
<file path=[Content_Types].xml><?xml version="1.0" encoding="utf-8"?>
<Types xmlns="http://schemas.openxmlformats.org/package/2006/content-types">
  <Override PartName="/docProps/app.xml" ContentType="application/vnd.openxmlformats-officedocument.extended-properties+xml"/>
  <Override PartName="/xl/sharedStrings.xml" ContentType="application/vnd.openxmlformats-officedocument.spreadsheetml.sharedStrings+xml"/>
  <Default Extension="jpeg" ContentType="image/jpeg"/>
  <Default Extension="xml" ContentType="application/xml"/>
  <Override PartName="/xl/workbook.xml" ContentType="application/vnd.openxmlformats-officedocument.spreadsheetml.sheet.main+xml"/>
  <Default Extension="rels" ContentType="application/vnd.openxmlformats-package.relationships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2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 checkCompatibility="1" autoCompressPictures="0"/>
  <bookViews>
    <workbookView xWindow="0" yWindow="0" windowWidth="33440" windowHeight="19580" tabRatio="782" activeTab="2"/>
  </bookViews>
  <sheets>
    <sheet name="médiateurs" sheetId="13" r:id="rId1"/>
    <sheet name="Jeudi 4" sheetId="1" r:id="rId2"/>
    <sheet name="Vendredi 5" sheetId="14" r:id="rId3"/>
  </sheets>
  <externalReferences>
    <externalReference r:id="rId4"/>
  </externalReferences>
  <definedNames>
    <definedName name="_Zone_d_impression" localSheetId="1">'Jeudi 4'!$A$1:$Z$115</definedName>
    <definedName name="_Zone_d_impression" localSheetId="2">'Vendredi 5'!$A$1:$Z$115</definedName>
  </definedNames>
  <calcPr calcId="130407" calcMode="manual" concurrentCalc="0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V4" i="1"/>
  <c r="Y4"/>
  <c r="L115"/>
  <c r="O115"/>
  <c r="L112"/>
  <c r="O112"/>
  <c r="L109"/>
  <c r="O109"/>
  <c r="L106"/>
  <c r="O106"/>
  <c r="L103"/>
  <c r="O103"/>
  <c r="L100"/>
  <c r="O100"/>
  <c r="L97"/>
  <c r="O97"/>
  <c r="L94"/>
  <c r="O94"/>
  <c r="L91"/>
  <c r="O91"/>
  <c r="L88"/>
  <c r="O88"/>
  <c r="L85"/>
  <c r="O85"/>
  <c r="L82"/>
  <c r="O82"/>
  <c r="Q76"/>
  <c r="T76"/>
  <c r="Q73"/>
  <c r="T73"/>
  <c r="Q70"/>
  <c r="T70"/>
  <c r="Q67"/>
  <c r="T67"/>
  <c r="Q64"/>
  <c r="T64"/>
  <c r="Q61"/>
  <c r="T61"/>
  <c r="Q58"/>
  <c r="T58"/>
  <c r="Q55"/>
  <c r="T55"/>
  <c r="Q52"/>
  <c r="T52"/>
  <c r="Q49"/>
  <c r="T49"/>
  <c r="Q46"/>
  <c r="T46"/>
  <c r="Q43"/>
  <c r="T43"/>
  <c r="V37"/>
  <c r="Y37"/>
  <c r="V34"/>
  <c r="Y34"/>
  <c r="V31"/>
  <c r="Y31"/>
  <c r="V28"/>
  <c r="Y28"/>
  <c r="V25"/>
  <c r="Y25"/>
  <c r="V22"/>
  <c r="Y22"/>
  <c r="V19"/>
  <c r="Y19"/>
  <c r="V16"/>
  <c r="Y16"/>
  <c r="V13"/>
  <c r="Y13"/>
  <c r="V10"/>
  <c r="Y10"/>
  <c r="V7"/>
  <c r="Y7"/>
  <c r="X4"/>
  <c r="N115"/>
  <c r="N112"/>
  <c r="N109"/>
  <c r="N106"/>
  <c r="N103"/>
  <c r="N100"/>
  <c r="N97"/>
  <c r="N94"/>
  <c r="N91"/>
  <c r="N88"/>
  <c r="N85"/>
  <c r="N82"/>
  <c r="X37"/>
  <c r="X34"/>
  <c r="X31"/>
  <c r="X28"/>
  <c r="X25"/>
  <c r="X22"/>
  <c r="X19"/>
  <c r="X16"/>
  <c r="X13"/>
  <c r="X10"/>
  <c r="X7"/>
  <c r="S49"/>
  <c r="S46"/>
  <c r="S43"/>
  <c r="H43"/>
  <c r="Y91"/>
  <c r="X91"/>
  <c r="Y82"/>
  <c r="X82"/>
  <c r="O52"/>
  <c r="N52"/>
  <c r="O43"/>
  <c r="N43"/>
  <c r="S76"/>
  <c r="S73"/>
  <c r="S70"/>
  <c r="S67"/>
  <c r="S64"/>
  <c r="S61"/>
  <c r="S58"/>
  <c r="S55"/>
  <c r="S52"/>
  <c r="R117"/>
  <c r="R116"/>
  <c r="S115"/>
  <c r="R115"/>
  <c r="R114"/>
  <c r="R113"/>
  <c r="S112"/>
  <c r="R112"/>
  <c r="R111"/>
  <c r="R110"/>
  <c r="S109"/>
  <c r="R109"/>
  <c r="R108"/>
  <c r="R107"/>
  <c r="S106"/>
  <c r="R106"/>
  <c r="R105"/>
  <c r="R104"/>
  <c r="S103"/>
  <c r="R103"/>
  <c r="R102"/>
  <c r="R101"/>
  <c r="T100"/>
  <c r="S100"/>
  <c r="R100"/>
  <c r="R99"/>
  <c r="R98"/>
  <c r="S97"/>
  <c r="R97"/>
  <c r="R96"/>
  <c r="R95"/>
  <c r="S94"/>
  <c r="R94"/>
  <c r="R93"/>
  <c r="R92"/>
  <c r="S91"/>
  <c r="R91"/>
  <c r="R90"/>
  <c r="R89"/>
  <c r="S88"/>
  <c r="R88"/>
  <c r="R87"/>
  <c r="R86"/>
  <c r="S85"/>
  <c r="R85"/>
  <c r="R84"/>
  <c r="R83"/>
  <c r="T82"/>
  <c r="S82"/>
  <c r="R82"/>
  <c r="Z115"/>
  <c r="Z112"/>
  <c r="Z109"/>
  <c r="Z106"/>
  <c r="Z103"/>
  <c r="Z100"/>
  <c r="Z97"/>
  <c r="Z94"/>
  <c r="Z91"/>
  <c r="Z88"/>
  <c r="Z85"/>
  <c r="Z82"/>
  <c r="Z76"/>
  <c r="Z73"/>
  <c r="Z70"/>
  <c r="Z67"/>
  <c r="Z64"/>
  <c r="Z61"/>
  <c r="Z58"/>
  <c r="Z55"/>
  <c r="Z52"/>
  <c r="Z49"/>
  <c r="Z46"/>
  <c r="Z43"/>
  <c r="Z7"/>
  <c r="Z10"/>
  <c r="Z13"/>
  <c r="Z16"/>
  <c r="Z19"/>
  <c r="Z22"/>
  <c r="Z25"/>
  <c r="Z28"/>
  <c r="Z31"/>
  <c r="Z34"/>
  <c r="Z37"/>
  <c r="G7"/>
  <c r="G19"/>
  <c r="M10"/>
  <c r="N4"/>
  <c r="N7"/>
  <c r="N10"/>
  <c r="N13"/>
  <c r="N16"/>
  <c r="N19"/>
  <c r="N22"/>
  <c r="N25"/>
  <c r="N28"/>
  <c r="N34"/>
  <c r="N37"/>
  <c r="N31"/>
  <c r="M5"/>
  <c r="M6"/>
  <c r="M7"/>
  <c r="M8"/>
  <c r="M9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"/>
  <c r="D16"/>
  <c r="C16"/>
  <c r="B16"/>
  <c r="H13"/>
  <c r="G13"/>
  <c r="F13"/>
  <c r="E13"/>
  <c r="D13"/>
  <c r="C13"/>
  <c r="B13"/>
  <c r="H10"/>
  <c r="G10"/>
  <c r="F10"/>
  <c r="E10"/>
  <c r="D10"/>
  <c r="C10"/>
  <c r="B10"/>
  <c r="H37"/>
  <c r="G37"/>
  <c r="F37"/>
  <c r="E37"/>
  <c r="D37"/>
  <c r="C37"/>
  <c r="B37"/>
  <c r="H34"/>
  <c r="G34"/>
  <c r="F34"/>
  <c r="E34"/>
  <c r="D34"/>
  <c r="C34"/>
  <c r="B34"/>
  <c r="H31"/>
  <c r="G31"/>
  <c r="F31"/>
  <c r="E31"/>
  <c r="D31"/>
  <c r="C31"/>
  <c r="B31"/>
  <c r="H28"/>
  <c r="G28"/>
  <c r="F28"/>
  <c r="E28"/>
  <c r="D28"/>
  <c r="C28"/>
  <c r="B28"/>
  <c r="H25"/>
  <c r="G25"/>
  <c r="F25"/>
  <c r="E25"/>
  <c r="D25"/>
  <c r="C25"/>
  <c r="B25"/>
  <c r="H22"/>
  <c r="G22"/>
  <c r="F22"/>
  <c r="E22"/>
  <c r="D22"/>
  <c r="C22"/>
  <c r="B22"/>
  <c r="H19"/>
  <c r="F19"/>
  <c r="E19"/>
  <c r="D19"/>
  <c r="C19"/>
  <c r="B19"/>
  <c r="H16"/>
  <c r="G16"/>
  <c r="F16"/>
  <c r="E16"/>
  <c r="B4"/>
  <c r="H7"/>
  <c r="F7"/>
  <c r="E7"/>
  <c r="D7"/>
  <c r="C7"/>
  <c r="B7"/>
  <c r="Z4"/>
  <c r="H4"/>
  <c r="G4"/>
  <c r="F4"/>
  <c r="E4"/>
  <c r="D4"/>
  <c r="C4"/>
  <c r="H115"/>
  <c r="G115"/>
  <c r="F115"/>
  <c r="E115"/>
  <c r="D115"/>
  <c r="C115"/>
  <c r="B115"/>
  <c r="H112"/>
  <c r="G112"/>
  <c r="F112"/>
  <c r="E112"/>
  <c r="D112"/>
  <c r="C112"/>
  <c r="B112"/>
  <c r="H109"/>
  <c r="G109"/>
  <c r="F109"/>
  <c r="E109"/>
  <c r="D109"/>
  <c r="C109"/>
  <c r="B109"/>
  <c r="H106"/>
  <c r="G106"/>
  <c r="F106"/>
  <c r="E106"/>
  <c r="D106"/>
  <c r="C106"/>
  <c r="B106"/>
  <c r="H103"/>
  <c r="G103"/>
  <c r="F103"/>
  <c r="E103"/>
  <c r="D103"/>
  <c r="C103"/>
  <c r="B103"/>
  <c r="H100"/>
  <c r="G100"/>
  <c r="F100"/>
  <c r="E100"/>
  <c r="D100"/>
  <c r="C100"/>
  <c r="B100"/>
  <c r="H97"/>
  <c r="G97"/>
  <c r="F97"/>
  <c r="E97"/>
  <c r="D97"/>
  <c r="C97"/>
  <c r="B97"/>
  <c r="H94"/>
  <c r="G94"/>
  <c r="F94"/>
  <c r="E94"/>
  <c r="D94"/>
  <c r="C94"/>
  <c r="B94"/>
  <c r="H91"/>
  <c r="G91"/>
  <c r="F91"/>
  <c r="E91"/>
  <c r="D91"/>
  <c r="C91"/>
  <c r="B91"/>
  <c r="H88"/>
  <c r="G88"/>
  <c r="F88"/>
  <c r="E88"/>
  <c r="D88"/>
  <c r="C88"/>
  <c r="B88"/>
  <c r="H85"/>
  <c r="G85"/>
  <c r="F85"/>
  <c r="E85"/>
  <c r="D85"/>
  <c r="C85"/>
  <c r="B85"/>
  <c r="H82"/>
  <c r="G82"/>
  <c r="F82"/>
  <c r="E82"/>
  <c r="D82"/>
  <c r="C82"/>
  <c r="B82"/>
  <c r="W78"/>
  <c r="W77"/>
  <c r="W76"/>
  <c r="H76"/>
  <c r="G76"/>
  <c r="F76"/>
  <c r="E76"/>
  <c r="D76"/>
  <c r="C76"/>
  <c r="B76"/>
  <c r="W75"/>
  <c r="W74"/>
  <c r="W73"/>
  <c r="H73"/>
  <c r="G73"/>
  <c r="F73"/>
  <c r="E73"/>
  <c r="D73"/>
  <c r="C73"/>
  <c r="B73"/>
  <c r="W72"/>
  <c r="W71"/>
  <c r="W70"/>
  <c r="H70"/>
  <c r="G70"/>
  <c r="F70"/>
  <c r="E70"/>
  <c r="D70"/>
  <c r="C70"/>
  <c r="B70"/>
  <c r="W69"/>
  <c r="W68"/>
  <c r="W67"/>
  <c r="H67"/>
  <c r="G67"/>
  <c r="F67"/>
  <c r="E67"/>
  <c r="D67"/>
  <c r="C67"/>
  <c r="B67"/>
  <c r="W66"/>
  <c r="W65"/>
  <c r="W64"/>
  <c r="H64"/>
  <c r="G64"/>
  <c r="F64"/>
  <c r="E64"/>
  <c r="D64"/>
  <c r="C64"/>
  <c r="B64"/>
  <c r="W63"/>
  <c r="W62"/>
  <c r="W61"/>
  <c r="H61"/>
  <c r="G61"/>
  <c r="F61"/>
  <c r="E61"/>
  <c r="D61"/>
  <c r="C61"/>
  <c r="B61"/>
  <c r="W60"/>
  <c r="W59"/>
  <c r="W58"/>
  <c r="H58"/>
  <c r="G58"/>
  <c r="F58"/>
  <c r="E58"/>
  <c r="D58"/>
  <c r="C58"/>
  <c r="B58"/>
  <c r="W57"/>
  <c r="W56"/>
  <c r="W55"/>
  <c r="H55"/>
  <c r="G55"/>
  <c r="F55"/>
  <c r="E55"/>
  <c r="D55"/>
  <c r="C55"/>
  <c r="B55"/>
  <c r="W54"/>
  <c r="W53"/>
  <c r="W52"/>
  <c r="H52"/>
  <c r="G52"/>
  <c r="F52"/>
  <c r="E52"/>
  <c r="D52"/>
  <c r="C52"/>
  <c r="B52"/>
  <c r="W51"/>
  <c r="W50"/>
  <c r="W49"/>
  <c r="H49"/>
  <c r="G49"/>
  <c r="F49"/>
  <c r="E49"/>
  <c r="D49"/>
  <c r="C49"/>
  <c r="B49"/>
  <c r="W48"/>
  <c r="W47"/>
  <c r="W46"/>
  <c r="H46"/>
  <c r="G46"/>
  <c r="F46"/>
  <c r="E46"/>
  <c r="D46"/>
  <c r="C46"/>
  <c r="B46"/>
  <c r="W45"/>
  <c r="W44"/>
  <c r="W43"/>
  <c r="G43"/>
  <c r="F43"/>
  <c r="E43"/>
  <c r="D43"/>
  <c r="C43"/>
  <c r="B43"/>
  <c r="X76"/>
  <c r="X73"/>
  <c r="X70"/>
  <c r="X67"/>
  <c r="X64"/>
  <c r="Y61"/>
  <c r="X61"/>
  <c r="X58"/>
  <c r="X55"/>
  <c r="X52"/>
  <c r="X49"/>
  <c r="X46"/>
  <c r="Y43"/>
  <c r="X43"/>
  <c r="J82"/>
  <c r="J43"/>
  <c r="J4"/>
  <c r="O22"/>
  <c r="T13"/>
  <c r="T4"/>
  <c r="S4"/>
  <c r="S13"/>
  <c r="O4"/>
  <c r="AP28" i="13"/>
  <c r="AQ28"/>
  <c r="AR28"/>
  <c r="AP27"/>
  <c r="AQ27"/>
  <c r="AR27"/>
  <c r="AP26"/>
  <c r="AQ26"/>
  <c r="AR26"/>
  <c r="AP25"/>
  <c r="AQ25"/>
  <c r="AR25"/>
  <c r="AP24"/>
  <c r="AQ24"/>
  <c r="AR24"/>
  <c r="AP23"/>
  <c r="AQ23"/>
  <c r="AR23"/>
  <c r="AP22"/>
  <c r="AQ22"/>
  <c r="AR22"/>
  <c r="AP20"/>
  <c r="AQ20"/>
  <c r="AR20"/>
  <c r="AP19"/>
  <c r="AQ19"/>
  <c r="AR19"/>
  <c r="AP18"/>
  <c r="AQ18"/>
  <c r="AR18"/>
  <c r="AP17"/>
  <c r="AQ17"/>
  <c r="AR17"/>
  <c r="AP16"/>
  <c r="AQ16"/>
  <c r="AR16"/>
  <c r="AP15"/>
  <c r="AQ15"/>
  <c r="AR15"/>
  <c r="AP14"/>
  <c r="AQ14"/>
  <c r="AR14"/>
  <c r="AP13"/>
  <c r="AQ13"/>
  <c r="AR13"/>
  <c r="AP5"/>
  <c r="AQ5"/>
  <c r="AR5"/>
  <c r="AP6"/>
  <c r="AQ6"/>
  <c r="AR6"/>
  <c r="AP7"/>
  <c r="AQ7"/>
  <c r="AR7"/>
  <c r="AP8"/>
  <c r="AQ8"/>
  <c r="AR8"/>
  <c r="AP9"/>
  <c r="AQ9"/>
  <c r="AR9"/>
  <c r="AP10"/>
  <c r="AQ10"/>
  <c r="AR10"/>
  <c r="AP11"/>
  <c r="AQ11"/>
  <c r="AR11"/>
  <c r="AP4"/>
  <c r="AQ4"/>
  <c r="AR4"/>
  <c r="P8"/>
  <c r="P7"/>
  <c r="P6"/>
  <c r="P4"/>
  <c r="AI26"/>
  <c r="AJ26"/>
  <c r="AK26"/>
  <c r="AL26"/>
  <c r="AM26"/>
  <c r="AI28"/>
  <c r="AJ28"/>
  <c r="AK28"/>
  <c r="AL28"/>
  <c r="AM28"/>
  <c r="AI27"/>
  <c r="AJ27"/>
  <c r="AK27"/>
  <c r="AL27"/>
  <c r="AM27"/>
  <c r="AI25"/>
  <c r="AJ25"/>
  <c r="AK25"/>
  <c r="AL25"/>
  <c r="AM25"/>
  <c r="AI24"/>
  <c r="AJ24"/>
  <c r="AK24"/>
  <c r="AL24"/>
  <c r="AM24"/>
  <c r="AI23"/>
  <c r="AJ23"/>
  <c r="AK23"/>
  <c r="AL23"/>
  <c r="AM23"/>
  <c r="AI22"/>
  <c r="AJ22"/>
  <c r="AK22"/>
  <c r="AL22"/>
  <c r="AM22"/>
  <c r="AI20"/>
  <c r="AJ20"/>
  <c r="AK20"/>
  <c r="AL20"/>
  <c r="AM20"/>
  <c r="AI19"/>
  <c r="AJ19"/>
  <c r="AK19"/>
  <c r="AL19"/>
  <c r="AM19"/>
  <c r="AI18"/>
  <c r="AJ18"/>
  <c r="AK18"/>
  <c r="AL18"/>
  <c r="AM18"/>
  <c r="AI17"/>
  <c r="AJ17"/>
  <c r="AK17"/>
  <c r="AL17"/>
  <c r="AM17"/>
  <c r="AI16"/>
  <c r="AJ16"/>
  <c r="AK16"/>
  <c r="AL16"/>
  <c r="AM16"/>
  <c r="AI15"/>
  <c r="AJ15"/>
  <c r="AK15"/>
  <c r="AL15"/>
  <c r="AM15"/>
  <c r="AI14"/>
  <c r="AJ14"/>
  <c r="AK14"/>
  <c r="AL14"/>
  <c r="AM14"/>
  <c r="AI13"/>
  <c r="AJ13"/>
  <c r="AK13"/>
  <c r="AL13"/>
  <c r="AM13"/>
  <c r="AI5"/>
  <c r="AJ5"/>
  <c r="AK5"/>
  <c r="AL5"/>
  <c r="AM5"/>
  <c r="AI6"/>
  <c r="AJ6"/>
  <c r="AK6"/>
  <c r="AL6"/>
  <c r="AM6"/>
  <c r="AI7"/>
  <c r="AJ7"/>
  <c r="AK7"/>
  <c r="AL7"/>
  <c r="AM7"/>
  <c r="AI8"/>
  <c r="AJ8"/>
  <c r="AK8"/>
  <c r="AL8"/>
  <c r="AM8"/>
  <c r="AI9"/>
  <c r="AJ9"/>
  <c r="AK9"/>
  <c r="AL9"/>
  <c r="AM9"/>
  <c r="AI10"/>
  <c r="AJ10"/>
  <c r="AK10"/>
  <c r="AL10"/>
  <c r="AM10"/>
  <c r="AI11"/>
  <c r="AJ11"/>
  <c r="AK11"/>
  <c r="AL11"/>
  <c r="AM11"/>
  <c r="AI4"/>
  <c r="AJ4"/>
  <c r="AK4"/>
  <c r="AL4"/>
  <c r="AM4"/>
  <c r="AD4"/>
  <c r="AE4"/>
  <c r="AF4"/>
  <c r="AG4"/>
  <c r="AH4"/>
  <c r="AS23"/>
  <c r="AS24"/>
  <c r="AS25"/>
  <c r="AS26"/>
  <c r="AS27"/>
  <c r="AS28"/>
  <c r="AS22"/>
  <c r="AS14"/>
  <c r="AS15"/>
  <c r="AS16"/>
  <c r="AS17"/>
  <c r="AS18"/>
  <c r="AS19"/>
  <c r="AS20"/>
  <c r="AS13"/>
  <c r="AS5"/>
  <c r="AS6"/>
  <c r="AS7"/>
  <c r="AS8"/>
  <c r="AS9"/>
  <c r="AS10"/>
  <c r="AS11"/>
  <c r="AS4"/>
  <c r="AA14"/>
  <c r="AB14"/>
  <c r="AC14"/>
  <c r="AD14"/>
  <c r="AE14"/>
  <c r="AF14"/>
  <c r="AG14"/>
  <c r="AH14"/>
  <c r="AA15"/>
  <c r="AB15"/>
  <c r="AC15"/>
  <c r="AD15"/>
  <c r="AE15"/>
  <c r="AF15"/>
  <c r="AG15"/>
  <c r="AH15"/>
  <c r="AA16"/>
  <c r="AB16"/>
  <c r="AC16"/>
  <c r="AD16"/>
  <c r="AE16"/>
  <c r="AF16"/>
  <c r="AG16"/>
  <c r="AH16"/>
  <c r="AA17"/>
  <c r="AB17"/>
  <c r="AC17"/>
  <c r="AD17"/>
  <c r="AE17"/>
  <c r="AF17"/>
  <c r="AG17"/>
  <c r="AH17"/>
  <c r="AA18"/>
  <c r="AB18"/>
  <c r="AC18"/>
  <c r="AD18"/>
  <c r="AE18"/>
  <c r="AF18"/>
  <c r="AG18"/>
  <c r="AH18"/>
  <c r="AA19"/>
  <c r="AB19"/>
  <c r="AC19"/>
  <c r="AD19"/>
  <c r="AE19"/>
  <c r="AF19"/>
  <c r="AG19"/>
  <c r="AH19"/>
  <c r="AA20"/>
  <c r="AB20"/>
  <c r="AC20"/>
  <c r="AD20"/>
  <c r="AE20"/>
  <c r="AF20"/>
  <c r="AG20"/>
  <c r="AH20"/>
  <c r="AA23"/>
  <c r="AB4"/>
  <c r="V23"/>
  <c r="W23"/>
  <c r="X23"/>
  <c r="Y23"/>
  <c r="Q23"/>
  <c r="R23"/>
  <c r="S23"/>
  <c r="T23"/>
  <c r="U23"/>
  <c r="Z23"/>
  <c r="AB23"/>
  <c r="AC23"/>
  <c r="AD23"/>
  <c r="AE23"/>
  <c r="AF23"/>
  <c r="AG23"/>
  <c r="AH23"/>
  <c r="V24"/>
  <c r="W24"/>
  <c r="X24"/>
  <c r="Y24"/>
  <c r="Q24"/>
  <c r="R24"/>
  <c r="S24"/>
  <c r="T24"/>
  <c r="U24"/>
  <c r="Z24"/>
  <c r="AA24"/>
  <c r="AB24"/>
  <c r="AC24"/>
  <c r="AD24"/>
  <c r="AE24"/>
  <c r="AF24"/>
  <c r="AG24"/>
  <c r="AH24"/>
  <c r="V25"/>
  <c r="W25"/>
  <c r="X25"/>
  <c r="Y25"/>
  <c r="Q25"/>
  <c r="R25"/>
  <c r="S25"/>
  <c r="T25"/>
  <c r="U25"/>
  <c r="Z25"/>
  <c r="AA25"/>
  <c r="AB25"/>
  <c r="AC25"/>
  <c r="AD25"/>
  <c r="AE25"/>
  <c r="AF25"/>
  <c r="AG25"/>
  <c r="AH25"/>
  <c r="V26"/>
  <c r="W26"/>
  <c r="X26"/>
  <c r="Y26"/>
  <c r="Q26"/>
  <c r="R26"/>
  <c r="S26"/>
  <c r="T26"/>
  <c r="U26"/>
  <c r="Z26"/>
  <c r="AA26"/>
  <c r="AB26"/>
  <c r="AC26"/>
  <c r="AD26"/>
  <c r="AE26"/>
  <c r="AF26"/>
  <c r="AG26"/>
  <c r="AH26"/>
  <c r="V27"/>
  <c r="W27"/>
  <c r="X27"/>
  <c r="Y27"/>
  <c r="Q27"/>
  <c r="R27"/>
  <c r="S27"/>
  <c r="T27"/>
  <c r="U27"/>
  <c r="Z27"/>
  <c r="AA27"/>
  <c r="AB27"/>
  <c r="AC27"/>
  <c r="AD27"/>
  <c r="AE27"/>
  <c r="AF27"/>
  <c r="AG27"/>
  <c r="AH27"/>
  <c r="V28"/>
  <c r="W28"/>
  <c r="X28"/>
  <c r="Y28"/>
  <c r="Q28"/>
  <c r="R28"/>
  <c r="S28"/>
  <c r="T28"/>
  <c r="U28"/>
  <c r="Z28"/>
  <c r="AA28"/>
  <c r="AB28"/>
  <c r="AC28"/>
  <c r="AD28"/>
  <c r="AE28"/>
  <c r="AF28"/>
  <c r="AG28"/>
  <c r="AH28"/>
  <c r="AA22"/>
  <c r="AB22"/>
  <c r="AC22"/>
  <c r="AA13"/>
  <c r="AB13"/>
  <c r="AC13"/>
  <c r="AB11"/>
  <c r="AB10"/>
  <c r="AB9"/>
  <c r="AB8"/>
  <c r="AB7"/>
  <c r="AB6"/>
  <c r="AB5"/>
  <c r="AA11"/>
  <c r="AA10"/>
  <c r="AA9"/>
  <c r="AA8"/>
  <c r="AA7"/>
  <c r="AA6"/>
  <c r="AA5"/>
  <c r="AA4"/>
  <c r="AC4"/>
  <c r="T11"/>
  <c r="U11"/>
  <c r="V11"/>
  <c r="W11"/>
  <c r="X11"/>
  <c r="Y11"/>
  <c r="Q11"/>
  <c r="R11"/>
  <c r="S11"/>
  <c r="Z11"/>
  <c r="AC11"/>
  <c r="T10"/>
  <c r="U10"/>
  <c r="V10"/>
  <c r="W10"/>
  <c r="X10"/>
  <c r="Y10"/>
  <c r="Q10"/>
  <c r="R10"/>
  <c r="S10"/>
  <c r="Z10"/>
  <c r="AC10"/>
  <c r="T9"/>
  <c r="U9"/>
  <c r="V9"/>
  <c r="W9"/>
  <c r="X9"/>
  <c r="Y9"/>
  <c r="Q9"/>
  <c r="R9"/>
  <c r="S9"/>
  <c r="Z9"/>
  <c r="AC9"/>
  <c r="T8"/>
  <c r="U8"/>
  <c r="V8"/>
  <c r="W8"/>
  <c r="X8"/>
  <c r="Y8"/>
  <c r="Q8"/>
  <c r="R8"/>
  <c r="S8"/>
  <c r="Z8"/>
  <c r="AC8"/>
  <c r="T7"/>
  <c r="U7"/>
  <c r="V7"/>
  <c r="W7"/>
  <c r="X7"/>
  <c r="Y7"/>
  <c r="Q7"/>
  <c r="R7"/>
  <c r="S7"/>
  <c r="Z7"/>
  <c r="AC7"/>
  <c r="T6"/>
  <c r="U6"/>
  <c r="V6"/>
  <c r="W6"/>
  <c r="X6"/>
  <c r="Y6"/>
  <c r="Q6"/>
  <c r="R6"/>
  <c r="S6"/>
  <c r="Z6"/>
  <c r="AC6"/>
  <c r="T5"/>
  <c r="U5"/>
  <c r="V5"/>
  <c r="W5"/>
  <c r="X5"/>
  <c r="Y5"/>
  <c r="Q5"/>
  <c r="R5"/>
  <c r="S5"/>
  <c r="Z5"/>
  <c r="AC5"/>
  <c r="AD5"/>
  <c r="AE5"/>
  <c r="AF5"/>
  <c r="AG5"/>
  <c r="AH5"/>
  <c r="AN5"/>
  <c r="AO5"/>
  <c r="AT5"/>
  <c r="AD6"/>
  <c r="AE6"/>
  <c r="AF6"/>
  <c r="AG6"/>
  <c r="AH6"/>
  <c r="AN6"/>
  <c r="AO6"/>
  <c r="AT6"/>
  <c r="AD7"/>
  <c r="AE7"/>
  <c r="AF7"/>
  <c r="AG7"/>
  <c r="AH7"/>
  <c r="AN7"/>
  <c r="AO7"/>
  <c r="AT7"/>
  <c r="AD8"/>
  <c r="AE8"/>
  <c r="AF8"/>
  <c r="AG8"/>
  <c r="AH8"/>
  <c r="AN8"/>
  <c r="AO8"/>
  <c r="AT8"/>
  <c r="AD9"/>
  <c r="AE9"/>
  <c r="AF9"/>
  <c r="AG9"/>
  <c r="AH9"/>
  <c r="AN9"/>
  <c r="AO9"/>
  <c r="AT9"/>
  <c r="AD10"/>
  <c r="AE10"/>
  <c r="AF10"/>
  <c r="AG10"/>
  <c r="AH10"/>
  <c r="AN10"/>
  <c r="AO10"/>
  <c r="AT10"/>
  <c r="AD11"/>
  <c r="AE11"/>
  <c r="AF11"/>
  <c r="AG11"/>
  <c r="AH11"/>
  <c r="AN11"/>
  <c r="AO11"/>
  <c r="AT11"/>
  <c r="P23"/>
  <c r="P24"/>
  <c r="P25"/>
  <c r="P26"/>
  <c r="P27"/>
  <c r="P28"/>
  <c r="P22"/>
  <c r="P20"/>
  <c r="P19"/>
  <c r="P18"/>
  <c r="P17"/>
  <c r="P16"/>
  <c r="P15"/>
  <c r="P14"/>
  <c r="P13"/>
  <c r="P5"/>
  <c r="P9"/>
  <c r="P10"/>
  <c r="P11"/>
  <c r="AN28"/>
  <c r="AO28"/>
  <c r="AN27"/>
  <c r="AO27"/>
  <c r="AN26"/>
  <c r="AO26"/>
  <c r="AN25"/>
  <c r="AO25"/>
  <c r="AT25"/>
  <c r="AN24"/>
  <c r="AO24"/>
  <c r="AN23"/>
  <c r="AO23"/>
  <c r="Q22"/>
  <c r="R22"/>
  <c r="S22"/>
  <c r="T22"/>
  <c r="U22"/>
  <c r="V22"/>
  <c r="W22"/>
  <c r="X22"/>
  <c r="Y22"/>
  <c r="Z22"/>
  <c r="AD22"/>
  <c r="AE22"/>
  <c r="AF22"/>
  <c r="AG22"/>
  <c r="AN22"/>
  <c r="AO22"/>
  <c r="Q20"/>
  <c r="R20"/>
  <c r="S20"/>
  <c r="T20"/>
  <c r="U20"/>
  <c r="V20"/>
  <c r="W20"/>
  <c r="X20"/>
  <c r="Y20"/>
  <c r="Z20"/>
  <c r="AN20"/>
  <c r="AO20"/>
  <c r="Q19"/>
  <c r="R19"/>
  <c r="S19"/>
  <c r="T19"/>
  <c r="U19"/>
  <c r="V19"/>
  <c r="W19"/>
  <c r="X19"/>
  <c r="Y19"/>
  <c r="Z19"/>
  <c r="AN19"/>
  <c r="AO19"/>
  <c r="Q18"/>
  <c r="R18"/>
  <c r="S18"/>
  <c r="T18"/>
  <c r="U18"/>
  <c r="V18"/>
  <c r="W18"/>
  <c r="X18"/>
  <c r="Y18"/>
  <c r="Z18"/>
  <c r="AN18"/>
  <c r="AO18"/>
  <c r="AT18"/>
  <c r="Q17"/>
  <c r="R17"/>
  <c r="S17"/>
  <c r="T17"/>
  <c r="U17"/>
  <c r="V17"/>
  <c r="W17"/>
  <c r="X17"/>
  <c r="Y17"/>
  <c r="Z17"/>
  <c r="AN17"/>
  <c r="AO17"/>
  <c r="AT17"/>
  <c r="Q16"/>
  <c r="R16"/>
  <c r="S16"/>
  <c r="T16"/>
  <c r="U16"/>
  <c r="V16"/>
  <c r="W16"/>
  <c r="X16"/>
  <c r="Y16"/>
  <c r="AN16"/>
  <c r="AO16"/>
  <c r="Q15"/>
  <c r="R15"/>
  <c r="S15"/>
  <c r="T15"/>
  <c r="U15"/>
  <c r="V15"/>
  <c r="W15"/>
  <c r="X15"/>
  <c r="Y15"/>
  <c r="AN15"/>
  <c r="AO15"/>
  <c r="Q14"/>
  <c r="R14"/>
  <c r="S14"/>
  <c r="T14"/>
  <c r="U14"/>
  <c r="V14"/>
  <c r="W14"/>
  <c r="X14"/>
  <c r="Y14"/>
  <c r="Z14"/>
  <c r="AN14"/>
  <c r="AO14"/>
  <c r="AT14"/>
  <c r="Q13"/>
  <c r="R13"/>
  <c r="S13"/>
  <c r="T13"/>
  <c r="U13"/>
  <c r="V13"/>
  <c r="W13"/>
  <c r="X13"/>
  <c r="Y13"/>
  <c r="Z13"/>
  <c r="AD13"/>
  <c r="AE13"/>
  <c r="AF13"/>
  <c r="AG13"/>
  <c r="AH13"/>
  <c r="AN13"/>
  <c r="AO13"/>
  <c r="AT13"/>
  <c r="Q4"/>
  <c r="R4"/>
  <c r="S4"/>
  <c r="T4"/>
  <c r="U4"/>
  <c r="V4"/>
  <c r="W4"/>
  <c r="X4"/>
  <c r="Y4"/>
  <c r="AN4"/>
  <c r="AO4"/>
  <c r="AT23"/>
  <c r="AT24"/>
  <c r="Z16"/>
  <c r="AT16"/>
  <c r="AH22"/>
  <c r="AT22"/>
  <c r="Z4"/>
  <c r="AT4"/>
  <c r="Z15"/>
  <c r="AT15"/>
  <c r="AT19"/>
  <c r="AT26"/>
  <c r="AT27"/>
  <c r="AT28"/>
  <c r="AT20"/>
  <c r="V4" i="14"/>
  <c r="Y4"/>
  <c r="L115"/>
  <c r="O115"/>
  <c r="L112"/>
  <c r="O112"/>
  <c r="L109"/>
  <c r="O109"/>
  <c r="L106"/>
  <c r="O106"/>
  <c r="L103"/>
  <c r="O103"/>
  <c r="L100"/>
  <c r="O100"/>
  <c r="L97"/>
  <c r="O97"/>
  <c r="L94"/>
  <c r="O94"/>
  <c r="L91"/>
  <c r="O91"/>
  <c r="L88"/>
  <c r="O88"/>
  <c r="L85"/>
  <c r="O85"/>
  <c r="L82"/>
  <c r="O82"/>
  <c r="Q76"/>
  <c r="T76"/>
  <c r="Q73"/>
  <c r="T73"/>
  <c r="Q70"/>
  <c r="T70"/>
  <c r="Q67"/>
  <c r="T67"/>
  <c r="Q64"/>
  <c r="T64"/>
  <c r="Q61"/>
  <c r="T61"/>
  <c r="Q58"/>
  <c r="T58"/>
  <c r="Q55"/>
  <c r="T55"/>
  <c r="Q52"/>
  <c r="T52"/>
  <c r="Q49"/>
  <c r="T49"/>
  <c r="Q46"/>
  <c r="T46"/>
  <c r="Q43"/>
  <c r="T43"/>
  <c r="V37"/>
  <c r="Y37"/>
  <c r="V34"/>
  <c r="Y34"/>
  <c r="V31"/>
  <c r="Y31"/>
  <c r="V28"/>
  <c r="Y28"/>
  <c r="V25"/>
  <c r="Y25"/>
  <c r="V22"/>
  <c r="Y22"/>
  <c r="V19"/>
  <c r="Y19"/>
  <c r="V16"/>
  <c r="Y16"/>
  <c r="V13"/>
  <c r="Y13"/>
  <c r="V10"/>
  <c r="Y10"/>
  <c r="V7"/>
  <c r="Y7"/>
  <c r="N4"/>
  <c r="J4"/>
  <c r="S115"/>
  <c r="N115"/>
  <c r="S112"/>
  <c r="N112"/>
  <c r="S109"/>
  <c r="N109"/>
  <c r="S106"/>
  <c r="N106"/>
  <c r="S103"/>
  <c r="N103"/>
  <c r="T100"/>
  <c r="S100"/>
  <c r="N100"/>
  <c r="S97"/>
  <c r="N97"/>
  <c r="S94"/>
  <c r="N94"/>
  <c r="Y91"/>
  <c r="X91"/>
  <c r="S91"/>
  <c r="N91"/>
  <c r="S88"/>
  <c r="N88"/>
  <c r="S85"/>
  <c r="N85"/>
  <c r="Y82"/>
  <c r="X82"/>
  <c r="T82"/>
  <c r="S82"/>
  <c r="N82"/>
  <c r="J82"/>
  <c r="X76"/>
  <c r="S76"/>
  <c r="X73"/>
  <c r="S73"/>
  <c r="X70"/>
  <c r="S70"/>
  <c r="X67"/>
  <c r="S67"/>
  <c r="X64"/>
  <c r="S64"/>
  <c r="Y61"/>
  <c r="X61"/>
  <c r="S61"/>
  <c r="X58"/>
  <c r="S58"/>
  <c r="X55"/>
  <c r="S55"/>
  <c r="X52"/>
  <c r="S52"/>
  <c r="O52"/>
  <c r="N52"/>
  <c r="X49"/>
  <c r="S49"/>
  <c r="X46"/>
  <c r="S46"/>
  <c r="Y43"/>
  <c r="X43"/>
  <c r="S43"/>
  <c r="O43"/>
  <c r="N43"/>
  <c r="J43"/>
  <c r="X37"/>
  <c r="N37"/>
  <c r="X34"/>
  <c r="N34"/>
  <c r="X31"/>
  <c r="N31"/>
  <c r="X28"/>
  <c r="N28"/>
  <c r="X25"/>
  <c r="N25"/>
  <c r="X22"/>
  <c r="O22"/>
  <c r="N22"/>
  <c r="X19"/>
  <c r="N19"/>
  <c r="X16"/>
  <c r="N16"/>
  <c r="X13"/>
  <c r="T13"/>
  <c r="S13"/>
  <c r="N13"/>
  <c r="X10"/>
  <c r="N10"/>
  <c r="X7"/>
  <c r="N7"/>
  <c r="X4"/>
  <c r="T4"/>
  <c r="S4"/>
  <c r="O4"/>
  <c r="R117"/>
  <c r="R116"/>
  <c r="Z115"/>
  <c r="R115"/>
  <c r="H115"/>
  <c r="G115"/>
  <c r="F115"/>
  <c r="E115"/>
  <c r="D115"/>
  <c r="C115"/>
  <c r="B115"/>
  <c r="R114"/>
  <c r="R113"/>
  <c r="Z112"/>
  <c r="R112"/>
  <c r="H112"/>
  <c r="G112"/>
  <c r="F112"/>
  <c r="E112"/>
  <c r="D112"/>
  <c r="C112"/>
  <c r="B112"/>
  <c r="R111"/>
  <c r="R110"/>
  <c r="Z109"/>
  <c r="R109"/>
  <c r="H109"/>
  <c r="G109"/>
  <c r="F109"/>
  <c r="E109"/>
  <c r="D109"/>
  <c r="C109"/>
  <c r="B109"/>
  <c r="R108"/>
  <c r="R107"/>
  <c r="Z106"/>
  <c r="R106"/>
  <c r="H106"/>
  <c r="G106"/>
  <c r="F106"/>
  <c r="E106"/>
  <c r="D106"/>
  <c r="C106"/>
  <c r="B106"/>
  <c r="R105"/>
  <c r="R104"/>
  <c r="Z103"/>
  <c r="R103"/>
  <c r="H103"/>
  <c r="G103"/>
  <c r="F103"/>
  <c r="E103"/>
  <c r="D103"/>
  <c r="C103"/>
  <c r="B103"/>
  <c r="R102"/>
  <c r="R101"/>
  <c r="Z100"/>
  <c r="R100"/>
  <c r="H100"/>
  <c r="G100"/>
  <c r="F100"/>
  <c r="E100"/>
  <c r="D100"/>
  <c r="C100"/>
  <c r="B100"/>
  <c r="R99"/>
  <c r="R98"/>
  <c r="Z97"/>
  <c r="R97"/>
  <c r="H97"/>
  <c r="G97"/>
  <c r="F97"/>
  <c r="E97"/>
  <c r="D97"/>
  <c r="C97"/>
  <c r="B97"/>
  <c r="R96"/>
  <c r="R95"/>
  <c r="Z94"/>
  <c r="R94"/>
  <c r="H94"/>
  <c r="G94"/>
  <c r="F94"/>
  <c r="E94"/>
  <c r="D94"/>
  <c r="C94"/>
  <c r="B94"/>
  <c r="R93"/>
  <c r="R92"/>
  <c r="Z91"/>
  <c r="R91"/>
  <c r="H91"/>
  <c r="G91"/>
  <c r="F91"/>
  <c r="E91"/>
  <c r="D91"/>
  <c r="C91"/>
  <c r="B91"/>
  <c r="R90"/>
  <c r="R89"/>
  <c r="Z88"/>
  <c r="R88"/>
  <c r="H88"/>
  <c r="G88"/>
  <c r="F88"/>
  <c r="E88"/>
  <c r="D88"/>
  <c r="C88"/>
  <c r="B88"/>
  <c r="R87"/>
  <c r="R86"/>
  <c r="Z85"/>
  <c r="R85"/>
  <c r="H85"/>
  <c r="G85"/>
  <c r="F85"/>
  <c r="E85"/>
  <c r="D85"/>
  <c r="C85"/>
  <c r="B85"/>
  <c r="R84"/>
  <c r="R83"/>
  <c r="Z82"/>
  <c r="R82"/>
  <c r="H82"/>
  <c r="G82"/>
  <c r="F82"/>
  <c r="E82"/>
  <c r="D82"/>
  <c r="C82"/>
  <c r="B82"/>
  <c r="W78"/>
  <c r="W77"/>
  <c r="Z76"/>
  <c r="W76"/>
  <c r="H76"/>
  <c r="G76"/>
  <c r="F76"/>
  <c r="E76"/>
  <c r="D76"/>
  <c r="C76"/>
  <c r="B76"/>
  <c r="W75"/>
  <c r="W74"/>
  <c r="Z73"/>
  <c r="W73"/>
  <c r="H73"/>
  <c r="G73"/>
  <c r="F73"/>
  <c r="E73"/>
  <c r="D73"/>
  <c r="C73"/>
  <c r="B73"/>
  <c r="W72"/>
  <c r="W71"/>
  <c r="Z70"/>
  <c r="W70"/>
  <c r="H70"/>
  <c r="G70"/>
  <c r="F70"/>
  <c r="E70"/>
  <c r="D70"/>
  <c r="C70"/>
  <c r="B70"/>
  <c r="W69"/>
  <c r="W68"/>
  <c r="Z67"/>
  <c r="W67"/>
  <c r="H67"/>
  <c r="G67"/>
  <c r="F67"/>
  <c r="E67"/>
  <c r="D67"/>
  <c r="C67"/>
  <c r="B67"/>
  <c r="W66"/>
  <c r="W65"/>
  <c r="Z64"/>
  <c r="W64"/>
  <c r="H64"/>
  <c r="G64"/>
  <c r="F64"/>
  <c r="E64"/>
  <c r="D64"/>
  <c r="C64"/>
  <c r="B64"/>
  <c r="W63"/>
  <c r="W62"/>
  <c r="Z61"/>
  <c r="W61"/>
  <c r="H61"/>
  <c r="G61"/>
  <c r="F61"/>
  <c r="E61"/>
  <c r="D61"/>
  <c r="C61"/>
  <c r="B61"/>
  <c r="W60"/>
  <c r="W59"/>
  <c r="Z58"/>
  <c r="W58"/>
  <c r="H58"/>
  <c r="G58"/>
  <c r="F58"/>
  <c r="E58"/>
  <c r="D58"/>
  <c r="C58"/>
  <c r="B58"/>
  <c r="W57"/>
  <c r="W56"/>
  <c r="Z55"/>
  <c r="W55"/>
  <c r="H55"/>
  <c r="G55"/>
  <c r="F55"/>
  <c r="E55"/>
  <c r="D55"/>
  <c r="C55"/>
  <c r="B55"/>
  <c r="W54"/>
  <c r="W53"/>
  <c r="Z52"/>
  <c r="W52"/>
  <c r="H52"/>
  <c r="G52"/>
  <c r="F52"/>
  <c r="E52"/>
  <c r="D52"/>
  <c r="C52"/>
  <c r="B52"/>
  <c r="W51"/>
  <c r="W50"/>
  <c r="Z49"/>
  <c r="W49"/>
  <c r="H49"/>
  <c r="G49"/>
  <c r="F49"/>
  <c r="E49"/>
  <c r="D49"/>
  <c r="C49"/>
  <c r="B49"/>
  <c r="W48"/>
  <c r="W47"/>
  <c r="Z46"/>
  <c r="W46"/>
  <c r="H46"/>
  <c r="G46"/>
  <c r="F46"/>
  <c r="E46"/>
  <c r="D46"/>
  <c r="C46"/>
  <c r="B46"/>
  <c r="W45"/>
  <c r="W44"/>
  <c r="Z43"/>
  <c r="W43"/>
  <c r="H43"/>
  <c r="G43"/>
  <c r="F43"/>
  <c r="E43"/>
  <c r="D43"/>
  <c r="C43"/>
  <c r="B43"/>
  <c r="M39"/>
  <c r="M38"/>
  <c r="Z37"/>
  <c r="M37"/>
  <c r="H37"/>
  <c r="G37"/>
  <c r="F37"/>
  <c r="E37"/>
  <c r="D37"/>
  <c r="C37"/>
  <c r="B37"/>
  <c r="M36"/>
  <c r="M35"/>
  <c r="Z34"/>
  <c r="M34"/>
  <c r="H34"/>
  <c r="G34"/>
  <c r="F34"/>
  <c r="E34"/>
  <c r="D34"/>
  <c r="C34"/>
  <c r="B34"/>
  <c r="M33"/>
  <c r="M32"/>
  <c r="Z31"/>
  <c r="M31"/>
  <c r="H31"/>
  <c r="G31"/>
  <c r="F31"/>
  <c r="E31"/>
  <c r="D31"/>
  <c r="C31"/>
  <c r="B31"/>
  <c r="M30"/>
  <c r="M29"/>
  <c r="Z28"/>
  <c r="M28"/>
  <c r="H28"/>
  <c r="G28"/>
  <c r="F28"/>
  <c r="E28"/>
  <c r="D28"/>
  <c r="C28"/>
  <c r="B28"/>
  <c r="M27"/>
  <c r="M26"/>
  <c r="Z25"/>
  <c r="M25"/>
  <c r="H25"/>
  <c r="G25"/>
  <c r="F25"/>
  <c r="E25"/>
  <c r="D25"/>
  <c r="C25"/>
  <c r="B25"/>
  <c r="M24"/>
  <c r="M23"/>
  <c r="Z22"/>
  <c r="M22"/>
  <c r="H22"/>
  <c r="G22"/>
  <c r="F22"/>
  <c r="E22"/>
  <c r="D22"/>
  <c r="C22"/>
  <c r="B22"/>
  <c r="M21"/>
  <c r="M20"/>
  <c r="Z19"/>
  <c r="M19"/>
  <c r="H19"/>
  <c r="G19"/>
  <c r="F19"/>
  <c r="E19"/>
  <c r="D19"/>
  <c r="C19"/>
  <c r="B19"/>
  <c r="M18"/>
  <c r="M17"/>
  <c r="Z16"/>
  <c r="M16"/>
  <c r="H16"/>
  <c r="G16"/>
  <c r="F16"/>
  <c r="E16"/>
  <c r="D16"/>
  <c r="C16"/>
  <c r="B16"/>
  <c r="M15"/>
  <c r="M14"/>
  <c r="Z13"/>
  <c r="M13"/>
  <c r="H13"/>
  <c r="G13"/>
  <c r="F13"/>
  <c r="E13"/>
  <c r="D13"/>
  <c r="C13"/>
  <c r="B13"/>
  <c r="M12"/>
  <c r="M11"/>
  <c r="Z10"/>
  <c r="M10"/>
  <c r="H10"/>
  <c r="G10"/>
  <c r="F10"/>
  <c r="E10"/>
  <c r="D10"/>
  <c r="C10"/>
  <c r="B10"/>
  <c r="M9"/>
  <c r="M8"/>
  <c r="Z7"/>
  <c r="M7"/>
  <c r="H7"/>
  <c r="G7"/>
  <c r="F7"/>
  <c r="E7"/>
  <c r="D7"/>
  <c r="C7"/>
  <c r="B7"/>
  <c r="M6"/>
  <c r="M5"/>
  <c r="Z4"/>
  <c r="M4"/>
  <c r="H4"/>
  <c r="G4"/>
  <c r="F4"/>
  <c r="E4"/>
  <c r="D4"/>
  <c r="C4"/>
  <c r="B4"/>
</calcChain>
</file>

<file path=xl/sharedStrings.xml><?xml version="1.0" encoding="utf-8"?>
<sst xmlns="http://schemas.openxmlformats.org/spreadsheetml/2006/main" count="340" uniqueCount="92">
  <si>
    <t>Pause Photo Prose 2</t>
    <phoneticPr fontId="26" type="noConversion"/>
  </si>
  <si>
    <t>Accueil SNCF 2</t>
    <phoneticPr fontId="26" type="noConversion"/>
  </si>
  <si>
    <t>Projection</t>
    <phoneticPr fontId="26" type="noConversion"/>
  </si>
  <si>
    <t>14h - 15h30
CARTE</t>
    <phoneticPr fontId="26" type="noConversion"/>
  </si>
  <si>
    <t>Catering</t>
    <phoneticPr fontId="26" type="noConversion"/>
  </si>
  <si>
    <t>11h30 - 12h30
PROJECTION</t>
  </si>
  <si>
    <t>Projection MDVA</t>
    <phoneticPr fontId="26" type="noConversion"/>
  </si>
  <si>
    <t>Rencontre avec un professionnel de l'image</t>
    <phoneticPr fontId="26" type="noConversion"/>
  </si>
  <si>
    <t>MERCREDI 18</t>
    <phoneticPr fontId="26" type="noConversion"/>
  </si>
  <si>
    <t>Médiation Ateliers 5</t>
  </si>
  <si>
    <t>Médiation Ateliers 6</t>
  </si>
  <si>
    <t>du 16 au 18 septembre:
Philippe Chancel</t>
    <phoneticPr fontId="26" type="noConversion"/>
  </si>
  <si>
    <t>Accueil Maison des Rencontres</t>
  </si>
  <si>
    <t>Absence</t>
  </si>
  <si>
    <t>Médiation Ateliers 1</t>
    <phoneticPr fontId="20" type="noConversion"/>
  </si>
  <si>
    <t>Visite libre</t>
  </si>
  <si>
    <t>FORMULE 1</t>
  </si>
  <si>
    <t>Médiation Ateliers 9</t>
  </si>
  <si>
    <t>ACCUEIL SNCF</t>
    <phoneticPr fontId="20" type="noConversion"/>
  </si>
  <si>
    <t>N°</t>
    <phoneticPr fontId="20" type="noConversion"/>
  </si>
  <si>
    <t>JEUDI 5</t>
    <phoneticPr fontId="26" type="noConversion"/>
  </si>
  <si>
    <t>VENDREDI 6</t>
    <phoneticPr fontId="26" type="noConversion"/>
  </si>
  <si>
    <t>Médiation Ateliers 1</t>
    <phoneticPr fontId="26" type="noConversion"/>
  </si>
  <si>
    <t>Projection ENSP</t>
    <phoneticPr fontId="26" type="noConversion"/>
  </si>
  <si>
    <t>MÉDIATEURS</t>
  </si>
  <si>
    <t>Pause Photo Prose 3</t>
    <phoneticPr fontId="26" type="noConversion"/>
  </si>
  <si>
    <t>Accueil SNCF</t>
  </si>
  <si>
    <t>Médiation Ateliers</t>
  </si>
  <si>
    <t>Médiation Ateliers 1</t>
    <phoneticPr fontId="20" type="noConversion"/>
  </si>
  <si>
    <t>MARDI 10</t>
    <phoneticPr fontId="26" type="noConversion"/>
  </si>
  <si>
    <t>ETABLISSEMENT</t>
  </si>
  <si>
    <t>Ateliers</t>
    <phoneticPr fontId="26" type="noConversion"/>
  </si>
  <si>
    <t>Arènes</t>
    <phoneticPr fontId="26" type="noConversion"/>
  </si>
  <si>
    <t>Médiation Ateliers 4</t>
  </si>
  <si>
    <t>GROUPE A              A A         +          B</t>
  </si>
  <si>
    <t>Médiation Ateliers 3</t>
  </si>
  <si>
    <t>Photo-expression</t>
    <phoneticPr fontId="26" type="noConversion"/>
  </si>
  <si>
    <t>COMMENTAIRE</t>
  </si>
  <si>
    <t>9h30 - 10h30
PROJECTION</t>
    <phoneticPr fontId="20" type="noConversion"/>
  </si>
  <si>
    <t>les 12 et 13 septembre:
Raphaël Dallaporta</t>
    <phoneticPr fontId="26" type="noConversion"/>
  </si>
  <si>
    <t>Photo-expression 2</t>
    <phoneticPr fontId="26" type="noConversion"/>
  </si>
  <si>
    <t>TOTAL</t>
    <phoneticPr fontId="26" type="noConversion"/>
  </si>
  <si>
    <t>les 10 et 11 septembre:
Patrick Tourneboeuf</t>
    <phoneticPr fontId="26" type="noConversion"/>
  </si>
  <si>
    <t>MERCREDI 11</t>
    <phoneticPr fontId="26" type="noConversion"/>
  </si>
  <si>
    <t>JEUDI 12</t>
    <phoneticPr fontId="26" type="noConversion"/>
  </si>
  <si>
    <t>Médiation Ateliers 10</t>
  </si>
  <si>
    <t>Rencontre avec un professionnel de l'image</t>
  </si>
  <si>
    <t>du 5 au 9 septembre:
Alain Willaume</t>
    <phoneticPr fontId="26" type="noConversion"/>
  </si>
  <si>
    <t>Médiation Ateliers 2</t>
    <phoneticPr fontId="20" type="noConversion"/>
  </si>
  <si>
    <t>PRÉNOM</t>
  </si>
  <si>
    <t>Médiation Ateliers 8</t>
  </si>
  <si>
    <t>MARDI 17</t>
    <phoneticPr fontId="26" type="noConversion"/>
  </si>
  <si>
    <t>LUNDI 16</t>
    <phoneticPr fontId="26" type="noConversion"/>
  </si>
  <si>
    <t>VENDREDI 13</t>
    <phoneticPr fontId="26" type="noConversion"/>
  </si>
  <si>
    <t>NIVEAU</t>
  </si>
  <si>
    <t>SPÉCIALITÉ</t>
  </si>
  <si>
    <t>9h30 - 11h
PARCOURS FESTIVALIER</t>
  </si>
  <si>
    <t>FORMULE 3</t>
  </si>
  <si>
    <t>9H30 - 11h
CARTE</t>
  </si>
  <si>
    <t>FORMULE 2</t>
  </si>
  <si>
    <t>11H30 - 13h
PARCOURS FESTIVALIER</t>
  </si>
  <si>
    <t>14H30 -15h30
PROJECTION</t>
  </si>
  <si>
    <t>GROUPE C             C C       +        A</t>
  </si>
  <si>
    <t>VILLE</t>
  </si>
  <si>
    <t>NOM</t>
  </si>
  <si>
    <t>TÉLÉPHONE</t>
  </si>
  <si>
    <t>EFFECTIF</t>
  </si>
  <si>
    <t>Médiation Ateliers 11</t>
  </si>
  <si>
    <t>Médiation Ateliers 12</t>
  </si>
  <si>
    <t>Accueil Arènes</t>
    <phoneticPr fontId="20" type="noConversion"/>
  </si>
  <si>
    <t>Projection MDVA</t>
    <phoneticPr fontId="20" type="noConversion"/>
  </si>
  <si>
    <t>Projection ENSP</t>
    <phoneticPr fontId="20" type="noConversion"/>
  </si>
  <si>
    <t>Médiation Ateliers 7</t>
  </si>
  <si>
    <t>EXPOSITIONS</t>
    <phoneticPr fontId="20" type="noConversion"/>
  </si>
  <si>
    <t>JEUDI 19</t>
    <phoneticPr fontId="26" type="noConversion"/>
  </si>
  <si>
    <t>les 19 et 20 septembre:
Chargées de production</t>
    <phoneticPr fontId="26" type="noConversion"/>
  </si>
  <si>
    <t>GROUPE B            B B        +         C</t>
  </si>
  <si>
    <t>Médiation Ateliers 2</t>
  </si>
  <si>
    <t>Médiation Ateliers 2</t>
    <phoneticPr fontId="20" type="noConversion"/>
  </si>
  <si>
    <t>11h - 12h30
CARTE</t>
    <phoneticPr fontId="20" type="noConversion"/>
  </si>
  <si>
    <t>Projection ENSP 2</t>
  </si>
  <si>
    <t>MÉDIATEUR</t>
  </si>
  <si>
    <t>Pause Photo Prose</t>
    <phoneticPr fontId="26" type="noConversion"/>
  </si>
  <si>
    <t>14h - 15h30
PARCOURS FESTIVALIER</t>
    <phoneticPr fontId="20" type="noConversion"/>
  </si>
  <si>
    <t>Projection MDVA 2</t>
  </si>
  <si>
    <t>LUNDI 9</t>
    <phoneticPr fontId="26" type="noConversion"/>
  </si>
  <si>
    <t>VENDREDI 20</t>
    <phoneticPr fontId="26" type="noConversion"/>
  </si>
  <si>
    <t>Pause Photo Prose 4</t>
    <phoneticPr fontId="26" type="noConversion"/>
  </si>
  <si>
    <t>PLANNING DÉTAILLÉ - JEUDI 4 SEPTEMBRE 2014</t>
    <phoneticPr fontId="20" type="noConversion"/>
  </si>
  <si>
    <t>WEEK-END</t>
    <phoneticPr fontId="26" type="noConversion"/>
  </si>
  <si>
    <t>RÉPARTITION DES ACTIVITÉS PAR GROUPE ET PAR MÉDIATEUR - RENTRÉE EN IMAGES 2014</t>
    <phoneticPr fontId="26" type="noConversion"/>
  </si>
  <si>
    <t>PLANNING DÉTAILLÉ - VENDREDI 5 SEPTEMBRE 2014</t>
    <phoneticPr fontId="20" type="noConversion"/>
  </si>
</sst>
</file>

<file path=xl/styles.xml><?xml version="1.0" encoding="utf-8"?>
<styleSheet xmlns="http://schemas.openxmlformats.org/spreadsheetml/2006/main">
  <numFmts count="1">
    <numFmt numFmtId="164" formatCode="_-* #,##0.00\ [$€-1]_-;\-* #,##0.00\ [$€-1]_-;_-* &quot;-&quot;??\ [$€-1]_-;_-@_-"/>
  </numFmts>
  <fonts count="34">
    <font>
      <sz val="12"/>
      <color theme="1"/>
      <name val="Calibri"/>
      <family val="2"/>
      <scheme val="minor"/>
    </font>
    <font>
      <b/>
      <sz val="10"/>
      <name val="Verdana"/>
    </font>
    <font>
      <sz val="10"/>
      <name val="Verdana"/>
    </font>
    <font>
      <sz val="10"/>
      <name val="Verdana"/>
    </font>
    <font>
      <b/>
      <sz val="10"/>
      <name val="Verdana"/>
    </font>
    <font>
      <sz val="10"/>
      <name val="Verdana"/>
    </font>
    <font>
      <b/>
      <sz val="10"/>
      <name val="Verdana"/>
    </font>
    <font>
      <sz val="10"/>
      <name val="Verdana"/>
    </font>
    <font>
      <sz val="10"/>
      <name val="Verdana"/>
    </font>
    <font>
      <sz val="10"/>
      <name val="Verdana"/>
    </font>
    <font>
      <b/>
      <sz val="10"/>
      <name val="Verdana"/>
    </font>
    <font>
      <sz val="10"/>
      <name val="Verdana"/>
    </font>
    <font>
      <b/>
      <sz val="10"/>
      <name val="Verdana"/>
    </font>
    <font>
      <sz val="10"/>
      <name val="Verdana"/>
    </font>
    <font>
      <b/>
      <sz val="10"/>
      <name val="Verdana"/>
    </font>
    <font>
      <sz val="10"/>
      <name val="Verdana"/>
    </font>
    <font>
      <b/>
      <sz val="10"/>
      <name val="Verdana"/>
    </font>
    <font>
      <sz val="10"/>
      <name val="Verdana"/>
    </font>
    <font>
      <sz val="12"/>
      <name val="Verdana"/>
    </font>
    <font>
      <b/>
      <sz val="12"/>
      <name val="Verdana"/>
    </font>
    <font>
      <sz val="8"/>
      <name val="Calibri"/>
      <family val="2"/>
      <scheme val="minor"/>
    </font>
    <font>
      <sz val="11"/>
      <name val="Verdana"/>
    </font>
    <font>
      <b/>
      <sz val="20"/>
      <name val="arlesienne-new"/>
    </font>
    <font>
      <sz val="10"/>
      <color indexed="10"/>
      <name val="Verdana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Verdana"/>
    </font>
    <font>
      <sz val="10"/>
      <color indexed="8"/>
      <name val="Verdana"/>
      <family val="2"/>
    </font>
    <font>
      <b/>
      <sz val="10"/>
      <color indexed="9"/>
      <name val="Verdana"/>
    </font>
    <font>
      <b/>
      <sz val="12"/>
      <color indexed="8"/>
      <name val="Verdana"/>
    </font>
    <font>
      <b/>
      <sz val="12"/>
      <color indexed="9"/>
      <name val="Verdana"/>
    </font>
    <font>
      <b/>
      <sz val="28"/>
      <name val="arlesienne-new"/>
    </font>
    <font>
      <b/>
      <sz val="11"/>
      <name val="Verdana"/>
    </font>
    <font>
      <b/>
      <sz val="10"/>
      <name val="Verdana"/>
    </font>
  </fonts>
  <fills count="18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</fills>
  <borders count="4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</cellStyleXfs>
  <cellXfs count="174">
    <xf numFmtId="0" fontId="0" fillId="0" borderId="0" xfId="0"/>
    <xf numFmtId="0" fontId="19" fillId="0" borderId="0" xfId="0" applyFont="1" applyAlignment="1">
      <alignment horizontal="center" vertical="center" wrapText="1"/>
    </xf>
    <xf numFmtId="0" fontId="19" fillId="0" borderId="0" xfId="0" applyFont="1" applyFill="1" applyBorder="1" applyAlignment="1">
      <alignment horizontal="center" vertical="center" wrapText="1"/>
    </xf>
    <xf numFmtId="0" fontId="18" fillId="0" borderId="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21" fillId="0" borderId="0" xfId="0" applyFont="1" applyFill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center" vertical="center" wrapText="1"/>
    </xf>
    <xf numFmtId="0" fontId="27" fillId="0" borderId="0" xfId="0" applyNumberFormat="1" applyFont="1" applyAlignment="1">
      <alignment horizontal="center" vertical="center" wrapText="1"/>
    </xf>
    <xf numFmtId="0" fontId="27" fillId="0" borderId="0" xfId="0" applyNumberFormat="1" applyFont="1" applyFill="1" applyAlignment="1">
      <alignment horizontal="center" vertical="center" wrapText="1"/>
    </xf>
    <xf numFmtId="0" fontId="27" fillId="0" borderId="8" xfId="0" applyNumberFormat="1" applyFont="1" applyBorder="1" applyAlignment="1">
      <alignment horizontal="center" vertical="center" wrapText="1"/>
    </xf>
    <xf numFmtId="0" fontId="27" fillId="8" borderId="8" xfId="0" applyNumberFormat="1" applyFont="1" applyFill="1" applyBorder="1" applyAlignment="1">
      <alignment horizontal="center" vertical="center" wrapText="1"/>
    </xf>
    <xf numFmtId="0" fontId="29" fillId="11" borderId="8" xfId="0" applyNumberFormat="1" applyFont="1" applyFill="1" applyBorder="1" applyAlignment="1">
      <alignment horizontal="center" vertical="center" wrapText="1"/>
    </xf>
    <xf numFmtId="0" fontId="10" fillId="0" borderId="8" xfId="0" applyNumberFormat="1" applyFont="1" applyBorder="1" applyAlignment="1">
      <alignment horizontal="center" vertical="center" wrapText="1"/>
    </xf>
    <xf numFmtId="0" fontId="10" fillId="0" borderId="0" xfId="0" applyNumberFormat="1" applyFont="1" applyAlignment="1">
      <alignment horizontal="center" vertical="center" wrapText="1"/>
    </xf>
    <xf numFmtId="0" fontId="11" fillId="4" borderId="8" xfId="0" applyNumberFormat="1" applyFont="1" applyFill="1" applyBorder="1" applyAlignment="1">
      <alignment horizontal="center" vertical="center" wrapText="1"/>
    </xf>
    <xf numFmtId="0" fontId="11" fillId="2" borderId="8" xfId="0" applyNumberFormat="1" applyFont="1" applyFill="1" applyBorder="1" applyAlignment="1">
      <alignment horizontal="center" vertical="center" wrapText="1"/>
    </xf>
    <xf numFmtId="0" fontId="11" fillId="12" borderId="8" xfId="0" applyNumberFormat="1" applyFont="1" applyFill="1" applyBorder="1" applyAlignment="1">
      <alignment horizontal="center" vertical="center" wrapText="1"/>
    </xf>
    <xf numFmtId="0" fontId="11" fillId="6" borderId="8" xfId="0" applyNumberFormat="1" applyFont="1" applyFill="1" applyBorder="1" applyAlignment="1">
      <alignment horizontal="center" vertical="center" wrapText="1"/>
    </xf>
    <xf numFmtId="0" fontId="11" fillId="3" borderId="8" xfId="0" applyNumberFormat="1" applyFont="1" applyFill="1" applyBorder="1" applyAlignment="1">
      <alignment horizontal="center" vertical="center" wrapText="1"/>
    </xf>
    <xf numFmtId="0" fontId="11" fillId="7" borderId="8" xfId="0" applyNumberFormat="1" applyFont="1" applyFill="1" applyBorder="1" applyAlignment="1">
      <alignment horizontal="center" vertical="center" wrapText="1"/>
    </xf>
    <xf numFmtId="0" fontId="11" fillId="0" borderId="8" xfId="0" applyNumberFormat="1" applyFont="1" applyFill="1" applyBorder="1" applyAlignment="1">
      <alignment horizontal="center" vertical="center" wrapText="1"/>
    </xf>
    <xf numFmtId="0" fontId="11" fillId="8" borderId="8" xfId="0" applyNumberFormat="1" applyFont="1" applyFill="1" applyBorder="1" applyAlignment="1">
      <alignment horizontal="center" vertical="center" wrapText="1"/>
    </xf>
    <xf numFmtId="0" fontId="11" fillId="0" borderId="0" xfId="0" applyNumberFormat="1" applyFont="1" applyAlignment="1">
      <alignment horizontal="center" vertical="center" wrapText="1"/>
    </xf>
    <xf numFmtId="0" fontId="26" fillId="9" borderId="8" xfId="0" applyNumberFormat="1" applyFont="1" applyFill="1" applyBorder="1" applyAlignment="1">
      <alignment horizontal="center" vertical="center" wrapText="1"/>
    </xf>
    <xf numFmtId="0" fontId="12" fillId="7" borderId="28" xfId="0" applyFont="1" applyFill="1" applyBorder="1" applyAlignment="1">
      <alignment horizontal="center" vertical="center" wrapText="1"/>
    </xf>
    <xf numFmtId="0" fontId="12" fillId="7" borderId="29" xfId="0" applyFont="1" applyFill="1" applyBorder="1" applyAlignment="1">
      <alignment horizontal="center" vertical="center" wrapText="1"/>
    </xf>
    <xf numFmtId="0" fontId="12" fillId="7" borderId="30" xfId="0" applyFont="1" applyFill="1" applyBorder="1" applyAlignment="1">
      <alignment horizontal="center" vertical="center" wrapText="1"/>
    </xf>
    <xf numFmtId="0" fontId="11" fillId="14" borderId="8" xfId="0" applyNumberFormat="1" applyFont="1" applyFill="1" applyBorder="1" applyAlignment="1">
      <alignment horizontal="center" vertical="center" wrapText="1"/>
    </xf>
    <xf numFmtId="0" fontId="10" fillId="10" borderId="18" xfId="0" applyNumberFormat="1" applyFont="1" applyFill="1" applyBorder="1" applyAlignment="1">
      <alignment horizontal="center" vertical="center" wrapText="1"/>
    </xf>
    <xf numFmtId="0" fontId="10" fillId="10" borderId="17" xfId="0" applyNumberFormat="1" applyFont="1" applyFill="1" applyBorder="1" applyAlignment="1">
      <alignment horizontal="center" vertical="center" wrapText="1"/>
    </xf>
    <xf numFmtId="0" fontId="10" fillId="11" borderId="18" xfId="0" applyNumberFormat="1" applyFont="1" applyFill="1" applyBorder="1" applyAlignment="1">
      <alignment horizontal="center" vertical="center" wrapText="1"/>
    </xf>
    <xf numFmtId="0" fontId="11" fillId="15" borderId="8" xfId="0" applyNumberFormat="1" applyFont="1" applyFill="1" applyBorder="1" applyAlignment="1">
      <alignment horizontal="center" vertical="center" wrapText="1"/>
    </xf>
    <xf numFmtId="0" fontId="28" fillId="13" borderId="32" xfId="0" applyFont="1" applyFill="1" applyBorder="1" applyAlignment="1">
      <alignment horizontal="center" vertical="center" wrapText="1"/>
    </xf>
    <xf numFmtId="0" fontId="28" fillId="13" borderId="25" xfId="0" applyFont="1" applyFill="1" applyBorder="1" applyAlignment="1">
      <alignment horizontal="center" vertical="center" wrapText="1"/>
    </xf>
    <xf numFmtId="0" fontId="28" fillId="13" borderId="26" xfId="0" applyFont="1" applyFill="1" applyBorder="1" applyAlignment="1">
      <alignment horizontal="center" vertical="center" wrapText="1"/>
    </xf>
    <xf numFmtId="0" fontId="14" fillId="12" borderId="32" xfId="0" applyFont="1" applyFill="1" applyBorder="1" applyAlignment="1">
      <alignment horizontal="center" vertical="center" wrapText="1"/>
    </xf>
    <xf numFmtId="0" fontId="14" fillId="12" borderId="25" xfId="0" applyFont="1" applyFill="1" applyBorder="1" applyAlignment="1">
      <alignment horizontal="center" vertical="center" wrapText="1"/>
    </xf>
    <xf numFmtId="0" fontId="14" fillId="12" borderId="26" xfId="0" applyFont="1" applyFill="1" applyBorder="1" applyAlignment="1">
      <alignment horizontal="center" vertical="center" wrapText="1"/>
    </xf>
    <xf numFmtId="0" fontId="14" fillId="4" borderId="33" xfId="0" applyFont="1" applyFill="1" applyBorder="1" applyAlignment="1">
      <alignment horizontal="center" vertical="center" wrapText="1"/>
    </xf>
    <xf numFmtId="0" fontId="19" fillId="10" borderId="18" xfId="0" applyNumberFormat="1" applyFont="1" applyFill="1" applyBorder="1" applyAlignment="1">
      <alignment horizontal="center" vertical="center" wrapText="1"/>
    </xf>
    <xf numFmtId="0" fontId="12" fillId="5" borderId="32" xfId="0" applyFont="1" applyFill="1" applyBorder="1" applyAlignment="1">
      <alignment horizontal="center" vertical="center" wrapText="1"/>
    </xf>
    <xf numFmtId="0" fontId="12" fillId="5" borderId="25" xfId="0" applyFont="1" applyFill="1" applyBorder="1" applyAlignment="1">
      <alignment horizontal="center" vertical="center" wrapText="1"/>
    </xf>
    <xf numFmtId="0" fontId="12" fillId="5" borderId="26" xfId="0" applyFont="1" applyFill="1" applyBorder="1" applyAlignment="1">
      <alignment horizontal="center" vertical="center" wrapText="1"/>
    </xf>
    <xf numFmtId="0" fontId="28" fillId="10" borderId="18" xfId="0" applyNumberFormat="1" applyFont="1" applyFill="1" applyBorder="1" applyAlignment="1">
      <alignment horizontal="center" vertical="center" wrapText="1"/>
    </xf>
    <xf numFmtId="0" fontId="28" fillId="10" borderId="17" xfId="0" applyNumberFormat="1" applyFont="1" applyFill="1" applyBorder="1" applyAlignment="1">
      <alignment horizontal="center" vertical="center" wrapText="1"/>
    </xf>
    <xf numFmtId="0" fontId="27" fillId="0" borderId="8" xfId="0" applyNumberFormat="1" applyFont="1" applyBorder="1" applyAlignment="1">
      <alignment horizontal="center" vertical="center" wrapText="1"/>
    </xf>
    <xf numFmtId="164" fontId="27" fillId="0" borderId="0" xfId="0" applyNumberFormat="1" applyFont="1" applyAlignment="1">
      <alignment horizontal="center" vertical="center" wrapText="1"/>
    </xf>
    <xf numFmtId="0" fontId="30" fillId="8" borderId="8" xfId="0" applyNumberFormat="1" applyFont="1" applyFill="1" applyBorder="1" applyAlignment="1">
      <alignment horizontal="center" vertical="center" wrapText="1"/>
    </xf>
    <xf numFmtId="0" fontId="11" fillId="4" borderId="17" xfId="0" applyNumberFormat="1" applyFont="1" applyFill="1" applyBorder="1" applyAlignment="1">
      <alignment horizontal="center" vertical="center" wrapText="1"/>
    </xf>
    <xf numFmtId="0" fontId="15" fillId="0" borderId="31" xfId="0" applyFont="1" applyFill="1" applyBorder="1" applyAlignment="1">
      <alignment horizontal="center" vertical="center" wrapText="1"/>
    </xf>
    <xf numFmtId="0" fontId="21" fillId="0" borderId="38" xfId="0" applyFont="1" applyFill="1" applyBorder="1" applyAlignment="1">
      <alignment horizontal="center" vertical="center" wrapText="1"/>
    </xf>
    <xf numFmtId="0" fontId="14" fillId="4" borderId="39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12" fillId="7" borderId="27" xfId="0" applyFont="1" applyFill="1" applyBorder="1" applyAlignment="1">
      <alignment horizontal="center" vertical="center" wrapText="1"/>
    </xf>
    <xf numFmtId="0" fontId="4" fillId="3" borderId="33" xfId="0" applyFont="1" applyFill="1" applyBorder="1" applyAlignment="1">
      <alignment horizontal="center" vertical="center" wrapText="1"/>
    </xf>
    <xf numFmtId="0" fontId="21" fillId="0" borderId="41" xfId="0" applyFont="1" applyFill="1" applyBorder="1" applyAlignment="1">
      <alignment horizontal="center" vertical="center" wrapText="1"/>
    </xf>
    <xf numFmtId="0" fontId="12" fillId="7" borderId="27" xfId="0" applyFont="1" applyFill="1" applyBorder="1" applyAlignment="1">
      <alignment horizontal="center" vertical="center" wrapText="1"/>
    </xf>
    <xf numFmtId="0" fontId="13" fillId="0" borderId="39" xfId="0" applyFont="1" applyBorder="1" applyAlignment="1">
      <alignment horizontal="center" vertical="center" wrapText="1"/>
    </xf>
    <xf numFmtId="0" fontId="13" fillId="0" borderId="41" xfId="0" applyFont="1" applyBorder="1" applyAlignment="1">
      <alignment horizontal="center" vertical="center" wrapText="1"/>
    </xf>
    <xf numFmtId="0" fontId="13" fillId="0" borderId="44" xfId="0" applyFont="1" applyBorder="1" applyAlignment="1">
      <alignment horizontal="center" vertical="center" wrapText="1"/>
    </xf>
    <xf numFmtId="0" fontId="10" fillId="0" borderId="17" xfId="0" applyNumberFormat="1" applyFont="1" applyBorder="1" applyAlignment="1">
      <alignment horizontal="center" vertical="center" wrapText="1"/>
    </xf>
    <xf numFmtId="0" fontId="30" fillId="8" borderId="0" xfId="0" applyNumberFormat="1" applyFont="1" applyFill="1" applyBorder="1" applyAlignment="1">
      <alignment horizontal="center" vertical="center" wrapText="1"/>
    </xf>
    <xf numFmtId="0" fontId="27" fillId="0" borderId="0" xfId="0" applyNumberFormat="1" applyFont="1" applyBorder="1" applyAlignment="1">
      <alignment horizontal="center" vertical="center" wrapText="1"/>
    </xf>
    <xf numFmtId="0" fontId="1" fillId="0" borderId="17" xfId="0" applyNumberFormat="1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8" fillId="0" borderId="8" xfId="0" applyNumberFormat="1" applyFont="1" applyFill="1" applyBorder="1" applyAlignment="1">
      <alignment horizontal="center" vertical="center" wrapText="1"/>
    </xf>
    <xf numFmtId="0" fontId="2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9" fillId="0" borderId="8" xfId="0" applyNumberFormat="1" applyFont="1" applyFill="1" applyBorder="1" applyAlignment="1">
      <alignment horizontal="center" vertical="center" wrapText="1"/>
    </xf>
    <xf numFmtId="0" fontId="28" fillId="17" borderId="8" xfId="0" applyNumberFormat="1" applyFont="1" applyFill="1" applyBorder="1" applyAlignment="1">
      <alignment horizontal="center" vertical="center" wrapText="1"/>
    </xf>
    <xf numFmtId="0" fontId="2" fillId="0" borderId="17" xfId="0" applyNumberFormat="1" applyFont="1" applyFill="1" applyBorder="1" applyAlignment="1">
      <alignment horizontal="center" vertical="center" wrapText="1"/>
    </xf>
    <xf numFmtId="0" fontId="2" fillId="0" borderId="8" xfId="0" applyNumberFormat="1" applyFont="1" applyFill="1" applyBorder="1" applyAlignment="1">
      <alignment horizontal="center" vertical="center" wrapText="1"/>
    </xf>
    <xf numFmtId="0" fontId="10" fillId="3" borderId="8" xfId="0" applyNumberFormat="1" applyFont="1" applyFill="1" applyBorder="1" applyAlignment="1">
      <alignment horizontal="center" vertical="center" wrapText="1"/>
    </xf>
    <xf numFmtId="0" fontId="28" fillId="10" borderId="8" xfId="0" applyNumberFormat="1" applyFont="1" applyFill="1" applyBorder="1" applyAlignment="1">
      <alignment horizontal="center" vertical="center" wrapText="1"/>
    </xf>
    <xf numFmtId="0" fontId="10" fillId="11" borderId="8" xfId="0" applyNumberFormat="1" applyFont="1" applyFill="1" applyBorder="1" applyAlignment="1">
      <alignment horizontal="center" vertical="center" wrapText="1"/>
    </xf>
    <xf numFmtId="0" fontId="6" fillId="9" borderId="8" xfId="0" applyFont="1" applyFill="1" applyBorder="1" applyAlignment="1">
      <alignment horizontal="center" vertical="center" wrapText="1"/>
    </xf>
    <xf numFmtId="0" fontId="27" fillId="0" borderId="8" xfId="0" applyNumberFormat="1" applyFont="1" applyBorder="1" applyAlignment="1">
      <alignment horizontal="center" vertical="center" wrapText="1"/>
    </xf>
    <xf numFmtId="0" fontId="18" fillId="0" borderId="33" xfId="0" applyFont="1" applyBorder="1" applyAlignment="1">
      <alignment horizontal="center" vertical="center" textRotation="90" wrapText="1"/>
    </xf>
    <xf numFmtId="0" fontId="18" fillId="0" borderId="38" xfId="0" applyFont="1" applyBorder="1" applyAlignment="1">
      <alignment horizontal="center" vertical="center" textRotation="90" wrapText="1"/>
    </xf>
    <xf numFmtId="0" fontId="18" fillId="0" borderId="40" xfId="0" applyFont="1" applyBorder="1" applyAlignment="1">
      <alignment horizontal="center" vertical="center" textRotation="90" wrapText="1"/>
    </xf>
    <xf numFmtId="0" fontId="16" fillId="0" borderId="4" xfId="0" applyFont="1" applyFill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center" vertical="center" wrapText="1"/>
    </xf>
    <xf numFmtId="0" fontId="18" fillId="0" borderId="5" xfId="0" applyFont="1" applyFill="1" applyBorder="1" applyAlignment="1">
      <alignment horizontal="center" vertical="center" wrapText="1"/>
    </xf>
    <xf numFmtId="0" fontId="18" fillId="0" borderId="8" xfId="0" applyFont="1" applyFill="1" applyBorder="1" applyAlignment="1">
      <alignment horizontal="center" vertical="center" wrapText="1"/>
    </xf>
    <xf numFmtId="0" fontId="18" fillId="0" borderId="26" xfId="0" applyFont="1" applyFill="1" applyBorder="1" applyAlignment="1">
      <alignment horizontal="center" vertical="center" wrapText="1"/>
    </xf>
    <xf numFmtId="0" fontId="18" fillId="0" borderId="11" xfId="0" applyFont="1" applyFill="1" applyBorder="1" applyAlignment="1">
      <alignment horizontal="center" vertical="center" wrapText="1"/>
    </xf>
    <xf numFmtId="0" fontId="18" fillId="0" borderId="23" xfId="0" applyFont="1" applyFill="1" applyBorder="1" applyAlignment="1">
      <alignment horizontal="center" vertical="center" wrapText="1"/>
    </xf>
    <xf numFmtId="0" fontId="18" fillId="0" borderId="10" xfId="0" applyFont="1" applyFill="1" applyBorder="1" applyAlignment="1">
      <alignment horizontal="center" vertical="center" wrapText="1"/>
    </xf>
    <xf numFmtId="0" fontId="18" fillId="0" borderId="15" xfId="0" applyFont="1" applyFill="1" applyBorder="1" applyAlignment="1">
      <alignment horizontal="center" vertical="center" wrapText="1"/>
    </xf>
    <xf numFmtId="0" fontId="18" fillId="0" borderId="6" xfId="0" applyFont="1" applyFill="1" applyBorder="1" applyAlignment="1">
      <alignment horizontal="center" vertical="center" wrapText="1"/>
    </xf>
    <xf numFmtId="0" fontId="18" fillId="0" borderId="9" xfId="0" applyFont="1" applyFill="1" applyBorder="1" applyAlignment="1">
      <alignment horizontal="center" vertical="center" wrapText="1"/>
    </xf>
    <xf numFmtId="0" fontId="18" fillId="0" borderId="14" xfId="0" applyFont="1" applyFill="1" applyBorder="1" applyAlignment="1">
      <alignment horizontal="center" vertical="center" wrapText="1"/>
    </xf>
    <xf numFmtId="0" fontId="18" fillId="0" borderId="20" xfId="0" applyFont="1" applyFill="1" applyBorder="1" applyAlignment="1">
      <alignment horizontal="center" vertical="center" wrapText="1"/>
    </xf>
    <xf numFmtId="0" fontId="18" fillId="0" borderId="21" xfId="0" applyFont="1" applyFill="1" applyBorder="1" applyAlignment="1">
      <alignment horizontal="center" vertical="center" wrapText="1"/>
    </xf>
    <xf numFmtId="0" fontId="18" fillId="0" borderId="22" xfId="0" applyFont="1" applyFill="1" applyBorder="1" applyAlignment="1">
      <alignment horizontal="center" vertical="center" wrapText="1"/>
    </xf>
    <xf numFmtId="0" fontId="16" fillId="0" borderId="12" xfId="0" applyFont="1" applyFill="1" applyBorder="1" applyAlignment="1">
      <alignment horizontal="center" vertical="center" wrapText="1"/>
    </xf>
    <xf numFmtId="0" fontId="18" fillId="0" borderId="42" xfId="0" applyFont="1" applyFill="1" applyBorder="1" applyAlignment="1">
      <alignment horizontal="center" vertical="center" wrapText="1"/>
    </xf>
    <xf numFmtId="0" fontId="16" fillId="3" borderId="7" xfId="0" applyFont="1" applyFill="1" applyBorder="1" applyAlignment="1">
      <alignment horizontal="center" vertical="center" wrapText="1"/>
    </xf>
    <xf numFmtId="0" fontId="16" fillId="3" borderId="12" xfId="0" applyFont="1" applyFill="1" applyBorder="1" applyAlignment="1">
      <alignment horizontal="center" vertical="center" wrapText="1"/>
    </xf>
    <xf numFmtId="0" fontId="21" fillId="0" borderId="8" xfId="0" applyNumberFormat="1" applyFont="1" applyFill="1" applyBorder="1" applyAlignment="1">
      <alignment horizontal="center" vertical="center" wrapText="1"/>
    </xf>
    <xf numFmtId="0" fontId="21" fillId="0" borderId="13" xfId="0" applyNumberFormat="1" applyFont="1" applyFill="1" applyBorder="1" applyAlignment="1">
      <alignment horizontal="center" vertical="center" wrapText="1"/>
    </xf>
    <xf numFmtId="0" fontId="21" fillId="0" borderId="9" xfId="0" applyNumberFormat="1" applyFont="1" applyFill="1" applyBorder="1" applyAlignment="1">
      <alignment horizontal="center" vertical="center" wrapText="1"/>
    </xf>
    <xf numFmtId="0" fontId="21" fillId="0" borderId="14" xfId="0" applyNumberFormat="1" applyFont="1" applyFill="1" applyBorder="1" applyAlignment="1">
      <alignment horizontal="center" vertical="center" wrapText="1"/>
    </xf>
    <xf numFmtId="0" fontId="32" fillId="12" borderId="7" xfId="0" applyFont="1" applyFill="1" applyBorder="1" applyAlignment="1">
      <alignment horizontal="center" vertical="center" wrapText="1"/>
    </xf>
    <xf numFmtId="0" fontId="16" fillId="7" borderId="7" xfId="0" applyFont="1" applyFill="1" applyBorder="1" applyAlignment="1">
      <alignment horizontal="center" vertical="center" wrapText="1"/>
    </xf>
    <xf numFmtId="0" fontId="32" fillId="3" borderId="7" xfId="0" applyFont="1" applyFill="1" applyBorder="1" applyAlignment="1">
      <alignment horizontal="center" vertical="center" wrapText="1"/>
    </xf>
    <xf numFmtId="0" fontId="32" fillId="3" borderId="12" xfId="0" applyFont="1" applyFill="1" applyBorder="1" applyAlignment="1">
      <alignment horizontal="center" vertical="center" wrapText="1"/>
    </xf>
    <xf numFmtId="0" fontId="32" fillId="12" borderId="4" xfId="0" applyFont="1" applyFill="1" applyBorder="1" applyAlignment="1">
      <alignment horizontal="center" vertical="center" wrapText="1"/>
    </xf>
    <xf numFmtId="0" fontId="16" fillId="7" borderId="4" xfId="0" applyFont="1" applyFill="1" applyBorder="1" applyAlignment="1">
      <alignment horizontal="center" vertical="center" wrapText="1"/>
    </xf>
    <xf numFmtId="0" fontId="21" fillId="0" borderId="5" xfId="0" applyNumberFormat="1" applyFont="1" applyFill="1" applyBorder="1" applyAlignment="1">
      <alignment horizontal="center" vertical="center" wrapText="1"/>
    </xf>
    <xf numFmtId="0" fontId="21" fillId="0" borderId="6" xfId="0" applyNumberFormat="1" applyFont="1" applyFill="1" applyBorder="1" applyAlignment="1">
      <alignment horizontal="center" vertical="center" wrapText="1"/>
    </xf>
    <xf numFmtId="0" fontId="32" fillId="5" borderId="7" xfId="0" applyFont="1" applyFill="1" applyBorder="1" applyAlignment="1">
      <alignment horizontal="center" vertical="center" wrapText="1"/>
    </xf>
    <xf numFmtId="0" fontId="19" fillId="0" borderId="7" xfId="0" applyFont="1" applyFill="1" applyBorder="1" applyAlignment="1">
      <alignment horizontal="center" vertical="center" wrapText="1"/>
    </xf>
    <xf numFmtId="0" fontId="19" fillId="0" borderId="8" xfId="0" applyFont="1" applyFill="1" applyBorder="1" applyAlignment="1">
      <alignment horizontal="center" vertical="center" wrapText="1"/>
    </xf>
    <xf numFmtId="0" fontId="19" fillId="0" borderId="12" xfId="0" applyFont="1" applyFill="1" applyBorder="1" applyAlignment="1">
      <alignment horizontal="center" vertical="center" wrapText="1"/>
    </xf>
    <xf numFmtId="0" fontId="19" fillId="0" borderId="13" xfId="0" applyFont="1" applyFill="1" applyBorder="1" applyAlignment="1">
      <alignment horizontal="center" vertical="center" wrapText="1"/>
    </xf>
    <xf numFmtId="0" fontId="32" fillId="5" borderId="4" xfId="0" applyFont="1" applyFill="1" applyBorder="1" applyAlignment="1">
      <alignment horizontal="center" vertical="center" wrapText="1"/>
    </xf>
    <xf numFmtId="0" fontId="18" fillId="0" borderId="25" xfId="0" applyFont="1" applyFill="1" applyBorder="1" applyAlignment="1">
      <alignment horizontal="center" vertical="center" wrapText="1"/>
    </xf>
    <xf numFmtId="0" fontId="21" fillId="0" borderId="20" xfId="0" applyNumberFormat="1" applyFont="1" applyFill="1" applyBorder="1" applyAlignment="1">
      <alignment horizontal="center" vertical="center" wrapText="1"/>
    </xf>
    <xf numFmtId="0" fontId="14" fillId="5" borderId="16" xfId="0" applyFont="1" applyFill="1" applyBorder="1" applyAlignment="1">
      <alignment horizontal="center" vertical="center" wrapText="1"/>
    </xf>
    <xf numFmtId="0" fontId="14" fillId="5" borderId="24" xfId="0" applyFont="1" applyFill="1" applyBorder="1" applyAlignment="1">
      <alignment horizontal="center" vertical="center" wrapText="1"/>
    </xf>
    <xf numFmtId="0" fontId="19" fillId="0" borderId="4" xfId="0" applyFont="1" applyFill="1" applyBorder="1" applyAlignment="1">
      <alignment horizontal="center" vertical="center" wrapText="1"/>
    </xf>
    <xf numFmtId="0" fontId="19" fillId="0" borderId="5" xfId="0" applyFont="1" applyFill="1" applyBorder="1" applyAlignment="1">
      <alignment horizontal="center" vertical="center" wrapText="1"/>
    </xf>
    <xf numFmtId="0" fontId="18" fillId="16" borderId="8" xfId="0" applyFont="1" applyFill="1" applyBorder="1" applyAlignment="1">
      <alignment horizontal="center" vertical="center" wrapText="1"/>
    </xf>
    <xf numFmtId="0" fontId="18" fillId="16" borderId="9" xfId="0" applyFont="1" applyFill="1" applyBorder="1" applyAlignment="1">
      <alignment horizontal="center" vertical="center" wrapText="1"/>
    </xf>
    <xf numFmtId="0" fontId="18" fillId="16" borderId="13" xfId="0" applyFont="1" applyFill="1" applyBorder="1" applyAlignment="1">
      <alignment horizontal="center" vertical="center" wrapText="1"/>
    </xf>
    <xf numFmtId="0" fontId="18" fillId="16" borderId="14" xfId="0" applyFont="1" applyFill="1" applyBorder="1" applyAlignment="1">
      <alignment horizontal="center" vertical="center" wrapText="1"/>
    </xf>
    <xf numFmtId="0" fontId="16" fillId="5" borderId="16" xfId="0" applyFont="1" applyFill="1" applyBorder="1" applyAlignment="1">
      <alignment horizontal="center" vertical="center" wrapText="1"/>
    </xf>
    <xf numFmtId="0" fontId="16" fillId="5" borderId="24" xfId="0" applyFont="1" applyFill="1" applyBorder="1" applyAlignment="1">
      <alignment horizontal="center" vertical="center" wrapText="1"/>
    </xf>
    <xf numFmtId="0" fontId="33" fillId="5" borderId="37" xfId="0" applyFont="1" applyFill="1" applyBorder="1" applyAlignment="1">
      <alignment horizontal="center" vertical="center" wrapText="1"/>
    </xf>
    <xf numFmtId="0" fontId="16" fillId="5" borderId="39" xfId="0" applyFont="1" applyFill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3" xfId="0" applyFont="1" applyFill="1" applyBorder="1" applyAlignment="1">
      <alignment horizontal="center" vertical="center" wrapText="1"/>
    </xf>
    <xf numFmtId="0" fontId="21" fillId="0" borderId="43" xfId="0" applyNumberFormat="1" applyFont="1" applyFill="1" applyBorder="1" applyAlignment="1">
      <alignment horizontal="center" vertical="center" wrapText="1"/>
    </xf>
    <xf numFmtId="0" fontId="21" fillId="0" borderId="34" xfId="0" applyNumberFormat="1" applyFont="1" applyFill="1" applyBorder="1" applyAlignment="1">
      <alignment horizontal="center" vertical="center" wrapText="1"/>
    </xf>
    <xf numFmtId="0" fontId="21" fillId="0" borderId="35" xfId="0" applyNumberFormat="1" applyFont="1" applyFill="1" applyBorder="1" applyAlignment="1">
      <alignment horizontal="center" vertical="center" wrapText="1"/>
    </xf>
    <xf numFmtId="0" fontId="33" fillId="7" borderId="36" xfId="0" applyFont="1" applyFill="1" applyBorder="1" applyAlignment="1">
      <alignment horizontal="center" vertical="center" wrapText="1"/>
    </xf>
    <xf numFmtId="0" fontId="16" fillId="7" borderId="3" xfId="0" applyFont="1" applyFill="1" applyBorder="1" applyAlignment="1">
      <alignment horizontal="center" vertical="center" wrapText="1"/>
    </xf>
    <xf numFmtId="0" fontId="16" fillId="7" borderId="1" xfId="0" applyFont="1" applyFill="1" applyBorder="1" applyAlignment="1">
      <alignment horizontal="center" vertical="center" wrapText="1"/>
    </xf>
    <xf numFmtId="0" fontId="16" fillId="7" borderId="27" xfId="0" applyFont="1" applyFill="1" applyBorder="1" applyAlignment="1">
      <alignment horizontal="center" vertical="center" wrapText="1"/>
    </xf>
    <xf numFmtId="0" fontId="12" fillId="7" borderId="3" xfId="0" applyFont="1" applyFill="1" applyBorder="1" applyAlignment="1">
      <alignment horizontal="center" vertical="center" wrapText="1"/>
    </xf>
    <xf numFmtId="0" fontId="12" fillId="7" borderId="1" xfId="0" applyFont="1" applyFill="1" applyBorder="1" applyAlignment="1">
      <alignment horizontal="center" vertical="center" wrapText="1"/>
    </xf>
    <xf numFmtId="0" fontId="12" fillId="7" borderId="27" xfId="0" applyFont="1" applyFill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0" fontId="31" fillId="0" borderId="19" xfId="0" applyFont="1" applyBorder="1" applyAlignment="1">
      <alignment horizontal="center" vertical="center" wrapText="1"/>
    </xf>
    <xf numFmtId="0" fontId="33" fillId="12" borderId="37" xfId="0" applyFont="1" applyFill="1" applyBorder="1" applyAlignment="1">
      <alignment horizontal="center" vertical="center" wrapText="1"/>
    </xf>
    <xf numFmtId="0" fontId="12" fillId="12" borderId="39" xfId="0" applyFont="1" applyFill="1" applyBorder="1" applyAlignment="1">
      <alignment horizontal="center" vertical="center" wrapText="1"/>
    </xf>
    <xf numFmtId="0" fontId="12" fillId="12" borderId="16" xfId="0" applyFont="1" applyFill="1" applyBorder="1" applyAlignment="1">
      <alignment horizontal="center" vertical="center" wrapText="1"/>
    </xf>
    <xf numFmtId="0" fontId="12" fillId="12" borderId="24" xfId="0" applyFont="1" applyFill="1" applyBorder="1" applyAlignment="1">
      <alignment horizontal="center" vertical="center" wrapText="1"/>
    </xf>
    <xf numFmtId="0" fontId="12" fillId="12" borderId="1" xfId="0" applyFont="1" applyFill="1" applyBorder="1" applyAlignment="1">
      <alignment horizontal="center" vertical="center" wrapText="1"/>
    </xf>
    <xf numFmtId="0" fontId="12" fillId="12" borderId="27" xfId="0" applyFont="1" applyFill="1" applyBorder="1" applyAlignment="1">
      <alignment horizontal="center" vertical="center" wrapText="1"/>
    </xf>
    <xf numFmtId="0" fontId="33" fillId="5" borderId="36" xfId="0" applyFont="1" applyFill="1" applyBorder="1" applyAlignment="1">
      <alignment horizontal="center" vertical="center" wrapText="1"/>
    </xf>
    <xf numFmtId="0" fontId="14" fillId="5" borderId="3" xfId="0" applyFont="1" applyFill="1" applyBorder="1" applyAlignment="1">
      <alignment horizontal="center" vertical="center" wrapText="1"/>
    </xf>
    <xf numFmtId="0" fontId="33" fillId="12" borderId="36" xfId="0" applyFont="1" applyFill="1" applyBorder="1" applyAlignment="1">
      <alignment horizontal="center" vertical="center" wrapText="1"/>
    </xf>
    <xf numFmtId="0" fontId="12" fillId="12" borderId="3" xfId="0" applyFont="1" applyFill="1" applyBorder="1" applyAlignment="1">
      <alignment horizontal="center" vertical="center" wrapText="1"/>
    </xf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4">
    <dxf>
      <fill>
        <patternFill>
          <bgColor indexed="22"/>
        </patternFill>
      </fill>
    </dxf>
    <dxf>
      <fill>
        <patternFill>
          <bgColor indexed="46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externalLink" Target="externalLinks/externalLink1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Volumes/Partage%20RIP/Pedago-Stages/Isabelle/Rentr&#233;e%20en%20images/2014/Rentr&#233;e%20en%20Images/planning_inscriptions_2014.xlsb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liste_inscriptions"/>
      <sheetName val="annulations"/>
      <sheetName val="liste_attente"/>
      <sheetName val="récap_activités"/>
      <sheetName val="planning_journalier"/>
      <sheetName val="stats"/>
    </sheetNames>
    <sheetDataSet>
      <sheetData sheetId="0">
        <row r="1">
          <cell r="A1" t="str">
            <v>N° Réservation</v>
          </cell>
          <cell r="B1" t="str">
            <v>Confirmation</v>
          </cell>
          <cell r="C1" t="str">
            <v>Horodateur</v>
          </cell>
          <cell r="D1" t="str">
            <v>Type d'établissement</v>
          </cell>
          <cell r="E1" t="str">
            <v>Nom de l'établissement</v>
          </cell>
          <cell r="F1" t="str">
            <v>Adresse de l'établissement</v>
          </cell>
          <cell r="G1" t="str">
            <v>Code Postal</v>
          </cell>
          <cell r="H1" t="str">
            <v>Ville</v>
          </cell>
          <cell r="I1" t="str">
            <v>Numéro de téléphone de l'établissement</v>
          </cell>
          <cell r="J1" t="str">
            <v>L'établissement est-il un établissement prioritaire?</v>
          </cell>
          <cell r="K1" t="str">
            <v>NOM Prénom de l'enseignant</v>
          </cell>
          <cell r="L1" t="str">
            <v>Discipline enseignée</v>
          </cell>
          <cell r="M1" t="str">
            <v>Téléphone portable ou personnel</v>
          </cell>
          <cell r="N1" t="str">
            <v>Adresse mail personnelle</v>
          </cell>
          <cell r="O1" t="str">
            <v>Niveau de la classe inscrite</v>
          </cell>
          <cell r="P1" t="str">
            <v>Effectif de la classe inscrite</v>
          </cell>
          <cell r="Q1" t="str">
            <v>Spécialité de la classe inscrite</v>
          </cell>
          <cell r="R1" t="str">
            <v>Avez-vous un projet autour de l'image pour l'année 2013 - 2014 ?</v>
          </cell>
          <cell r="S1" t="str">
            <v>Si oui, lequel?</v>
          </cell>
          <cell r="T1" t="str">
            <v>Obligatoire</v>
          </cell>
          <cell r="U1" t="str">
            <v>Au choix</v>
          </cell>
          <cell r="V1" t="str">
            <v>Activité à la carte</v>
          </cell>
          <cell r="W1" t="str">
            <v>Activité à la carte</v>
          </cell>
          <cell r="X1" t="str">
            <v>Activité à la carte</v>
          </cell>
          <cell r="Y1" t="str">
            <v>Combien de fois avez-vous participé à la Rentrée en Images?</v>
          </cell>
          <cell r="Z1" t="str">
            <v>Autres informations à nous communiquer</v>
          </cell>
          <cell r="AA1" t="str">
            <v>Commentaires</v>
          </cell>
          <cell r="AB1" t="str">
            <v>Activité choisie</v>
          </cell>
          <cell r="AC1" t="str">
            <v>N° du choix</v>
          </cell>
          <cell r="AD1" t="str">
            <v>Demande de transport</v>
          </cell>
          <cell r="AE1" t="str">
            <v>Liste d'attente</v>
          </cell>
          <cell r="AF1" t="str">
            <v>Vœu exposition 1</v>
          </cell>
          <cell r="AG1" t="str">
            <v>Vœu exposition 2</v>
          </cell>
          <cell r="AH1" t="str">
            <v>Vœu exposition 3</v>
          </cell>
          <cell r="AI1" t="str">
            <v>DÉPARTEMENT</v>
          </cell>
          <cell r="AJ1" t="str">
            <v>INTITULÉ DÉPARTEMENT</v>
          </cell>
        </row>
        <row r="2">
          <cell r="AI2" t="e">
            <v>#VALUE!</v>
          </cell>
          <cell r="AJ2" t="e">
            <v>#VALUE!</v>
          </cell>
        </row>
        <row r="3">
          <cell r="AI3" t="e">
            <v>#VALUE!</v>
          </cell>
          <cell r="AJ3" t="e">
            <v>#VALUE!</v>
          </cell>
        </row>
        <row r="4">
          <cell r="AI4" t="e">
            <v>#VALUE!</v>
          </cell>
          <cell r="AJ4" t="e">
            <v>#VALUE!</v>
          </cell>
        </row>
        <row r="5">
          <cell r="AI5" t="e">
            <v>#VALUE!</v>
          </cell>
          <cell r="AJ5" t="e">
            <v>#VALUE!</v>
          </cell>
        </row>
        <row r="6">
          <cell r="AI6" t="e">
            <v>#VALUE!</v>
          </cell>
          <cell r="AJ6" t="e">
            <v>#VALUE!</v>
          </cell>
        </row>
        <row r="7">
          <cell r="AI7" t="e">
            <v>#VALUE!</v>
          </cell>
          <cell r="AJ7" t="e">
            <v>#VALUE!</v>
          </cell>
        </row>
        <row r="8">
          <cell r="AI8" t="e">
            <v>#VALUE!</v>
          </cell>
          <cell r="AJ8" t="e">
            <v>#VALUE!</v>
          </cell>
        </row>
        <row r="9">
          <cell r="AI9" t="e">
            <v>#VALUE!</v>
          </cell>
          <cell r="AJ9" t="e">
            <v>#VALUE!</v>
          </cell>
        </row>
        <row r="10">
          <cell r="AI10" t="e">
            <v>#VALUE!</v>
          </cell>
          <cell r="AJ10" t="e">
            <v>#VALUE!</v>
          </cell>
        </row>
        <row r="11">
          <cell r="AI11" t="e">
            <v>#VALUE!</v>
          </cell>
          <cell r="AJ11" t="e">
            <v>#VALUE!</v>
          </cell>
        </row>
        <row r="12">
          <cell r="AI12" t="e">
            <v>#VALUE!</v>
          </cell>
          <cell r="AJ12" t="e">
            <v>#VALUE!</v>
          </cell>
        </row>
        <row r="13">
          <cell r="AI13" t="e">
            <v>#VALUE!</v>
          </cell>
          <cell r="AJ13" t="e">
            <v>#VALUE!</v>
          </cell>
        </row>
        <row r="14">
          <cell r="AI14" t="e">
            <v>#VALUE!</v>
          </cell>
          <cell r="AJ14" t="e">
            <v>#VALUE!</v>
          </cell>
        </row>
        <row r="15">
          <cell r="AI15" t="e">
            <v>#VALUE!</v>
          </cell>
          <cell r="AJ15" t="e">
            <v>#VALUE!</v>
          </cell>
        </row>
        <row r="16">
          <cell r="AI16" t="e">
            <v>#VALUE!</v>
          </cell>
          <cell r="AJ16" t="e">
            <v>#VALUE!</v>
          </cell>
        </row>
        <row r="17">
          <cell r="AI17" t="e">
            <v>#VALUE!</v>
          </cell>
          <cell r="AJ17" t="e">
            <v>#VALUE!</v>
          </cell>
        </row>
        <row r="18">
          <cell r="AI18" t="e">
            <v>#VALUE!</v>
          </cell>
          <cell r="AJ18" t="e">
            <v>#VALUE!</v>
          </cell>
        </row>
        <row r="19">
          <cell r="AI19" t="e">
            <v>#VALUE!</v>
          </cell>
          <cell r="AJ19" t="e">
            <v>#VALUE!</v>
          </cell>
        </row>
        <row r="20">
          <cell r="AI20" t="e">
            <v>#VALUE!</v>
          </cell>
          <cell r="AJ20" t="e">
            <v>#VALUE!</v>
          </cell>
        </row>
        <row r="21">
          <cell r="AI21" t="e">
            <v>#VALUE!</v>
          </cell>
          <cell r="AJ21" t="e">
            <v>#VALUE!</v>
          </cell>
        </row>
        <row r="22">
          <cell r="AI22" t="e">
            <v>#VALUE!</v>
          </cell>
          <cell r="AJ22" t="e">
            <v>#VALUE!</v>
          </cell>
        </row>
        <row r="23">
          <cell r="AI23" t="e">
            <v>#VALUE!</v>
          </cell>
          <cell r="AJ23" t="e">
            <v>#VALUE!</v>
          </cell>
        </row>
        <row r="24">
          <cell r="AI24" t="e">
            <v>#VALUE!</v>
          </cell>
          <cell r="AJ24" t="e">
            <v>#VALUE!</v>
          </cell>
        </row>
        <row r="25">
          <cell r="AI25" t="e">
            <v>#VALUE!</v>
          </cell>
          <cell r="AJ25" t="e">
            <v>#VALUE!</v>
          </cell>
        </row>
        <row r="26">
          <cell r="AI26" t="e">
            <v>#VALUE!</v>
          </cell>
          <cell r="AJ26" t="e">
            <v>#VALUE!</v>
          </cell>
        </row>
        <row r="27">
          <cell r="AI27" t="e">
            <v>#VALUE!</v>
          </cell>
          <cell r="AJ27" t="e">
            <v>#VALUE!</v>
          </cell>
        </row>
        <row r="28">
          <cell r="AI28" t="e">
            <v>#VALUE!</v>
          </cell>
          <cell r="AJ28" t="e">
            <v>#VALUE!</v>
          </cell>
        </row>
        <row r="29">
          <cell r="AI29" t="e">
            <v>#VALUE!</v>
          </cell>
          <cell r="AJ29" t="e">
            <v>#VALUE!</v>
          </cell>
        </row>
        <row r="30">
          <cell r="AI30" t="e">
            <v>#VALUE!</v>
          </cell>
          <cell r="AJ30" t="e">
            <v>#VALUE!</v>
          </cell>
        </row>
        <row r="31">
          <cell r="AI31" t="e">
            <v>#VALUE!</v>
          </cell>
          <cell r="AJ31" t="e">
            <v>#VALUE!</v>
          </cell>
        </row>
        <row r="32">
          <cell r="AI32" t="e">
            <v>#VALUE!</v>
          </cell>
          <cell r="AJ32" t="e">
            <v>#VALUE!</v>
          </cell>
        </row>
        <row r="33">
          <cell r="AI33" t="e">
            <v>#VALUE!</v>
          </cell>
          <cell r="AJ33" t="e">
            <v>#VALUE!</v>
          </cell>
        </row>
        <row r="34">
          <cell r="AI34" t="e">
            <v>#VALUE!</v>
          </cell>
          <cell r="AJ34" t="e">
            <v>#VALUE!</v>
          </cell>
        </row>
        <row r="35">
          <cell r="AI35" t="e">
            <v>#VALUE!</v>
          </cell>
          <cell r="AJ35" t="e">
            <v>#VALUE!</v>
          </cell>
        </row>
        <row r="36">
          <cell r="AI36" t="e">
            <v>#VALUE!</v>
          </cell>
          <cell r="AJ36" t="e">
            <v>#VALUE!</v>
          </cell>
        </row>
        <row r="37">
          <cell r="AI37" t="e">
            <v>#VALUE!</v>
          </cell>
          <cell r="AJ37" t="e">
            <v>#VALUE!</v>
          </cell>
        </row>
        <row r="38">
          <cell r="AI38" t="e">
            <v>#VALUE!</v>
          </cell>
          <cell r="AJ38" t="e">
            <v>#VALUE!</v>
          </cell>
        </row>
        <row r="39">
          <cell r="AI39" t="e">
            <v>#VALUE!</v>
          </cell>
          <cell r="AJ39" t="e">
            <v>#VALUE!</v>
          </cell>
        </row>
        <row r="40">
          <cell r="AI40" t="e">
            <v>#VALUE!</v>
          </cell>
          <cell r="AJ40" t="e">
            <v>#VALUE!</v>
          </cell>
        </row>
        <row r="41">
          <cell r="AI41" t="e">
            <v>#VALUE!</v>
          </cell>
          <cell r="AJ41" t="e">
            <v>#VALUE!</v>
          </cell>
        </row>
        <row r="42">
          <cell r="AI42" t="e">
            <v>#VALUE!</v>
          </cell>
          <cell r="AJ42" t="e">
            <v>#VALUE!</v>
          </cell>
        </row>
        <row r="43">
          <cell r="AI43" t="e">
            <v>#VALUE!</v>
          </cell>
          <cell r="AJ43" t="e">
            <v>#VALUE!</v>
          </cell>
        </row>
        <row r="44">
          <cell r="AI44" t="e">
            <v>#VALUE!</v>
          </cell>
          <cell r="AJ44" t="e">
            <v>#VALUE!</v>
          </cell>
        </row>
        <row r="45">
          <cell r="AI45" t="e">
            <v>#VALUE!</v>
          </cell>
          <cell r="AJ45" t="e">
            <v>#VALUE!</v>
          </cell>
        </row>
        <row r="46">
          <cell r="AI46" t="e">
            <v>#VALUE!</v>
          </cell>
          <cell r="AJ46" t="e">
            <v>#VALUE!</v>
          </cell>
        </row>
        <row r="47">
          <cell r="AI47" t="e">
            <v>#VALUE!</v>
          </cell>
          <cell r="AJ47" t="e">
            <v>#VALUE!</v>
          </cell>
        </row>
        <row r="48">
          <cell r="AI48" t="e">
            <v>#VALUE!</v>
          </cell>
          <cell r="AJ48" t="e">
            <v>#VALUE!</v>
          </cell>
        </row>
        <row r="49">
          <cell r="AI49" t="e">
            <v>#VALUE!</v>
          </cell>
          <cell r="AJ49" t="e">
            <v>#VALUE!</v>
          </cell>
        </row>
        <row r="50">
          <cell r="AI50" t="e">
            <v>#VALUE!</v>
          </cell>
          <cell r="AJ50" t="e">
            <v>#VALUE!</v>
          </cell>
        </row>
        <row r="51">
          <cell r="AI51" t="e">
            <v>#VALUE!</v>
          </cell>
          <cell r="AJ51" t="e">
            <v>#VALUE!</v>
          </cell>
        </row>
        <row r="52">
          <cell r="AI52" t="e">
            <v>#VALUE!</v>
          </cell>
          <cell r="AJ52" t="e">
            <v>#VALUE!</v>
          </cell>
        </row>
        <row r="53">
          <cell r="AI53" t="e">
            <v>#VALUE!</v>
          </cell>
          <cell r="AJ53" t="e">
            <v>#VALUE!</v>
          </cell>
        </row>
        <row r="54">
          <cell r="AI54" t="e">
            <v>#VALUE!</v>
          </cell>
          <cell r="AJ54" t="e">
            <v>#VALUE!</v>
          </cell>
        </row>
        <row r="55">
          <cell r="AI55" t="e">
            <v>#VALUE!</v>
          </cell>
          <cell r="AJ55" t="e">
            <v>#VALUE!</v>
          </cell>
        </row>
        <row r="56">
          <cell r="AI56" t="e">
            <v>#VALUE!</v>
          </cell>
          <cell r="AJ56" t="e">
            <v>#VALUE!</v>
          </cell>
        </row>
        <row r="57">
          <cell r="AI57" t="e">
            <v>#VALUE!</v>
          </cell>
          <cell r="AJ57" t="e">
            <v>#VALUE!</v>
          </cell>
        </row>
        <row r="58">
          <cell r="AI58" t="e">
            <v>#VALUE!</v>
          </cell>
          <cell r="AJ58" t="e">
            <v>#VALUE!</v>
          </cell>
        </row>
        <row r="59">
          <cell r="AI59" t="e">
            <v>#VALUE!</v>
          </cell>
          <cell r="AJ59" t="e">
            <v>#VALUE!</v>
          </cell>
        </row>
        <row r="60">
          <cell r="AI60" t="e">
            <v>#VALUE!</v>
          </cell>
          <cell r="AJ60" t="e">
            <v>#VALUE!</v>
          </cell>
        </row>
        <row r="61">
          <cell r="AI61" t="e">
            <v>#VALUE!</v>
          </cell>
          <cell r="AJ61" t="e">
            <v>#VALUE!</v>
          </cell>
        </row>
        <row r="62">
          <cell r="AI62" t="e">
            <v>#VALUE!</v>
          </cell>
          <cell r="AJ62" t="e">
            <v>#VALUE!</v>
          </cell>
        </row>
        <row r="63">
          <cell r="AI63" t="e">
            <v>#VALUE!</v>
          </cell>
          <cell r="AJ63" t="e">
            <v>#VALUE!</v>
          </cell>
        </row>
        <row r="64">
          <cell r="AI64" t="e">
            <v>#VALUE!</v>
          </cell>
          <cell r="AJ64" t="e">
            <v>#VALUE!</v>
          </cell>
        </row>
        <row r="65">
          <cell r="AI65" t="e">
            <v>#VALUE!</v>
          </cell>
          <cell r="AJ65" t="e">
            <v>#VALUE!</v>
          </cell>
        </row>
        <row r="66">
          <cell r="AI66" t="e">
            <v>#VALUE!</v>
          </cell>
          <cell r="AJ66" t="e">
            <v>#VALUE!</v>
          </cell>
        </row>
        <row r="67">
          <cell r="AI67" t="e">
            <v>#VALUE!</v>
          </cell>
          <cell r="AJ67" t="e">
            <v>#VALUE!</v>
          </cell>
        </row>
        <row r="68">
          <cell r="AI68" t="e">
            <v>#VALUE!</v>
          </cell>
          <cell r="AJ68" t="e">
            <v>#VALUE!</v>
          </cell>
        </row>
        <row r="69">
          <cell r="AI69" t="e">
            <v>#VALUE!</v>
          </cell>
          <cell r="AJ69" t="e">
            <v>#VALUE!</v>
          </cell>
        </row>
        <row r="70">
          <cell r="AI70" t="e">
            <v>#VALUE!</v>
          </cell>
          <cell r="AJ70" t="e">
            <v>#VALUE!</v>
          </cell>
        </row>
        <row r="71">
          <cell r="AI71" t="e">
            <v>#VALUE!</v>
          </cell>
          <cell r="AJ71" t="e">
            <v>#VALUE!</v>
          </cell>
        </row>
        <row r="72">
          <cell r="AI72" t="e">
            <v>#VALUE!</v>
          </cell>
          <cell r="AJ72" t="e">
            <v>#VALUE!</v>
          </cell>
        </row>
        <row r="73">
          <cell r="AI73" t="e">
            <v>#VALUE!</v>
          </cell>
          <cell r="AJ73" t="e">
            <v>#VALUE!</v>
          </cell>
        </row>
        <row r="74">
          <cell r="AI74" t="e">
            <v>#VALUE!</v>
          </cell>
          <cell r="AJ74" t="e">
            <v>#VALUE!</v>
          </cell>
        </row>
        <row r="75">
          <cell r="AI75" t="e">
            <v>#VALUE!</v>
          </cell>
          <cell r="AJ75" t="e">
            <v>#VALUE!</v>
          </cell>
        </row>
        <row r="76">
          <cell r="AI76" t="e">
            <v>#VALUE!</v>
          </cell>
          <cell r="AJ76" t="e">
            <v>#VALUE!</v>
          </cell>
        </row>
        <row r="77">
          <cell r="AI77" t="e">
            <v>#VALUE!</v>
          </cell>
          <cell r="AJ77" t="e">
            <v>#VALUE!</v>
          </cell>
        </row>
        <row r="78">
          <cell r="AI78" t="e">
            <v>#VALUE!</v>
          </cell>
          <cell r="AJ78" t="e">
            <v>#VALUE!</v>
          </cell>
        </row>
        <row r="79">
          <cell r="AI79" t="e">
            <v>#VALUE!</v>
          </cell>
          <cell r="AJ79" t="e">
            <v>#VALUE!</v>
          </cell>
        </row>
        <row r="80">
          <cell r="AI80" t="e">
            <v>#VALUE!</v>
          </cell>
          <cell r="AJ80" t="e">
            <v>#VALUE!</v>
          </cell>
        </row>
        <row r="81">
          <cell r="AI81" t="e">
            <v>#VALUE!</v>
          </cell>
          <cell r="AJ81" t="e">
            <v>#VALUE!</v>
          </cell>
        </row>
        <row r="82">
          <cell r="AI82" t="e">
            <v>#VALUE!</v>
          </cell>
          <cell r="AJ82" t="e">
            <v>#VALUE!</v>
          </cell>
        </row>
        <row r="83">
          <cell r="AI83" t="e">
            <v>#VALUE!</v>
          </cell>
          <cell r="AJ83" t="e">
            <v>#VALUE!</v>
          </cell>
        </row>
        <row r="84">
          <cell r="AI84" t="e">
            <v>#VALUE!</v>
          </cell>
          <cell r="AJ84" t="e">
            <v>#VALUE!</v>
          </cell>
        </row>
        <row r="85">
          <cell r="AI85" t="e">
            <v>#VALUE!</v>
          </cell>
          <cell r="AJ85" t="e">
            <v>#VALUE!</v>
          </cell>
        </row>
        <row r="86">
          <cell r="AI86" t="e">
            <v>#VALUE!</v>
          </cell>
          <cell r="AJ86" t="e">
            <v>#VALUE!</v>
          </cell>
        </row>
        <row r="87">
          <cell r="AI87" t="e">
            <v>#VALUE!</v>
          </cell>
          <cell r="AJ87" t="e">
            <v>#VALUE!</v>
          </cell>
        </row>
        <row r="88">
          <cell r="AI88" t="e">
            <v>#VALUE!</v>
          </cell>
          <cell r="AJ88" t="e">
            <v>#VALUE!</v>
          </cell>
        </row>
        <row r="89">
          <cell r="AI89" t="e">
            <v>#VALUE!</v>
          </cell>
          <cell r="AJ89" t="e">
            <v>#VALUE!</v>
          </cell>
        </row>
        <row r="90">
          <cell r="AI90" t="e">
            <v>#VALUE!</v>
          </cell>
          <cell r="AJ90" t="e">
            <v>#VALUE!</v>
          </cell>
        </row>
        <row r="91">
          <cell r="AI91" t="e">
            <v>#VALUE!</v>
          </cell>
          <cell r="AJ91" t="e">
            <v>#VALUE!</v>
          </cell>
        </row>
        <row r="92">
          <cell r="AI92" t="e">
            <v>#VALUE!</v>
          </cell>
          <cell r="AJ92" t="e">
            <v>#VALUE!</v>
          </cell>
        </row>
        <row r="93">
          <cell r="AI93" t="e">
            <v>#VALUE!</v>
          </cell>
          <cell r="AJ93" t="e">
            <v>#VALUE!</v>
          </cell>
        </row>
        <row r="94">
          <cell r="AI94" t="e">
            <v>#VALUE!</v>
          </cell>
          <cell r="AJ94" t="e">
            <v>#VALUE!</v>
          </cell>
        </row>
        <row r="95">
          <cell r="AI95" t="e">
            <v>#VALUE!</v>
          </cell>
          <cell r="AJ95" t="e">
            <v>#VALUE!</v>
          </cell>
        </row>
        <row r="96">
          <cell r="AI96" t="e">
            <v>#VALUE!</v>
          </cell>
          <cell r="AJ96" t="e">
            <v>#VALUE!</v>
          </cell>
        </row>
        <row r="97">
          <cell r="AI97" t="e">
            <v>#VALUE!</v>
          </cell>
          <cell r="AJ97" t="e">
            <v>#VALUE!</v>
          </cell>
        </row>
        <row r="98">
          <cell r="AI98" t="e">
            <v>#VALUE!</v>
          </cell>
          <cell r="AJ98" t="e">
            <v>#VALUE!</v>
          </cell>
        </row>
        <row r="99">
          <cell r="AI99" t="e">
            <v>#VALUE!</v>
          </cell>
          <cell r="AJ99" t="e">
            <v>#VALUE!</v>
          </cell>
        </row>
        <row r="100">
          <cell r="AI100" t="e">
            <v>#VALUE!</v>
          </cell>
          <cell r="AJ100" t="e">
            <v>#VALUE!</v>
          </cell>
        </row>
        <row r="101">
          <cell r="AI101" t="e">
            <v>#VALUE!</v>
          </cell>
          <cell r="AJ101" t="e">
            <v>#VALUE!</v>
          </cell>
        </row>
        <row r="102">
          <cell r="AI102" t="e">
            <v>#VALUE!</v>
          </cell>
          <cell r="AJ102" t="e">
            <v>#VALUE!</v>
          </cell>
        </row>
        <row r="103">
          <cell r="AI103" t="e">
            <v>#VALUE!</v>
          </cell>
          <cell r="AJ103" t="e">
            <v>#VALUE!</v>
          </cell>
        </row>
        <row r="104">
          <cell r="AI104" t="e">
            <v>#VALUE!</v>
          </cell>
          <cell r="AJ104" t="e">
            <v>#VALUE!</v>
          </cell>
        </row>
        <row r="105">
          <cell r="AI105" t="e">
            <v>#VALUE!</v>
          </cell>
          <cell r="AJ105" t="e">
            <v>#VALUE!</v>
          </cell>
        </row>
        <row r="106">
          <cell r="AI106" t="e">
            <v>#VALUE!</v>
          </cell>
          <cell r="AJ106" t="e">
            <v>#VALUE!</v>
          </cell>
        </row>
        <row r="107">
          <cell r="AI107" t="e">
            <v>#VALUE!</v>
          </cell>
          <cell r="AJ107" t="e">
            <v>#VALUE!</v>
          </cell>
        </row>
        <row r="108">
          <cell r="AI108" t="e">
            <v>#VALUE!</v>
          </cell>
          <cell r="AJ108" t="e">
            <v>#VALUE!</v>
          </cell>
        </row>
        <row r="109">
          <cell r="AI109" t="e">
            <v>#VALUE!</v>
          </cell>
          <cell r="AJ109" t="e">
            <v>#VALUE!</v>
          </cell>
        </row>
        <row r="110">
          <cell r="AI110" t="e">
            <v>#VALUE!</v>
          </cell>
          <cell r="AJ110" t="e">
            <v>#VALUE!</v>
          </cell>
        </row>
        <row r="111">
          <cell r="AI111" t="e">
            <v>#VALUE!</v>
          </cell>
          <cell r="AJ111" t="e">
            <v>#VALUE!</v>
          </cell>
        </row>
        <row r="112">
          <cell r="AI112" t="e">
            <v>#VALUE!</v>
          </cell>
          <cell r="AJ112" t="e">
            <v>#VALUE!</v>
          </cell>
        </row>
        <row r="113">
          <cell r="AI113" t="e">
            <v>#VALUE!</v>
          </cell>
          <cell r="AJ113" t="e">
            <v>#VALUE!</v>
          </cell>
        </row>
        <row r="114">
          <cell r="AI114" t="e">
            <v>#VALUE!</v>
          </cell>
          <cell r="AJ114" t="e">
            <v>#VALUE!</v>
          </cell>
        </row>
        <row r="115">
          <cell r="AI115" t="e">
            <v>#VALUE!</v>
          </cell>
          <cell r="AJ115" t="e">
            <v>#VALUE!</v>
          </cell>
        </row>
        <row r="116">
          <cell r="AI116" t="e">
            <v>#VALUE!</v>
          </cell>
          <cell r="AJ116" t="e">
            <v>#VALUE!</v>
          </cell>
        </row>
        <row r="117">
          <cell r="AI117" t="e">
            <v>#VALUE!</v>
          </cell>
          <cell r="AJ117" t="e">
            <v>#VALUE!</v>
          </cell>
        </row>
        <row r="118">
          <cell r="AI118" t="e">
            <v>#VALUE!</v>
          </cell>
          <cell r="AJ118" t="e">
            <v>#VALUE!</v>
          </cell>
        </row>
        <row r="119">
          <cell r="AI119" t="e">
            <v>#VALUE!</v>
          </cell>
          <cell r="AJ119" t="e">
            <v>#VALUE!</v>
          </cell>
        </row>
        <row r="120">
          <cell r="AI120" t="e">
            <v>#VALUE!</v>
          </cell>
          <cell r="AJ120" t="e">
            <v>#VALUE!</v>
          </cell>
        </row>
        <row r="121">
          <cell r="AI121" t="e">
            <v>#VALUE!</v>
          </cell>
          <cell r="AJ121" t="e">
            <v>#VALUE!</v>
          </cell>
        </row>
        <row r="122">
          <cell r="AI122" t="e">
            <v>#VALUE!</v>
          </cell>
          <cell r="AJ122" t="e">
            <v>#VALUE!</v>
          </cell>
        </row>
        <row r="123">
          <cell r="AI123" t="e">
            <v>#VALUE!</v>
          </cell>
          <cell r="AJ123" t="e">
            <v>#VALUE!</v>
          </cell>
        </row>
        <row r="124">
          <cell r="AI124" t="e">
            <v>#VALUE!</v>
          </cell>
          <cell r="AJ124" t="e">
            <v>#VALUE!</v>
          </cell>
        </row>
        <row r="125">
          <cell r="AI125" t="e">
            <v>#VALUE!</v>
          </cell>
          <cell r="AJ125" t="e">
            <v>#VALUE!</v>
          </cell>
        </row>
        <row r="126">
          <cell r="AI126" t="e">
            <v>#VALUE!</v>
          </cell>
          <cell r="AJ126" t="e">
            <v>#VALUE!</v>
          </cell>
        </row>
        <row r="127">
          <cell r="AI127" t="e">
            <v>#VALUE!</v>
          </cell>
          <cell r="AJ127" t="e">
            <v>#VALUE!</v>
          </cell>
        </row>
        <row r="128">
          <cell r="AI128" t="e">
            <v>#VALUE!</v>
          </cell>
          <cell r="AJ128" t="e">
            <v>#VALUE!</v>
          </cell>
        </row>
        <row r="129">
          <cell r="AI129" t="e">
            <v>#VALUE!</v>
          </cell>
          <cell r="AJ129" t="e">
            <v>#VALUE!</v>
          </cell>
        </row>
        <row r="130">
          <cell r="AI130" t="e">
            <v>#VALUE!</v>
          </cell>
          <cell r="AJ130" t="e">
            <v>#VALUE!</v>
          </cell>
        </row>
        <row r="131">
          <cell r="AI131" t="e">
            <v>#VALUE!</v>
          </cell>
          <cell r="AJ131" t="e">
            <v>#VALUE!</v>
          </cell>
        </row>
        <row r="132">
          <cell r="AI132" t="e">
            <v>#VALUE!</v>
          </cell>
          <cell r="AJ132" t="e">
            <v>#VALUE!</v>
          </cell>
        </row>
        <row r="133">
          <cell r="AI133" t="e">
            <v>#VALUE!</v>
          </cell>
          <cell r="AJ133" t="e">
            <v>#VALUE!</v>
          </cell>
        </row>
        <row r="134">
          <cell r="AI134" t="e">
            <v>#VALUE!</v>
          </cell>
          <cell r="AJ134" t="e">
            <v>#VALUE!</v>
          </cell>
        </row>
        <row r="135">
          <cell r="AI135" t="e">
            <v>#VALUE!</v>
          </cell>
          <cell r="AJ135" t="e">
            <v>#VALUE!</v>
          </cell>
        </row>
        <row r="136">
          <cell r="AI136" t="e">
            <v>#VALUE!</v>
          </cell>
          <cell r="AJ136" t="e">
            <v>#VALUE!</v>
          </cell>
        </row>
        <row r="137">
          <cell r="AI137" t="e">
            <v>#VALUE!</v>
          </cell>
          <cell r="AJ137" t="e">
            <v>#VALUE!</v>
          </cell>
        </row>
        <row r="138">
          <cell r="AI138" t="e">
            <v>#VALUE!</v>
          </cell>
          <cell r="AJ138" t="e">
            <v>#VALUE!</v>
          </cell>
        </row>
        <row r="139">
          <cell r="AI139" t="e">
            <v>#VALUE!</v>
          </cell>
          <cell r="AJ139" t="e">
            <v>#VALUE!</v>
          </cell>
        </row>
        <row r="140">
          <cell r="AI140" t="e">
            <v>#VALUE!</v>
          </cell>
          <cell r="AJ140" t="e">
            <v>#VALUE!</v>
          </cell>
        </row>
        <row r="141">
          <cell r="AI141" t="e">
            <v>#VALUE!</v>
          </cell>
          <cell r="AJ141" t="e">
            <v>#VALUE!</v>
          </cell>
        </row>
        <row r="142">
          <cell r="AI142" t="e">
            <v>#VALUE!</v>
          </cell>
          <cell r="AJ142" t="e">
            <v>#VALUE!</v>
          </cell>
        </row>
        <row r="143">
          <cell r="AI143" t="e">
            <v>#VALUE!</v>
          </cell>
          <cell r="AJ143" t="e">
            <v>#VALUE!</v>
          </cell>
        </row>
        <row r="144">
          <cell r="AI144" t="e">
            <v>#VALUE!</v>
          </cell>
          <cell r="AJ144" t="e">
            <v>#VALUE!</v>
          </cell>
        </row>
        <row r="145">
          <cell r="AI145" t="e">
            <v>#VALUE!</v>
          </cell>
          <cell r="AJ145" t="e">
            <v>#VALUE!</v>
          </cell>
        </row>
        <row r="146">
          <cell r="AI146" t="e">
            <v>#VALUE!</v>
          </cell>
          <cell r="AJ146" t="e">
            <v>#VALUE!</v>
          </cell>
        </row>
        <row r="147">
          <cell r="AI147" t="e">
            <v>#VALUE!</v>
          </cell>
          <cell r="AJ147" t="e">
            <v>#VALUE!</v>
          </cell>
        </row>
        <row r="148">
          <cell r="AI148" t="e">
            <v>#VALUE!</v>
          </cell>
          <cell r="AJ148" t="e">
            <v>#VALUE!</v>
          </cell>
        </row>
        <row r="149">
          <cell r="AI149" t="e">
            <v>#VALUE!</v>
          </cell>
          <cell r="AJ149" t="e">
            <v>#VALUE!</v>
          </cell>
        </row>
        <row r="150">
          <cell r="AI150" t="e">
            <v>#VALUE!</v>
          </cell>
          <cell r="AJ150" t="e">
            <v>#VALUE!</v>
          </cell>
        </row>
        <row r="151">
          <cell r="AI151" t="e">
            <v>#VALUE!</v>
          </cell>
          <cell r="AJ151" t="e">
            <v>#VALUE!</v>
          </cell>
        </row>
        <row r="152">
          <cell r="AI152" t="e">
            <v>#VALUE!</v>
          </cell>
          <cell r="AJ152" t="e">
            <v>#VALUE!</v>
          </cell>
        </row>
        <row r="153">
          <cell r="AI153" t="e">
            <v>#VALUE!</v>
          </cell>
          <cell r="AJ153" t="e">
            <v>#VALUE!</v>
          </cell>
        </row>
        <row r="154">
          <cell r="AI154" t="e">
            <v>#VALUE!</v>
          </cell>
          <cell r="AJ154" t="e">
            <v>#VALUE!</v>
          </cell>
        </row>
        <row r="155">
          <cell r="AI155" t="e">
            <v>#VALUE!</v>
          </cell>
          <cell r="AJ155" t="e">
            <v>#VALUE!</v>
          </cell>
        </row>
        <row r="156">
          <cell r="AI156" t="e">
            <v>#VALUE!</v>
          </cell>
          <cell r="AJ156" t="e">
            <v>#VALUE!</v>
          </cell>
        </row>
        <row r="157">
          <cell r="AI157" t="e">
            <v>#VALUE!</v>
          </cell>
          <cell r="AJ157" t="e">
            <v>#VALUE!</v>
          </cell>
        </row>
        <row r="158">
          <cell r="AI158" t="e">
            <v>#VALUE!</v>
          </cell>
          <cell r="AJ158" t="e">
            <v>#VALUE!</v>
          </cell>
        </row>
        <row r="159">
          <cell r="AI159" t="e">
            <v>#VALUE!</v>
          </cell>
          <cell r="AJ159" t="e">
            <v>#VALUE!</v>
          </cell>
        </row>
        <row r="160">
          <cell r="AI160" t="e">
            <v>#VALUE!</v>
          </cell>
          <cell r="AJ160" t="e">
            <v>#VALUE!</v>
          </cell>
        </row>
        <row r="161">
          <cell r="AI161" t="e">
            <v>#VALUE!</v>
          </cell>
          <cell r="AJ161" t="e">
            <v>#VALUE!</v>
          </cell>
        </row>
        <row r="162">
          <cell r="AI162" t="e">
            <v>#VALUE!</v>
          </cell>
          <cell r="AJ162" t="e">
            <v>#VALUE!</v>
          </cell>
        </row>
        <row r="163">
          <cell r="AI163" t="e">
            <v>#VALUE!</v>
          </cell>
          <cell r="AJ163" t="e">
            <v>#VALUE!</v>
          </cell>
        </row>
        <row r="164">
          <cell r="AI164" t="e">
            <v>#VALUE!</v>
          </cell>
          <cell r="AJ164" t="e">
            <v>#VALUE!</v>
          </cell>
        </row>
        <row r="165">
          <cell r="AI165" t="e">
            <v>#VALUE!</v>
          </cell>
          <cell r="AJ165" t="e">
            <v>#VALUE!</v>
          </cell>
        </row>
        <row r="166">
          <cell r="AI166" t="e">
            <v>#VALUE!</v>
          </cell>
          <cell r="AJ166" t="e">
            <v>#VALUE!</v>
          </cell>
        </row>
        <row r="167">
          <cell r="AI167" t="e">
            <v>#VALUE!</v>
          </cell>
          <cell r="AJ167" t="e">
            <v>#VALUE!</v>
          </cell>
        </row>
        <row r="168">
          <cell r="AI168" t="e">
            <v>#VALUE!</v>
          </cell>
          <cell r="AJ168" t="e">
            <v>#VALUE!</v>
          </cell>
        </row>
        <row r="169">
          <cell r="AI169" t="e">
            <v>#VALUE!</v>
          </cell>
          <cell r="AJ169" t="e">
            <v>#VALUE!</v>
          </cell>
        </row>
        <row r="170">
          <cell r="AI170" t="e">
            <v>#VALUE!</v>
          </cell>
          <cell r="AJ170" t="e">
            <v>#VALUE!</v>
          </cell>
        </row>
        <row r="171">
          <cell r="AI171" t="e">
            <v>#VALUE!</v>
          </cell>
          <cell r="AJ171" t="e">
            <v>#VALUE!</v>
          </cell>
        </row>
        <row r="172">
          <cell r="AI172" t="e">
            <v>#VALUE!</v>
          </cell>
          <cell r="AJ172" t="e">
            <v>#VALUE!</v>
          </cell>
        </row>
        <row r="173">
          <cell r="AI173" t="e">
            <v>#VALUE!</v>
          </cell>
          <cell r="AJ173" t="e">
            <v>#VALUE!</v>
          </cell>
        </row>
        <row r="174">
          <cell r="AI174" t="e">
            <v>#VALUE!</v>
          </cell>
          <cell r="AJ174" t="e">
            <v>#VALUE!</v>
          </cell>
        </row>
        <row r="175">
          <cell r="AI175" t="e">
            <v>#VALUE!</v>
          </cell>
          <cell r="AJ175" t="e">
            <v>#VALUE!</v>
          </cell>
        </row>
        <row r="176">
          <cell r="AI176" t="e">
            <v>#VALUE!</v>
          </cell>
          <cell r="AJ176" t="e">
            <v>#VALUE!</v>
          </cell>
        </row>
        <row r="177">
          <cell r="AI177" t="e">
            <v>#VALUE!</v>
          </cell>
          <cell r="AJ177" t="e">
            <v>#VALUE!</v>
          </cell>
        </row>
        <row r="178">
          <cell r="AI178" t="e">
            <v>#VALUE!</v>
          </cell>
          <cell r="AJ178" t="e">
            <v>#VALUE!</v>
          </cell>
        </row>
        <row r="179">
          <cell r="AI179" t="e">
            <v>#VALUE!</v>
          </cell>
          <cell r="AJ179" t="e">
            <v>#VALUE!</v>
          </cell>
        </row>
        <row r="180">
          <cell r="AI180" t="e">
            <v>#VALUE!</v>
          </cell>
          <cell r="AJ180" t="e">
            <v>#VALUE!</v>
          </cell>
        </row>
        <row r="181">
          <cell r="AI181" t="e">
            <v>#VALUE!</v>
          </cell>
          <cell r="AJ181" t="e">
            <v>#VALUE!</v>
          </cell>
        </row>
        <row r="182">
          <cell r="AI182" t="e">
            <v>#VALUE!</v>
          </cell>
          <cell r="AJ182" t="e">
            <v>#VALUE!</v>
          </cell>
        </row>
        <row r="183">
          <cell r="AI183" t="e">
            <v>#VALUE!</v>
          </cell>
          <cell r="AJ183" t="e">
            <v>#VALUE!</v>
          </cell>
        </row>
        <row r="184">
          <cell r="AI184" t="e">
            <v>#VALUE!</v>
          </cell>
          <cell r="AJ184" t="e">
            <v>#VALUE!</v>
          </cell>
        </row>
        <row r="185">
          <cell r="AI185" t="e">
            <v>#VALUE!</v>
          </cell>
          <cell r="AJ185" t="e">
            <v>#VALUE!</v>
          </cell>
        </row>
        <row r="186">
          <cell r="AI186" t="e">
            <v>#VALUE!</v>
          </cell>
          <cell r="AJ186" t="e">
            <v>#VALUE!</v>
          </cell>
        </row>
        <row r="187">
          <cell r="AI187" t="e">
            <v>#VALUE!</v>
          </cell>
          <cell r="AJ187" t="e">
            <v>#VALUE!</v>
          </cell>
        </row>
        <row r="188">
          <cell r="AI188" t="e">
            <v>#VALUE!</v>
          </cell>
          <cell r="AJ188" t="e">
            <v>#VALUE!</v>
          </cell>
        </row>
        <row r="189">
          <cell r="AI189" t="e">
            <v>#VALUE!</v>
          </cell>
          <cell r="AJ189" t="e">
            <v>#VALUE!</v>
          </cell>
        </row>
        <row r="190">
          <cell r="AI190" t="e">
            <v>#VALUE!</v>
          </cell>
          <cell r="AJ190" t="e">
            <v>#VALUE!</v>
          </cell>
        </row>
        <row r="191">
          <cell r="AI191" t="e">
            <v>#VALUE!</v>
          </cell>
          <cell r="AJ191" t="e">
            <v>#VALUE!</v>
          </cell>
        </row>
        <row r="192">
          <cell r="AI192" t="e">
            <v>#VALUE!</v>
          </cell>
          <cell r="AJ192" t="e">
            <v>#VALUE!</v>
          </cell>
        </row>
        <row r="193">
          <cell r="AI193" t="e">
            <v>#VALUE!</v>
          </cell>
          <cell r="AJ193" t="e">
            <v>#VALUE!</v>
          </cell>
        </row>
        <row r="194">
          <cell r="AI194" t="e">
            <v>#VALUE!</v>
          </cell>
          <cell r="AJ194" t="e">
            <v>#VALUE!</v>
          </cell>
        </row>
        <row r="195">
          <cell r="AI195" t="e">
            <v>#VALUE!</v>
          </cell>
          <cell r="AJ195" t="e">
            <v>#VALUE!</v>
          </cell>
        </row>
        <row r="196">
          <cell r="AI196" t="e">
            <v>#VALUE!</v>
          </cell>
          <cell r="AJ196" t="e">
            <v>#VALUE!</v>
          </cell>
        </row>
        <row r="197">
          <cell r="AI197" t="e">
            <v>#VALUE!</v>
          </cell>
          <cell r="AJ197" t="e">
            <v>#VALUE!</v>
          </cell>
        </row>
        <row r="198">
          <cell r="AI198" t="e">
            <v>#VALUE!</v>
          </cell>
          <cell r="AJ198" t="e">
            <v>#VALUE!</v>
          </cell>
        </row>
        <row r="199">
          <cell r="AI199" t="e">
            <v>#VALUE!</v>
          </cell>
          <cell r="AJ199" t="e">
            <v>#VALUE!</v>
          </cell>
        </row>
        <row r="200">
          <cell r="AI200" t="e">
            <v>#VALUE!</v>
          </cell>
          <cell r="AJ200" t="e">
            <v>#VALUE!</v>
          </cell>
        </row>
        <row r="201">
          <cell r="AI201" t="e">
            <v>#VALUE!</v>
          </cell>
          <cell r="AJ201" t="e">
            <v>#VALUE!</v>
          </cell>
        </row>
        <row r="202">
          <cell r="AI202" t="e">
            <v>#VALUE!</v>
          </cell>
          <cell r="AJ202" t="e">
            <v>#VALUE!</v>
          </cell>
        </row>
        <row r="203">
          <cell r="AI203" t="e">
            <v>#VALUE!</v>
          </cell>
          <cell r="AJ203" t="e">
            <v>#VALUE!</v>
          </cell>
        </row>
        <row r="204">
          <cell r="AI204" t="e">
            <v>#VALUE!</v>
          </cell>
          <cell r="AJ204" t="e">
            <v>#VALUE!</v>
          </cell>
        </row>
        <row r="205">
          <cell r="AI205" t="e">
            <v>#VALUE!</v>
          </cell>
          <cell r="AJ205" t="e">
            <v>#VALUE!</v>
          </cell>
        </row>
        <row r="206">
          <cell r="AI206" t="e">
            <v>#VALUE!</v>
          </cell>
          <cell r="AJ206" t="e">
            <v>#VALUE!</v>
          </cell>
        </row>
        <row r="207">
          <cell r="AI207" t="e">
            <v>#VALUE!</v>
          </cell>
          <cell r="AJ207" t="e">
            <v>#VALUE!</v>
          </cell>
        </row>
        <row r="208">
          <cell r="AI208" t="e">
            <v>#VALUE!</v>
          </cell>
          <cell r="AJ208" t="e">
            <v>#VALUE!</v>
          </cell>
        </row>
        <row r="209">
          <cell r="AI209" t="e">
            <v>#VALUE!</v>
          </cell>
          <cell r="AJ209" t="e">
            <v>#VALUE!</v>
          </cell>
        </row>
        <row r="210">
          <cell r="AI210" t="e">
            <v>#VALUE!</v>
          </cell>
          <cell r="AJ210" t="e">
            <v>#VALUE!</v>
          </cell>
        </row>
        <row r="211">
          <cell r="AI211" t="e">
            <v>#VALUE!</v>
          </cell>
          <cell r="AJ211" t="e">
            <v>#VALUE!</v>
          </cell>
        </row>
        <row r="212">
          <cell r="AI212" t="e">
            <v>#VALUE!</v>
          </cell>
          <cell r="AJ212" t="e">
            <v>#VALUE!</v>
          </cell>
        </row>
        <row r="213">
          <cell r="AI213" t="e">
            <v>#VALUE!</v>
          </cell>
          <cell r="AJ213" t="e">
            <v>#VALUE!</v>
          </cell>
        </row>
        <row r="214">
          <cell r="AI214" t="e">
            <v>#VALUE!</v>
          </cell>
          <cell r="AJ214" t="e">
            <v>#VALUE!</v>
          </cell>
        </row>
        <row r="215">
          <cell r="AI215" t="e">
            <v>#VALUE!</v>
          </cell>
          <cell r="AJ215" t="e">
            <v>#VALUE!</v>
          </cell>
        </row>
        <row r="216">
          <cell r="AI216" t="e">
            <v>#VALUE!</v>
          </cell>
          <cell r="AJ216" t="e">
            <v>#VALUE!</v>
          </cell>
        </row>
        <row r="217">
          <cell r="AI217" t="e">
            <v>#VALUE!</v>
          </cell>
          <cell r="AJ217" t="e">
            <v>#VALUE!</v>
          </cell>
        </row>
        <row r="218">
          <cell r="AI218" t="e">
            <v>#VALUE!</v>
          </cell>
          <cell r="AJ218" t="e">
            <v>#VALUE!</v>
          </cell>
        </row>
        <row r="219">
          <cell r="AI219" t="e">
            <v>#VALUE!</v>
          </cell>
          <cell r="AJ219" t="e">
            <v>#VALUE!</v>
          </cell>
        </row>
        <row r="220">
          <cell r="AI220" t="e">
            <v>#VALUE!</v>
          </cell>
          <cell r="AJ220" t="e">
            <v>#VALUE!</v>
          </cell>
        </row>
        <row r="221">
          <cell r="AI221" t="e">
            <v>#VALUE!</v>
          </cell>
          <cell r="AJ221" t="e">
            <v>#VALUE!</v>
          </cell>
        </row>
        <row r="222">
          <cell r="AI222" t="e">
            <v>#VALUE!</v>
          </cell>
          <cell r="AJ222" t="e">
            <v>#VALUE!</v>
          </cell>
        </row>
        <row r="223">
          <cell r="AI223" t="e">
            <v>#VALUE!</v>
          </cell>
          <cell r="AJ223" t="e">
            <v>#VALUE!</v>
          </cell>
        </row>
        <row r="224">
          <cell r="AI224" t="e">
            <v>#VALUE!</v>
          </cell>
          <cell r="AJ224" t="e">
            <v>#VALUE!</v>
          </cell>
        </row>
        <row r="225">
          <cell r="AI225" t="e">
            <v>#VALUE!</v>
          </cell>
          <cell r="AJ225" t="e">
            <v>#VALUE!</v>
          </cell>
        </row>
        <row r="226">
          <cell r="AI226" t="e">
            <v>#VALUE!</v>
          </cell>
          <cell r="AJ226" t="e">
            <v>#VALUE!</v>
          </cell>
        </row>
        <row r="227">
          <cell r="AI227" t="e">
            <v>#VALUE!</v>
          </cell>
          <cell r="AJ227" t="e">
            <v>#VALUE!</v>
          </cell>
        </row>
        <row r="228">
          <cell r="AI228" t="e">
            <v>#VALUE!</v>
          </cell>
          <cell r="AJ228" t="e">
            <v>#VALUE!</v>
          </cell>
        </row>
        <row r="229">
          <cell r="AI229" t="e">
            <v>#VALUE!</v>
          </cell>
          <cell r="AJ229" t="e">
            <v>#VALUE!</v>
          </cell>
        </row>
        <row r="230">
          <cell r="AI230" t="e">
            <v>#VALUE!</v>
          </cell>
          <cell r="AJ230" t="e">
            <v>#VALUE!</v>
          </cell>
        </row>
        <row r="231">
          <cell r="AI231" t="e">
            <v>#VALUE!</v>
          </cell>
          <cell r="AJ231" t="e">
            <v>#VALUE!</v>
          </cell>
        </row>
        <row r="232">
          <cell r="AI232" t="e">
            <v>#VALUE!</v>
          </cell>
          <cell r="AJ232" t="e">
            <v>#VALUE!</v>
          </cell>
        </row>
        <row r="233">
          <cell r="AI233" t="e">
            <v>#VALUE!</v>
          </cell>
          <cell r="AJ233" t="e">
            <v>#VALUE!</v>
          </cell>
        </row>
        <row r="234">
          <cell r="AI234" t="e">
            <v>#VALUE!</v>
          </cell>
          <cell r="AJ234" t="e">
            <v>#VALUE!</v>
          </cell>
        </row>
        <row r="235">
          <cell r="AI235" t="e">
            <v>#VALUE!</v>
          </cell>
          <cell r="AJ235" t="e">
            <v>#VALUE!</v>
          </cell>
        </row>
        <row r="236">
          <cell r="AI236" t="e">
            <v>#VALUE!</v>
          </cell>
          <cell r="AJ236" t="e">
            <v>#VALUE!</v>
          </cell>
        </row>
        <row r="237">
          <cell r="AI237" t="e">
            <v>#VALUE!</v>
          </cell>
          <cell r="AJ237" t="e">
            <v>#VALUE!</v>
          </cell>
        </row>
        <row r="238">
          <cell r="AI238" t="e">
            <v>#VALUE!</v>
          </cell>
          <cell r="AJ238" t="e">
            <v>#VALUE!</v>
          </cell>
        </row>
        <row r="239">
          <cell r="AI239" t="e">
            <v>#VALUE!</v>
          </cell>
          <cell r="AJ239" t="e">
            <v>#VALUE!</v>
          </cell>
        </row>
        <row r="240">
          <cell r="AI240" t="e">
            <v>#VALUE!</v>
          </cell>
          <cell r="AJ240" t="e">
            <v>#VALUE!</v>
          </cell>
        </row>
        <row r="241">
          <cell r="AI241" t="e">
            <v>#VALUE!</v>
          </cell>
          <cell r="AJ241" t="e">
            <v>#VALUE!</v>
          </cell>
        </row>
        <row r="242">
          <cell r="AI242" t="e">
            <v>#VALUE!</v>
          </cell>
          <cell r="AJ242" t="e">
            <v>#VALUE!</v>
          </cell>
        </row>
        <row r="243">
          <cell r="AI243" t="e">
            <v>#VALUE!</v>
          </cell>
          <cell r="AJ243" t="e">
            <v>#VALUE!</v>
          </cell>
        </row>
        <row r="244">
          <cell r="AI244" t="e">
            <v>#VALUE!</v>
          </cell>
          <cell r="AJ244" t="e">
            <v>#VALUE!</v>
          </cell>
        </row>
        <row r="245">
          <cell r="AI245" t="e">
            <v>#VALUE!</v>
          </cell>
          <cell r="AJ245" t="e">
            <v>#VALUE!</v>
          </cell>
        </row>
        <row r="246">
          <cell r="AI246" t="e">
            <v>#VALUE!</v>
          </cell>
          <cell r="AJ246" t="e">
            <v>#VALUE!</v>
          </cell>
        </row>
        <row r="247">
          <cell r="AI247" t="e">
            <v>#VALUE!</v>
          </cell>
          <cell r="AJ247" t="e">
            <v>#VALUE!</v>
          </cell>
        </row>
        <row r="248">
          <cell r="AI248" t="e">
            <v>#VALUE!</v>
          </cell>
          <cell r="AJ248" t="e">
            <v>#VALUE!</v>
          </cell>
        </row>
        <row r="249">
          <cell r="AI249" t="e">
            <v>#VALUE!</v>
          </cell>
          <cell r="AJ249" t="e">
            <v>#VALUE!</v>
          </cell>
        </row>
        <row r="250">
          <cell r="AI250" t="e">
            <v>#VALUE!</v>
          </cell>
          <cell r="AJ250" t="e">
            <v>#VALUE!</v>
          </cell>
        </row>
        <row r="251">
          <cell r="AI251" t="e">
            <v>#VALUE!</v>
          </cell>
          <cell r="AJ251" t="e">
            <v>#VALUE!</v>
          </cell>
        </row>
        <row r="252">
          <cell r="AI252" t="e">
            <v>#VALUE!</v>
          </cell>
          <cell r="AJ252" t="e">
            <v>#VALUE!</v>
          </cell>
        </row>
        <row r="253">
          <cell r="AI253" t="e">
            <v>#VALUE!</v>
          </cell>
          <cell r="AJ253" t="e">
            <v>#VALUE!</v>
          </cell>
        </row>
        <row r="254">
          <cell r="AI254" t="e">
            <v>#VALUE!</v>
          </cell>
          <cell r="AJ254" t="e">
            <v>#VALUE!</v>
          </cell>
        </row>
        <row r="255">
          <cell r="AI255" t="e">
            <v>#VALUE!</v>
          </cell>
          <cell r="AJ255" t="e">
            <v>#VALUE!</v>
          </cell>
        </row>
        <row r="256">
          <cell r="AI256" t="e">
            <v>#VALUE!</v>
          </cell>
          <cell r="AJ256" t="e">
            <v>#VALUE!</v>
          </cell>
        </row>
        <row r="257">
          <cell r="AI257" t="e">
            <v>#VALUE!</v>
          </cell>
          <cell r="AJ257" t="e">
            <v>#VALUE!</v>
          </cell>
        </row>
        <row r="258">
          <cell r="AI258" t="e">
            <v>#VALUE!</v>
          </cell>
          <cell r="AJ258" t="e">
            <v>#VALUE!</v>
          </cell>
        </row>
        <row r="259">
          <cell r="AI259" t="e">
            <v>#VALUE!</v>
          </cell>
          <cell r="AJ259" t="e">
            <v>#VALUE!</v>
          </cell>
        </row>
        <row r="260">
          <cell r="AI260" t="e">
            <v>#VALUE!</v>
          </cell>
          <cell r="AJ260" t="e">
            <v>#VALUE!</v>
          </cell>
        </row>
        <row r="261">
          <cell r="AI261" t="e">
            <v>#VALUE!</v>
          </cell>
          <cell r="AJ261" t="e">
            <v>#VALUE!</v>
          </cell>
        </row>
        <row r="262">
          <cell r="AI262" t="e">
            <v>#VALUE!</v>
          </cell>
          <cell r="AJ262" t="e">
            <v>#VALUE!</v>
          </cell>
        </row>
        <row r="263">
          <cell r="AI263" t="e">
            <v>#VALUE!</v>
          </cell>
          <cell r="AJ263" t="e">
            <v>#VALUE!</v>
          </cell>
        </row>
        <row r="264">
          <cell r="AI264" t="e">
            <v>#VALUE!</v>
          </cell>
          <cell r="AJ264" t="e">
            <v>#VALUE!</v>
          </cell>
        </row>
        <row r="265">
          <cell r="AI265" t="e">
            <v>#VALUE!</v>
          </cell>
          <cell r="AJ265" t="e">
            <v>#VALUE!</v>
          </cell>
        </row>
        <row r="266">
          <cell r="AI266" t="e">
            <v>#VALUE!</v>
          </cell>
          <cell r="AJ266" t="e">
            <v>#VALUE!</v>
          </cell>
        </row>
        <row r="267">
          <cell r="AI267" t="e">
            <v>#VALUE!</v>
          </cell>
          <cell r="AJ267" t="e">
            <v>#VALUE!</v>
          </cell>
        </row>
        <row r="268">
          <cell r="AI268" t="e">
            <v>#VALUE!</v>
          </cell>
          <cell r="AJ268" t="e">
            <v>#VALUE!</v>
          </cell>
        </row>
        <row r="269">
          <cell r="AI269" t="e">
            <v>#VALUE!</v>
          </cell>
          <cell r="AJ269" t="e">
            <v>#VALUE!</v>
          </cell>
        </row>
        <row r="270">
          <cell r="AI270" t="e">
            <v>#VALUE!</v>
          </cell>
          <cell r="AJ270" t="e">
            <v>#VALUE!</v>
          </cell>
        </row>
        <row r="271">
          <cell r="AI271" t="e">
            <v>#VALUE!</v>
          </cell>
          <cell r="AJ271" t="e">
            <v>#VALUE!</v>
          </cell>
        </row>
        <row r="272">
          <cell r="AI272" t="e">
            <v>#VALUE!</v>
          </cell>
          <cell r="AJ272" t="e">
            <v>#VALUE!</v>
          </cell>
        </row>
        <row r="273">
          <cell r="AI273" t="e">
            <v>#VALUE!</v>
          </cell>
          <cell r="AJ273" t="e">
            <v>#VALUE!</v>
          </cell>
        </row>
        <row r="274">
          <cell r="AI274" t="e">
            <v>#VALUE!</v>
          </cell>
          <cell r="AJ274" t="e">
            <v>#VALUE!</v>
          </cell>
        </row>
        <row r="275">
          <cell r="AI275" t="e">
            <v>#VALUE!</v>
          </cell>
          <cell r="AJ275" t="e">
            <v>#VALUE!</v>
          </cell>
        </row>
        <row r="276">
          <cell r="AI276" t="e">
            <v>#VALUE!</v>
          </cell>
          <cell r="AJ276" t="e">
            <v>#VALUE!</v>
          </cell>
        </row>
        <row r="277">
          <cell r="AI277" t="e">
            <v>#VALUE!</v>
          </cell>
          <cell r="AJ277" t="e">
            <v>#VALUE!</v>
          </cell>
        </row>
        <row r="278">
          <cell r="AI278" t="e">
            <v>#VALUE!</v>
          </cell>
          <cell r="AJ278" t="e">
            <v>#VALUE!</v>
          </cell>
        </row>
        <row r="279">
          <cell r="AI279" t="e">
            <v>#VALUE!</v>
          </cell>
          <cell r="AJ279" t="e">
            <v>#VALUE!</v>
          </cell>
        </row>
        <row r="280">
          <cell r="AI280" t="e">
            <v>#VALUE!</v>
          </cell>
          <cell r="AJ280" t="e">
            <v>#VALUE!</v>
          </cell>
        </row>
        <row r="281">
          <cell r="AI281" t="e">
            <v>#VALUE!</v>
          </cell>
          <cell r="AJ281" t="e">
            <v>#VALUE!</v>
          </cell>
        </row>
        <row r="282">
          <cell r="AI282" t="e">
            <v>#VALUE!</v>
          </cell>
          <cell r="AJ282" t="e">
            <v>#VALUE!</v>
          </cell>
        </row>
        <row r="283">
          <cell r="AI283" t="e">
            <v>#VALUE!</v>
          </cell>
          <cell r="AJ283" t="e">
            <v>#VALUE!</v>
          </cell>
        </row>
        <row r="284">
          <cell r="AI284" t="e">
            <v>#VALUE!</v>
          </cell>
          <cell r="AJ284" t="e">
            <v>#VALUE!</v>
          </cell>
        </row>
        <row r="285">
          <cell r="AI285" t="e">
            <v>#VALUE!</v>
          </cell>
          <cell r="AJ285" t="e">
            <v>#VALUE!</v>
          </cell>
        </row>
        <row r="286">
          <cell r="AI286" t="e">
            <v>#VALUE!</v>
          </cell>
          <cell r="AJ286" t="e">
            <v>#VALUE!</v>
          </cell>
        </row>
        <row r="287">
          <cell r="AI287" t="e">
            <v>#VALUE!</v>
          </cell>
          <cell r="AJ287" t="e">
            <v>#VALUE!</v>
          </cell>
        </row>
        <row r="288">
          <cell r="AI288" t="e">
            <v>#VALUE!</v>
          </cell>
          <cell r="AJ288" t="e">
            <v>#VALUE!</v>
          </cell>
        </row>
        <row r="289">
          <cell r="AI289" t="e">
            <v>#VALUE!</v>
          </cell>
          <cell r="AJ289" t="e">
            <v>#VALUE!</v>
          </cell>
        </row>
        <row r="290">
          <cell r="AI290" t="e">
            <v>#VALUE!</v>
          </cell>
          <cell r="AJ290" t="e">
            <v>#VALUE!</v>
          </cell>
        </row>
        <row r="291">
          <cell r="AI291" t="e">
            <v>#VALUE!</v>
          </cell>
          <cell r="AJ291" t="e">
            <v>#VALUE!</v>
          </cell>
        </row>
        <row r="292">
          <cell r="AI292" t="e">
            <v>#VALUE!</v>
          </cell>
          <cell r="AJ292" t="e">
            <v>#VALUE!</v>
          </cell>
        </row>
        <row r="293">
          <cell r="AI293" t="e">
            <v>#VALUE!</v>
          </cell>
          <cell r="AJ293" t="e">
            <v>#VALUE!</v>
          </cell>
        </row>
        <row r="294">
          <cell r="AI294" t="e">
            <v>#VALUE!</v>
          </cell>
          <cell r="AJ294" t="e">
            <v>#VALUE!</v>
          </cell>
        </row>
        <row r="295">
          <cell r="AI295" t="e">
            <v>#VALUE!</v>
          </cell>
          <cell r="AJ295" t="e">
            <v>#VALUE!</v>
          </cell>
        </row>
        <row r="296">
          <cell r="AI296" t="e">
            <v>#VALUE!</v>
          </cell>
          <cell r="AJ296" t="e">
            <v>#VALUE!</v>
          </cell>
        </row>
        <row r="297">
          <cell r="AI297" t="e">
            <v>#VALUE!</v>
          </cell>
          <cell r="AJ297" t="e">
            <v>#VALUE!</v>
          </cell>
        </row>
        <row r="298">
          <cell r="AI298" t="e">
            <v>#VALUE!</v>
          </cell>
          <cell r="AJ298" t="e">
            <v>#VALUE!</v>
          </cell>
        </row>
        <row r="299">
          <cell r="AI299" t="e">
            <v>#VALUE!</v>
          </cell>
          <cell r="AJ299" t="e">
            <v>#VALUE!</v>
          </cell>
        </row>
        <row r="300">
          <cell r="AI300" t="e">
            <v>#VALUE!</v>
          </cell>
          <cell r="AJ300" t="e">
            <v>#VALUE!</v>
          </cell>
        </row>
        <row r="301">
          <cell r="AI301" t="e">
            <v>#VALUE!</v>
          </cell>
          <cell r="AJ301" t="e">
            <v>#VALUE!</v>
          </cell>
        </row>
        <row r="302">
          <cell r="AI302" t="e">
            <v>#VALUE!</v>
          </cell>
          <cell r="AJ302" t="e">
            <v>#VALUE!</v>
          </cell>
        </row>
        <row r="303">
          <cell r="AI303" t="e">
            <v>#VALUE!</v>
          </cell>
          <cell r="AJ303" t="e">
            <v>#VALUE!</v>
          </cell>
        </row>
        <row r="304">
          <cell r="AI304" t="e">
            <v>#VALUE!</v>
          </cell>
          <cell r="AJ304" t="e">
            <v>#VALUE!</v>
          </cell>
        </row>
        <row r="305">
          <cell r="AI305" t="e">
            <v>#VALUE!</v>
          </cell>
          <cell r="AJ305" t="e">
            <v>#VALUE!</v>
          </cell>
        </row>
        <row r="306">
          <cell r="AI306" t="e">
            <v>#VALUE!</v>
          </cell>
          <cell r="AJ306" t="e">
            <v>#VALUE!</v>
          </cell>
        </row>
        <row r="307">
          <cell r="AI307" t="e">
            <v>#VALUE!</v>
          </cell>
          <cell r="AJ307" t="e">
            <v>#VALUE!</v>
          </cell>
        </row>
        <row r="308">
          <cell r="AI308" t="e">
            <v>#VALUE!</v>
          </cell>
          <cell r="AJ308" t="e">
            <v>#VALUE!</v>
          </cell>
        </row>
        <row r="309">
          <cell r="AI309" t="e">
            <v>#VALUE!</v>
          </cell>
          <cell r="AJ309" t="e">
            <v>#VALUE!</v>
          </cell>
        </row>
        <row r="310">
          <cell r="AI310" t="e">
            <v>#VALUE!</v>
          </cell>
          <cell r="AJ310" t="e">
            <v>#VALUE!</v>
          </cell>
        </row>
        <row r="311">
          <cell r="AI311" t="e">
            <v>#VALUE!</v>
          </cell>
          <cell r="AJ311" t="e">
            <v>#VALUE!</v>
          </cell>
        </row>
        <row r="312">
          <cell r="AI312" t="e">
            <v>#VALUE!</v>
          </cell>
          <cell r="AJ312" t="e">
            <v>#VALUE!</v>
          </cell>
        </row>
        <row r="313">
          <cell r="AI313" t="e">
            <v>#VALUE!</v>
          </cell>
          <cell r="AJ313" t="e">
            <v>#VALUE!</v>
          </cell>
        </row>
        <row r="314">
          <cell r="AI314" t="e">
            <v>#VALUE!</v>
          </cell>
          <cell r="AJ314" t="e">
            <v>#VALUE!</v>
          </cell>
        </row>
        <row r="315">
          <cell r="AI315" t="e">
            <v>#VALUE!</v>
          </cell>
          <cell r="AJ315" t="e">
            <v>#VALUE!</v>
          </cell>
        </row>
        <row r="316">
          <cell r="AI316" t="e">
            <v>#VALUE!</v>
          </cell>
          <cell r="AJ316" t="e">
            <v>#VALUE!</v>
          </cell>
        </row>
        <row r="317">
          <cell r="AI317" t="e">
            <v>#VALUE!</v>
          </cell>
          <cell r="AJ317" t="e">
            <v>#VALUE!</v>
          </cell>
        </row>
        <row r="318">
          <cell r="AI318" t="e">
            <v>#VALUE!</v>
          </cell>
          <cell r="AJ318" t="e">
            <v>#VALUE!</v>
          </cell>
        </row>
        <row r="319">
          <cell r="AI319" t="e">
            <v>#VALUE!</v>
          </cell>
          <cell r="AJ319" t="e">
            <v>#VALUE!</v>
          </cell>
        </row>
        <row r="320">
          <cell r="AI320" t="e">
            <v>#VALUE!</v>
          </cell>
          <cell r="AJ320" t="e">
            <v>#VALUE!</v>
          </cell>
        </row>
        <row r="321">
          <cell r="AI321" t="e">
            <v>#VALUE!</v>
          </cell>
          <cell r="AJ321" t="e">
            <v>#VALUE!</v>
          </cell>
        </row>
        <row r="322">
          <cell r="AI322" t="e">
            <v>#VALUE!</v>
          </cell>
          <cell r="AJ322" t="e">
            <v>#VALUE!</v>
          </cell>
        </row>
        <row r="323">
          <cell r="AI323" t="e">
            <v>#VALUE!</v>
          </cell>
          <cell r="AJ323" t="e">
            <v>#VALUE!</v>
          </cell>
        </row>
        <row r="324">
          <cell r="AI324" t="e">
            <v>#VALUE!</v>
          </cell>
          <cell r="AJ324" t="e">
            <v>#VALUE!</v>
          </cell>
        </row>
        <row r="325">
          <cell r="AI325" t="e">
            <v>#VALUE!</v>
          </cell>
          <cell r="AJ325" t="e">
            <v>#VALUE!</v>
          </cell>
        </row>
        <row r="326">
          <cell r="AI326" t="e">
            <v>#VALUE!</v>
          </cell>
          <cell r="AJ326" t="e">
            <v>#VALUE!</v>
          </cell>
        </row>
        <row r="327">
          <cell r="AI327" t="e">
            <v>#VALUE!</v>
          </cell>
          <cell r="AJ327" t="e">
            <v>#VALUE!</v>
          </cell>
        </row>
        <row r="328">
          <cell r="AI328" t="e">
            <v>#VALUE!</v>
          </cell>
          <cell r="AJ328" t="e">
            <v>#VALUE!</v>
          </cell>
        </row>
        <row r="329">
          <cell r="AI329" t="e">
            <v>#VALUE!</v>
          </cell>
          <cell r="AJ329" t="e">
            <v>#VALUE!</v>
          </cell>
        </row>
        <row r="330">
          <cell r="AI330" t="e">
            <v>#VALUE!</v>
          </cell>
          <cell r="AJ330" t="e">
            <v>#VALUE!</v>
          </cell>
        </row>
        <row r="331">
          <cell r="AI331" t="e">
            <v>#VALUE!</v>
          </cell>
          <cell r="AJ331" t="e">
            <v>#VALUE!</v>
          </cell>
        </row>
        <row r="332">
          <cell r="AI332" t="e">
            <v>#VALUE!</v>
          </cell>
          <cell r="AJ332" t="e">
            <v>#VALUE!</v>
          </cell>
        </row>
        <row r="333">
          <cell r="AI333" t="e">
            <v>#VALUE!</v>
          </cell>
          <cell r="AJ333" t="e">
            <v>#VALUE!</v>
          </cell>
        </row>
        <row r="334">
          <cell r="AI334" t="e">
            <v>#VALUE!</v>
          </cell>
          <cell r="AJ334" t="e">
            <v>#VALUE!</v>
          </cell>
        </row>
        <row r="335">
          <cell r="AI335" t="e">
            <v>#VALUE!</v>
          </cell>
          <cell r="AJ335" t="e">
            <v>#VALUE!</v>
          </cell>
        </row>
        <row r="336">
          <cell r="AI336" t="e">
            <v>#VALUE!</v>
          </cell>
          <cell r="AJ336" t="e">
            <v>#VALUE!</v>
          </cell>
        </row>
        <row r="337">
          <cell r="AI337" t="e">
            <v>#VALUE!</v>
          </cell>
          <cell r="AJ337" t="e">
            <v>#VALUE!</v>
          </cell>
        </row>
        <row r="338">
          <cell r="AI338" t="e">
            <v>#VALUE!</v>
          </cell>
          <cell r="AJ338" t="e">
            <v>#VALUE!</v>
          </cell>
        </row>
        <row r="339">
          <cell r="AI339" t="e">
            <v>#VALUE!</v>
          </cell>
          <cell r="AJ339" t="e">
            <v>#VALUE!</v>
          </cell>
        </row>
        <row r="340">
          <cell r="AI340" t="e">
            <v>#VALUE!</v>
          </cell>
          <cell r="AJ340" t="e">
            <v>#VALUE!</v>
          </cell>
        </row>
        <row r="341">
          <cell r="AI341" t="e">
            <v>#VALUE!</v>
          </cell>
          <cell r="AJ341" t="e">
            <v>#VALUE!</v>
          </cell>
        </row>
        <row r="342">
          <cell r="AI342" t="e">
            <v>#VALUE!</v>
          </cell>
          <cell r="AJ342" t="e">
            <v>#VALUE!</v>
          </cell>
        </row>
        <row r="343">
          <cell r="AI343" t="e">
            <v>#VALUE!</v>
          </cell>
          <cell r="AJ343" t="e">
            <v>#VALUE!</v>
          </cell>
        </row>
        <row r="344">
          <cell r="AI344" t="e">
            <v>#VALUE!</v>
          </cell>
          <cell r="AJ344" t="e">
            <v>#VALUE!</v>
          </cell>
        </row>
        <row r="345">
          <cell r="AI345" t="e">
            <v>#VALUE!</v>
          </cell>
          <cell r="AJ345" t="e">
            <v>#VALUE!</v>
          </cell>
        </row>
        <row r="346">
          <cell r="AI346" t="e">
            <v>#VALUE!</v>
          </cell>
          <cell r="AJ346" t="e">
            <v>#VALUE!</v>
          </cell>
        </row>
        <row r="347">
          <cell r="AI347" t="e">
            <v>#VALUE!</v>
          </cell>
          <cell r="AJ347" t="e">
            <v>#VALUE!</v>
          </cell>
        </row>
        <row r="348">
          <cell r="AI348" t="e">
            <v>#VALUE!</v>
          </cell>
          <cell r="AJ348" t="e">
            <v>#VALUE!</v>
          </cell>
        </row>
        <row r="349">
          <cell r="AI349" t="e">
            <v>#VALUE!</v>
          </cell>
          <cell r="AJ349" t="e">
            <v>#VALUE!</v>
          </cell>
        </row>
        <row r="350">
          <cell r="AI350" t="e">
            <v>#VALUE!</v>
          </cell>
          <cell r="AJ350" t="e">
            <v>#VALUE!</v>
          </cell>
        </row>
        <row r="351">
          <cell r="AI351" t="e">
            <v>#VALUE!</v>
          </cell>
          <cell r="AJ351" t="e">
            <v>#VALUE!</v>
          </cell>
        </row>
        <row r="352">
          <cell r="AI352" t="e">
            <v>#VALUE!</v>
          </cell>
          <cell r="AJ352" t="e">
            <v>#VALUE!</v>
          </cell>
        </row>
        <row r="353">
          <cell r="AI353" t="e">
            <v>#VALUE!</v>
          </cell>
          <cell r="AJ353" t="e">
            <v>#VALUE!</v>
          </cell>
        </row>
        <row r="354">
          <cell r="AI354" t="e">
            <v>#VALUE!</v>
          </cell>
          <cell r="AJ354" t="e">
            <v>#VALUE!</v>
          </cell>
        </row>
        <row r="355">
          <cell r="AI355" t="e">
            <v>#VALUE!</v>
          </cell>
          <cell r="AJ355" t="e">
            <v>#VALUE!</v>
          </cell>
        </row>
        <row r="356">
          <cell r="AI356" t="e">
            <v>#VALUE!</v>
          </cell>
          <cell r="AJ356" t="e">
            <v>#VALUE!</v>
          </cell>
        </row>
        <row r="357">
          <cell r="AI357" t="e">
            <v>#VALUE!</v>
          </cell>
          <cell r="AJ357" t="e">
            <v>#VALUE!</v>
          </cell>
        </row>
        <row r="358">
          <cell r="AI358" t="e">
            <v>#VALUE!</v>
          </cell>
          <cell r="AJ358" t="e">
            <v>#VALUE!</v>
          </cell>
        </row>
        <row r="359">
          <cell r="AI359" t="e">
            <v>#VALUE!</v>
          </cell>
          <cell r="AJ359" t="e">
            <v>#VALUE!</v>
          </cell>
        </row>
        <row r="360">
          <cell r="AI360" t="e">
            <v>#VALUE!</v>
          </cell>
          <cell r="AJ360" t="e">
            <v>#VALUE!</v>
          </cell>
        </row>
        <row r="361">
          <cell r="AI361" t="e">
            <v>#VALUE!</v>
          </cell>
          <cell r="AJ361" t="e">
            <v>#VALUE!</v>
          </cell>
        </row>
        <row r="362">
          <cell r="AI362" t="e">
            <v>#VALUE!</v>
          </cell>
          <cell r="AJ362" t="e">
            <v>#VALUE!</v>
          </cell>
        </row>
        <row r="363">
          <cell r="AI363" t="e">
            <v>#VALUE!</v>
          </cell>
          <cell r="AJ363" t="e">
            <v>#VALUE!</v>
          </cell>
        </row>
        <row r="364">
          <cell r="AI364" t="e">
            <v>#VALUE!</v>
          </cell>
          <cell r="AJ364" t="e">
            <v>#VALUE!</v>
          </cell>
        </row>
        <row r="365">
          <cell r="AI365" t="e">
            <v>#VALUE!</v>
          </cell>
          <cell r="AJ365" t="e">
            <v>#VALUE!</v>
          </cell>
        </row>
        <row r="366">
          <cell r="AI366" t="e">
            <v>#VALUE!</v>
          </cell>
          <cell r="AJ366" t="e">
            <v>#VALUE!</v>
          </cell>
        </row>
        <row r="367">
          <cell r="AI367" t="e">
            <v>#VALUE!</v>
          </cell>
          <cell r="AJ367" t="e">
            <v>#VALUE!</v>
          </cell>
        </row>
        <row r="368">
          <cell r="AI368" t="e">
            <v>#VALUE!</v>
          </cell>
          <cell r="AJ368" t="e">
            <v>#VALUE!</v>
          </cell>
        </row>
        <row r="369">
          <cell r="AI369" t="e">
            <v>#VALUE!</v>
          </cell>
          <cell r="AJ369" t="e">
            <v>#VALUE!</v>
          </cell>
        </row>
        <row r="370">
          <cell r="AI370" t="e">
            <v>#VALUE!</v>
          </cell>
          <cell r="AJ370" t="e">
            <v>#VALUE!</v>
          </cell>
        </row>
        <row r="371">
          <cell r="AI371" t="e">
            <v>#VALUE!</v>
          </cell>
          <cell r="AJ371" t="e">
            <v>#VALUE!</v>
          </cell>
        </row>
        <row r="372">
          <cell r="AI372" t="e">
            <v>#VALUE!</v>
          </cell>
          <cell r="AJ372" t="e">
            <v>#VALUE!</v>
          </cell>
        </row>
        <row r="373">
          <cell r="AI373" t="e">
            <v>#VALUE!</v>
          </cell>
          <cell r="AJ373" t="e">
            <v>#VALUE!</v>
          </cell>
        </row>
        <row r="374">
          <cell r="AI374" t="e">
            <v>#VALUE!</v>
          </cell>
          <cell r="AJ374" t="e">
            <v>#VALUE!</v>
          </cell>
        </row>
        <row r="375">
          <cell r="AI375" t="e">
            <v>#VALUE!</v>
          </cell>
          <cell r="AJ375" t="e">
            <v>#VALUE!</v>
          </cell>
        </row>
        <row r="376">
          <cell r="AI376" t="e">
            <v>#VALUE!</v>
          </cell>
          <cell r="AJ376" t="e">
            <v>#VALUE!</v>
          </cell>
        </row>
        <row r="377">
          <cell r="AI377" t="e">
            <v>#VALUE!</v>
          </cell>
          <cell r="AJ377" t="e">
            <v>#VALUE!</v>
          </cell>
        </row>
        <row r="378">
          <cell r="AI378" t="e">
            <v>#VALUE!</v>
          </cell>
          <cell r="AJ378" t="e">
            <v>#VALUE!</v>
          </cell>
        </row>
        <row r="379">
          <cell r="AI379" t="e">
            <v>#VALUE!</v>
          </cell>
          <cell r="AJ379" t="e">
            <v>#VALUE!</v>
          </cell>
        </row>
        <row r="380">
          <cell r="AI380" t="e">
            <v>#VALUE!</v>
          </cell>
          <cell r="AJ380" t="e">
            <v>#VALUE!</v>
          </cell>
        </row>
        <row r="381">
          <cell r="AI381" t="e">
            <v>#VALUE!</v>
          </cell>
          <cell r="AJ381" t="e">
            <v>#VALUE!</v>
          </cell>
        </row>
        <row r="382">
          <cell r="AI382" t="e">
            <v>#VALUE!</v>
          </cell>
          <cell r="AJ382" t="e">
            <v>#VALUE!</v>
          </cell>
        </row>
        <row r="383">
          <cell r="AI383" t="e">
            <v>#VALUE!</v>
          </cell>
          <cell r="AJ383" t="e">
            <v>#VALUE!</v>
          </cell>
        </row>
        <row r="384">
          <cell r="AI384" t="e">
            <v>#VALUE!</v>
          </cell>
          <cell r="AJ384" t="e">
            <v>#VALUE!</v>
          </cell>
        </row>
        <row r="385">
          <cell r="AI385" t="e">
            <v>#VALUE!</v>
          </cell>
          <cell r="AJ385" t="e">
            <v>#VALUE!</v>
          </cell>
        </row>
        <row r="386">
          <cell r="AI386" t="e">
            <v>#VALUE!</v>
          </cell>
          <cell r="AJ386" t="e">
            <v>#VALUE!</v>
          </cell>
        </row>
        <row r="387">
          <cell r="AI387" t="e">
            <v>#VALUE!</v>
          </cell>
          <cell r="AJ387" t="e">
            <v>#VALUE!</v>
          </cell>
        </row>
        <row r="388">
          <cell r="AI388" t="e">
            <v>#VALUE!</v>
          </cell>
          <cell r="AJ388" t="e">
            <v>#VALUE!</v>
          </cell>
        </row>
        <row r="389">
          <cell r="AI389" t="e">
            <v>#VALUE!</v>
          </cell>
          <cell r="AJ389" t="e">
            <v>#VALUE!</v>
          </cell>
        </row>
        <row r="390">
          <cell r="AI390" t="e">
            <v>#VALUE!</v>
          </cell>
          <cell r="AJ390" t="e">
            <v>#VALUE!</v>
          </cell>
        </row>
        <row r="391">
          <cell r="AI391" t="e">
            <v>#VALUE!</v>
          </cell>
          <cell r="AJ391" t="e">
            <v>#VALUE!</v>
          </cell>
        </row>
        <row r="392">
          <cell r="AI392" t="e">
            <v>#VALUE!</v>
          </cell>
          <cell r="AJ392" t="e">
            <v>#VALUE!</v>
          </cell>
        </row>
        <row r="393">
          <cell r="AI393" t="e">
            <v>#VALUE!</v>
          </cell>
          <cell r="AJ393" t="e">
            <v>#VALUE!</v>
          </cell>
        </row>
        <row r="394">
          <cell r="AI394" t="e">
            <v>#VALUE!</v>
          </cell>
          <cell r="AJ394" t="e">
            <v>#VALUE!</v>
          </cell>
        </row>
        <row r="395">
          <cell r="AI395" t="e">
            <v>#VALUE!</v>
          </cell>
          <cell r="AJ395" t="e">
            <v>#VALUE!</v>
          </cell>
        </row>
        <row r="396">
          <cell r="AI396" t="e">
            <v>#VALUE!</v>
          </cell>
          <cell r="AJ396" t="e">
            <v>#VALUE!</v>
          </cell>
        </row>
        <row r="397">
          <cell r="AI397" t="e">
            <v>#VALUE!</v>
          </cell>
          <cell r="AJ397" t="e">
            <v>#VALUE!</v>
          </cell>
        </row>
        <row r="398">
          <cell r="AI398" t="e">
            <v>#VALUE!</v>
          </cell>
          <cell r="AJ398" t="e">
            <v>#VALUE!</v>
          </cell>
        </row>
        <row r="399">
          <cell r="AI399" t="e">
            <v>#VALUE!</v>
          </cell>
          <cell r="AJ399" t="e">
            <v>#VALUE!</v>
          </cell>
        </row>
        <row r="400">
          <cell r="AI400" t="e">
            <v>#VALUE!</v>
          </cell>
          <cell r="AJ400" t="e">
            <v>#VALUE!</v>
          </cell>
        </row>
        <row r="401">
          <cell r="AI401" t="e">
            <v>#VALUE!</v>
          </cell>
          <cell r="AJ401" t="e">
            <v>#VALUE!</v>
          </cell>
        </row>
        <row r="402">
          <cell r="AI402" t="e">
            <v>#VALUE!</v>
          </cell>
          <cell r="AJ402" t="e">
            <v>#VALUE!</v>
          </cell>
        </row>
        <row r="403">
          <cell r="AI403" t="e">
            <v>#VALUE!</v>
          </cell>
          <cell r="AJ403" t="e">
            <v>#VALUE!</v>
          </cell>
        </row>
        <row r="404">
          <cell r="AI404" t="e">
            <v>#VALUE!</v>
          </cell>
          <cell r="AJ404" t="e">
            <v>#VALUE!</v>
          </cell>
        </row>
        <row r="405">
          <cell r="AI405" t="e">
            <v>#VALUE!</v>
          </cell>
          <cell r="AJ405" t="e">
            <v>#VALUE!</v>
          </cell>
        </row>
        <row r="406">
          <cell r="AI406" t="e">
            <v>#VALUE!</v>
          </cell>
          <cell r="AJ406" t="e">
            <v>#VALUE!</v>
          </cell>
        </row>
        <row r="407">
          <cell r="AI407" t="e">
            <v>#VALUE!</v>
          </cell>
          <cell r="AJ407" t="e">
            <v>#VALUE!</v>
          </cell>
        </row>
        <row r="408">
          <cell r="AI408" t="e">
            <v>#VALUE!</v>
          </cell>
          <cell r="AJ408" t="e">
            <v>#VALUE!</v>
          </cell>
        </row>
        <row r="409">
          <cell r="AI409" t="e">
            <v>#VALUE!</v>
          </cell>
          <cell r="AJ409" t="e">
            <v>#VALUE!</v>
          </cell>
        </row>
        <row r="410">
          <cell r="AI410" t="e">
            <v>#VALUE!</v>
          </cell>
          <cell r="AJ410" t="e">
            <v>#VALUE!</v>
          </cell>
        </row>
        <row r="411">
          <cell r="AI411" t="e">
            <v>#VALUE!</v>
          </cell>
          <cell r="AJ411" t="e">
            <v>#VALUE!</v>
          </cell>
        </row>
        <row r="412">
          <cell r="AI412" t="e">
            <v>#VALUE!</v>
          </cell>
          <cell r="AJ412" t="e">
            <v>#VALUE!</v>
          </cell>
        </row>
        <row r="413">
          <cell r="AI413" t="e">
            <v>#VALUE!</v>
          </cell>
          <cell r="AJ413" t="e">
            <v>#VALUE!</v>
          </cell>
        </row>
        <row r="414">
          <cell r="AI414" t="e">
            <v>#VALUE!</v>
          </cell>
          <cell r="AJ414" t="e">
            <v>#VALUE!</v>
          </cell>
        </row>
        <row r="415">
          <cell r="AI415" t="e">
            <v>#VALUE!</v>
          </cell>
          <cell r="AJ415" t="e">
            <v>#VALUE!</v>
          </cell>
        </row>
        <row r="416">
          <cell r="AI416" t="e">
            <v>#VALUE!</v>
          </cell>
          <cell r="AJ416" t="e">
            <v>#VALUE!</v>
          </cell>
        </row>
        <row r="417">
          <cell r="AI417" t="e">
            <v>#VALUE!</v>
          </cell>
          <cell r="AJ417" t="e">
            <v>#VALUE!</v>
          </cell>
        </row>
        <row r="418">
          <cell r="AI418" t="e">
            <v>#VALUE!</v>
          </cell>
          <cell r="AJ418" t="e">
            <v>#VALUE!</v>
          </cell>
        </row>
        <row r="419">
          <cell r="AI419" t="e">
            <v>#VALUE!</v>
          </cell>
          <cell r="AJ419" t="e">
            <v>#VALUE!</v>
          </cell>
        </row>
        <row r="420">
          <cell r="AI420" t="e">
            <v>#VALUE!</v>
          </cell>
          <cell r="AJ420" t="e">
            <v>#VALUE!</v>
          </cell>
        </row>
        <row r="421">
          <cell r="AI421" t="e">
            <v>#VALUE!</v>
          </cell>
          <cell r="AJ421" t="e">
            <v>#VALUE!</v>
          </cell>
        </row>
        <row r="422">
          <cell r="AI422" t="e">
            <v>#VALUE!</v>
          </cell>
          <cell r="AJ422" t="e">
            <v>#VALUE!</v>
          </cell>
        </row>
        <row r="423">
          <cell r="AI423" t="e">
            <v>#VALUE!</v>
          </cell>
          <cell r="AJ423" t="e">
            <v>#VALUE!</v>
          </cell>
        </row>
        <row r="424">
          <cell r="AI424" t="e">
            <v>#VALUE!</v>
          </cell>
          <cell r="AJ424" t="e">
            <v>#VALUE!</v>
          </cell>
        </row>
        <row r="425">
          <cell r="AI425" t="e">
            <v>#VALUE!</v>
          </cell>
          <cell r="AJ425" t="e">
            <v>#VALUE!</v>
          </cell>
        </row>
        <row r="426">
          <cell r="AI426" t="e">
            <v>#VALUE!</v>
          </cell>
          <cell r="AJ426" t="e">
            <v>#VALUE!</v>
          </cell>
        </row>
        <row r="427">
          <cell r="AI427" t="e">
            <v>#VALUE!</v>
          </cell>
          <cell r="AJ427" t="e">
            <v>#VALUE!</v>
          </cell>
        </row>
        <row r="428">
          <cell r="AI428" t="e">
            <v>#VALUE!</v>
          </cell>
          <cell r="AJ428" t="e">
            <v>#VALUE!</v>
          </cell>
        </row>
        <row r="429">
          <cell r="AI429" t="e">
            <v>#VALUE!</v>
          </cell>
          <cell r="AJ429" t="e">
            <v>#VALUE!</v>
          </cell>
        </row>
        <row r="430">
          <cell r="AI430" t="e">
            <v>#VALUE!</v>
          </cell>
          <cell r="AJ430" t="e">
            <v>#VALUE!</v>
          </cell>
        </row>
        <row r="431">
          <cell r="AI431" t="e">
            <v>#VALUE!</v>
          </cell>
          <cell r="AJ431" t="e">
            <v>#VALUE!</v>
          </cell>
        </row>
        <row r="432">
          <cell r="AI432" t="e">
            <v>#VALUE!</v>
          </cell>
          <cell r="AJ432" t="e">
            <v>#VALUE!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enableFormatConditionsCalculation="0">
    <pageSetUpPr fitToPage="1"/>
  </sheetPr>
  <dimension ref="A1:AT35"/>
  <sheetViews>
    <sheetView topLeftCell="AB1" zoomScale="90" zoomScaleNormal="90" zoomScalePageLayoutView="90" workbookViewId="0">
      <selection activeCell="AS36" sqref="AS36"/>
    </sheetView>
  </sheetViews>
  <sheetFormatPr baseColWidth="10" defaultColWidth="18.83203125" defaultRowHeight="37" customHeight="1"/>
  <cols>
    <col min="1" max="1" width="13.1640625" style="22" customWidth="1"/>
    <col min="2" max="15" width="18.83203125" style="16"/>
    <col min="16" max="16" width="18.83203125" style="16" customWidth="1"/>
    <col min="17" max="25" width="10.33203125" style="22" customWidth="1"/>
    <col min="26" max="26" width="14.1640625" style="16" customWidth="1"/>
    <col min="27" max="27" width="12.33203125" style="16" customWidth="1"/>
    <col min="28" max="46" width="14.1640625" style="16" customWidth="1"/>
    <col min="47" max="16384" width="18.83203125" style="16"/>
  </cols>
  <sheetData>
    <row r="1" spans="1:46" ht="37" customHeight="1">
      <c r="A1" s="85" t="s">
        <v>90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2"/>
      <c r="AC1" s="52"/>
      <c r="AD1" s="52"/>
      <c r="AE1" s="52"/>
      <c r="AF1" s="52"/>
      <c r="AG1" s="52"/>
      <c r="AH1" s="52"/>
      <c r="AI1" s="52"/>
      <c r="AJ1" s="52"/>
      <c r="AK1" s="52"/>
      <c r="AL1" s="52"/>
      <c r="AM1" s="52"/>
      <c r="AN1" s="52"/>
      <c r="AO1" s="52"/>
      <c r="AP1" s="52"/>
      <c r="AQ1" s="52"/>
      <c r="AR1" s="52"/>
      <c r="AS1" s="52"/>
      <c r="AT1" s="53"/>
    </row>
    <row r="2" spans="1:46" ht="37" customHeight="1">
      <c r="A2" s="21" t="s">
        <v>49</v>
      </c>
      <c r="B2" s="21" t="s">
        <v>20</v>
      </c>
      <c r="C2" s="21" t="s">
        <v>21</v>
      </c>
      <c r="D2" s="21" t="s">
        <v>89</v>
      </c>
      <c r="E2" s="21" t="s">
        <v>85</v>
      </c>
      <c r="F2" s="21" t="s">
        <v>29</v>
      </c>
      <c r="G2" s="21" t="s">
        <v>43</v>
      </c>
      <c r="H2" s="21" t="s">
        <v>44</v>
      </c>
      <c r="I2" s="21" t="s">
        <v>53</v>
      </c>
      <c r="J2" s="21" t="s">
        <v>89</v>
      </c>
      <c r="K2" s="21" t="s">
        <v>52</v>
      </c>
      <c r="L2" s="21" t="s">
        <v>51</v>
      </c>
      <c r="M2" s="21" t="s">
        <v>8</v>
      </c>
      <c r="N2" s="21" t="s">
        <v>74</v>
      </c>
      <c r="O2" s="21" t="s">
        <v>86</v>
      </c>
      <c r="P2" s="72"/>
      <c r="Q2" s="57" t="s">
        <v>22</v>
      </c>
      <c r="R2" s="23" t="s">
        <v>77</v>
      </c>
      <c r="S2" s="23" t="s">
        <v>35</v>
      </c>
      <c r="T2" s="23" t="s">
        <v>33</v>
      </c>
      <c r="U2" s="23" t="s">
        <v>9</v>
      </c>
      <c r="V2" s="23" t="s">
        <v>10</v>
      </c>
      <c r="W2" s="23" t="s">
        <v>72</v>
      </c>
      <c r="X2" s="23" t="s">
        <v>50</v>
      </c>
      <c r="Y2" s="23" t="s">
        <v>17</v>
      </c>
      <c r="Z2" s="23" t="s">
        <v>27</v>
      </c>
      <c r="AA2" s="40" t="s">
        <v>26</v>
      </c>
      <c r="AB2" s="40" t="s">
        <v>1</v>
      </c>
      <c r="AC2" s="40" t="s">
        <v>26</v>
      </c>
      <c r="AD2" s="24" t="s">
        <v>23</v>
      </c>
      <c r="AE2" s="24" t="s">
        <v>6</v>
      </c>
      <c r="AF2" s="24" t="s">
        <v>80</v>
      </c>
      <c r="AG2" s="24" t="s">
        <v>84</v>
      </c>
      <c r="AH2" s="27" t="s">
        <v>12</v>
      </c>
      <c r="AI2" s="26" t="s">
        <v>82</v>
      </c>
      <c r="AJ2" s="26" t="s">
        <v>0</v>
      </c>
      <c r="AK2" s="26" t="s">
        <v>25</v>
      </c>
      <c r="AL2" s="26" t="s">
        <v>87</v>
      </c>
      <c r="AM2" s="26" t="s">
        <v>82</v>
      </c>
      <c r="AN2" s="32" t="s">
        <v>7</v>
      </c>
      <c r="AO2" s="25" t="s">
        <v>2</v>
      </c>
      <c r="AP2" s="36" t="s">
        <v>36</v>
      </c>
      <c r="AQ2" s="36" t="s">
        <v>40</v>
      </c>
      <c r="AR2" s="36" t="s">
        <v>36</v>
      </c>
      <c r="AS2" s="28" t="s">
        <v>13</v>
      </c>
      <c r="AT2" s="18" t="s">
        <v>41</v>
      </c>
    </row>
    <row r="3" spans="1:46" ht="37" customHeight="1">
      <c r="A3" s="86" t="s">
        <v>34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39"/>
      <c r="Q3" s="39"/>
      <c r="R3" s="39"/>
      <c r="S3" s="39"/>
      <c r="T3" s="39"/>
      <c r="U3" s="39"/>
      <c r="V3" s="39"/>
      <c r="W3" s="39"/>
      <c r="X3" s="39"/>
      <c r="Y3" s="39"/>
      <c r="Z3" s="37"/>
      <c r="AA3" s="37"/>
      <c r="AB3" s="37"/>
      <c r="AC3" s="37"/>
      <c r="AD3" s="37"/>
      <c r="AE3" s="37"/>
      <c r="AF3" s="37"/>
      <c r="AG3" s="37"/>
      <c r="AH3" s="37"/>
      <c r="AI3" s="37"/>
      <c r="AJ3" s="37"/>
      <c r="AK3" s="37"/>
      <c r="AL3" s="37"/>
      <c r="AM3" s="37"/>
      <c r="AN3" s="37"/>
      <c r="AO3" s="37"/>
      <c r="AP3" s="37"/>
      <c r="AQ3" s="37"/>
      <c r="AR3" s="37"/>
      <c r="AS3" s="37"/>
      <c r="AT3" s="38"/>
    </row>
    <row r="4" spans="1:46" ht="37" customHeight="1">
      <c r="A4" s="81"/>
      <c r="B4" s="29"/>
      <c r="C4" s="29"/>
      <c r="D4" s="19"/>
      <c r="E4" s="29"/>
      <c r="F4" s="29"/>
      <c r="G4" s="29"/>
      <c r="H4" s="76"/>
      <c r="I4" s="29"/>
      <c r="J4" s="19"/>
      <c r="K4" s="29"/>
      <c r="L4" s="29"/>
      <c r="M4" s="76"/>
      <c r="N4" s="29"/>
      <c r="O4" s="76"/>
      <c r="P4" s="21">
        <f>A4</f>
        <v>0</v>
      </c>
      <c r="Q4" s="82">
        <f>COUNTIF(médiateurs!$B4:$O4,Q$2)</f>
        <v>0</v>
      </c>
      <c r="R4" s="83">
        <f>COUNTIF(médiateurs!$B4:$O4,R$2)</f>
        <v>0</v>
      </c>
      <c r="S4" s="83">
        <f>COUNTIF(médiateurs!$B4:$O4,S$2)</f>
        <v>0</v>
      </c>
      <c r="T4" s="83">
        <f>COUNTIF(médiateurs!$B4:$O4,T$2)</f>
        <v>0</v>
      </c>
      <c r="U4" s="83">
        <f>COUNTIF(médiateurs!$B4:$O4,U$2)</f>
        <v>0</v>
      </c>
      <c r="V4" s="83">
        <f>COUNTIF(médiateurs!$B4:$O4,V$2)</f>
        <v>0</v>
      </c>
      <c r="W4" s="83">
        <f>COUNTIF(médiateurs!$B4:$O4,W$2)</f>
        <v>0</v>
      </c>
      <c r="X4" s="83">
        <f>COUNTIF(médiateurs!$B4:$O4,X$2)</f>
        <v>0</v>
      </c>
      <c r="Y4" s="83">
        <f>COUNTIF(médiateurs!$B4:$O4,Y$2)</f>
        <v>0</v>
      </c>
      <c r="Z4" s="83">
        <f>SUM(Q4:Y4)</f>
        <v>0</v>
      </c>
      <c r="AA4" s="83">
        <f>COUNTIF(médiateurs!$B4:$O4,AA$2)</f>
        <v>0</v>
      </c>
      <c r="AB4" s="83">
        <f>COUNTIF(médiateurs!$B4:$O4,AB$2)</f>
        <v>0</v>
      </c>
      <c r="AC4" s="83">
        <f>SUM(AA4:AB4)</f>
        <v>0</v>
      </c>
      <c r="AD4" s="83">
        <f>COUNTIF(médiateurs!$B4:$O4,AD$2)</f>
        <v>0</v>
      </c>
      <c r="AE4" s="83">
        <f>COUNTIF(médiateurs!$B4:$O4,AE$2)</f>
        <v>0</v>
      </c>
      <c r="AF4" s="83">
        <f>COUNTIF(médiateurs!$B4:$O4,AF$2)</f>
        <v>0</v>
      </c>
      <c r="AG4" s="83">
        <f>COUNTIF(médiateurs!$B4:$O4,AG$2)</f>
        <v>0</v>
      </c>
      <c r="AH4" s="83">
        <f>SUM(AD4:AG4)</f>
        <v>0</v>
      </c>
      <c r="AI4" s="83">
        <f>COUNTIF(médiateurs!$B4:$O4,AI$2)</f>
        <v>0</v>
      </c>
      <c r="AJ4" s="83">
        <f>COUNTIF(médiateurs!$B4:$O4,AJ$2)</f>
        <v>0</v>
      </c>
      <c r="AK4" s="83">
        <f>COUNTIF(médiateurs!$B4:$O4,AK$2)</f>
        <v>0</v>
      </c>
      <c r="AL4" s="83">
        <f>COUNTIF(médiateurs!$B4:$O4,AL$2)</f>
        <v>0</v>
      </c>
      <c r="AM4" s="83">
        <f>SUM(AI4:AL4)</f>
        <v>0</v>
      </c>
      <c r="AN4" s="83">
        <f>COUNTIF(médiateurs!$B4:$O4,AN$2)</f>
        <v>0</v>
      </c>
      <c r="AO4" s="83">
        <f>COUNTIF(médiateurs!$B4:$O4,AO$2)</f>
        <v>0</v>
      </c>
      <c r="AP4" s="83">
        <f>COUNTIF(médiateurs!$B4:$O4,AP$2)</f>
        <v>0</v>
      </c>
      <c r="AQ4" s="83">
        <f>COUNTIF(médiateurs!$B4:$O4,AQ$2)</f>
        <v>0</v>
      </c>
      <c r="AR4" s="83">
        <f>SUM(AP4:AQ4)</f>
        <v>0</v>
      </c>
      <c r="AS4" s="83">
        <f>COUNTIF(médiateurs!$B4:$O4,AS$2)</f>
        <v>0</v>
      </c>
      <c r="AT4" s="20">
        <f>Z4+AC4+AH4+AM4+AN4+AO4+AR4+AS4</f>
        <v>0</v>
      </c>
    </row>
    <row r="5" spans="1:46" ht="37" customHeight="1">
      <c r="A5" s="81"/>
      <c r="B5" s="29"/>
      <c r="C5" s="29"/>
      <c r="D5" s="19"/>
      <c r="E5" s="29"/>
      <c r="F5" s="29"/>
      <c r="G5" s="29"/>
      <c r="H5" s="29"/>
      <c r="I5" s="76"/>
      <c r="J5" s="30"/>
      <c r="K5" s="77"/>
      <c r="L5" s="76"/>
      <c r="M5" s="29"/>
      <c r="N5" s="29"/>
      <c r="O5" s="76"/>
      <c r="P5" s="21">
        <f t="shared" ref="P5:P11" si="0">A5</f>
        <v>0</v>
      </c>
      <c r="Q5" s="82">
        <f>COUNTIF(médiateurs!$B5:$O5,Q$2)</f>
        <v>0</v>
      </c>
      <c r="R5" s="83">
        <f>COUNTIF(médiateurs!$B5:$O5,R$2)</f>
        <v>0</v>
      </c>
      <c r="S5" s="83">
        <f>COUNTIF(médiateurs!$B5:$O5,S$2)</f>
        <v>0</v>
      </c>
      <c r="T5" s="83">
        <f>COUNTIF(médiateurs!$B5:$O5,T$2)</f>
        <v>0</v>
      </c>
      <c r="U5" s="83">
        <f>COUNTIF(médiateurs!$B5:$O5,U$2)</f>
        <v>0</v>
      </c>
      <c r="V5" s="83">
        <f>COUNTIF(médiateurs!$B5:$O5,V$2)</f>
        <v>0</v>
      </c>
      <c r="W5" s="83">
        <f>COUNTIF(médiateurs!$B5:$O5,W$2)</f>
        <v>0</v>
      </c>
      <c r="X5" s="83">
        <f>COUNTIF(médiateurs!$B5:$O5,X$2)</f>
        <v>0</v>
      </c>
      <c r="Y5" s="83">
        <f>COUNTIF(médiateurs!$B5:$O5,Y$2)</f>
        <v>0</v>
      </c>
      <c r="Z5" s="83">
        <f t="shared" ref="Z5:Z11" si="1">SUM(Q5:Y5)</f>
        <v>0</v>
      </c>
      <c r="AA5" s="83">
        <f>COUNTIF(médiateurs!$B5:$O5,AA$2)</f>
        <v>0</v>
      </c>
      <c r="AB5" s="83">
        <f>COUNTIF(médiateurs!$B5:$O5,AB$2)</f>
        <v>0</v>
      </c>
      <c r="AC5" s="83">
        <f t="shared" ref="AC5:AC11" si="2">SUM(T5:AB5)</f>
        <v>0</v>
      </c>
      <c r="AD5" s="83">
        <f>COUNTIF(médiateurs!$B5:$O5,AD$2)</f>
        <v>0</v>
      </c>
      <c r="AE5" s="83">
        <f>COUNTIF(médiateurs!$B5:$O5,AE$2)</f>
        <v>0</v>
      </c>
      <c r="AF5" s="83">
        <f>COUNTIF(médiateurs!$B5:$O5,AF$2)</f>
        <v>0</v>
      </c>
      <c r="AG5" s="83">
        <f>COUNTIF(médiateurs!$B5:$O5,AG$2)</f>
        <v>0</v>
      </c>
      <c r="AH5" s="83">
        <f t="shared" ref="AH5:AH11" si="3">SUM(AD5:AG5)</f>
        <v>0</v>
      </c>
      <c r="AI5" s="83">
        <f>COUNTIF(médiateurs!$B5:$O5,AI$2)</f>
        <v>0</v>
      </c>
      <c r="AJ5" s="83">
        <f>COUNTIF(médiateurs!$B5:$O5,AJ$2)</f>
        <v>0</v>
      </c>
      <c r="AK5" s="83">
        <f>COUNTIF(médiateurs!$B5:$O5,AK$2)</f>
        <v>0</v>
      </c>
      <c r="AL5" s="83">
        <f>COUNTIF(médiateurs!$B5:$O5,AL$2)</f>
        <v>0</v>
      </c>
      <c r="AM5" s="83">
        <f t="shared" ref="AM5:AM28" si="4">SUM(AI5:AL5)</f>
        <v>0</v>
      </c>
      <c r="AN5" s="83">
        <f>COUNTIF(médiateurs!$B5:$O5,AN$2)</f>
        <v>0</v>
      </c>
      <c r="AO5" s="83">
        <f>COUNTIF(médiateurs!$B5:$O5,AO$2)</f>
        <v>0</v>
      </c>
      <c r="AP5" s="83">
        <f>COUNTIF(médiateurs!$B5:$O5,AP$2)</f>
        <v>0</v>
      </c>
      <c r="AQ5" s="83">
        <f>COUNTIF(médiateurs!$B5:$O5,AQ$2)</f>
        <v>0</v>
      </c>
      <c r="AR5" s="83">
        <f t="shared" ref="AR5:AR11" si="5">SUM(AP5:AQ5)</f>
        <v>0</v>
      </c>
      <c r="AS5" s="83">
        <f>COUNTIF(médiateurs!$B5:$O5,AS$2)</f>
        <v>0</v>
      </c>
      <c r="AT5" s="20">
        <f t="shared" ref="AT5:AT11" si="6">Z5+AC5+AH5+AM5+AN5+AO5+AR5+AS5</f>
        <v>0</v>
      </c>
    </row>
    <row r="6" spans="1:46" ht="37" customHeight="1">
      <c r="A6" s="81"/>
      <c r="B6" s="29"/>
      <c r="C6" s="29"/>
      <c r="D6" s="19"/>
      <c r="E6" s="29"/>
      <c r="F6" s="29"/>
      <c r="G6" s="29"/>
      <c r="H6" s="29"/>
      <c r="I6" s="76"/>
      <c r="J6" s="30"/>
      <c r="K6" s="76"/>
      <c r="L6" s="29"/>
      <c r="M6" s="29"/>
      <c r="N6" s="76"/>
      <c r="O6" s="76"/>
      <c r="P6" s="21">
        <f>A6</f>
        <v>0</v>
      </c>
      <c r="Q6" s="82">
        <f>COUNTIF(médiateurs!$B6:$O6,Q$2)</f>
        <v>0</v>
      </c>
      <c r="R6" s="83">
        <f>COUNTIF(médiateurs!$B6:$O6,R$2)</f>
        <v>0</v>
      </c>
      <c r="S6" s="83">
        <f>COUNTIF(médiateurs!$B6:$O6,S$2)</f>
        <v>0</v>
      </c>
      <c r="T6" s="83">
        <f>COUNTIF(médiateurs!$B6:$O6,T$2)</f>
        <v>0</v>
      </c>
      <c r="U6" s="83">
        <f>COUNTIF(médiateurs!$B6:$O6,U$2)</f>
        <v>0</v>
      </c>
      <c r="V6" s="83">
        <f>COUNTIF(médiateurs!$B6:$O6,V$2)</f>
        <v>0</v>
      </c>
      <c r="W6" s="83">
        <f>COUNTIF(médiateurs!$B6:$O6,W$2)</f>
        <v>0</v>
      </c>
      <c r="X6" s="83">
        <f>COUNTIF(médiateurs!$B6:$O6,X$2)</f>
        <v>0</v>
      </c>
      <c r="Y6" s="83">
        <f>COUNTIF(médiateurs!$B6:$O6,Y$2)</f>
        <v>0</v>
      </c>
      <c r="Z6" s="83">
        <f t="shared" si="1"/>
        <v>0</v>
      </c>
      <c r="AA6" s="83">
        <f>COUNTIF(médiateurs!$B6:$O6,AA$2)</f>
        <v>0</v>
      </c>
      <c r="AB6" s="83">
        <f>COUNTIF(médiateurs!$B6:$O6,AB$2)</f>
        <v>0</v>
      </c>
      <c r="AC6" s="83">
        <f t="shared" si="2"/>
        <v>0</v>
      </c>
      <c r="AD6" s="83">
        <f>COUNTIF(médiateurs!$B6:$O6,AD$2)</f>
        <v>0</v>
      </c>
      <c r="AE6" s="83">
        <f>COUNTIF(médiateurs!$B6:$O6,AE$2)</f>
        <v>0</v>
      </c>
      <c r="AF6" s="83">
        <f>COUNTIF(médiateurs!$B6:$O6,AF$2)</f>
        <v>0</v>
      </c>
      <c r="AG6" s="83">
        <f>COUNTIF(médiateurs!$B6:$O6,AG$2)</f>
        <v>0</v>
      </c>
      <c r="AH6" s="83">
        <f t="shared" si="3"/>
        <v>0</v>
      </c>
      <c r="AI6" s="83">
        <f>COUNTIF(médiateurs!$B6:$O6,AI$2)</f>
        <v>0</v>
      </c>
      <c r="AJ6" s="83">
        <f>COUNTIF(médiateurs!$B6:$O6,AJ$2)</f>
        <v>0</v>
      </c>
      <c r="AK6" s="83">
        <f>COUNTIF(médiateurs!$B6:$O6,AK$2)</f>
        <v>0</v>
      </c>
      <c r="AL6" s="83">
        <f>COUNTIF(médiateurs!$B6:$O6,AL$2)</f>
        <v>0</v>
      </c>
      <c r="AM6" s="83">
        <f t="shared" si="4"/>
        <v>0</v>
      </c>
      <c r="AN6" s="83">
        <f>COUNTIF(médiateurs!$B6:$O6,AN$2)</f>
        <v>0</v>
      </c>
      <c r="AO6" s="83">
        <f>COUNTIF(médiateurs!$B6:$O6,AO$2)</f>
        <v>0</v>
      </c>
      <c r="AP6" s="83">
        <f>COUNTIF(médiateurs!$B6:$O6,AP$2)</f>
        <v>0</v>
      </c>
      <c r="AQ6" s="83">
        <f>COUNTIF(médiateurs!$B6:$O6,AQ$2)</f>
        <v>0</v>
      </c>
      <c r="AR6" s="83">
        <f t="shared" si="5"/>
        <v>0</v>
      </c>
      <c r="AS6" s="83">
        <f>COUNTIF(médiateurs!$B6:$O6,AS$2)</f>
        <v>0</v>
      </c>
      <c r="AT6" s="20">
        <f t="shared" si="6"/>
        <v>0</v>
      </c>
    </row>
    <row r="7" spans="1:46" ht="37" customHeight="1">
      <c r="A7" s="81"/>
      <c r="B7" s="29"/>
      <c r="C7" s="29"/>
      <c r="D7" s="19"/>
      <c r="E7" s="29"/>
      <c r="F7" s="29"/>
      <c r="G7" s="29"/>
      <c r="H7" s="76"/>
      <c r="I7" s="29"/>
      <c r="J7" s="19"/>
      <c r="K7" s="29"/>
      <c r="L7" s="76"/>
      <c r="M7" s="29"/>
      <c r="N7" s="78"/>
      <c r="O7" s="78"/>
      <c r="P7" s="21">
        <f>A7</f>
        <v>0</v>
      </c>
      <c r="Q7" s="82">
        <f>COUNTIF(médiateurs!$B7:$O7,Q$2)</f>
        <v>0</v>
      </c>
      <c r="R7" s="83">
        <f>COUNTIF(médiateurs!$B7:$O7,R$2)</f>
        <v>0</v>
      </c>
      <c r="S7" s="83">
        <f>COUNTIF(médiateurs!$B7:$O7,S$2)</f>
        <v>0</v>
      </c>
      <c r="T7" s="83">
        <f>COUNTIF(médiateurs!$B7:$O7,T$2)</f>
        <v>0</v>
      </c>
      <c r="U7" s="83">
        <f>COUNTIF(médiateurs!$B7:$O7,U$2)</f>
        <v>0</v>
      </c>
      <c r="V7" s="83">
        <f>COUNTIF(médiateurs!$B7:$O7,V$2)</f>
        <v>0</v>
      </c>
      <c r="W7" s="83">
        <f>COUNTIF(médiateurs!$B7:$O7,W$2)</f>
        <v>0</v>
      </c>
      <c r="X7" s="83">
        <f>COUNTIF(médiateurs!$B7:$O7,X$2)</f>
        <v>0</v>
      </c>
      <c r="Y7" s="83">
        <f>COUNTIF(médiateurs!$B7:$O7,Y$2)</f>
        <v>0</v>
      </c>
      <c r="Z7" s="83">
        <f t="shared" si="1"/>
        <v>0</v>
      </c>
      <c r="AA7" s="83">
        <f>COUNTIF(médiateurs!$B7:$O7,AA$2)</f>
        <v>0</v>
      </c>
      <c r="AB7" s="83">
        <f>COUNTIF(médiateurs!$B7:$O7,AB$2)</f>
        <v>0</v>
      </c>
      <c r="AC7" s="83">
        <f t="shared" si="2"/>
        <v>0</v>
      </c>
      <c r="AD7" s="83">
        <f>COUNTIF(médiateurs!$B7:$O7,AD$2)</f>
        <v>0</v>
      </c>
      <c r="AE7" s="83">
        <f>COUNTIF(médiateurs!$B7:$O7,AE$2)</f>
        <v>0</v>
      </c>
      <c r="AF7" s="83">
        <f>COUNTIF(médiateurs!$B7:$O7,AF$2)</f>
        <v>0</v>
      </c>
      <c r="AG7" s="83">
        <f>COUNTIF(médiateurs!$B7:$O7,AG$2)</f>
        <v>0</v>
      </c>
      <c r="AH7" s="83">
        <f t="shared" si="3"/>
        <v>0</v>
      </c>
      <c r="AI7" s="83">
        <f>COUNTIF(médiateurs!$B7:$O7,AI$2)</f>
        <v>0</v>
      </c>
      <c r="AJ7" s="83">
        <f>COUNTIF(médiateurs!$B7:$O7,AJ$2)</f>
        <v>0</v>
      </c>
      <c r="AK7" s="83">
        <f>COUNTIF(médiateurs!$B7:$O7,AK$2)</f>
        <v>0</v>
      </c>
      <c r="AL7" s="83">
        <f>COUNTIF(médiateurs!$B7:$O7,AL$2)</f>
        <v>0</v>
      </c>
      <c r="AM7" s="83">
        <f t="shared" si="4"/>
        <v>0</v>
      </c>
      <c r="AN7" s="83">
        <f>COUNTIF(médiateurs!$B7:$O7,AN$2)</f>
        <v>0</v>
      </c>
      <c r="AO7" s="83">
        <f>COUNTIF(médiateurs!$B7:$O7,AO$2)</f>
        <v>0</v>
      </c>
      <c r="AP7" s="83">
        <f>COUNTIF(médiateurs!$B7:$O7,AP$2)</f>
        <v>0</v>
      </c>
      <c r="AQ7" s="83">
        <f>COUNTIF(médiateurs!$B7:$O7,AQ$2)</f>
        <v>0</v>
      </c>
      <c r="AR7" s="83">
        <f t="shared" si="5"/>
        <v>0</v>
      </c>
      <c r="AS7" s="83">
        <f>COUNTIF(médiateurs!$B7:$O7,AS$2)</f>
        <v>0</v>
      </c>
      <c r="AT7" s="20">
        <f t="shared" si="6"/>
        <v>0</v>
      </c>
    </row>
    <row r="8" spans="1:46" ht="37" customHeight="1">
      <c r="A8" s="81"/>
      <c r="B8" s="29"/>
      <c r="C8" s="29"/>
      <c r="D8" s="19"/>
      <c r="E8" s="29"/>
      <c r="F8" s="29"/>
      <c r="G8" s="29"/>
      <c r="H8" s="77"/>
      <c r="I8" s="29"/>
      <c r="J8" s="19"/>
      <c r="K8" s="29"/>
      <c r="L8" s="29"/>
      <c r="M8" s="29"/>
      <c r="N8" s="29"/>
      <c r="O8" s="79"/>
      <c r="P8" s="21">
        <f>A8</f>
        <v>0</v>
      </c>
      <c r="Q8" s="82">
        <f>COUNTIF(médiateurs!$B8:$O8,Q$2)</f>
        <v>0</v>
      </c>
      <c r="R8" s="83">
        <f>COUNTIF(médiateurs!$B8:$O8,R$2)</f>
        <v>0</v>
      </c>
      <c r="S8" s="83">
        <f>COUNTIF(médiateurs!$B8:$O8,S$2)</f>
        <v>0</v>
      </c>
      <c r="T8" s="83">
        <f>COUNTIF(médiateurs!$B8:$O8,T$2)</f>
        <v>0</v>
      </c>
      <c r="U8" s="83">
        <f>COUNTIF(médiateurs!$B8:$O8,U$2)</f>
        <v>0</v>
      </c>
      <c r="V8" s="83">
        <f>COUNTIF(médiateurs!$B8:$O8,V$2)</f>
        <v>0</v>
      </c>
      <c r="W8" s="83">
        <f>COUNTIF(médiateurs!$B8:$O8,W$2)</f>
        <v>0</v>
      </c>
      <c r="X8" s="83">
        <f>COUNTIF(médiateurs!$B8:$O8,X$2)</f>
        <v>0</v>
      </c>
      <c r="Y8" s="83">
        <f>COUNTIF(médiateurs!$B8:$O8,Y$2)</f>
        <v>0</v>
      </c>
      <c r="Z8" s="83">
        <f t="shared" si="1"/>
        <v>0</v>
      </c>
      <c r="AA8" s="83">
        <f>COUNTIF(médiateurs!$B8:$O8,AA$2)</f>
        <v>0</v>
      </c>
      <c r="AB8" s="83">
        <f>COUNTIF(médiateurs!$B8:$O8,AB$2)</f>
        <v>0</v>
      </c>
      <c r="AC8" s="83">
        <f t="shared" si="2"/>
        <v>0</v>
      </c>
      <c r="AD8" s="83">
        <f>COUNTIF(médiateurs!$B8:$O8,AD$2)</f>
        <v>0</v>
      </c>
      <c r="AE8" s="83">
        <f>COUNTIF(médiateurs!$B8:$O8,AE$2)</f>
        <v>0</v>
      </c>
      <c r="AF8" s="83">
        <f>COUNTIF(médiateurs!$B8:$O8,AF$2)</f>
        <v>0</v>
      </c>
      <c r="AG8" s="83">
        <f>COUNTIF(médiateurs!$B8:$O8,AG$2)</f>
        <v>0</v>
      </c>
      <c r="AH8" s="83">
        <f t="shared" si="3"/>
        <v>0</v>
      </c>
      <c r="AI8" s="83">
        <f>COUNTIF(médiateurs!$B8:$O8,AI$2)</f>
        <v>0</v>
      </c>
      <c r="AJ8" s="83">
        <f>COUNTIF(médiateurs!$B8:$O8,AJ$2)</f>
        <v>0</v>
      </c>
      <c r="AK8" s="83">
        <f>COUNTIF(médiateurs!$B8:$O8,AK$2)</f>
        <v>0</v>
      </c>
      <c r="AL8" s="83">
        <f>COUNTIF(médiateurs!$B8:$O8,AL$2)</f>
        <v>0</v>
      </c>
      <c r="AM8" s="83">
        <f t="shared" si="4"/>
        <v>0</v>
      </c>
      <c r="AN8" s="83">
        <f>COUNTIF(médiateurs!$B8:$O8,AN$2)</f>
        <v>0</v>
      </c>
      <c r="AO8" s="83">
        <f>COUNTIF(médiateurs!$B8:$O8,AO$2)</f>
        <v>0</v>
      </c>
      <c r="AP8" s="83">
        <f>COUNTIF(médiateurs!$B8:$O8,AP$2)</f>
        <v>0</v>
      </c>
      <c r="AQ8" s="83">
        <f>COUNTIF(médiateurs!$B8:$O8,AQ$2)</f>
        <v>0</v>
      </c>
      <c r="AR8" s="83">
        <f t="shared" si="5"/>
        <v>0</v>
      </c>
      <c r="AS8" s="83">
        <f>COUNTIF(médiateurs!$B8:$O8,AS$2)</f>
        <v>0</v>
      </c>
      <c r="AT8" s="20">
        <f t="shared" si="6"/>
        <v>0</v>
      </c>
    </row>
    <row r="9" spans="1:46" ht="37" customHeight="1">
      <c r="A9" s="81"/>
      <c r="B9" s="29"/>
      <c r="C9" s="29"/>
      <c r="D9" s="19"/>
      <c r="E9" s="29"/>
      <c r="F9" s="29"/>
      <c r="G9" s="29"/>
      <c r="H9" s="29"/>
      <c r="I9" s="76"/>
      <c r="J9" s="19"/>
      <c r="K9" s="29"/>
      <c r="L9" s="29"/>
      <c r="M9" s="76"/>
      <c r="N9" s="76"/>
      <c r="O9" s="76"/>
      <c r="P9" s="21">
        <f t="shared" si="0"/>
        <v>0</v>
      </c>
      <c r="Q9" s="82">
        <f>COUNTIF(médiateurs!$B9:$O9,Q$2)</f>
        <v>0</v>
      </c>
      <c r="R9" s="83">
        <f>COUNTIF(médiateurs!$B9:$O9,R$2)</f>
        <v>0</v>
      </c>
      <c r="S9" s="83">
        <f>COUNTIF(médiateurs!$B9:$O9,S$2)</f>
        <v>0</v>
      </c>
      <c r="T9" s="83">
        <f>COUNTIF(médiateurs!$B9:$O9,T$2)</f>
        <v>0</v>
      </c>
      <c r="U9" s="83">
        <f>COUNTIF(médiateurs!$B9:$O9,U$2)</f>
        <v>0</v>
      </c>
      <c r="V9" s="83">
        <f>COUNTIF(médiateurs!$B9:$O9,V$2)</f>
        <v>0</v>
      </c>
      <c r="W9" s="83">
        <f>COUNTIF(médiateurs!$B9:$O9,W$2)</f>
        <v>0</v>
      </c>
      <c r="X9" s="83">
        <f>COUNTIF(médiateurs!$B9:$O9,X$2)</f>
        <v>0</v>
      </c>
      <c r="Y9" s="83">
        <f>COUNTIF(médiateurs!$B9:$O9,Y$2)</f>
        <v>0</v>
      </c>
      <c r="Z9" s="83">
        <f t="shared" si="1"/>
        <v>0</v>
      </c>
      <c r="AA9" s="83">
        <f>COUNTIF(médiateurs!$B9:$O9,AA$2)</f>
        <v>0</v>
      </c>
      <c r="AB9" s="83">
        <f>COUNTIF(médiateurs!$B9:$O9,AB$2)</f>
        <v>0</v>
      </c>
      <c r="AC9" s="83">
        <f t="shared" si="2"/>
        <v>0</v>
      </c>
      <c r="AD9" s="83">
        <f>COUNTIF(médiateurs!$B9:$O9,AD$2)</f>
        <v>0</v>
      </c>
      <c r="AE9" s="83">
        <f>COUNTIF(médiateurs!$B9:$O9,AE$2)</f>
        <v>0</v>
      </c>
      <c r="AF9" s="83">
        <f>COUNTIF(médiateurs!$B9:$O9,AF$2)</f>
        <v>0</v>
      </c>
      <c r="AG9" s="83">
        <f>COUNTIF(médiateurs!$B9:$O9,AG$2)</f>
        <v>0</v>
      </c>
      <c r="AH9" s="83">
        <f t="shared" si="3"/>
        <v>0</v>
      </c>
      <c r="AI9" s="83">
        <f>COUNTIF(médiateurs!$B9:$O9,AI$2)</f>
        <v>0</v>
      </c>
      <c r="AJ9" s="83">
        <f>COUNTIF(médiateurs!$B9:$O9,AJ$2)</f>
        <v>0</v>
      </c>
      <c r="AK9" s="83">
        <f>COUNTIF(médiateurs!$B9:$O9,AK$2)</f>
        <v>0</v>
      </c>
      <c r="AL9" s="83">
        <f>COUNTIF(médiateurs!$B9:$O9,AL$2)</f>
        <v>0</v>
      </c>
      <c r="AM9" s="83">
        <f t="shared" si="4"/>
        <v>0</v>
      </c>
      <c r="AN9" s="83">
        <f>COUNTIF(médiateurs!$B9:$O9,AN$2)</f>
        <v>0</v>
      </c>
      <c r="AO9" s="83">
        <f>COUNTIF(médiateurs!$B9:$O9,AO$2)</f>
        <v>0</v>
      </c>
      <c r="AP9" s="83">
        <f>COUNTIF(médiateurs!$B9:$O9,AP$2)</f>
        <v>0</v>
      </c>
      <c r="AQ9" s="83">
        <f>COUNTIF(médiateurs!$B9:$O9,AQ$2)</f>
        <v>0</v>
      </c>
      <c r="AR9" s="83">
        <f t="shared" si="5"/>
        <v>0</v>
      </c>
      <c r="AS9" s="83">
        <f>COUNTIF(médiateurs!$B9:$O9,AS$2)</f>
        <v>0</v>
      </c>
      <c r="AT9" s="20">
        <f t="shared" si="6"/>
        <v>0</v>
      </c>
    </row>
    <row r="10" spans="1:46" ht="37" customHeight="1">
      <c r="A10" s="81"/>
      <c r="B10" s="29"/>
      <c r="C10" s="29"/>
      <c r="D10" s="19"/>
      <c r="E10" s="29"/>
      <c r="F10" s="29"/>
      <c r="G10" s="29"/>
      <c r="H10" s="78"/>
      <c r="I10" s="78"/>
      <c r="J10" s="19"/>
      <c r="K10" s="76"/>
      <c r="L10" s="76"/>
      <c r="M10" s="76"/>
      <c r="N10" s="76"/>
      <c r="O10" s="29"/>
      <c r="P10" s="21">
        <f t="shared" si="0"/>
        <v>0</v>
      </c>
      <c r="Q10" s="82">
        <f>COUNTIF(médiateurs!$B10:$O10,Q$2)</f>
        <v>0</v>
      </c>
      <c r="R10" s="83">
        <f>COUNTIF(médiateurs!$B10:$O10,R$2)</f>
        <v>0</v>
      </c>
      <c r="S10" s="83">
        <f>COUNTIF(médiateurs!$B10:$O10,S$2)</f>
        <v>0</v>
      </c>
      <c r="T10" s="83">
        <f>COUNTIF(médiateurs!$B10:$O10,T$2)</f>
        <v>0</v>
      </c>
      <c r="U10" s="83">
        <f>COUNTIF(médiateurs!$B10:$O10,U$2)</f>
        <v>0</v>
      </c>
      <c r="V10" s="83">
        <f>COUNTIF(médiateurs!$B10:$O10,V$2)</f>
        <v>0</v>
      </c>
      <c r="W10" s="83">
        <f>COUNTIF(médiateurs!$B10:$O10,W$2)</f>
        <v>0</v>
      </c>
      <c r="X10" s="83">
        <f>COUNTIF(médiateurs!$B10:$O10,X$2)</f>
        <v>0</v>
      </c>
      <c r="Y10" s="83">
        <f>COUNTIF(médiateurs!$B10:$O10,Y$2)</f>
        <v>0</v>
      </c>
      <c r="Z10" s="83">
        <f t="shared" si="1"/>
        <v>0</v>
      </c>
      <c r="AA10" s="83">
        <f>COUNTIF(médiateurs!$B10:$O10,AA$2)</f>
        <v>0</v>
      </c>
      <c r="AB10" s="83">
        <f>COUNTIF(médiateurs!$B10:$O10,AB$2)</f>
        <v>0</v>
      </c>
      <c r="AC10" s="83">
        <f t="shared" si="2"/>
        <v>0</v>
      </c>
      <c r="AD10" s="83">
        <f>COUNTIF(médiateurs!$B10:$O10,AD$2)</f>
        <v>0</v>
      </c>
      <c r="AE10" s="83">
        <f>COUNTIF(médiateurs!$B10:$O10,AE$2)</f>
        <v>0</v>
      </c>
      <c r="AF10" s="83">
        <f>COUNTIF(médiateurs!$B10:$O10,AF$2)</f>
        <v>0</v>
      </c>
      <c r="AG10" s="83">
        <f>COUNTIF(médiateurs!$B10:$O10,AG$2)</f>
        <v>0</v>
      </c>
      <c r="AH10" s="83">
        <f t="shared" si="3"/>
        <v>0</v>
      </c>
      <c r="AI10" s="83">
        <f>COUNTIF(médiateurs!$B10:$O10,AI$2)</f>
        <v>0</v>
      </c>
      <c r="AJ10" s="83">
        <f>COUNTIF(médiateurs!$B10:$O10,AJ$2)</f>
        <v>0</v>
      </c>
      <c r="AK10" s="83">
        <f>COUNTIF(médiateurs!$B10:$O10,AK$2)</f>
        <v>0</v>
      </c>
      <c r="AL10" s="83">
        <f>COUNTIF(médiateurs!$B10:$O10,AL$2)</f>
        <v>0</v>
      </c>
      <c r="AM10" s="83">
        <f t="shared" si="4"/>
        <v>0</v>
      </c>
      <c r="AN10" s="83">
        <f>COUNTIF(médiateurs!$B10:$O10,AN$2)</f>
        <v>0</v>
      </c>
      <c r="AO10" s="83">
        <f>COUNTIF(médiateurs!$B10:$O10,AO$2)</f>
        <v>0</v>
      </c>
      <c r="AP10" s="83">
        <f>COUNTIF(médiateurs!$B10:$O10,AP$2)</f>
        <v>0</v>
      </c>
      <c r="AQ10" s="83">
        <f>COUNTIF(médiateurs!$B10:$O10,AQ$2)</f>
        <v>0</v>
      </c>
      <c r="AR10" s="83">
        <f t="shared" si="5"/>
        <v>0</v>
      </c>
      <c r="AS10" s="83">
        <f>COUNTIF(médiateurs!$B10:$O10,AS$2)</f>
        <v>0</v>
      </c>
      <c r="AT10" s="20">
        <f t="shared" si="6"/>
        <v>0</v>
      </c>
    </row>
    <row r="11" spans="1:46" ht="37" customHeight="1">
      <c r="A11" s="81"/>
      <c r="B11" s="29"/>
      <c r="C11" s="29"/>
      <c r="D11" s="19"/>
      <c r="E11" s="29"/>
      <c r="F11" s="29"/>
      <c r="G11" s="29"/>
      <c r="H11" s="76"/>
      <c r="I11" s="29"/>
      <c r="J11" s="19"/>
      <c r="K11" s="76"/>
      <c r="L11" s="29"/>
      <c r="M11" s="76"/>
      <c r="N11" s="76"/>
      <c r="O11" s="29"/>
      <c r="P11" s="21">
        <f t="shared" si="0"/>
        <v>0</v>
      </c>
      <c r="Q11" s="82">
        <f>COUNTIF(médiateurs!$B11:$O11,Q$2)</f>
        <v>0</v>
      </c>
      <c r="R11" s="83">
        <f>COUNTIF(médiateurs!$B11:$O11,R$2)</f>
        <v>0</v>
      </c>
      <c r="S11" s="83">
        <f>COUNTIF(médiateurs!$B11:$O11,S$2)</f>
        <v>0</v>
      </c>
      <c r="T11" s="83">
        <f>COUNTIF(médiateurs!$B11:$O11,T$2)</f>
        <v>0</v>
      </c>
      <c r="U11" s="83">
        <f>COUNTIF(médiateurs!$B11:$O11,U$2)</f>
        <v>0</v>
      </c>
      <c r="V11" s="83">
        <f>COUNTIF(médiateurs!$B11:$O11,V$2)</f>
        <v>0</v>
      </c>
      <c r="W11" s="83">
        <f>COUNTIF(médiateurs!$B11:$O11,W$2)</f>
        <v>0</v>
      </c>
      <c r="X11" s="83">
        <f>COUNTIF(médiateurs!$B11:$O11,X$2)</f>
        <v>0</v>
      </c>
      <c r="Y11" s="83">
        <f>COUNTIF(médiateurs!$B11:$O11,Y$2)</f>
        <v>0</v>
      </c>
      <c r="Z11" s="83">
        <f t="shared" si="1"/>
        <v>0</v>
      </c>
      <c r="AA11" s="83">
        <f>COUNTIF(médiateurs!$B11:$O11,AA$2)</f>
        <v>0</v>
      </c>
      <c r="AB11" s="83">
        <f>COUNTIF(médiateurs!$B11:$O11,AB$2)</f>
        <v>0</v>
      </c>
      <c r="AC11" s="83">
        <f t="shared" si="2"/>
        <v>0</v>
      </c>
      <c r="AD11" s="83">
        <f>COUNTIF(médiateurs!$B11:$O11,AD$2)</f>
        <v>0</v>
      </c>
      <c r="AE11" s="83">
        <f>COUNTIF(médiateurs!$B11:$O11,AE$2)</f>
        <v>0</v>
      </c>
      <c r="AF11" s="83">
        <f>COUNTIF(médiateurs!$B11:$O11,AF$2)</f>
        <v>0</v>
      </c>
      <c r="AG11" s="83">
        <f>COUNTIF(médiateurs!$B11:$O11,AG$2)</f>
        <v>0</v>
      </c>
      <c r="AH11" s="83">
        <f t="shared" si="3"/>
        <v>0</v>
      </c>
      <c r="AI11" s="83">
        <f>COUNTIF(médiateurs!$B11:$O11,AI$2)</f>
        <v>0</v>
      </c>
      <c r="AJ11" s="83">
        <f>COUNTIF(médiateurs!$B11:$O11,AJ$2)</f>
        <v>0</v>
      </c>
      <c r="AK11" s="83">
        <f>COUNTIF(médiateurs!$B11:$O11,AK$2)</f>
        <v>0</v>
      </c>
      <c r="AL11" s="83">
        <f>COUNTIF(médiateurs!$B11:$O11,AL$2)</f>
        <v>0</v>
      </c>
      <c r="AM11" s="83">
        <f t="shared" si="4"/>
        <v>0</v>
      </c>
      <c r="AN11" s="83">
        <f>COUNTIF(médiateurs!$B11:$O11,AN$2)</f>
        <v>0</v>
      </c>
      <c r="AO11" s="83">
        <f>COUNTIF(médiateurs!$B11:$O11,AO$2)</f>
        <v>0</v>
      </c>
      <c r="AP11" s="83">
        <f>COUNTIF(médiateurs!$B11:$O11,AP$2)</f>
        <v>0</v>
      </c>
      <c r="AQ11" s="83">
        <f>COUNTIF(médiateurs!$B11:$O11,AQ$2)</f>
        <v>0</v>
      </c>
      <c r="AR11" s="83">
        <f t="shared" si="5"/>
        <v>0</v>
      </c>
      <c r="AS11" s="83">
        <f>COUNTIF(médiateurs!$B11:$O11,AS$2)</f>
        <v>0</v>
      </c>
      <c r="AT11" s="20">
        <f t="shared" si="6"/>
        <v>0</v>
      </c>
    </row>
    <row r="12" spans="1:46" ht="37" customHeight="1">
      <c r="A12" s="86" t="s">
        <v>76</v>
      </c>
      <c r="B12" s="86"/>
      <c r="C12" s="86"/>
      <c r="D12" s="86"/>
      <c r="E12" s="86"/>
      <c r="F12" s="86"/>
      <c r="G12" s="86"/>
      <c r="H12" s="86"/>
      <c r="I12" s="86"/>
      <c r="J12" s="86"/>
      <c r="K12" s="86"/>
      <c r="L12" s="86"/>
      <c r="M12" s="86"/>
      <c r="N12" s="86"/>
      <c r="O12" s="86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48"/>
      <c r="AA12" s="48"/>
      <c r="AB12" s="48"/>
      <c r="AC12" s="48"/>
      <c r="AD12" s="48"/>
      <c r="AE12" s="48"/>
      <c r="AF12" s="48"/>
      <c r="AG12" s="48"/>
      <c r="AH12" s="48"/>
      <c r="AI12" s="48"/>
      <c r="AJ12" s="48"/>
      <c r="AK12" s="48"/>
      <c r="AL12" s="48"/>
      <c r="AM12" s="48"/>
      <c r="AN12" s="48"/>
      <c r="AO12" s="48"/>
      <c r="AP12" s="48"/>
      <c r="AQ12" s="48"/>
      <c r="AR12" s="48"/>
      <c r="AS12" s="48"/>
      <c r="AT12" s="38"/>
    </row>
    <row r="13" spans="1:46" ht="37" customHeight="1">
      <c r="A13" s="81"/>
      <c r="B13" s="29"/>
      <c r="C13" s="29"/>
      <c r="D13" s="19"/>
      <c r="E13" s="29"/>
      <c r="F13" s="29"/>
      <c r="G13" s="29"/>
      <c r="H13" s="29"/>
      <c r="I13" s="76"/>
      <c r="J13" s="19"/>
      <c r="K13" s="78"/>
      <c r="L13" s="78"/>
      <c r="M13" s="76"/>
      <c r="N13" s="29"/>
      <c r="O13" s="76"/>
      <c r="P13" s="21">
        <f>A13</f>
        <v>0</v>
      </c>
      <c r="Q13" s="82">
        <f>COUNTIF(médiateurs!$B13:$O13,Q$2)</f>
        <v>0</v>
      </c>
      <c r="R13" s="83">
        <f>COUNTIF(médiateurs!$B13:$O13,R$2)</f>
        <v>0</v>
      </c>
      <c r="S13" s="83">
        <f>COUNTIF(médiateurs!$B13:$O13,S$2)</f>
        <v>0</v>
      </c>
      <c r="T13" s="83">
        <f>COUNTIF(médiateurs!$B13:$O13,T$2)</f>
        <v>0</v>
      </c>
      <c r="U13" s="83">
        <f>COUNTIF(médiateurs!$B13:$O13,U$2)</f>
        <v>0</v>
      </c>
      <c r="V13" s="83">
        <f>COUNTIF(médiateurs!$B13:$O13,V$2)</f>
        <v>0</v>
      </c>
      <c r="W13" s="83">
        <f>COUNTIF(médiateurs!$B13:$O13,W$2)</f>
        <v>0</v>
      </c>
      <c r="X13" s="83">
        <f>COUNTIF(médiateurs!$B13:$O13,X$2)</f>
        <v>0</v>
      </c>
      <c r="Y13" s="83">
        <f>COUNTIF(médiateurs!$B13:$O13,Y$2)</f>
        <v>0</v>
      </c>
      <c r="Z13" s="83">
        <f>SUM(Q13:Y13)</f>
        <v>0</v>
      </c>
      <c r="AA13" s="83">
        <f>COUNTIF(médiateurs!$B13:$O13,AA$2)</f>
        <v>0</v>
      </c>
      <c r="AB13" s="83">
        <f>COUNTIF(médiateurs!$B13:$O13,AB$2)</f>
        <v>0</v>
      </c>
      <c r="AC13" s="83">
        <f>SUM(AA13:AB13)</f>
        <v>0</v>
      </c>
      <c r="AD13" s="83">
        <f>COUNTIF(médiateurs!$B13:$O13,AD$2)</f>
        <v>0</v>
      </c>
      <c r="AE13" s="83">
        <f>COUNTIF(médiateurs!$B13:$O13,AE$2)</f>
        <v>0</v>
      </c>
      <c r="AF13" s="83">
        <f>COUNTIF(médiateurs!$B13:$O13,AF$2)</f>
        <v>0</v>
      </c>
      <c r="AG13" s="83">
        <f>COUNTIF(médiateurs!$B13:$O13,AG$2)</f>
        <v>0</v>
      </c>
      <c r="AH13" s="83">
        <f>SUM(AD13:AG13)</f>
        <v>0</v>
      </c>
      <c r="AI13" s="83">
        <f>COUNTIF(médiateurs!$B13:$O13,AI$2)</f>
        <v>0</v>
      </c>
      <c r="AJ13" s="83">
        <f>COUNTIF(médiateurs!$B13:$O13,AJ$2)</f>
        <v>0</v>
      </c>
      <c r="AK13" s="83">
        <f>COUNTIF(médiateurs!$B13:$O13,AK$2)</f>
        <v>0</v>
      </c>
      <c r="AL13" s="83">
        <f>COUNTIF(médiateurs!$B13:$O13,AL$2)</f>
        <v>0</v>
      </c>
      <c r="AM13" s="83">
        <f t="shared" si="4"/>
        <v>0</v>
      </c>
      <c r="AN13" s="83">
        <f>COUNTIF(médiateurs!$B13:$O13,AN$2)</f>
        <v>0</v>
      </c>
      <c r="AO13" s="83">
        <f>COUNTIF(médiateurs!$B13:$O13,AO$2)</f>
        <v>0</v>
      </c>
      <c r="AP13" s="83">
        <f>COUNTIF(médiateurs!$B13:$O13,AP$2)</f>
        <v>0</v>
      </c>
      <c r="AQ13" s="83">
        <f>COUNTIF(médiateurs!$B13:$O13,AQ$2)</f>
        <v>0</v>
      </c>
      <c r="AR13" s="83">
        <f>SUM(AP13:AQ13)</f>
        <v>0</v>
      </c>
      <c r="AS13" s="83">
        <f>COUNTIF(médiateurs!$B13:$O13,AS$2)</f>
        <v>0</v>
      </c>
      <c r="AT13" s="20">
        <f>Z13+AC13+AH13+AM13+AN13+AO13+AR13+AS13</f>
        <v>0</v>
      </c>
    </row>
    <row r="14" spans="1:46" ht="37" customHeight="1">
      <c r="A14" s="81"/>
      <c r="B14" s="29"/>
      <c r="C14" s="29"/>
      <c r="D14" s="19"/>
      <c r="E14" s="29"/>
      <c r="F14" s="29"/>
      <c r="G14" s="29"/>
      <c r="H14" s="29"/>
      <c r="I14" s="76"/>
      <c r="J14" s="30"/>
      <c r="K14" s="76"/>
      <c r="L14" s="77"/>
      <c r="M14" s="29"/>
      <c r="N14" s="76"/>
      <c r="O14" s="29"/>
      <c r="P14" s="21">
        <f t="shared" ref="P14:P20" si="7">A14</f>
        <v>0</v>
      </c>
      <c r="Q14" s="82">
        <f>COUNTIF(médiateurs!$B14:$O14,Q$2)</f>
        <v>0</v>
      </c>
      <c r="R14" s="83">
        <f>COUNTIF(médiateurs!$B14:$O14,R$2)</f>
        <v>0</v>
      </c>
      <c r="S14" s="83">
        <f>COUNTIF(médiateurs!$B14:$O14,S$2)</f>
        <v>0</v>
      </c>
      <c r="T14" s="83">
        <f>COUNTIF(médiateurs!$B14:$O14,T$2)</f>
        <v>0</v>
      </c>
      <c r="U14" s="83">
        <f>COUNTIF(médiateurs!$B14:$O14,U$2)</f>
        <v>0</v>
      </c>
      <c r="V14" s="83">
        <f>COUNTIF(médiateurs!$B14:$O14,V$2)</f>
        <v>0</v>
      </c>
      <c r="W14" s="83">
        <f>COUNTIF(médiateurs!$B14:$O14,W$2)</f>
        <v>0</v>
      </c>
      <c r="X14" s="83">
        <f>COUNTIF(médiateurs!$B14:$O14,X$2)</f>
        <v>0</v>
      </c>
      <c r="Y14" s="83">
        <f>COUNTIF(médiateurs!$B14:$O14,Y$2)</f>
        <v>0</v>
      </c>
      <c r="Z14" s="83">
        <f t="shared" ref="Z14:Z20" si="8">SUM(Q14:Y14)</f>
        <v>0</v>
      </c>
      <c r="AA14" s="83">
        <f>COUNTIF(médiateurs!$B14:$O14,AA$2)</f>
        <v>0</v>
      </c>
      <c r="AB14" s="83">
        <f>COUNTIF(médiateurs!$B14:$O14,AB$2)</f>
        <v>0</v>
      </c>
      <c r="AC14" s="83">
        <f t="shared" ref="AC14:AC20" si="9">SUM(AA14:AB14)</f>
        <v>0</v>
      </c>
      <c r="AD14" s="83">
        <f>COUNTIF(médiateurs!$B14:$O14,AD$2)</f>
        <v>0</v>
      </c>
      <c r="AE14" s="83">
        <f>COUNTIF(médiateurs!$B14:$O14,AE$2)</f>
        <v>0</v>
      </c>
      <c r="AF14" s="83">
        <f>COUNTIF(médiateurs!$B14:$O14,AF$2)</f>
        <v>0</v>
      </c>
      <c r="AG14" s="83">
        <f>COUNTIF(médiateurs!$B14:$O14,AG$2)</f>
        <v>0</v>
      </c>
      <c r="AH14" s="83">
        <f t="shared" ref="AH14:AH20" si="10">SUM(AD14:AG14)</f>
        <v>0</v>
      </c>
      <c r="AI14" s="83">
        <f>COUNTIF(médiateurs!$B14:$O14,AI$2)</f>
        <v>0</v>
      </c>
      <c r="AJ14" s="83">
        <f>COUNTIF(médiateurs!$B14:$O14,AJ$2)</f>
        <v>0</v>
      </c>
      <c r="AK14" s="83">
        <f>COUNTIF(médiateurs!$B14:$O14,AK$2)</f>
        <v>0</v>
      </c>
      <c r="AL14" s="83">
        <f>COUNTIF(médiateurs!$B14:$O14,AL$2)</f>
        <v>0</v>
      </c>
      <c r="AM14" s="83">
        <f t="shared" si="4"/>
        <v>0</v>
      </c>
      <c r="AN14" s="83">
        <f>COUNTIF(médiateurs!$B14:$O14,AN$2)</f>
        <v>0</v>
      </c>
      <c r="AO14" s="83">
        <f>COUNTIF(médiateurs!$B14:$O14,AO$2)</f>
        <v>0</v>
      </c>
      <c r="AP14" s="83">
        <f>COUNTIF(médiateurs!$B14:$O14,AP$2)</f>
        <v>0</v>
      </c>
      <c r="AQ14" s="83">
        <f>COUNTIF(médiateurs!$B14:$O14,AQ$2)</f>
        <v>0</v>
      </c>
      <c r="AR14" s="83">
        <f t="shared" ref="AR14:AR20" si="11">SUM(AP14:AQ14)</f>
        <v>0</v>
      </c>
      <c r="AS14" s="83">
        <f>COUNTIF(médiateurs!$B14:$O14,AS$2)</f>
        <v>0</v>
      </c>
      <c r="AT14" s="20">
        <f t="shared" ref="AT14:AT20" si="12">Z14+AC14+AH14+AM14+AN14+AO14+AR14+AS14</f>
        <v>0</v>
      </c>
    </row>
    <row r="15" spans="1:46" ht="37" customHeight="1">
      <c r="A15" s="81"/>
      <c r="B15" s="29"/>
      <c r="C15" s="29"/>
      <c r="D15" s="19"/>
      <c r="E15" s="29"/>
      <c r="F15" s="77"/>
      <c r="G15" s="29"/>
      <c r="H15" s="76"/>
      <c r="I15" s="29"/>
      <c r="J15" s="30"/>
      <c r="K15" s="29"/>
      <c r="L15" s="76"/>
      <c r="M15" s="29"/>
      <c r="N15" s="76"/>
      <c r="O15" s="29"/>
      <c r="P15" s="21">
        <f t="shared" si="7"/>
        <v>0</v>
      </c>
      <c r="Q15" s="82">
        <f>COUNTIF(médiateurs!$B15:$O15,Q$2)</f>
        <v>0</v>
      </c>
      <c r="R15" s="83">
        <f>COUNTIF(médiateurs!$B15:$O15,R$2)</f>
        <v>0</v>
      </c>
      <c r="S15" s="83">
        <f>COUNTIF(médiateurs!$B15:$O15,S$2)</f>
        <v>0</v>
      </c>
      <c r="T15" s="83">
        <f>COUNTIF(médiateurs!$B15:$O15,T$2)</f>
        <v>0</v>
      </c>
      <c r="U15" s="83">
        <f>COUNTIF(médiateurs!$B15:$O15,U$2)</f>
        <v>0</v>
      </c>
      <c r="V15" s="83">
        <f>COUNTIF(médiateurs!$B15:$O15,V$2)</f>
        <v>0</v>
      </c>
      <c r="W15" s="83">
        <f>COUNTIF(médiateurs!$B15:$O15,W$2)</f>
        <v>0</v>
      </c>
      <c r="X15" s="83">
        <f>COUNTIF(médiateurs!$B15:$O15,X$2)</f>
        <v>0</v>
      </c>
      <c r="Y15" s="83">
        <f>COUNTIF(médiateurs!$B15:$O15,Y$2)</f>
        <v>0</v>
      </c>
      <c r="Z15" s="83">
        <f t="shared" si="8"/>
        <v>0</v>
      </c>
      <c r="AA15" s="83">
        <f>COUNTIF(médiateurs!$B15:$O15,AA$2)</f>
        <v>0</v>
      </c>
      <c r="AB15" s="83">
        <f>COUNTIF(médiateurs!$B15:$O15,AB$2)</f>
        <v>0</v>
      </c>
      <c r="AC15" s="83">
        <f t="shared" si="9"/>
        <v>0</v>
      </c>
      <c r="AD15" s="83">
        <f>COUNTIF(médiateurs!$B15:$O15,AD$2)</f>
        <v>0</v>
      </c>
      <c r="AE15" s="83">
        <f>COUNTIF(médiateurs!$B15:$O15,AE$2)</f>
        <v>0</v>
      </c>
      <c r="AF15" s="83">
        <f>COUNTIF(médiateurs!$B15:$O15,AF$2)</f>
        <v>0</v>
      </c>
      <c r="AG15" s="83">
        <f>COUNTIF(médiateurs!$B15:$O15,AG$2)</f>
        <v>0</v>
      </c>
      <c r="AH15" s="83">
        <f t="shared" si="10"/>
        <v>0</v>
      </c>
      <c r="AI15" s="83">
        <f>COUNTIF(médiateurs!$B15:$O15,AI$2)</f>
        <v>0</v>
      </c>
      <c r="AJ15" s="83">
        <f>COUNTIF(médiateurs!$B15:$O15,AJ$2)</f>
        <v>0</v>
      </c>
      <c r="AK15" s="83">
        <f>COUNTIF(médiateurs!$B15:$O15,AK$2)</f>
        <v>0</v>
      </c>
      <c r="AL15" s="83">
        <f>COUNTIF(médiateurs!$B15:$O15,AL$2)</f>
        <v>0</v>
      </c>
      <c r="AM15" s="83">
        <f t="shared" si="4"/>
        <v>0</v>
      </c>
      <c r="AN15" s="83">
        <f>COUNTIF(médiateurs!$B15:$O15,AN$2)</f>
        <v>0</v>
      </c>
      <c r="AO15" s="83">
        <f>COUNTIF(médiateurs!$B15:$O15,AO$2)</f>
        <v>0</v>
      </c>
      <c r="AP15" s="83">
        <f>COUNTIF(médiateurs!$B15:$O15,AP$2)</f>
        <v>0</v>
      </c>
      <c r="AQ15" s="83">
        <f>COUNTIF(médiateurs!$B15:$O15,AQ$2)</f>
        <v>0</v>
      </c>
      <c r="AR15" s="83">
        <f t="shared" si="11"/>
        <v>0</v>
      </c>
      <c r="AS15" s="83">
        <f>COUNTIF(médiateurs!$B15:$O15,AS$2)</f>
        <v>0</v>
      </c>
      <c r="AT15" s="20">
        <f t="shared" si="12"/>
        <v>0</v>
      </c>
    </row>
    <row r="16" spans="1:46" ht="37" customHeight="1">
      <c r="A16" s="81"/>
      <c r="B16" s="76"/>
      <c r="C16" s="80"/>
      <c r="D16" s="19"/>
      <c r="E16" s="29"/>
      <c r="F16" s="29"/>
      <c r="G16" s="29"/>
      <c r="H16" s="76"/>
      <c r="I16" s="76"/>
      <c r="J16" s="19"/>
      <c r="K16" s="29"/>
      <c r="L16" s="76"/>
      <c r="M16" s="76"/>
      <c r="N16" s="76"/>
      <c r="O16" s="29"/>
      <c r="P16" s="21">
        <f t="shared" si="7"/>
        <v>0</v>
      </c>
      <c r="Q16" s="82">
        <f>COUNTIF(médiateurs!$B16:$O16,Q$2)</f>
        <v>0</v>
      </c>
      <c r="R16" s="83">
        <f>COUNTIF(médiateurs!$B16:$O16,R$2)</f>
        <v>0</v>
      </c>
      <c r="S16" s="83">
        <f>COUNTIF(médiateurs!$B16:$O16,S$2)</f>
        <v>0</v>
      </c>
      <c r="T16" s="83">
        <f>COUNTIF(médiateurs!$B16:$O16,T$2)</f>
        <v>0</v>
      </c>
      <c r="U16" s="83">
        <f>COUNTIF(médiateurs!$B16:$O16,U$2)</f>
        <v>0</v>
      </c>
      <c r="V16" s="83">
        <f>COUNTIF(médiateurs!$B16:$O16,V$2)</f>
        <v>0</v>
      </c>
      <c r="W16" s="83">
        <f>COUNTIF(médiateurs!$B16:$O16,W$2)</f>
        <v>0</v>
      </c>
      <c r="X16" s="83">
        <f>COUNTIF(médiateurs!$B16:$O16,X$2)</f>
        <v>0</v>
      </c>
      <c r="Y16" s="83">
        <f>COUNTIF(médiateurs!$B16:$O16,Y$2)</f>
        <v>0</v>
      </c>
      <c r="Z16" s="83">
        <f t="shared" si="8"/>
        <v>0</v>
      </c>
      <c r="AA16" s="83">
        <f>COUNTIF(médiateurs!$B16:$O16,AA$2)</f>
        <v>0</v>
      </c>
      <c r="AB16" s="83">
        <f>COUNTIF(médiateurs!$B16:$O16,AB$2)</f>
        <v>0</v>
      </c>
      <c r="AC16" s="83">
        <f t="shared" si="9"/>
        <v>0</v>
      </c>
      <c r="AD16" s="83">
        <f>COUNTIF(médiateurs!$B16:$O16,AD$2)</f>
        <v>0</v>
      </c>
      <c r="AE16" s="83">
        <f>COUNTIF(médiateurs!$B16:$O16,AE$2)</f>
        <v>0</v>
      </c>
      <c r="AF16" s="83">
        <f>COUNTIF(médiateurs!$B16:$O16,AF$2)</f>
        <v>0</v>
      </c>
      <c r="AG16" s="83">
        <f>COUNTIF(médiateurs!$B16:$O16,AG$2)</f>
        <v>0</v>
      </c>
      <c r="AH16" s="83">
        <f t="shared" si="10"/>
        <v>0</v>
      </c>
      <c r="AI16" s="83">
        <f>COUNTIF(médiateurs!$B16:$O16,AI$2)</f>
        <v>0</v>
      </c>
      <c r="AJ16" s="83">
        <f>COUNTIF(médiateurs!$B16:$O16,AJ$2)</f>
        <v>0</v>
      </c>
      <c r="AK16" s="83">
        <f>COUNTIF(médiateurs!$B16:$O16,AK$2)</f>
        <v>0</v>
      </c>
      <c r="AL16" s="83">
        <f>COUNTIF(médiateurs!$B16:$O16,AL$2)</f>
        <v>0</v>
      </c>
      <c r="AM16" s="83">
        <f t="shared" si="4"/>
        <v>0</v>
      </c>
      <c r="AN16" s="83">
        <f>COUNTIF(médiateurs!$B16:$O16,AN$2)</f>
        <v>0</v>
      </c>
      <c r="AO16" s="83">
        <f>COUNTIF(médiateurs!$B16:$O16,AO$2)</f>
        <v>0</v>
      </c>
      <c r="AP16" s="83">
        <f>COUNTIF(médiateurs!$B16:$O16,AP$2)</f>
        <v>0</v>
      </c>
      <c r="AQ16" s="83">
        <f>COUNTIF(médiateurs!$B16:$O16,AQ$2)</f>
        <v>0</v>
      </c>
      <c r="AR16" s="83">
        <f t="shared" si="11"/>
        <v>0</v>
      </c>
      <c r="AS16" s="83">
        <f>COUNTIF(médiateurs!$B16:$O16,AS$2)</f>
        <v>0</v>
      </c>
      <c r="AT16" s="20">
        <f t="shared" si="12"/>
        <v>0</v>
      </c>
    </row>
    <row r="17" spans="1:46" ht="37" customHeight="1">
      <c r="A17" s="81"/>
      <c r="B17" s="29"/>
      <c r="C17" s="29"/>
      <c r="D17" s="19"/>
      <c r="E17" s="29"/>
      <c r="F17" s="29"/>
      <c r="G17" s="29"/>
      <c r="H17" s="76"/>
      <c r="I17" s="76"/>
      <c r="J17" s="19"/>
      <c r="K17" s="29"/>
      <c r="L17" s="29"/>
      <c r="M17" s="76"/>
      <c r="N17" s="76"/>
      <c r="O17" s="77"/>
      <c r="P17" s="21">
        <f t="shared" si="7"/>
        <v>0</v>
      </c>
      <c r="Q17" s="82">
        <f>COUNTIF(médiateurs!$B17:$O17,Q$2)</f>
        <v>0</v>
      </c>
      <c r="R17" s="83">
        <f>COUNTIF(médiateurs!$B17:$O17,R$2)</f>
        <v>0</v>
      </c>
      <c r="S17" s="83">
        <f>COUNTIF(médiateurs!$B17:$O17,S$2)</f>
        <v>0</v>
      </c>
      <c r="T17" s="83">
        <f>COUNTIF(médiateurs!$B17:$O17,T$2)</f>
        <v>0</v>
      </c>
      <c r="U17" s="83">
        <f>COUNTIF(médiateurs!$B17:$O17,U$2)</f>
        <v>0</v>
      </c>
      <c r="V17" s="83">
        <f>COUNTIF(médiateurs!$B17:$O17,V$2)</f>
        <v>0</v>
      </c>
      <c r="W17" s="83">
        <f>COUNTIF(médiateurs!$B17:$O17,W$2)</f>
        <v>0</v>
      </c>
      <c r="X17" s="83">
        <f>COUNTIF(médiateurs!$B17:$O17,X$2)</f>
        <v>0</v>
      </c>
      <c r="Y17" s="83">
        <f>COUNTIF(médiateurs!$B17:$O17,Y$2)</f>
        <v>0</v>
      </c>
      <c r="Z17" s="83">
        <f t="shared" ref="Z17:Z19" si="13">SUM(Q17:Y17)</f>
        <v>0</v>
      </c>
      <c r="AA17" s="83">
        <f>COUNTIF(médiateurs!$B17:$O17,AA$2)</f>
        <v>0</v>
      </c>
      <c r="AB17" s="83">
        <f>COUNTIF(médiateurs!$B17:$O17,AB$2)</f>
        <v>0</v>
      </c>
      <c r="AC17" s="83">
        <f t="shared" si="9"/>
        <v>0</v>
      </c>
      <c r="AD17" s="83">
        <f>COUNTIF(médiateurs!$B17:$O17,AD$2)</f>
        <v>0</v>
      </c>
      <c r="AE17" s="83">
        <f>COUNTIF(médiateurs!$B17:$O17,AE$2)</f>
        <v>0</v>
      </c>
      <c r="AF17" s="83">
        <f>COUNTIF(médiateurs!$B17:$O17,AF$2)</f>
        <v>0</v>
      </c>
      <c r="AG17" s="83">
        <f>COUNTIF(médiateurs!$B17:$O17,AG$2)</f>
        <v>0</v>
      </c>
      <c r="AH17" s="83">
        <f t="shared" si="10"/>
        <v>0</v>
      </c>
      <c r="AI17" s="83">
        <f>COUNTIF(médiateurs!$B17:$O17,AI$2)</f>
        <v>0</v>
      </c>
      <c r="AJ17" s="83">
        <f>COUNTIF(médiateurs!$B17:$O17,AJ$2)</f>
        <v>0</v>
      </c>
      <c r="AK17" s="83">
        <f>COUNTIF(médiateurs!$B17:$O17,AK$2)</f>
        <v>0</v>
      </c>
      <c r="AL17" s="83">
        <f>COUNTIF(médiateurs!$B17:$O17,AL$2)</f>
        <v>0</v>
      </c>
      <c r="AM17" s="83">
        <f t="shared" si="4"/>
        <v>0</v>
      </c>
      <c r="AN17" s="83">
        <f>COUNTIF(médiateurs!$B17:$O17,AN$2)</f>
        <v>0</v>
      </c>
      <c r="AO17" s="83">
        <f>COUNTIF(médiateurs!$B17:$O17,AO$2)</f>
        <v>0</v>
      </c>
      <c r="AP17" s="83">
        <f>COUNTIF(médiateurs!$B17:$O17,AP$2)</f>
        <v>0</v>
      </c>
      <c r="AQ17" s="83">
        <f>COUNTIF(médiateurs!$B17:$O17,AQ$2)</f>
        <v>0</v>
      </c>
      <c r="AR17" s="83">
        <f t="shared" si="11"/>
        <v>0</v>
      </c>
      <c r="AS17" s="83">
        <f>COUNTIF(médiateurs!$B17:$O17,AS$2)</f>
        <v>0</v>
      </c>
      <c r="AT17" s="20">
        <f t="shared" si="12"/>
        <v>0</v>
      </c>
    </row>
    <row r="18" spans="1:46" ht="37" customHeight="1">
      <c r="A18" s="81"/>
      <c r="B18" s="29"/>
      <c r="C18" s="29"/>
      <c r="D18" s="19"/>
      <c r="E18" s="77"/>
      <c r="F18" s="29"/>
      <c r="G18" s="29"/>
      <c r="H18" s="29"/>
      <c r="I18" s="76"/>
      <c r="J18" s="19"/>
      <c r="K18" s="29"/>
      <c r="L18" s="29"/>
      <c r="M18" s="29"/>
      <c r="N18" s="29"/>
      <c r="O18" s="29"/>
      <c r="P18" s="21">
        <f t="shared" si="7"/>
        <v>0</v>
      </c>
      <c r="Q18" s="82">
        <f>COUNTIF(médiateurs!$B18:$O18,Q$2)</f>
        <v>0</v>
      </c>
      <c r="R18" s="83">
        <f>COUNTIF(médiateurs!$B18:$O18,R$2)</f>
        <v>0</v>
      </c>
      <c r="S18" s="83">
        <f>COUNTIF(médiateurs!$B18:$O18,S$2)</f>
        <v>0</v>
      </c>
      <c r="T18" s="83">
        <f>COUNTIF(médiateurs!$B18:$O18,T$2)</f>
        <v>0</v>
      </c>
      <c r="U18" s="83">
        <f>COUNTIF(médiateurs!$B18:$O18,U$2)</f>
        <v>0</v>
      </c>
      <c r="V18" s="83">
        <f>COUNTIF(médiateurs!$B18:$O18,V$2)</f>
        <v>0</v>
      </c>
      <c r="W18" s="83">
        <f>COUNTIF(médiateurs!$B18:$O18,W$2)</f>
        <v>0</v>
      </c>
      <c r="X18" s="83">
        <f>COUNTIF(médiateurs!$B18:$O18,X$2)</f>
        <v>0</v>
      </c>
      <c r="Y18" s="83">
        <f>COUNTIF(médiateurs!$B18:$O18,Y$2)</f>
        <v>0</v>
      </c>
      <c r="Z18" s="83">
        <f t="shared" si="13"/>
        <v>0</v>
      </c>
      <c r="AA18" s="83">
        <f>COUNTIF(médiateurs!$B18:$O18,AA$2)</f>
        <v>0</v>
      </c>
      <c r="AB18" s="83">
        <f>COUNTIF(médiateurs!$B18:$O18,AB$2)</f>
        <v>0</v>
      </c>
      <c r="AC18" s="83">
        <f t="shared" si="9"/>
        <v>0</v>
      </c>
      <c r="AD18" s="83">
        <f>COUNTIF(médiateurs!$B18:$O18,AD$2)</f>
        <v>0</v>
      </c>
      <c r="AE18" s="83">
        <f>COUNTIF(médiateurs!$B18:$O18,AE$2)</f>
        <v>0</v>
      </c>
      <c r="AF18" s="83">
        <f>COUNTIF(médiateurs!$B18:$O18,AF$2)</f>
        <v>0</v>
      </c>
      <c r="AG18" s="83">
        <f>COUNTIF(médiateurs!$B18:$O18,AG$2)</f>
        <v>0</v>
      </c>
      <c r="AH18" s="83">
        <f t="shared" si="10"/>
        <v>0</v>
      </c>
      <c r="AI18" s="83">
        <f>COUNTIF(médiateurs!$B18:$O18,AI$2)</f>
        <v>0</v>
      </c>
      <c r="AJ18" s="83">
        <f>COUNTIF(médiateurs!$B18:$O18,AJ$2)</f>
        <v>0</v>
      </c>
      <c r="AK18" s="83">
        <f>COUNTIF(médiateurs!$B18:$O18,AK$2)</f>
        <v>0</v>
      </c>
      <c r="AL18" s="83">
        <f>COUNTIF(médiateurs!$B18:$O18,AL$2)</f>
        <v>0</v>
      </c>
      <c r="AM18" s="83">
        <f t="shared" si="4"/>
        <v>0</v>
      </c>
      <c r="AN18" s="83">
        <f>COUNTIF(médiateurs!$B18:$O18,AN$2)</f>
        <v>0</v>
      </c>
      <c r="AO18" s="83">
        <f>COUNTIF(médiateurs!$B18:$O18,AO$2)</f>
        <v>0</v>
      </c>
      <c r="AP18" s="83">
        <f>COUNTIF(médiateurs!$B18:$O18,AP$2)</f>
        <v>0</v>
      </c>
      <c r="AQ18" s="83">
        <f>COUNTIF(médiateurs!$B18:$O18,AQ$2)</f>
        <v>0</v>
      </c>
      <c r="AR18" s="83">
        <f t="shared" si="11"/>
        <v>0</v>
      </c>
      <c r="AS18" s="83">
        <f>COUNTIF(médiateurs!$B18:$O18,AS$2)</f>
        <v>0</v>
      </c>
      <c r="AT18" s="20">
        <f t="shared" si="12"/>
        <v>0</v>
      </c>
    </row>
    <row r="19" spans="1:46" ht="37" customHeight="1">
      <c r="A19" s="81"/>
      <c r="B19" s="29"/>
      <c r="C19" s="29"/>
      <c r="D19" s="19"/>
      <c r="E19" s="29"/>
      <c r="F19" s="78"/>
      <c r="G19" s="78"/>
      <c r="H19" s="29"/>
      <c r="I19" s="77"/>
      <c r="J19" s="19"/>
      <c r="K19" s="76"/>
      <c r="L19" s="29"/>
      <c r="M19" s="29"/>
      <c r="N19" s="76"/>
      <c r="O19" s="76"/>
      <c r="P19" s="21">
        <f t="shared" si="7"/>
        <v>0</v>
      </c>
      <c r="Q19" s="82">
        <f>COUNTIF(médiateurs!$B19:$O19,Q$2)</f>
        <v>0</v>
      </c>
      <c r="R19" s="83">
        <f>COUNTIF(médiateurs!$B19:$O19,R$2)</f>
        <v>0</v>
      </c>
      <c r="S19" s="83">
        <f>COUNTIF(médiateurs!$B19:$O19,S$2)</f>
        <v>0</v>
      </c>
      <c r="T19" s="83">
        <f>COUNTIF(médiateurs!$B19:$O19,T$2)</f>
        <v>0</v>
      </c>
      <c r="U19" s="83">
        <f>COUNTIF(médiateurs!$B19:$O19,U$2)</f>
        <v>0</v>
      </c>
      <c r="V19" s="83">
        <f>COUNTIF(médiateurs!$B19:$O19,V$2)</f>
        <v>0</v>
      </c>
      <c r="W19" s="83">
        <f>COUNTIF(médiateurs!$B19:$O19,W$2)</f>
        <v>0</v>
      </c>
      <c r="X19" s="83">
        <f>COUNTIF(médiateurs!$B19:$O19,X$2)</f>
        <v>0</v>
      </c>
      <c r="Y19" s="83">
        <f>COUNTIF(médiateurs!$B19:$O19,Y$2)</f>
        <v>0</v>
      </c>
      <c r="Z19" s="83">
        <f t="shared" si="13"/>
        <v>0</v>
      </c>
      <c r="AA19" s="83">
        <f>COUNTIF(médiateurs!$B19:$O19,AA$2)</f>
        <v>0</v>
      </c>
      <c r="AB19" s="83">
        <f>COUNTIF(médiateurs!$B19:$O19,AB$2)</f>
        <v>0</v>
      </c>
      <c r="AC19" s="83">
        <f t="shared" si="9"/>
        <v>0</v>
      </c>
      <c r="AD19" s="83">
        <f>COUNTIF(médiateurs!$B19:$O19,AD$2)</f>
        <v>0</v>
      </c>
      <c r="AE19" s="83">
        <f>COUNTIF(médiateurs!$B19:$O19,AE$2)</f>
        <v>0</v>
      </c>
      <c r="AF19" s="83">
        <f>COUNTIF(médiateurs!$B19:$O19,AF$2)</f>
        <v>0</v>
      </c>
      <c r="AG19" s="83">
        <f>COUNTIF(médiateurs!$B19:$O19,AG$2)</f>
        <v>0</v>
      </c>
      <c r="AH19" s="83">
        <f t="shared" si="10"/>
        <v>0</v>
      </c>
      <c r="AI19" s="83">
        <f>COUNTIF(médiateurs!$B19:$O19,AI$2)</f>
        <v>0</v>
      </c>
      <c r="AJ19" s="83">
        <f>COUNTIF(médiateurs!$B19:$O19,AJ$2)</f>
        <v>0</v>
      </c>
      <c r="AK19" s="83">
        <f>COUNTIF(médiateurs!$B19:$O19,AK$2)</f>
        <v>0</v>
      </c>
      <c r="AL19" s="83">
        <f>COUNTIF(médiateurs!$B19:$O19,AL$2)</f>
        <v>0</v>
      </c>
      <c r="AM19" s="83">
        <f t="shared" si="4"/>
        <v>0</v>
      </c>
      <c r="AN19" s="83">
        <f>COUNTIF(médiateurs!$B19:$O19,AN$2)</f>
        <v>0</v>
      </c>
      <c r="AO19" s="83">
        <f>COUNTIF(médiateurs!$B19:$O19,AO$2)</f>
        <v>0</v>
      </c>
      <c r="AP19" s="83">
        <f>COUNTIF(médiateurs!$B19:$O19,AP$2)</f>
        <v>0</v>
      </c>
      <c r="AQ19" s="83">
        <f>COUNTIF(médiateurs!$B19:$O19,AQ$2)</f>
        <v>0</v>
      </c>
      <c r="AR19" s="83">
        <f t="shared" si="11"/>
        <v>0</v>
      </c>
      <c r="AS19" s="83">
        <f>COUNTIF(médiateurs!$B19:$O19,AS$2)</f>
        <v>0</v>
      </c>
      <c r="AT19" s="20">
        <f t="shared" si="12"/>
        <v>0</v>
      </c>
    </row>
    <row r="20" spans="1:46" ht="37" customHeight="1">
      <c r="A20" s="81"/>
      <c r="B20" s="29"/>
      <c r="C20" s="29"/>
      <c r="D20" s="19"/>
      <c r="E20" s="29"/>
      <c r="F20" s="29"/>
      <c r="G20" s="29"/>
      <c r="H20" s="77"/>
      <c r="I20" s="76"/>
      <c r="J20" s="19"/>
      <c r="K20" s="76"/>
      <c r="L20" s="76"/>
      <c r="M20" s="29"/>
      <c r="N20" s="76"/>
      <c r="O20" s="29"/>
      <c r="P20" s="21">
        <f t="shared" si="7"/>
        <v>0</v>
      </c>
      <c r="Q20" s="82">
        <f>COUNTIF(médiateurs!$B20:$O20,Q$2)</f>
        <v>0</v>
      </c>
      <c r="R20" s="83">
        <f>COUNTIF(médiateurs!$B20:$O20,R$2)</f>
        <v>0</v>
      </c>
      <c r="S20" s="83">
        <f>COUNTIF(médiateurs!$B20:$O20,S$2)</f>
        <v>0</v>
      </c>
      <c r="T20" s="83">
        <f>COUNTIF(médiateurs!$B20:$O20,T$2)</f>
        <v>0</v>
      </c>
      <c r="U20" s="83">
        <f>COUNTIF(médiateurs!$B20:$O20,U$2)</f>
        <v>0</v>
      </c>
      <c r="V20" s="83">
        <f>COUNTIF(médiateurs!$B20:$O20,V$2)</f>
        <v>0</v>
      </c>
      <c r="W20" s="83">
        <f>COUNTIF(médiateurs!$B20:$O20,W$2)</f>
        <v>0</v>
      </c>
      <c r="X20" s="83">
        <f>COUNTIF(médiateurs!$B20:$O20,X$2)</f>
        <v>0</v>
      </c>
      <c r="Y20" s="83">
        <f>COUNTIF(médiateurs!$B20:$O20,Y$2)</f>
        <v>0</v>
      </c>
      <c r="Z20" s="83">
        <f t="shared" si="8"/>
        <v>0</v>
      </c>
      <c r="AA20" s="83">
        <f>COUNTIF(médiateurs!$B20:$O20,AA$2)</f>
        <v>0</v>
      </c>
      <c r="AB20" s="83">
        <f>COUNTIF(médiateurs!$B20:$O20,AB$2)</f>
        <v>0</v>
      </c>
      <c r="AC20" s="83">
        <f t="shared" si="9"/>
        <v>0</v>
      </c>
      <c r="AD20" s="83">
        <f>COUNTIF(médiateurs!$B20:$O20,AD$2)</f>
        <v>0</v>
      </c>
      <c r="AE20" s="83">
        <f>COUNTIF(médiateurs!$B20:$O20,AE$2)</f>
        <v>0</v>
      </c>
      <c r="AF20" s="83">
        <f>COUNTIF(médiateurs!$B20:$O20,AF$2)</f>
        <v>0</v>
      </c>
      <c r="AG20" s="83">
        <f>COUNTIF(médiateurs!$B20:$O20,AG$2)</f>
        <v>0</v>
      </c>
      <c r="AH20" s="83">
        <f t="shared" si="10"/>
        <v>0</v>
      </c>
      <c r="AI20" s="83">
        <f>COUNTIF(médiateurs!$B20:$O20,AI$2)</f>
        <v>0</v>
      </c>
      <c r="AJ20" s="83">
        <f>COUNTIF(médiateurs!$B20:$O20,AJ$2)</f>
        <v>0</v>
      </c>
      <c r="AK20" s="83">
        <f>COUNTIF(médiateurs!$B20:$O20,AK$2)</f>
        <v>0</v>
      </c>
      <c r="AL20" s="83">
        <f>COUNTIF(médiateurs!$B20:$O20,AL$2)</f>
        <v>0</v>
      </c>
      <c r="AM20" s="83">
        <f t="shared" si="4"/>
        <v>0</v>
      </c>
      <c r="AN20" s="83">
        <f>COUNTIF(médiateurs!$B20:$O20,AN$2)</f>
        <v>0</v>
      </c>
      <c r="AO20" s="83">
        <f>COUNTIF(médiateurs!$B20:$O20,AO$2)</f>
        <v>0</v>
      </c>
      <c r="AP20" s="83">
        <f>COUNTIF(médiateurs!$B20:$O20,AP$2)</f>
        <v>0</v>
      </c>
      <c r="AQ20" s="83">
        <f>COUNTIF(médiateurs!$B20:$O20,AQ$2)</f>
        <v>0</v>
      </c>
      <c r="AR20" s="83">
        <f t="shared" si="11"/>
        <v>0</v>
      </c>
      <c r="AS20" s="83">
        <f>COUNTIF(médiateurs!$B20:$O20,AS$2)</f>
        <v>0</v>
      </c>
      <c r="AT20" s="20">
        <f t="shared" si="12"/>
        <v>0</v>
      </c>
    </row>
    <row r="21" spans="1:46" ht="37" customHeight="1">
      <c r="A21" s="86" t="s">
        <v>62</v>
      </c>
      <c r="B21" s="86"/>
      <c r="C21" s="86"/>
      <c r="D21" s="86"/>
      <c r="E21" s="86"/>
      <c r="F21" s="86"/>
      <c r="G21" s="86"/>
      <c r="H21" s="86"/>
      <c r="I21" s="86"/>
      <c r="J21" s="86"/>
      <c r="K21" s="86"/>
      <c r="L21" s="86"/>
      <c r="M21" s="86"/>
      <c r="N21" s="86"/>
      <c r="O21" s="86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48"/>
      <c r="AA21" s="48"/>
      <c r="AB21" s="48"/>
      <c r="AC21" s="48"/>
      <c r="AD21" s="48"/>
      <c r="AE21" s="48"/>
      <c r="AF21" s="48"/>
      <c r="AG21" s="48"/>
      <c r="AH21" s="48"/>
      <c r="AI21" s="48"/>
      <c r="AJ21" s="48"/>
      <c r="AK21" s="48"/>
      <c r="AL21" s="48"/>
      <c r="AM21" s="48"/>
      <c r="AN21" s="48"/>
      <c r="AO21" s="48"/>
      <c r="AP21" s="48"/>
      <c r="AQ21" s="48"/>
      <c r="AR21" s="48"/>
      <c r="AS21" s="48"/>
      <c r="AT21" s="38"/>
    </row>
    <row r="22" spans="1:46" ht="37" customHeight="1">
      <c r="A22" s="81"/>
      <c r="B22" s="29"/>
      <c r="C22" s="29"/>
      <c r="D22" s="19"/>
      <c r="E22" s="29"/>
      <c r="F22" s="29"/>
      <c r="G22" s="29"/>
      <c r="H22" s="29"/>
      <c r="I22" s="76"/>
      <c r="J22" s="19"/>
      <c r="K22" s="76"/>
      <c r="L22" s="29"/>
      <c r="M22" s="76"/>
      <c r="N22" s="29"/>
      <c r="O22" s="29"/>
      <c r="P22" s="75">
        <f>A22</f>
        <v>0</v>
      </c>
      <c r="Q22" s="82">
        <f>COUNTIF(médiateurs!$B22:$O22,Q$2)</f>
        <v>0</v>
      </c>
      <c r="R22" s="83">
        <f>COUNTIF(médiateurs!$B22:$O22,R$2)</f>
        <v>0</v>
      </c>
      <c r="S22" s="83">
        <f>COUNTIF(médiateurs!$B22:$O22,S$2)</f>
        <v>0</v>
      </c>
      <c r="T22" s="83">
        <f>COUNTIF(médiateurs!$B22:$O22,T$2)</f>
        <v>0</v>
      </c>
      <c r="U22" s="83">
        <f>COUNTIF(médiateurs!$B22:$O22,U$2)</f>
        <v>0</v>
      </c>
      <c r="V22" s="83">
        <f>COUNTIF(médiateurs!$B22:$O22,V$2)</f>
        <v>0</v>
      </c>
      <c r="W22" s="83">
        <f>COUNTIF(médiateurs!$B22:$O22,W$2)</f>
        <v>0</v>
      </c>
      <c r="X22" s="83">
        <f>COUNTIF(médiateurs!$B22:$O22,X$2)</f>
        <v>0</v>
      </c>
      <c r="Y22" s="83">
        <f>COUNTIF(médiateurs!$B22:$O22,Y$2)</f>
        <v>0</v>
      </c>
      <c r="Z22" s="83">
        <f>SUM(Q22:Y22)</f>
        <v>0</v>
      </c>
      <c r="AA22" s="83">
        <f>COUNTIF(médiateurs!$B22:$O22,AA$2)</f>
        <v>0</v>
      </c>
      <c r="AB22" s="83">
        <f>COUNTIF(médiateurs!$B22:$O22,AB$2)</f>
        <v>0</v>
      </c>
      <c r="AC22" s="83">
        <f>SUM(AA22:AB22)</f>
        <v>0</v>
      </c>
      <c r="AD22" s="83">
        <f>COUNTIF(médiateurs!$B22:$O22,AD$2)</f>
        <v>0</v>
      </c>
      <c r="AE22" s="83">
        <f>COUNTIF(médiateurs!$B22:$O22,AE$2)</f>
        <v>0</v>
      </c>
      <c r="AF22" s="83">
        <f>COUNTIF(médiateurs!$B22:$O22,AF$2)</f>
        <v>0</v>
      </c>
      <c r="AG22" s="83">
        <f>COUNTIF(médiateurs!$B22:$O22,AG$2)</f>
        <v>0</v>
      </c>
      <c r="AH22" s="83">
        <f>SUM(AD22:AG22)</f>
        <v>0</v>
      </c>
      <c r="AI22" s="83">
        <f>COUNTIF(médiateurs!$B22:$O22,AI$2)</f>
        <v>0</v>
      </c>
      <c r="AJ22" s="83">
        <f>COUNTIF(médiateurs!$B22:$O22,AJ$2)</f>
        <v>0</v>
      </c>
      <c r="AK22" s="83">
        <f>COUNTIF(médiateurs!$B22:$O22,AK$2)</f>
        <v>0</v>
      </c>
      <c r="AL22" s="83">
        <f>COUNTIF(médiateurs!$B22:$O22,AL$2)</f>
        <v>0</v>
      </c>
      <c r="AM22" s="83">
        <f t="shared" si="4"/>
        <v>0</v>
      </c>
      <c r="AN22" s="83">
        <f>COUNTIF(médiateurs!$B22:$O22,AN$2)</f>
        <v>0</v>
      </c>
      <c r="AO22" s="83">
        <f>COUNTIF(médiateurs!$B22:$O22,AO$2)</f>
        <v>0</v>
      </c>
      <c r="AP22" s="83">
        <f>COUNTIF(médiateurs!$B22:$O22,AP$2)</f>
        <v>0</v>
      </c>
      <c r="AQ22" s="83">
        <f>COUNTIF(médiateurs!$B22:$O22,AQ$2)</f>
        <v>0</v>
      </c>
      <c r="AR22" s="83">
        <f>SUM(AP22:AQ22)</f>
        <v>0</v>
      </c>
      <c r="AS22" s="83">
        <f>COUNTIF(médiateurs!$B22:$O22,AS$2)</f>
        <v>0</v>
      </c>
      <c r="AT22" s="20">
        <f>Z22+AC22+AH22+AM22+AN22+AO22+AR22+AS22</f>
        <v>0</v>
      </c>
    </row>
    <row r="23" spans="1:46" ht="37" customHeight="1">
      <c r="A23" s="81"/>
      <c r="B23" s="29"/>
      <c r="C23" s="29"/>
      <c r="D23" s="30"/>
      <c r="E23" s="29"/>
      <c r="F23" s="29"/>
      <c r="G23" s="77"/>
      <c r="H23" s="29"/>
      <c r="I23" s="76"/>
      <c r="J23" s="30"/>
      <c r="K23" s="29"/>
      <c r="L23" s="76"/>
      <c r="M23" s="29"/>
      <c r="N23" s="76"/>
      <c r="O23" s="76"/>
      <c r="P23" s="75">
        <f t="shared" ref="P23:P28" si="14">A23</f>
        <v>0</v>
      </c>
      <c r="Q23" s="82">
        <f>COUNTIF(médiateurs!$B23:$O23,Q$2)</f>
        <v>0</v>
      </c>
      <c r="R23" s="83">
        <f>COUNTIF(médiateurs!$B23:$O23,R$2)</f>
        <v>0</v>
      </c>
      <c r="S23" s="83">
        <f>COUNTIF(médiateurs!$B23:$O23,S$2)</f>
        <v>0</v>
      </c>
      <c r="T23" s="83">
        <f>COUNTIF(médiateurs!$B23:$O23,T$2)</f>
        <v>0</v>
      </c>
      <c r="U23" s="83">
        <f>COUNTIF(médiateurs!$B23:$O23,U$2)</f>
        <v>0</v>
      </c>
      <c r="V23" s="83">
        <f>COUNTIF(médiateurs!$B23:$O23,V$2)</f>
        <v>0</v>
      </c>
      <c r="W23" s="83">
        <f>COUNTIF(médiateurs!$B23:$O23,W$2)</f>
        <v>0</v>
      </c>
      <c r="X23" s="83">
        <f>COUNTIF(médiateurs!$B23:$O23,X$2)</f>
        <v>0</v>
      </c>
      <c r="Y23" s="83">
        <f>COUNTIF(médiateurs!$B23:$O23,Y$2)</f>
        <v>0</v>
      </c>
      <c r="Z23" s="83">
        <f t="shared" ref="Z23:Z28" si="15">SUM(Q23:Y23)</f>
        <v>0</v>
      </c>
      <c r="AA23" s="83">
        <f>COUNTIF(médiateurs!$B23:$O23,AA$2)</f>
        <v>0</v>
      </c>
      <c r="AB23" s="83">
        <f>COUNTIF(médiateurs!$B23:$O23,AB$2)</f>
        <v>0</v>
      </c>
      <c r="AC23" s="83">
        <f t="shared" ref="AC23:AC28" si="16">SUM(AA23:AB23)</f>
        <v>0</v>
      </c>
      <c r="AD23" s="83">
        <f>COUNTIF(médiateurs!$B23:$O23,AD$2)</f>
        <v>0</v>
      </c>
      <c r="AE23" s="83">
        <f>COUNTIF(médiateurs!$B23:$O23,AE$2)</f>
        <v>0</v>
      </c>
      <c r="AF23" s="83">
        <f>COUNTIF(médiateurs!$B23:$O23,AF$2)</f>
        <v>0</v>
      </c>
      <c r="AG23" s="83">
        <f>COUNTIF(médiateurs!$B23:$O23,AG$2)</f>
        <v>0</v>
      </c>
      <c r="AH23" s="83">
        <f t="shared" ref="AH23:AH28" si="17">SUM(AD23:AG23)</f>
        <v>0</v>
      </c>
      <c r="AI23" s="83">
        <f>COUNTIF(médiateurs!$B23:$O23,AI$2)</f>
        <v>0</v>
      </c>
      <c r="AJ23" s="83">
        <f>COUNTIF(médiateurs!$B23:$O23,AJ$2)</f>
        <v>0</v>
      </c>
      <c r="AK23" s="83">
        <f>COUNTIF(médiateurs!$B23:$O23,AK$2)</f>
        <v>0</v>
      </c>
      <c r="AL23" s="83">
        <f>COUNTIF(médiateurs!$B23:$O23,AL$2)</f>
        <v>0</v>
      </c>
      <c r="AM23" s="83">
        <f t="shared" si="4"/>
        <v>0</v>
      </c>
      <c r="AN23" s="83">
        <f>COUNTIF(médiateurs!$B23:$O23,AN$2)</f>
        <v>0</v>
      </c>
      <c r="AO23" s="83">
        <f>COUNTIF(médiateurs!$B23:$O23,AO$2)</f>
        <v>0</v>
      </c>
      <c r="AP23" s="83">
        <f>COUNTIF(médiateurs!$B23:$O23,AP$2)</f>
        <v>0</v>
      </c>
      <c r="AQ23" s="83">
        <f>COUNTIF(médiateurs!$B23:$O23,AQ$2)</f>
        <v>0</v>
      </c>
      <c r="AR23" s="83">
        <f t="shared" ref="AR23:AR28" si="18">SUM(AP23:AQ23)</f>
        <v>0</v>
      </c>
      <c r="AS23" s="83">
        <f>COUNTIF(médiateurs!$B23:$O23,AS$2)</f>
        <v>0</v>
      </c>
      <c r="AT23" s="20">
        <f t="shared" ref="AT23:AT28" si="19">Z23+AC23+AH23+AM23+AN23+AO23+AR23+AS23</f>
        <v>0</v>
      </c>
    </row>
    <row r="24" spans="1:46" ht="37" customHeight="1">
      <c r="A24" s="81"/>
      <c r="B24" s="29"/>
      <c r="C24" s="29"/>
      <c r="D24" s="30"/>
      <c r="E24" s="77"/>
      <c r="F24" s="29"/>
      <c r="G24" s="77"/>
      <c r="H24" s="29"/>
      <c r="I24" s="76"/>
      <c r="J24" s="30"/>
      <c r="K24" s="77"/>
      <c r="L24" s="77"/>
      <c r="M24" s="76"/>
      <c r="N24" s="76"/>
      <c r="O24" s="29"/>
      <c r="P24" s="75">
        <f t="shared" si="14"/>
        <v>0</v>
      </c>
      <c r="Q24" s="82">
        <f>COUNTIF(médiateurs!$B24:$O24,Q$2)</f>
        <v>0</v>
      </c>
      <c r="R24" s="83">
        <f>COUNTIF(médiateurs!$B24:$O24,R$2)</f>
        <v>0</v>
      </c>
      <c r="S24" s="83">
        <f>COUNTIF(médiateurs!$B24:$O24,S$2)</f>
        <v>0</v>
      </c>
      <c r="T24" s="83">
        <f>COUNTIF(médiateurs!$B24:$O24,T$2)</f>
        <v>0</v>
      </c>
      <c r="U24" s="83">
        <f>COUNTIF(médiateurs!$B24:$O24,U$2)</f>
        <v>0</v>
      </c>
      <c r="V24" s="83">
        <f>COUNTIF(médiateurs!$B24:$O24,V$2)</f>
        <v>0</v>
      </c>
      <c r="W24" s="83">
        <f>COUNTIF(médiateurs!$B24:$O24,W$2)</f>
        <v>0</v>
      </c>
      <c r="X24" s="83">
        <f>COUNTIF(médiateurs!$B24:$O24,X$2)</f>
        <v>0</v>
      </c>
      <c r="Y24" s="83">
        <f>COUNTIF(médiateurs!$B24:$O24,Y$2)</f>
        <v>0</v>
      </c>
      <c r="Z24" s="83">
        <f t="shared" si="15"/>
        <v>0</v>
      </c>
      <c r="AA24" s="83">
        <f>COUNTIF(médiateurs!$B24:$O24,AA$2)</f>
        <v>0</v>
      </c>
      <c r="AB24" s="83">
        <f>COUNTIF(médiateurs!$B24:$O24,AB$2)</f>
        <v>0</v>
      </c>
      <c r="AC24" s="83">
        <f t="shared" si="16"/>
        <v>0</v>
      </c>
      <c r="AD24" s="83">
        <f>COUNTIF(médiateurs!$B24:$O24,AD$2)</f>
        <v>0</v>
      </c>
      <c r="AE24" s="83">
        <f>COUNTIF(médiateurs!$B24:$O24,AE$2)</f>
        <v>0</v>
      </c>
      <c r="AF24" s="83">
        <f>COUNTIF(médiateurs!$B24:$O24,AF$2)</f>
        <v>0</v>
      </c>
      <c r="AG24" s="83">
        <f>COUNTIF(médiateurs!$B24:$O24,AG$2)</f>
        <v>0</v>
      </c>
      <c r="AH24" s="83">
        <f t="shared" si="17"/>
        <v>0</v>
      </c>
      <c r="AI24" s="83">
        <f>COUNTIF(médiateurs!$B24:$O24,AI$2)</f>
        <v>0</v>
      </c>
      <c r="AJ24" s="83">
        <f>COUNTIF(médiateurs!$B24:$O24,AJ$2)</f>
        <v>0</v>
      </c>
      <c r="AK24" s="83">
        <f>COUNTIF(médiateurs!$B24:$O24,AK$2)</f>
        <v>0</v>
      </c>
      <c r="AL24" s="83">
        <f>COUNTIF(médiateurs!$B24:$O24,AL$2)</f>
        <v>0</v>
      </c>
      <c r="AM24" s="83">
        <f t="shared" si="4"/>
        <v>0</v>
      </c>
      <c r="AN24" s="83">
        <f>COUNTIF(médiateurs!$B24:$O24,AN$2)</f>
        <v>0</v>
      </c>
      <c r="AO24" s="83">
        <f>COUNTIF(médiateurs!$B24:$O24,AO$2)</f>
        <v>0</v>
      </c>
      <c r="AP24" s="83">
        <f>COUNTIF(médiateurs!$B24:$O24,AP$2)</f>
        <v>0</v>
      </c>
      <c r="AQ24" s="83">
        <f>COUNTIF(médiateurs!$B24:$O24,AQ$2)</f>
        <v>0</v>
      </c>
      <c r="AR24" s="83">
        <f t="shared" si="18"/>
        <v>0</v>
      </c>
      <c r="AS24" s="83">
        <f>COUNTIF(médiateurs!$B24:$O24,AS$2)</f>
        <v>0</v>
      </c>
      <c r="AT24" s="20">
        <f t="shared" si="19"/>
        <v>0</v>
      </c>
    </row>
    <row r="25" spans="1:46" s="17" customFormat="1" ht="37" customHeight="1">
      <c r="A25" s="81"/>
      <c r="B25" s="78"/>
      <c r="C25" s="78"/>
      <c r="D25" s="19"/>
      <c r="E25" s="29"/>
      <c r="F25" s="29"/>
      <c r="G25" s="80"/>
      <c r="H25" s="29"/>
      <c r="I25" s="29"/>
      <c r="J25" s="19"/>
      <c r="K25" s="29"/>
      <c r="L25" s="80"/>
      <c r="M25" s="29"/>
      <c r="N25" s="80"/>
      <c r="O25" s="29"/>
      <c r="P25" s="75">
        <f t="shared" si="14"/>
        <v>0</v>
      </c>
      <c r="Q25" s="82">
        <f>COUNTIF(médiateurs!$B25:$O25,Q$2)</f>
        <v>0</v>
      </c>
      <c r="R25" s="83">
        <f>COUNTIF(médiateurs!$B25:$O25,R$2)</f>
        <v>0</v>
      </c>
      <c r="S25" s="83">
        <f>COUNTIF(médiateurs!$B25:$O25,S$2)</f>
        <v>0</v>
      </c>
      <c r="T25" s="83">
        <f>COUNTIF(médiateurs!$B25:$O25,T$2)</f>
        <v>0</v>
      </c>
      <c r="U25" s="83">
        <f>COUNTIF(médiateurs!$B25:$O25,U$2)</f>
        <v>0</v>
      </c>
      <c r="V25" s="83">
        <f>COUNTIF(médiateurs!$B25:$O25,V$2)</f>
        <v>0</v>
      </c>
      <c r="W25" s="83">
        <f>COUNTIF(médiateurs!$B25:$O25,W$2)</f>
        <v>0</v>
      </c>
      <c r="X25" s="83">
        <f>COUNTIF(médiateurs!$B25:$O25,X$2)</f>
        <v>0</v>
      </c>
      <c r="Y25" s="83">
        <f>COUNTIF(médiateurs!$B25:$O25,Y$2)</f>
        <v>0</v>
      </c>
      <c r="Z25" s="83">
        <f t="shared" si="15"/>
        <v>0</v>
      </c>
      <c r="AA25" s="83">
        <f>COUNTIF(médiateurs!$B25:$O25,AA$2)</f>
        <v>0</v>
      </c>
      <c r="AB25" s="83">
        <f>COUNTIF(médiateurs!$B25:$O25,AB$2)</f>
        <v>0</v>
      </c>
      <c r="AC25" s="83">
        <f t="shared" si="16"/>
        <v>0</v>
      </c>
      <c r="AD25" s="83">
        <f>COUNTIF(médiateurs!$B25:$O25,AD$2)</f>
        <v>0</v>
      </c>
      <c r="AE25" s="83">
        <f>COUNTIF(médiateurs!$B25:$O25,AE$2)</f>
        <v>0</v>
      </c>
      <c r="AF25" s="83">
        <f>COUNTIF(médiateurs!$B25:$O25,AF$2)</f>
        <v>0</v>
      </c>
      <c r="AG25" s="83">
        <f>COUNTIF(médiateurs!$B25:$O25,AG$2)</f>
        <v>0</v>
      </c>
      <c r="AH25" s="83">
        <f t="shared" si="17"/>
        <v>0</v>
      </c>
      <c r="AI25" s="83">
        <f>COUNTIF(médiateurs!$B25:$O25,AI$2)</f>
        <v>0</v>
      </c>
      <c r="AJ25" s="83">
        <f>COUNTIF(médiateurs!$B25:$O25,AJ$2)</f>
        <v>0</v>
      </c>
      <c r="AK25" s="83">
        <f>COUNTIF(médiateurs!$B25:$O25,AK$2)</f>
        <v>0</v>
      </c>
      <c r="AL25" s="83">
        <f>COUNTIF(médiateurs!$B25:$O25,AL$2)</f>
        <v>0</v>
      </c>
      <c r="AM25" s="83">
        <f t="shared" si="4"/>
        <v>0</v>
      </c>
      <c r="AN25" s="83">
        <f>COUNTIF(médiateurs!$B25:$O25,AN$2)</f>
        <v>0</v>
      </c>
      <c r="AO25" s="83">
        <f>COUNTIF(médiateurs!$B25:$O25,AO$2)</f>
        <v>0</v>
      </c>
      <c r="AP25" s="83">
        <f>COUNTIF(médiateurs!$B25:$O25,AP$2)</f>
        <v>0</v>
      </c>
      <c r="AQ25" s="83">
        <f>COUNTIF(médiateurs!$B25:$O25,AQ$2)</f>
        <v>0</v>
      </c>
      <c r="AR25" s="83">
        <f t="shared" si="18"/>
        <v>0</v>
      </c>
      <c r="AS25" s="83">
        <f>COUNTIF(médiateurs!$B25:$O25,AS$2)</f>
        <v>0</v>
      </c>
      <c r="AT25" s="20">
        <f t="shared" si="19"/>
        <v>0</v>
      </c>
    </row>
    <row r="26" spans="1:46" s="17" customFormat="1" ht="37" customHeight="1">
      <c r="A26" s="81"/>
      <c r="B26" s="29"/>
      <c r="C26" s="80"/>
      <c r="D26" s="19"/>
      <c r="E26" s="29"/>
      <c r="F26" s="29"/>
      <c r="G26" s="29"/>
      <c r="H26" s="76"/>
      <c r="I26" s="76"/>
      <c r="J26" s="19"/>
      <c r="K26" s="76"/>
      <c r="L26" s="29"/>
      <c r="M26" s="76"/>
      <c r="N26" s="76"/>
      <c r="O26" s="29"/>
      <c r="P26" s="75">
        <f t="shared" si="14"/>
        <v>0</v>
      </c>
      <c r="Q26" s="82">
        <f>COUNTIF(médiateurs!$B26:$O26,Q$2)</f>
        <v>0</v>
      </c>
      <c r="R26" s="83">
        <f>COUNTIF(médiateurs!$B26:$O26,R$2)</f>
        <v>0</v>
      </c>
      <c r="S26" s="83">
        <f>COUNTIF(médiateurs!$B26:$O26,S$2)</f>
        <v>0</v>
      </c>
      <c r="T26" s="83">
        <f>COUNTIF(médiateurs!$B26:$O26,T$2)</f>
        <v>0</v>
      </c>
      <c r="U26" s="83">
        <f>COUNTIF(médiateurs!$B26:$O26,U$2)</f>
        <v>0</v>
      </c>
      <c r="V26" s="83">
        <f>COUNTIF(médiateurs!$B26:$O26,V$2)</f>
        <v>0</v>
      </c>
      <c r="W26" s="83">
        <f>COUNTIF(médiateurs!$B26:$O26,W$2)</f>
        <v>0</v>
      </c>
      <c r="X26" s="83">
        <f>COUNTIF(médiateurs!$B26:$O26,X$2)</f>
        <v>0</v>
      </c>
      <c r="Y26" s="83">
        <f>COUNTIF(médiateurs!$B26:$O26,Y$2)</f>
        <v>0</v>
      </c>
      <c r="Z26" s="83">
        <f t="shared" si="15"/>
        <v>0</v>
      </c>
      <c r="AA26" s="83">
        <f>COUNTIF(médiateurs!$B26:$O26,AA$2)</f>
        <v>0</v>
      </c>
      <c r="AB26" s="83">
        <f>COUNTIF(médiateurs!$B26:$O26,AB$2)</f>
        <v>0</v>
      </c>
      <c r="AC26" s="83">
        <f t="shared" si="16"/>
        <v>0</v>
      </c>
      <c r="AD26" s="83">
        <f>COUNTIF(médiateurs!$B26:$O26,AD$2)</f>
        <v>0</v>
      </c>
      <c r="AE26" s="83">
        <f>COUNTIF(médiateurs!$B26:$O26,AE$2)</f>
        <v>0</v>
      </c>
      <c r="AF26" s="83">
        <f>COUNTIF(médiateurs!$B26:$O26,AF$2)</f>
        <v>0</v>
      </c>
      <c r="AG26" s="83">
        <f>COUNTIF(médiateurs!$B26:$O26,AG$2)</f>
        <v>0</v>
      </c>
      <c r="AH26" s="83">
        <f t="shared" si="17"/>
        <v>0</v>
      </c>
      <c r="AI26" s="83">
        <f>COUNTIF(médiateurs!$B26:$O26,AI$2)</f>
        <v>0</v>
      </c>
      <c r="AJ26" s="83">
        <f>COUNTIF(médiateurs!$B26:$O26,AJ$2)</f>
        <v>0</v>
      </c>
      <c r="AK26" s="83">
        <f>COUNTIF(médiateurs!$B26:$O26,AK$2)</f>
        <v>0</v>
      </c>
      <c r="AL26" s="83">
        <f>COUNTIF(médiateurs!$B26:$O26,AL$2)</f>
        <v>0</v>
      </c>
      <c r="AM26" s="83">
        <f>SUM(AI26:AL26)</f>
        <v>0</v>
      </c>
      <c r="AN26" s="83">
        <f>COUNTIF(médiateurs!$B26:$O26,AN$2)</f>
        <v>0</v>
      </c>
      <c r="AO26" s="83">
        <f>COUNTIF(médiateurs!$B26:$O26,AO$2)</f>
        <v>0</v>
      </c>
      <c r="AP26" s="83">
        <f>COUNTIF(médiateurs!$B26:$O26,AP$2)</f>
        <v>0</v>
      </c>
      <c r="AQ26" s="83">
        <f>COUNTIF(médiateurs!$B26:$O26,AQ$2)</f>
        <v>0</v>
      </c>
      <c r="AR26" s="83">
        <f t="shared" si="18"/>
        <v>0</v>
      </c>
      <c r="AS26" s="83">
        <f>COUNTIF(médiateurs!$B26:$O26,AS$2)</f>
        <v>0</v>
      </c>
      <c r="AT26" s="20">
        <f t="shared" si="19"/>
        <v>0</v>
      </c>
    </row>
    <row r="27" spans="1:46" s="17" customFormat="1" ht="37" customHeight="1">
      <c r="A27" s="81"/>
      <c r="B27" s="29"/>
      <c r="C27" s="80"/>
      <c r="D27" s="19"/>
      <c r="E27" s="78"/>
      <c r="F27" s="29"/>
      <c r="G27" s="29"/>
      <c r="H27" s="76"/>
      <c r="I27" s="77"/>
      <c r="J27" s="19"/>
      <c r="K27" s="29"/>
      <c r="L27" s="76"/>
      <c r="M27" s="78"/>
      <c r="N27" s="76"/>
      <c r="O27" s="29"/>
      <c r="P27" s="75">
        <f t="shared" si="14"/>
        <v>0</v>
      </c>
      <c r="Q27" s="82">
        <f>COUNTIF(médiateurs!$B27:$O27,Q$2)</f>
        <v>0</v>
      </c>
      <c r="R27" s="83">
        <f>COUNTIF(médiateurs!$B27:$O27,R$2)</f>
        <v>0</v>
      </c>
      <c r="S27" s="83">
        <f>COUNTIF(médiateurs!$B27:$O27,S$2)</f>
        <v>0</v>
      </c>
      <c r="T27" s="83">
        <f>COUNTIF(médiateurs!$B27:$O27,T$2)</f>
        <v>0</v>
      </c>
      <c r="U27" s="83">
        <f>COUNTIF(médiateurs!$B27:$O27,U$2)</f>
        <v>0</v>
      </c>
      <c r="V27" s="83">
        <f>COUNTIF(médiateurs!$B27:$O27,V$2)</f>
        <v>0</v>
      </c>
      <c r="W27" s="83">
        <f>COUNTIF(médiateurs!$B27:$O27,W$2)</f>
        <v>0</v>
      </c>
      <c r="X27" s="83">
        <f>COUNTIF(médiateurs!$B27:$O27,X$2)</f>
        <v>0</v>
      </c>
      <c r="Y27" s="83">
        <f>COUNTIF(médiateurs!$B27:$O27,Y$2)</f>
        <v>0</v>
      </c>
      <c r="Z27" s="83">
        <f t="shared" si="15"/>
        <v>0</v>
      </c>
      <c r="AA27" s="83">
        <f>COUNTIF(médiateurs!$B27:$O27,AA$2)</f>
        <v>0</v>
      </c>
      <c r="AB27" s="83">
        <f>COUNTIF(médiateurs!$B27:$O27,AB$2)</f>
        <v>0</v>
      </c>
      <c r="AC27" s="83">
        <f t="shared" si="16"/>
        <v>0</v>
      </c>
      <c r="AD27" s="83">
        <f>COUNTIF(médiateurs!$B27:$O27,AD$2)</f>
        <v>0</v>
      </c>
      <c r="AE27" s="83">
        <f>COUNTIF(médiateurs!$B27:$O27,AE$2)</f>
        <v>0</v>
      </c>
      <c r="AF27" s="83">
        <f>COUNTIF(médiateurs!$B27:$O27,AF$2)</f>
        <v>0</v>
      </c>
      <c r="AG27" s="83">
        <f>COUNTIF(médiateurs!$B27:$O27,AG$2)</f>
        <v>0</v>
      </c>
      <c r="AH27" s="83">
        <f t="shared" si="17"/>
        <v>0</v>
      </c>
      <c r="AI27" s="83">
        <f>COUNTIF(médiateurs!$B27:$O27,AI$2)</f>
        <v>0</v>
      </c>
      <c r="AJ27" s="83">
        <f>COUNTIF(médiateurs!$B27:$O27,AJ$2)</f>
        <v>0</v>
      </c>
      <c r="AK27" s="83">
        <f>COUNTIF(médiateurs!$B27:$O27,AK$2)</f>
        <v>0</v>
      </c>
      <c r="AL27" s="83">
        <f>COUNTIF(médiateurs!$B27:$O27,AL$2)</f>
        <v>0</v>
      </c>
      <c r="AM27" s="83">
        <f t="shared" si="4"/>
        <v>0</v>
      </c>
      <c r="AN27" s="83">
        <f>COUNTIF(médiateurs!$B27:$O27,AN$2)</f>
        <v>0</v>
      </c>
      <c r="AO27" s="83">
        <f>COUNTIF(médiateurs!$B27:$O27,AO$2)</f>
        <v>0</v>
      </c>
      <c r="AP27" s="83">
        <f>COUNTIF(médiateurs!$B27:$O27,AP$2)</f>
        <v>0</v>
      </c>
      <c r="AQ27" s="83">
        <f>COUNTIF(médiateurs!$B27:$O27,AQ$2)</f>
        <v>0</v>
      </c>
      <c r="AR27" s="83">
        <f t="shared" si="18"/>
        <v>0</v>
      </c>
      <c r="AS27" s="83">
        <f>COUNTIF(médiateurs!$B27:$O27,AS$2)</f>
        <v>0</v>
      </c>
      <c r="AT27" s="20">
        <f t="shared" si="19"/>
        <v>0</v>
      </c>
    </row>
    <row r="28" spans="1:46" ht="37" customHeight="1">
      <c r="A28" s="81"/>
      <c r="B28" s="80"/>
      <c r="C28" s="29"/>
      <c r="D28" s="19"/>
      <c r="E28" s="29"/>
      <c r="F28" s="77"/>
      <c r="G28" s="29"/>
      <c r="H28" s="76"/>
      <c r="I28" s="29"/>
      <c r="J28" s="19"/>
      <c r="K28" s="76"/>
      <c r="L28" s="29"/>
      <c r="M28" s="76"/>
      <c r="N28" s="76"/>
      <c r="O28" s="29"/>
      <c r="P28" s="75">
        <f t="shared" si="14"/>
        <v>0</v>
      </c>
      <c r="Q28" s="82">
        <f>COUNTIF(médiateurs!$B28:$O28,Q$2)</f>
        <v>0</v>
      </c>
      <c r="R28" s="83">
        <f>COUNTIF(médiateurs!$B28:$O28,R$2)</f>
        <v>0</v>
      </c>
      <c r="S28" s="83">
        <f>COUNTIF(médiateurs!$B28:$O28,S$2)</f>
        <v>0</v>
      </c>
      <c r="T28" s="83">
        <f>COUNTIF(médiateurs!$B28:$O28,T$2)</f>
        <v>0</v>
      </c>
      <c r="U28" s="83">
        <f>COUNTIF(médiateurs!$B28:$O28,U$2)</f>
        <v>0</v>
      </c>
      <c r="V28" s="83">
        <f>COUNTIF(médiateurs!$B28:$O28,V$2)</f>
        <v>0</v>
      </c>
      <c r="W28" s="83">
        <f>COUNTIF(médiateurs!$B28:$O28,W$2)</f>
        <v>0</v>
      </c>
      <c r="X28" s="83">
        <f>COUNTIF(médiateurs!$B28:$O28,X$2)</f>
        <v>0</v>
      </c>
      <c r="Y28" s="83">
        <f>COUNTIF(médiateurs!$B28:$O28,Y$2)</f>
        <v>0</v>
      </c>
      <c r="Z28" s="83">
        <f t="shared" si="15"/>
        <v>0</v>
      </c>
      <c r="AA28" s="83">
        <f>COUNTIF(médiateurs!$B28:$O28,AA$2)</f>
        <v>0</v>
      </c>
      <c r="AB28" s="83">
        <f>COUNTIF(médiateurs!$B28:$O28,AB$2)</f>
        <v>0</v>
      </c>
      <c r="AC28" s="83">
        <f t="shared" si="16"/>
        <v>0</v>
      </c>
      <c r="AD28" s="83">
        <f>COUNTIF(médiateurs!$B28:$O28,AD$2)</f>
        <v>0</v>
      </c>
      <c r="AE28" s="83">
        <f>COUNTIF(médiateurs!$B28:$O28,AE$2)</f>
        <v>0</v>
      </c>
      <c r="AF28" s="83">
        <f>COUNTIF(médiateurs!$B28:$O28,AF$2)</f>
        <v>0</v>
      </c>
      <c r="AG28" s="83">
        <f>COUNTIF(médiateurs!$B28:$O28,AG$2)</f>
        <v>0</v>
      </c>
      <c r="AH28" s="83">
        <f t="shared" si="17"/>
        <v>0</v>
      </c>
      <c r="AI28" s="83">
        <f>COUNTIF(médiateurs!$B28:$O28,AI$2)</f>
        <v>0</v>
      </c>
      <c r="AJ28" s="83">
        <f>COUNTIF(médiateurs!$B28:$O28,AJ$2)</f>
        <v>0</v>
      </c>
      <c r="AK28" s="83">
        <f>COUNTIF(médiateurs!$B28:$O28,AK$2)</f>
        <v>0</v>
      </c>
      <c r="AL28" s="83">
        <f>COUNTIF(médiateurs!$B28:$O28,AL$2)</f>
        <v>0</v>
      </c>
      <c r="AM28" s="83">
        <f t="shared" si="4"/>
        <v>0</v>
      </c>
      <c r="AN28" s="83">
        <f>COUNTIF(médiateurs!$B28:$O28,AN$2)</f>
        <v>0</v>
      </c>
      <c r="AO28" s="83">
        <f>COUNTIF(médiateurs!$B28:$O28,AO$2)</f>
        <v>0</v>
      </c>
      <c r="AP28" s="83">
        <f>COUNTIF(médiateurs!$B28:$O28,AP$2)</f>
        <v>0</v>
      </c>
      <c r="AQ28" s="83">
        <f>COUNTIF(médiateurs!$B28:$O28,AQ$2)</f>
        <v>0</v>
      </c>
      <c r="AR28" s="83">
        <f t="shared" si="18"/>
        <v>0</v>
      </c>
      <c r="AS28" s="83">
        <f>COUNTIF(médiateurs!$B28:$O28,AS$2)</f>
        <v>0</v>
      </c>
      <c r="AT28" s="20">
        <f t="shared" si="19"/>
        <v>0</v>
      </c>
    </row>
    <row r="29" spans="1:46" ht="37" customHeight="1">
      <c r="C29" s="55"/>
      <c r="J29" s="22"/>
      <c r="M29" s="31"/>
    </row>
    <row r="30" spans="1:46" ht="37" customHeight="1">
      <c r="A30" s="87" t="s">
        <v>46</v>
      </c>
      <c r="B30" s="87"/>
      <c r="C30" s="88" t="s">
        <v>47</v>
      </c>
      <c r="D30" s="88"/>
      <c r="E30" s="88" t="s">
        <v>42</v>
      </c>
      <c r="F30" s="88"/>
      <c r="G30" s="88" t="s">
        <v>39</v>
      </c>
      <c r="H30" s="88"/>
      <c r="I30" s="88" t="s">
        <v>11</v>
      </c>
      <c r="J30" s="88"/>
      <c r="K30" s="88" t="s">
        <v>75</v>
      </c>
      <c r="L30" s="88"/>
      <c r="N30" s="22"/>
      <c r="O30" s="22"/>
      <c r="P30" s="22"/>
      <c r="X30" s="16"/>
      <c r="Y30" s="16"/>
    </row>
    <row r="32" spans="1:46" ht="37" customHeight="1">
      <c r="A32" s="84" t="s">
        <v>4</v>
      </c>
      <c r="B32" s="56" t="s">
        <v>32</v>
      </c>
      <c r="C32" s="56" t="s">
        <v>32</v>
      </c>
      <c r="E32" s="56" t="s">
        <v>32</v>
      </c>
      <c r="F32" s="56" t="s">
        <v>32</v>
      </c>
      <c r="G32" s="56" t="s">
        <v>32</v>
      </c>
      <c r="H32" s="56" t="s">
        <v>32</v>
      </c>
      <c r="I32" s="56" t="s">
        <v>32</v>
      </c>
      <c r="K32" s="56" t="s">
        <v>32</v>
      </c>
      <c r="L32" s="56" t="s">
        <v>32</v>
      </c>
      <c r="M32" s="56" t="s">
        <v>32</v>
      </c>
      <c r="N32" s="56" t="s">
        <v>32</v>
      </c>
      <c r="O32" s="56" t="s">
        <v>32</v>
      </c>
      <c r="P32" s="73"/>
    </row>
    <row r="33" spans="1:16" ht="37" customHeight="1">
      <c r="A33" s="84"/>
      <c r="B33" s="54">
        <v>10</v>
      </c>
      <c r="C33" s="54">
        <v>9</v>
      </c>
      <c r="E33" s="54">
        <v>10</v>
      </c>
      <c r="F33" s="54">
        <v>10</v>
      </c>
      <c r="G33" s="54">
        <v>10</v>
      </c>
      <c r="H33" s="54">
        <v>10</v>
      </c>
      <c r="I33" s="54">
        <v>10</v>
      </c>
      <c r="K33" s="54">
        <v>10</v>
      </c>
      <c r="L33" s="54">
        <v>10</v>
      </c>
      <c r="M33" s="54">
        <v>10</v>
      </c>
      <c r="N33" s="54">
        <v>10</v>
      </c>
      <c r="O33" s="54">
        <v>10</v>
      </c>
      <c r="P33" s="74"/>
    </row>
    <row r="34" spans="1:16" ht="37" customHeight="1">
      <c r="A34" s="84"/>
      <c r="B34" s="56" t="s">
        <v>31</v>
      </c>
      <c r="C34" s="56" t="s">
        <v>31</v>
      </c>
      <c r="E34" s="56" t="s">
        <v>31</v>
      </c>
      <c r="F34" s="56" t="s">
        <v>31</v>
      </c>
      <c r="G34" s="56" t="s">
        <v>31</v>
      </c>
      <c r="H34" s="56" t="s">
        <v>31</v>
      </c>
      <c r="I34" s="56" t="s">
        <v>31</v>
      </c>
      <c r="K34" s="56" t="s">
        <v>31</v>
      </c>
      <c r="L34" s="56" t="s">
        <v>31</v>
      </c>
      <c r="M34" s="56" t="s">
        <v>31</v>
      </c>
      <c r="N34" s="56" t="s">
        <v>31</v>
      </c>
      <c r="O34" s="56" t="s">
        <v>31</v>
      </c>
      <c r="P34" s="73"/>
    </row>
    <row r="35" spans="1:16" ht="37" customHeight="1">
      <c r="A35" s="84"/>
      <c r="B35" s="54">
        <v>16</v>
      </c>
      <c r="C35" s="54">
        <v>17</v>
      </c>
      <c r="E35" s="54">
        <v>17</v>
      </c>
      <c r="F35" s="54">
        <v>17</v>
      </c>
      <c r="G35" s="54">
        <v>17</v>
      </c>
      <c r="H35" s="54">
        <v>17</v>
      </c>
      <c r="I35" s="54">
        <v>17</v>
      </c>
      <c r="K35" s="54">
        <v>17</v>
      </c>
      <c r="L35" s="54">
        <v>17</v>
      </c>
      <c r="M35" s="54">
        <v>17</v>
      </c>
      <c r="N35" s="54">
        <v>17</v>
      </c>
      <c r="O35" s="54">
        <v>17</v>
      </c>
      <c r="P35" s="74"/>
    </row>
  </sheetData>
  <sheetCalcPr fullCalcOnLoad="1"/>
  <sortState ref="G20:I20">
    <sortCondition ref="G20"/>
  </sortState>
  <mergeCells count="11">
    <mergeCell ref="A32:A35"/>
    <mergeCell ref="A1:O1"/>
    <mergeCell ref="A12:O12"/>
    <mergeCell ref="A3:O3"/>
    <mergeCell ref="A21:O21"/>
    <mergeCell ref="A30:B30"/>
    <mergeCell ref="C30:D30"/>
    <mergeCell ref="E30:F30"/>
    <mergeCell ref="G30:H30"/>
    <mergeCell ref="I30:J30"/>
    <mergeCell ref="K30:L30"/>
  </mergeCells>
  <phoneticPr fontId="26" type="noConversion"/>
  <conditionalFormatting sqref="B13:B15 A28 A1:A3 O10:O11 Z2:AC2 AV1:XFD1048576 O20 H18:H20 B2:P2 A12 P23:P1048576 A7 A10 A16 A19 M5:M8 N22:P22 I19 N18:O18 B22:G28 I10:I11 H5:H6 B4:G11 I15 K23:K25 A31:B1048576 M18:M20 I4 I7:I8 I27:I28 J4:J11 M25:N25 C29:N1048576 J13:J20 K15:K18 J22:J28 L14 L17:L19 K7 K27 L11 L28 K13:L13 L6 K4:K5 B17:B20 L4 L24:L26 M27 N7:N8 M14:M15 L22 M23 N13 N4:N5 O7 K8:L9 H13:H14 A21 H22:H25 A29:B29 I25 H8:H10 O14:O17 C13:G20 O24:O1048576 A25 AH2:AT2">
    <cfRule type="cellIs" dxfId="1" priority="0" stopIfTrue="1" operator="equal">
      <formula>"Médiation Ateliers"</formula>
    </cfRule>
  </conditionalFormatting>
  <conditionalFormatting sqref="Q2:Y2 AD2:AG2 Q4:AT11 Q13:AT20 Q22:AT28">
    <cfRule type="cellIs" dxfId="0" priority="1" stopIfTrue="1" operator="equal">
      <formula>0</formula>
    </cfRule>
  </conditionalFormatting>
  <printOptions horizontalCentered="1" verticalCentered="1"/>
  <pageMargins left="0.39370078740157483" right="0.39370078740157483" top="0.59055118110236227" bottom="0.59055118110236227" header="0.39370078740157483" footer="0.39370078740157483"/>
  <pageSetup paperSize="10" scale="32" orientation="landscape" horizontalDpi="4294967292" verticalDpi="4294967292"/>
  <headerFooter>
    <oddHeader>&amp;C&amp;20Mis à jour le &amp;D à &amp;T</oddHeader>
  </headerFooter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enableFormatConditionsCalculation="0">
    <pageSetUpPr fitToPage="1"/>
  </sheetPr>
  <dimension ref="A1:Z119"/>
  <sheetViews>
    <sheetView topLeftCell="C1" zoomScale="70" zoomScaleNormal="50" zoomScalePageLayoutView="50" workbookViewId="0">
      <selection activeCell="O22" sqref="O22:O39"/>
    </sheetView>
  </sheetViews>
  <sheetFormatPr baseColWidth="10" defaultColWidth="25.6640625" defaultRowHeight="40" customHeight="1"/>
  <cols>
    <col min="1" max="1" width="4.6640625" style="6" customWidth="1"/>
    <col min="2" max="2" width="27.1640625" style="6" customWidth="1"/>
    <col min="3" max="3" width="16.1640625" style="6" customWidth="1"/>
    <col min="4" max="4" width="19.5" style="6" customWidth="1"/>
    <col min="5" max="5" width="16.1640625" style="6" customWidth="1"/>
    <col min="6" max="6" width="6.6640625" style="6" customWidth="1"/>
    <col min="7" max="8" width="15.6640625" style="6" customWidth="1"/>
    <col min="9" max="9" width="2.1640625" style="6" customWidth="1"/>
    <col min="10" max="10" width="10.5" style="6" customWidth="1"/>
    <col min="11" max="11" width="2.1640625" style="6" customWidth="1"/>
    <col min="12" max="12" width="20.33203125" style="6" customWidth="1"/>
    <col min="13" max="13" width="19.6640625" style="6" customWidth="1"/>
    <col min="14" max="14" width="17.6640625" style="1" customWidth="1"/>
    <col min="15" max="15" width="17.6640625" style="6" customWidth="1"/>
    <col min="16" max="16" width="1.6640625" style="6" customWidth="1"/>
    <col min="17" max="17" width="21.33203125" style="6" customWidth="1"/>
    <col min="18" max="18" width="18.83203125" style="6" customWidth="1"/>
    <col min="19" max="20" width="17.6640625" style="1" customWidth="1"/>
    <col min="21" max="21" width="1.6640625" style="6" customWidth="1"/>
    <col min="22" max="22" width="21.1640625" style="6" customWidth="1"/>
    <col min="23" max="23" width="18.83203125" style="6" customWidth="1"/>
    <col min="24" max="25" width="17.6640625" style="1" customWidth="1"/>
    <col min="26" max="26" width="22.6640625" style="6" customWidth="1"/>
    <col min="27" max="16384" width="25.6640625" style="6"/>
  </cols>
  <sheetData>
    <row r="1" spans="1:26" ht="40" customHeight="1" thickBot="1">
      <c r="A1" s="163" t="s">
        <v>88</v>
      </c>
      <c r="B1" s="163"/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3"/>
      <c r="P1" s="163"/>
      <c r="Q1" s="163"/>
      <c r="R1" s="163"/>
      <c r="S1" s="163"/>
      <c r="T1" s="163"/>
      <c r="U1" s="163"/>
      <c r="V1" s="163"/>
      <c r="W1" s="163"/>
      <c r="X1" s="163"/>
      <c r="Y1" s="163"/>
      <c r="Z1" s="163"/>
    </row>
    <row r="2" spans="1:26" s="5" customFormat="1" ht="40" customHeight="1" thickBot="1">
      <c r="A2" s="160" t="s">
        <v>16</v>
      </c>
      <c r="B2" s="161"/>
      <c r="C2" s="161"/>
      <c r="D2" s="161"/>
      <c r="E2" s="161"/>
      <c r="F2" s="161"/>
      <c r="G2" s="161"/>
      <c r="H2" s="161"/>
      <c r="I2" s="161"/>
      <c r="J2" s="161"/>
      <c r="K2" s="161"/>
      <c r="L2" s="161"/>
      <c r="M2" s="161"/>
      <c r="N2" s="161"/>
      <c r="O2" s="161"/>
      <c r="P2" s="161"/>
      <c r="Q2" s="161"/>
      <c r="R2" s="161"/>
      <c r="S2" s="161"/>
      <c r="T2" s="161"/>
      <c r="U2" s="161"/>
      <c r="V2" s="161"/>
      <c r="W2" s="161"/>
      <c r="X2" s="161"/>
      <c r="Y2" s="161"/>
      <c r="Z2" s="162"/>
    </row>
    <row r="3" spans="1:26" s="5" customFormat="1" ht="40" customHeight="1" thickBot="1">
      <c r="A3" s="41" t="s">
        <v>19</v>
      </c>
      <c r="B3" s="42" t="s">
        <v>30</v>
      </c>
      <c r="C3" s="42" t="s">
        <v>63</v>
      </c>
      <c r="D3" s="42" t="s">
        <v>64</v>
      </c>
      <c r="E3" s="42" t="s">
        <v>65</v>
      </c>
      <c r="F3" s="42" t="s">
        <v>66</v>
      </c>
      <c r="G3" s="42" t="s">
        <v>54</v>
      </c>
      <c r="H3" s="43" t="s">
        <v>55</v>
      </c>
      <c r="I3" s="8"/>
      <c r="J3" s="66" t="s">
        <v>69</v>
      </c>
      <c r="K3" s="8"/>
      <c r="L3" s="49" t="s">
        <v>56</v>
      </c>
      <c r="M3" s="50" t="s">
        <v>73</v>
      </c>
      <c r="N3" s="50" t="s">
        <v>81</v>
      </c>
      <c r="O3" s="51" t="s">
        <v>18</v>
      </c>
      <c r="P3" s="10"/>
      <c r="Q3" s="131" t="s">
        <v>5</v>
      </c>
      <c r="R3" s="132"/>
      <c r="S3" s="170" t="s">
        <v>24</v>
      </c>
      <c r="T3" s="171"/>
      <c r="U3" s="9"/>
      <c r="V3" s="139" t="s">
        <v>3</v>
      </c>
      <c r="W3" s="140"/>
      <c r="X3" s="141" t="s">
        <v>24</v>
      </c>
      <c r="Y3" s="142"/>
      <c r="Z3" s="60" t="s">
        <v>37</v>
      </c>
    </row>
    <row r="4" spans="1:26" s="5" customFormat="1" ht="15" customHeight="1">
      <c r="A4" s="128">
        <v>1</v>
      </c>
      <c r="B4" s="121" t="e">
        <f>VLOOKUP($A4,[1]liste_inscriptions!$A:$AD,6,FALSE)</f>
        <v>#N/A</v>
      </c>
      <c r="C4" s="121" t="e">
        <f>VLOOKUP($A4,[1]liste_inscriptions!$A:$AD,9,FALSE)</f>
        <v>#N/A</v>
      </c>
      <c r="D4" s="121" t="e">
        <f>VLOOKUP($A4,[1]liste_inscriptions!$A:$AD,12,FALSE)</f>
        <v>#N/A</v>
      </c>
      <c r="E4" s="121" t="e">
        <f>VLOOKUP($A4,[1]liste_inscriptions!$A:$AD,14,FALSE)</f>
        <v>#N/A</v>
      </c>
      <c r="F4" s="121" t="e">
        <f>VLOOKUP($A4,[1]liste_inscriptions!$A:$AD,17,FALSE)</f>
        <v>#N/A</v>
      </c>
      <c r="G4" s="121" t="e">
        <f>VLOOKUP($A4,[1]liste_inscriptions!$A:$AD,16,FALSE)</f>
        <v>#N/A</v>
      </c>
      <c r="H4" s="122" t="e">
        <f>VLOOKUP($A4,[1]liste_inscriptions!$A:$AD,18,FALSE)</f>
        <v>#N/A</v>
      </c>
      <c r="I4" s="9"/>
      <c r="J4" s="89" t="e">
        <f>INDEX(médiateurs!$A:$O,MATCH("accueil maison des rencontres",médiateurs!$B:$B,0),1)</f>
        <v>#N/A</v>
      </c>
      <c r="K4" s="9"/>
      <c r="L4" s="92" t="s">
        <v>28</v>
      </c>
      <c r="M4" s="61" t="e">
        <f>VLOOKUP($A4,[1]liste_inscriptions!$A:$AJ,34,FALSE)</f>
        <v>#N/A</v>
      </c>
      <c r="N4" s="129" t="e">
        <f>INDEX(médiateurs!$A:$O,MATCH(L4,médiateurs!$B:$B,0),1)</f>
        <v>#N/A</v>
      </c>
      <c r="O4" s="101" t="e">
        <f>INDEX(médiateurs!$A:$O,MATCH(O3,médiateurs!$B:$B,0),1)</f>
        <v>#N/A</v>
      </c>
      <c r="P4" s="11"/>
      <c r="Q4" s="133" t="s">
        <v>70</v>
      </c>
      <c r="R4" s="134"/>
      <c r="S4" s="94" t="e">
        <f>INDEX(médiateurs!$A:$O,MATCH(Q4,médiateurs!$B:$B,0),1)</f>
        <v>#N/A</v>
      </c>
      <c r="T4" s="101" t="e">
        <f>INDEX(médiateurs!$A:$O,MATCH("Projection MDVA 2",médiateurs!$B:$B,0),1)</f>
        <v>#N/A</v>
      </c>
      <c r="U4" s="9"/>
      <c r="V4" s="143" t="e">
        <f>TEXT(VLOOKUP($A4,[1]liste_inscriptions!$A:$AJ,30,FALSE)," ")</f>
        <v>#N/A</v>
      </c>
      <c r="W4" s="144"/>
      <c r="X4" s="94" t="str">
        <f>IF(ISNA(INDEX(médiateurs!$A:$O,MATCH(V4,médiateurs!$B:$B,0),1)),"",INDEX(médiateurs!$A:$O,MATCH(V4,médiateurs!$B:$B,0),1))</f>
        <v/>
      </c>
      <c r="Y4" s="101" t="e">
        <f>IF(AND(VLOOKUP(médiateurs!$AQ$2,médiateurs!$B:$B,1,0)=médiateurs!$AQ$2,V4=médiateurs!$AP$2),VLOOKUP(médiateurs!$AQ$2,médiateurs!$B:$AC,15,0),IF(AND(VLOOKUP(médiateurs!$AK$2,médiateurs!$B:$B,1,0)=médiateurs!$AK$2,V4=médiateurs!$AI$2),VLOOKUP(médiateurs!$AK$2,médiateurs!$B:$AC,15,0),IF(AND(VLOOKUP(médiateurs!$AL$2,médiateurs!$B:$B,1,0)=médiateurs!$AL$2,V4=médiateurs!$AJ$2),VLOOKUP(médiateurs!$AL$2,médiateurs!$B:$AC,15,0)," ")))</f>
        <v>#N/A</v>
      </c>
      <c r="Z4" s="150" t="e">
        <f>TEXT(VLOOKUP($A4,[1]liste_inscriptions!$A:$AD,29,FALSE)," ")</f>
        <v>#N/A</v>
      </c>
    </row>
    <row r="5" spans="1:26" s="5" customFormat="1" ht="15" customHeight="1">
      <c r="A5" s="123"/>
      <c r="B5" s="111"/>
      <c r="C5" s="111"/>
      <c r="D5" s="111"/>
      <c r="E5" s="111"/>
      <c r="F5" s="111"/>
      <c r="G5" s="111"/>
      <c r="H5" s="113"/>
      <c r="I5" s="9"/>
      <c r="J5" s="90"/>
      <c r="K5" s="9"/>
      <c r="L5" s="93"/>
      <c r="M5" s="64" t="e">
        <f>VLOOKUP($A5,[1]liste_inscriptions!$A:$AJ,34,FALSE)</f>
        <v>#N/A</v>
      </c>
      <c r="N5" s="105"/>
      <c r="O5" s="102"/>
      <c r="P5" s="11"/>
      <c r="Q5" s="124"/>
      <c r="R5" s="125"/>
      <c r="S5" s="95"/>
      <c r="T5" s="102"/>
      <c r="U5" s="9"/>
      <c r="V5" s="145"/>
      <c r="W5" s="146"/>
      <c r="X5" s="95"/>
      <c r="Y5" s="102"/>
      <c r="Z5" s="151"/>
    </row>
    <row r="6" spans="1:26" s="5" customFormat="1" ht="15" customHeight="1">
      <c r="A6" s="123"/>
      <c r="B6" s="111"/>
      <c r="C6" s="111"/>
      <c r="D6" s="111"/>
      <c r="E6" s="111"/>
      <c r="F6" s="111"/>
      <c r="G6" s="130"/>
      <c r="H6" s="113"/>
      <c r="I6" s="9"/>
      <c r="J6" s="90"/>
      <c r="K6" s="9"/>
      <c r="L6" s="93"/>
      <c r="M6" s="64" t="e">
        <f>VLOOKUP($A6,[1]liste_inscriptions!$A:$AJ,34,FALSE)</f>
        <v>#N/A</v>
      </c>
      <c r="N6" s="106"/>
      <c r="O6" s="102"/>
      <c r="P6" s="11"/>
      <c r="Q6" s="124"/>
      <c r="R6" s="125"/>
      <c r="S6" s="95"/>
      <c r="T6" s="102"/>
      <c r="U6" s="9"/>
      <c r="V6" s="145"/>
      <c r="W6" s="146"/>
      <c r="X6" s="95"/>
      <c r="Y6" s="102"/>
      <c r="Z6" s="151"/>
    </row>
    <row r="7" spans="1:26" s="5" customFormat="1" ht="15" customHeight="1">
      <c r="A7" s="123">
        <v>2</v>
      </c>
      <c r="B7" s="111" t="e">
        <f>VLOOKUP($A7,[1]liste_inscriptions!$A:$AD,6,FALSE)</f>
        <v>#N/A</v>
      </c>
      <c r="C7" s="111" t="e">
        <f>VLOOKUP($A7,[1]liste_inscriptions!$A:$AD,9,FALSE)</f>
        <v>#N/A</v>
      </c>
      <c r="D7" s="111" t="e">
        <f>VLOOKUP($A7,[1]liste_inscriptions!$A:$AD,12,FALSE)</f>
        <v>#N/A</v>
      </c>
      <c r="E7" s="111" t="e">
        <f>VLOOKUP($A7,[1]liste_inscriptions!$A:$AD,14,FALSE)</f>
        <v>#N/A</v>
      </c>
      <c r="F7" s="111" t="e">
        <f>VLOOKUP($A7,[1]liste_inscriptions!$A:$AD,17,FALSE)</f>
        <v>#N/A</v>
      </c>
      <c r="G7" s="111" t="e">
        <f>VLOOKUP($A7,[1]liste_inscriptions!$A:$AD,16,FALSE)</f>
        <v>#N/A</v>
      </c>
      <c r="H7" s="113" t="e">
        <f>VLOOKUP($A7,[1]liste_inscriptions!$A:$AD,18,FALSE)</f>
        <v>#N/A</v>
      </c>
      <c r="I7" s="9"/>
      <c r="J7" s="90"/>
      <c r="K7" s="9"/>
      <c r="L7" s="93" t="s">
        <v>78</v>
      </c>
      <c r="M7" s="64" t="e">
        <f>VLOOKUP($A7,[1]liste_inscriptions!$A:$AJ,34,FALSE)</f>
        <v>#N/A</v>
      </c>
      <c r="N7" s="104" t="e">
        <f>INDEX(médiateurs!$A:$O,MATCH(L7,médiateurs!$B:$B,0),1)</f>
        <v>#N/A</v>
      </c>
      <c r="O7" s="102"/>
      <c r="P7" s="11"/>
      <c r="Q7" s="124" t="s">
        <v>70</v>
      </c>
      <c r="R7" s="125"/>
      <c r="S7" s="95"/>
      <c r="T7" s="102"/>
      <c r="U7" s="9"/>
      <c r="V7" s="145" t="e">
        <f>TEXT(VLOOKUP($A7,[1]liste_inscriptions!$A:$AJ,30,FALSE)," ")</f>
        <v>#N/A</v>
      </c>
      <c r="W7" s="146"/>
      <c r="X7" s="95" t="str">
        <f>IF(ISNA(INDEX(médiateurs!$A:$O,MATCH(V7,médiateurs!$B:$B,0),1)),"",INDEX(médiateurs!$A:$O,MATCH(V7,médiateurs!$B:$B,0),1))</f>
        <v/>
      </c>
      <c r="Y7" s="102" t="e">
        <f>IF(AND(VLOOKUP(médiateurs!$AQ$2,médiateurs!$B:$B,1,0)=médiateurs!$AQ$2,V7=médiateurs!$AP$2),VLOOKUP(médiateurs!$AQ$2,médiateurs!$B:$AC,15,0),IF(AND(VLOOKUP(médiateurs!$AK$2,médiateurs!$B:$B,1,0)=médiateurs!$AK$2,V7=médiateurs!$AI$2),VLOOKUP(médiateurs!$AK$2,médiateurs!$B:$AC,15,0),IF(AND(VLOOKUP(médiateurs!$AL$2,médiateurs!$B:$B,1,0)=médiateurs!$AL$2,V7=médiateurs!$AJ$2),VLOOKUP(médiateurs!$AL$2,médiateurs!$B:$AC,15,0)," ")))</f>
        <v>#N/A</v>
      </c>
      <c r="Z7" s="151" t="e">
        <f>TEXT(VLOOKUP($A7,[1]liste_inscriptions!$A:$AD,29,FALSE)," ")</f>
        <v>#N/A</v>
      </c>
    </row>
    <row r="8" spans="1:26" s="5" customFormat="1" ht="15" customHeight="1">
      <c r="A8" s="123"/>
      <c r="B8" s="111"/>
      <c r="C8" s="111"/>
      <c r="D8" s="111"/>
      <c r="E8" s="111"/>
      <c r="F8" s="111"/>
      <c r="G8" s="111"/>
      <c r="H8" s="113"/>
      <c r="I8" s="9"/>
      <c r="J8" s="90"/>
      <c r="K8" s="9"/>
      <c r="L8" s="93"/>
      <c r="M8" s="64" t="e">
        <f>VLOOKUP($A8,[1]liste_inscriptions!$A:$AJ,34,FALSE)</f>
        <v>#N/A</v>
      </c>
      <c r="N8" s="105"/>
      <c r="O8" s="102"/>
      <c r="P8" s="11"/>
      <c r="Q8" s="124"/>
      <c r="R8" s="125"/>
      <c r="S8" s="95"/>
      <c r="T8" s="102"/>
      <c r="U8" s="9"/>
      <c r="V8" s="145"/>
      <c r="W8" s="146"/>
      <c r="X8" s="95"/>
      <c r="Y8" s="102"/>
      <c r="Z8" s="151"/>
    </row>
    <row r="9" spans="1:26" s="5" customFormat="1" ht="15" customHeight="1">
      <c r="A9" s="123"/>
      <c r="B9" s="111"/>
      <c r="C9" s="111"/>
      <c r="D9" s="111"/>
      <c r="E9" s="111"/>
      <c r="F9" s="111"/>
      <c r="G9" s="111"/>
      <c r="H9" s="113"/>
      <c r="I9" s="9"/>
      <c r="J9" s="90"/>
      <c r="K9" s="9"/>
      <c r="L9" s="93"/>
      <c r="M9" s="64" t="e">
        <f>VLOOKUP($A9,[1]liste_inscriptions!$A:$AJ,34,FALSE)</f>
        <v>#N/A</v>
      </c>
      <c r="N9" s="106"/>
      <c r="O9" s="102"/>
      <c r="P9" s="11"/>
      <c r="Q9" s="124"/>
      <c r="R9" s="125"/>
      <c r="S9" s="95"/>
      <c r="T9" s="102"/>
      <c r="U9" s="9"/>
      <c r="V9" s="145"/>
      <c r="W9" s="146"/>
      <c r="X9" s="95"/>
      <c r="Y9" s="102"/>
      <c r="Z9" s="151"/>
    </row>
    <row r="10" spans="1:26" s="5" customFormat="1" ht="15" customHeight="1">
      <c r="A10" s="123">
        <v>3</v>
      </c>
      <c r="B10" s="111" t="e">
        <f>VLOOKUP($A10,[1]liste_inscriptions!$A:$AD,6,FALSE)</f>
        <v>#N/A</v>
      </c>
      <c r="C10" s="111" t="e">
        <f>VLOOKUP($A10,[1]liste_inscriptions!$A:$AD,9,FALSE)</f>
        <v>#N/A</v>
      </c>
      <c r="D10" s="111" t="e">
        <f>VLOOKUP($A10,[1]liste_inscriptions!$A:$AD,12,FALSE)</f>
        <v>#N/A</v>
      </c>
      <c r="E10" s="111" t="e">
        <f>VLOOKUP($A10,[1]liste_inscriptions!$A:$AD,14,FALSE)</f>
        <v>#N/A</v>
      </c>
      <c r="F10" s="111" t="e">
        <f>VLOOKUP($A10,[1]liste_inscriptions!$A:$AD,17,FALSE)</f>
        <v>#N/A</v>
      </c>
      <c r="G10" s="111" t="e">
        <f>VLOOKUP($A10,[1]liste_inscriptions!$A:$AD,16,FALSE)</f>
        <v>#N/A</v>
      </c>
      <c r="H10" s="113" t="e">
        <f>VLOOKUP($A10,[1]liste_inscriptions!$A:$AD,18,FALSE)</f>
        <v>#N/A</v>
      </c>
      <c r="I10" s="9"/>
      <c r="J10" s="90"/>
      <c r="K10" s="9"/>
      <c r="L10" s="93" t="s">
        <v>35</v>
      </c>
      <c r="M10" s="64" t="e">
        <f>VLOOKUP($A10,[1]liste_inscriptions!$A:$AJ,34,FALSE)</f>
        <v>#N/A</v>
      </c>
      <c r="N10" s="104" t="e">
        <f>INDEX(médiateurs!$A:$O,MATCH(L10,médiateurs!$B:$B,0),1)</f>
        <v>#N/A</v>
      </c>
      <c r="O10" s="102"/>
      <c r="P10" s="11"/>
      <c r="Q10" s="124" t="s">
        <v>70</v>
      </c>
      <c r="R10" s="125"/>
      <c r="S10" s="95"/>
      <c r="T10" s="102"/>
      <c r="U10" s="9"/>
      <c r="V10" s="145" t="e">
        <f>TEXT(VLOOKUP($A10,[1]liste_inscriptions!$A:$AJ,30,FALSE)," ")</f>
        <v>#N/A</v>
      </c>
      <c r="W10" s="146"/>
      <c r="X10" s="95" t="str">
        <f>IF(ISNA(INDEX(médiateurs!$A:$O,MATCH(V10,médiateurs!$B:$B,0),1)),"",INDEX(médiateurs!$A:$O,MATCH(V10,médiateurs!$B:$B,0),1))</f>
        <v/>
      </c>
      <c r="Y10" s="102" t="e">
        <f>IF(AND(VLOOKUP(médiateurs!$AQ$2,médiateurs!$B:$B,1,0)=médiateurs!$AQ$2,V10=médiateurs!$AP$2),VLOOKUP(médiateurs!$AQ$2,médiateurs!$B:$AC,15,0),IF(AND(VLOOKUP(médiateurs!$AK$2,médiateurs!$B:$B,1,0)=médiateurs!$AK$2,V10=médiateurs!$AI$2),VLOOKUP(médiateurs!$AK$2,médiateurs!$B:$AC,15,0),IF(AND(VLOOKUP(médiateurs!$AL$2,médiateurs!$B:$B,1,0)=médiateurs!$AL$2,V10=médiateurs!$AJ$2),VLOOKUP(médiateurs!$AL$2,médiateurs!$B:$AC,15,0)," ")))</f>
        <v>#N/A</v>
      </c>
      <c r="Z10" s="151" t="e">
        <f>TEXT(VLOOKUP($A10,[1]liste_inscriptions!$A:$AD,29,FALSE)," ")</f>
        <v>#N/A</v>
      </c>
    </row>
    <row r="11" spans="1:26" s="5" customFormat="1" ht="15" customHeight="1">
      <c r="A11" s="123"/>
      <c r="B11" s="111"/>
      <c r="C11" s="111"/>
      <c r="D11" s="111"/>
      <c r="E11" s="111"/>
      <c r="F11" s="111"/>
      <c r="G11" s="111"/>
      <c r="H11" s="113"/>
      <c r="I11" s="9"/>
      <c r="J11" s="90"/>
      <c r="K11" s="9"/>
      <c r="L11" s="93"/>
      <c r="M11" s="64" t="e">
        <f>VLOOKUP($A11,[1]liste_inscriptions!$A:$AJ,34,FALSE)</f>
        <v>#N/A</v>
      </c>
      <c r="N11" s="105"/>
      <c r="O11" s="102"/>
      <c r="P11" s="11"/>
      <c r="Q11" s="124"/>
      <c r="R11" s="125"/>
      <c r="S11" s="95"/>
      <c r="T11" s="102"/>
      <c r="U11" s="9"/>
      <c r="V11" s="145"/>
      <c r="W11" s="146"/>
      <c r="X11" s="95"/>
      <c r="Y11" s="102"/>
      <c r="Z11" s="151"/>
    </row>
    <row r="12" spans="1:26" s="5" customFormat="1" ht="15" customHeight="1">
      <c r="A12" s="123"/>
      <c r="B12" s="111"/>
      <c r="C12" s="111"/>
      <c r="D12" s="111"/>
      <c r="E12" s="111"/>
      <c r="F12" s="111"/>
      <c r="G12" s="111"/>
      <c r="H12" s="113"/>
      <c r="I12" s="9"/>
      <c r="J12" s="90"/>
      <c r="K12" s="9"/>
      <c r="L12" s="93"/>
      <c r="M12" s="64" t="e">
        <f>VLOOKUP($A12,[1]liste_inscriptions!$A:$AJ,34,FALSE)</f>
        <v>#N/A</v>
      </c>
      <c r="N12" s="106"/>
      <c r="O12" s="102"/>
      <c r="P12" s="11"/>
      <c r="Q12" s="124"/>
      <c r="R12" s="125"/>
      <c r="S12" s="95"/>
      <c r="T12" s="102"/>
      <c r="U12" s="9"/>
      <c r="V12" s="145"/>
      <c r="W12" s="146"/>
      <c r="X12" s="95"/>
      <c r="Y12" s="102"/>
      <c r="Z12" s="151"/>
    </row>
    <row r="13" spans="1:26" s="5" customFormat="1" ht="15" customHeight="1">
      <c r="A13" s="123">
        <v>4</v>
      </c>
      <c r="B13" s="111" t="e">
        <f>VLOOKUP($A13,[1]liste_inscriptions!$A:$AD,6,FALSE)</f>
        <v>#N/A</v>
      </c>
      <c r="C13" s="111" t="e">
        <f>VLOOKUP($A13,[1]liste_inscriptions!$A:$AD,9,FALSE)</f>
        <v>#N/A</v>
      </c>
      <c r="D13" s="111" t="e">
        <f>VLOOKUP($A13,[1]liste_inscriptions!$A:$AD,12,FALSE)</f>
        <v>#N/A</v>
      </c>
      <c r="E13" s="111" t="e">
        <f>VLOOKUP($A13,[1]liste_inscriptions!$A:$AD,14,FALSE)</f>
        <v>#N/A</v>
      </c>
      <c r="F13" s="111" t="e">
        <f>VLOOKUP($A13,[1]liste_inscriptions!$A:$AD,17,FALSE)</f>
        <v>#N/A</v>
      </c>
      <c r="G13" s="111" t="e">
        <f>VLOOKUP($A13,[1]liste_inscriptions!$A:$AD,16,FALSE)</f>
        <v>#N/A</v>
      </c>
      <c r="H13" s="113" t="e">
        <f>VLOOKUP($A13,[1]liste_inscriptions!$A:$AD,18,FALSE)</f>
        <v>#N/A</v>
      </c>
      <c r="I13" s="9"/>
      <c r="J13" s="90"/>
      <c r="K13" s="9"/>
      <c r="L13" s="93" t="s">
        <v>33</v>
      </c>
      <c r="M13" s="64" t="e">
        <f>VLOOKUP($A13,[1]liste_inscriptions!$A:$AJ,34,FALSE)</f>
        <v>#N/A</v>
      </c>
      <c r="N13" s="104" t="e">
        <f>INDEX(médiateurs!$A:$O,MATCH(L13,médiateurs!$B:$B,0),1)</f>
        <v>#N/A</v>
      </c>
      <c r="O13" s="102"/>
      <c r="P13" s="11"/>
      <c r="Q13" s="124" t="s">
        <v>71</v>
      </c>
      <c r="R13" s="125"/>
      <c r="S13" s="95" t="e">
        <f>INDEX(médiateurs!$A:$O,MATCH(Q13,médiateurs!$B:$B,0),1)</f>
        <v>#N/A</v>
      </c>
      <c r="T13" s="102" t="e">
        <f>INDEX(médiateurs!$A:$O,MATCH("Projection ENSP 2",médiateurs!$B:$B,0),1)</f>
        <v>#N/A</v>
      </c>
      <c r="U13" s="9"/>
      <c r="V13" s="145" t="e">
        <f>TEXT(VLOOKUP($A13,[1]liste_inscriptions!$A:$AJ,30,FALSE)," ")</f>
        <v>#N/A</v>
      </c>
      <c r="W13" s="146"/>
      <c r="X13" s="95" t="str">
        <f>IF(ISNA(INDEX(médiateurs!$A:$O,MATCH(V13,médiateurs!$B:$B,0),1)),"",INDEX(médiateurs!$A:$O,MATCH(V13,médiateurs!$B:$B,0),1))</f>
        <v/>
      </c>
      <c r="Y13" s="102" t="e">
        <f>IF(AND(VLOOKUP(médiateurs!$AQ$2,médiateurs!$B:$B,1,0)=médiateurs!$AQ$2,V13=médiateurs!$AP$2),VLOOKUP(médiateurs!$AQ$2,médiateurs!$B:$AC,15,0),IF(AND(VLOOKUP(médiateurs!$AK$2,médiateurs!$B:$B,1,0)=médiateurs!$AK$2,V13=médiateurs!$AI$2),VLOOKUP(médiateurs!$AK$2,médiateurs!$B:$AC,15,0),IF(AND(VLOOKUP(médiateurs!$AL$2,médiateurs!$B:$B,1,0)=médiateurs!$AL$2,V13=médiateurs!$AJ$2),VLOOKUP(médiateurs!$AL$2,médiateurs!$B:$AC,15,0)," ")))</f>
        <v>#N/A</v>
      </c>
      <c r="Z13" s="151" t="e">
        <f>TEXT(VLOOKUP($A13,[1]liste_inscriptions!$A:$AD,29,FALSE)," ")</f>
        <v>#N/A</v>
      </c>
    </row>
    <row r="14" spans="1:26" s="5" customFormat="1" ht="15" customHeight="1">
      <c r="A14" s="123"/>
      <c r="B14" s="111"/>
      <c r="C14" s="111"/>
      <c r="D14" s="111"/>
      <c r="E14" s="111"/>
      <c r="F14" s="111"/>
      <c r="G14" s="111"/>
      <c r="H14" s="113"/>
      <c r="I14" s="9"/>
      <c r="J14" s="90"/>
      <c r="K14" s="9"/>
      <c r="L14" s="93"/>
      <c r="M14" s="64" t="e">
        <f>VLOOKUP($A14,[1]liste_inscriptions!$A:$AJ,34,FALSE)</f>
        <v>#N/A</v>
      </c>
      <c r="N14" s="105"/>
      <c r="O14" s="102"/>
      <c r="P14" s="11"/>
      <c r="Q14" s="124"/>
      <c r="R14" s="125"/>
      <c r="S14" s="95"/>
      <c r="T14" s="102"/>
      <c r="U14" s="9"/>
      <c r="V14" s="145"/>
      <c r="W14" s="146"/>
      <c r="X14" s="95"/>
      <c r="Y14" s="102"/>
      <c r="Z14" s="151"/>
    </row>
    <row r="15" spans="1:26" s="5" customFormat="1" ht="15" customHeight="1">
      <c r="A15" s="123"/>
      <c r="B15" s="111"/>
      <c r="C15" s="111"/>
      <c r="D15" s="111"/>
      <c r="E15" s="111"/>
      <c r="F15" s="111"/>
      <c r="G15" s="111"/>
      <c r="H15" s="113"/>
      <c r="I15" s="9"/>
      <c r="J15" s="90"/>
      <c r="K15" s="9"/>
      <c r="L15" s="93"/>
      <c r="M15" s="64" t="e">
        <f>VLOOKUP($A15,[1]liste_inscriptions!$A:$AJ,34,FALSE)</f>
        <v>#N/A</v>
      </c>
      <c r="N15" s="106"/>
      <c r="O15" s="102"/>
      <c r="P15" s="11"/>
      <c r="Q15" s="124"/>
      <c r="R15" s="125"/>
      <c r="S15" s="95"/>
      <c r="T15" s="102"/>
      <c r="U15" s="9"/>
      <c r="V15" s="145"/>
      <c r="W15" s="146"/>
      <c r="X15" s="95"/>
      <c r="Y15" s="102"/>
      <c r="Z15" s="151"/>
    </row>
    <row r="16" spans="1:26" s="5" customFormat="1" ht="15" customHeight="1">
      <c r="A16" s="123">
        <v>5</v>
      </c>
      <c r="B16" s="111" t="e">
        <f>VLOOKUP($A16,[1]liste_inscriptions!$A:$AD,6,FALSE)</f>
        <v>#N/A</v>
      </c>
      <c r="C16" s="111" t="e">
        <f>VLOOKUP($A16,[1]liste_inscriptions!$A:$AD,9,FALSE)</f>
        <v>#N/A</v>
      </c>
      <c r="D16" s="111" t="e">
        <f>VLOOKUP($A16,[1]liste_inscriptions!$A:$AD,12,FALSE)</f>
        <v>#N/A</v>
      </c>
      <c r="E16" s="111" t="e">
        <f>VLOOKUP($A16,[1]liste_inscriptions!$A:$AD,14,FALSE)</f>
        <v>#N/A</v>
      </c>
      <c r="F16" s="111" t="e">
        <f>VLOOKUP($A16,[1]liste_inscriptions!$A:$AD,17,FALSE)</f>
        <v>#N/A</v>
      </c>
      <c r="G16" s="111" t="e">
        <f>VLOOKUP($A16,[1]liste_inscriptions!$A:$AD,16,FALSE)</f>
        <v>#N/A</v>
      </c>
      <c r="H16" s="113" t="e">
        <f>VLOOKUP($A16,[1]liste_inscriptions!$A:$AD,18,FALSE)</f>
        <v>#N/A</v>
      </c>
      <c r="I16" s="9"/>
      <c r="J16" s="90"/>
      <c r="K16" s="9"/>
      <c r="L16" s="93" t="s">
        <v>9</v>
      </c>
      <c r="M16" s="64" t="e">
        <f>VLOOKUP($A16,[1]liste_inscriptions!$A:$AJ,34,FALSE)</f>
        <v>#N/A</v>
      </c>
      <c r="N16" s="104" t="e">
        <f>INDEX(médiateurs!$A:$O,MATCH(L16,médiateurs!$B:$B,0),1)</f>
        <v>#N/A</v>
      </c>
      <c r="O16" s="102"/>
      <c r="P16" s="11"/>
      <c r="Q16" s="124" t="s">
        <v>71</v>
      </c>
      <c r="R16" s="125"/>
      <c r="S16" s="95"/>
      <c r="T16" s="102"/>
      <c r="U16" s="9"/>
      <c r="V16" s="145" t="e">
        <f>TEXT(VLOOKUP($A16,[1]liste_inscriptions!$A:$AJ,30,FALSE)," ")</f>
        <v>#N/A</v>
      </c>
      <c r="W16" s="146"/>
      <c r="X16" s="95" t="str">
        <f>IF(ISNA(INDEX(médiateurs!$A:$O,MATCH(V16,médiateurs!$B:$B,0),1)),"",INDEX(médiateurs!$A:$O,MATCH(V16,médiateurs!$B:$B,0),1))</f>
        <v/>
      </c>
      <c r="Y16" s="102" t="e">
        <f>IF(AND(VLOOKUP(médiateurs!$AQ$2,médiateurs!$B:$B,1,0)=médiateurs!$AQ$2,V16=médiateurs!$AP$2),VLOOKUP(médiateurs!$AQ$2,médiateurs!$B:$AC,15,0),IF(AND(VLOOKUP(médiateurs!$AK$2,médiateurs!$B:$B,1,0)=médiateurs!$AK$2,V16=médiateurs!$AI$2),VLOOKUP(médiateurs!$AK$2,médiateurs!$B:$AC,15,0),IF(AND(VLOOKUP(médiateurs!$AL$2,médiateurs!$B:$B,1,0)=médiateurs!$AL$2,V16=médiateurs!$AJ$2),VLOOKUP(médiateurs!$AL$2,médiateurs!$B:$AC,15,0)," ")))</f>
        <v>#N/A</v>
      </c>
      <c r="Z16" s="151" t="e">
        <f>TEXT(VLOOKUP($A16,[1]liste_inscriptions!$A:$AD,29,FALSE)," ")</f>
        <v>#N/A</v>
      </c>
    </row>
    <row r="17" spans="1:26" s="5" customFormat="1" ht="15" customHeight="1">
      <c r="A17" s="123"/>
      <c r="B17" s="111"/>
      <c r="C17" s="111"/>
      <c r="D17" s="111"/>
      <c r="E17" s="111"/>
      <c r="F17" s="111"/>
      <c r="G17" s="111"/>
      <c r="H17" s="113"/>
      <c r="I17" s="9"/>
      <c r="J17" s="90"/>
      <c r="K17" s="9"/>
      <c r="L17" s="93"/>
      <c r="M17" s="64" t="e">
        <f>VLOOKUP($A17,[1]liste_inscriptions!$A:$AJ,34,FALSE)</f>
        <v>#N/A</v>
      </c>
      <c r="N17" s="105"/>
      <c r="O17" s="102"/>
      <c r="P17" s="11"/>
      <c r="Q17" s="124"/>
      <c r="R17" s="125"/>
      <c r="S17" s="95"/>
      <c r="T17" s="102"/>
      <c r="U17" s="9"/>
      <c r="V17" s="145"/>
      <c r="W17" s="146"/>
      <c r="X17" s="95"/>
      <c r="Y17" s="102"/>
      <c r="Z17" s="151"/>
    </row>
    <row r="18" spans="1:26" s="5" customFormat="1" ht="15" customHeight="1">
      <c r="A18" s="123"/>
      <c r="B18" s="111"/>
      <c r="C18" s="111"/>
      <c r="D18" s="111"/>
      <c r="E18" s="111"/>
      <c r="F18" s="111"/>
      <c r="G18" s="111"/>
      <c r="H18" s="113"/>
      <c r="I18" s="9"/>
      <c r="J18" s="90"/>
      <c r="K18" s="9"/>
      <c r="L18" s="93"/>
      <c r="M18" s="64" t="e">
        <f>VLOOKUP($A18,[1]liste_inscriptions!$A:$AJ,34,FALSE)</f>
        <v>#N/A</v>
      </c>
      <c r="N18" s="106"/>
      <c r="O18" s="102"/>
      <c r="P18" s="11"/>
      <c r="Q18" s="124"/>
      <c r="R18" s="125"/>
      <c r="S18" s="95"/>
      <c r="T18" s="102"/>
      <c r="U18" s="9"/>
      <c r="V18" s="145"/>
      <c r="W18" s="146"/>
      <c r="X18" s="95"/>
      <c r="Y18" s="102"/>
      <c r="Z18" s="151"/>
    </row>
    <row r="19" spans="1:26" s="5" customFormat="1" ht="15" customHeight="1">
      <c r="A19" s="123">
        <v>6</v>
      </c>
      <c r="B19" s="111" t="e">
        <f>VLOOKUP($A19,[1]liste_inscriptions!$A:$AD,6,FALSE)</f>
        <v>#N/A</v>
      </c>
      <c r="C19" s="111" t="e">
        <f>VLOOKUP($A19,[1]liste_inscriptions!$A:$AD,9,FALSE)</f>
        <v>#N/A</v>
      </c>
      <c r="D19" s="111" t="e">
        <f>VLOOKUP($A19,[1]liste_inscriptions!$A:$AD,12,FALSE)</f>
        <v>#N/A</v>
      </c>
      <c r="E19" s="111" t="e">
        <f>VLOOKUP($A19,[1]liste_inscriptions!$A:$AD,14,FALSE)</f>
        <v>#N/A</v>
      </c>
      <c r="F19" s="111" t="e">
        <f>VLOOKUP($A19,[1]liste_inscriptions!$A:$AD,17,FALSE)</f>
        <v>#N/A</v>
      </c>
      <c r="G19" s="111" t="e">
        <f>VLOOKUP($A19,[1]liste_inscriptions!$A:$AD,16,FALSE)</f>
        <v>#N/A</v>
      </c>
      <c r="H19" s="113" t="e">
        <f>VLOOKUP($A19,[1]liste_inscriptions!$A:$AD,18,FALSE)</f>
        <v>#N/A</v>
      </c>
      <c r="I19" s="9"/>
      <c r="J19" s="90"/>
      <c r="K19" s="9"/>
      <c r="L19" s="93" t="s">
        <v>10</v>
      </c>
      <c r="M19" s="64" t="e">
        <f>VLOOKUP($A19,[1]liste_inscriptions!$A:$AJ,34,FALSE)</f>
        <v>#N/A</v>
      </c>
      <c r="N19" s="104" t="e">
        <f>INDEX(médiateurs!$A:$O,MATCH(L19,médiateurs!$B:$B,0),1)</f>
        <v>#N/A</v>
      </c>
      <c r="O19" s="102"/>
      <c r="P19" s="11"/>
      <c r="Q19" s="124" t="s">
        <v>71</v>
      </c>
      <c r="R19" s="125"/>
      <c r="S19" s="95"/>
      <c r="T19" s="102"/>
      <c r="U19" s="9"/>
      <c r="V19" s="145" t="e">
        <f>TEXT(VLOOKUP($A19,[1]liste_inscriptions!$A:$AJ,30,FALSE)," ")</f>
        <v>#N/A</v>
      </c>
      <c r="W19" s="146"/>
      <c r="X19" s="95" t="str">
        <f>IF(ISNA(INDEX(médiateurs!$A:$O,MATCH(V19,médiateurs!$B:$B,0),1)),"",INDEX(médiateurs!$A:$O,MATCH(V19,médiateurs!$B:$B,0),1))</f>
        <v/>
      </c>
      <c r="Y19" s="102" t="e">
        <f>IF(AND(VLOOKUP(médiateurs!$AQ$2,médiateurs!$B:$B,1,0)=médiateurs!$AQ$2,V19=médiateurs!$AP$2),VLOOKUP(médiateurs!$AQ$2,médiateurs!$B:$AC,15,0),IF(AND(VLOOKUP(médiateurs!$AK$2,médiateurs!$B:$B,1,0)=médiateurs!$AK$2,V19=médiateurs!$AI$2),VLOOKUP(médiateurs!$AK$2,médiateurs!$B:$AC,15,0),IF(AND(VLOOKUP(médiateurs!$AL$2,médiateurs!$B:$B,1,0)=médiateurs!$AL$2,V19=médiateurs!$AJ$2),VLOOKUP(médiateurs!$AL$2,médiateurs!$B:$AC,15,0)," ")))</f>
        <v>#N/A</v>
      </c>
      <c r="Z19" s="151" t="e">
        <f>TEXT(VLOOKUP($A19,[1]liste_inscriptions!$A:$AD,29,FALSE)," ")</f>
        <v>#N/A</v>
      </c>
    </row>
    <row r="20" spans="1:26" s="5" customFormat="1" ht="15" customHeight="1">
      <c r="A20" s="123"/>
      <c r="B20" s="111"/>
      <c r="C20" s="111"/>
      <c r="D20" s="111"/>
      <c r="E20" s="111"/>
      <c r="F20" s="111"/>
      <c r="G20" s="111"/>
      <c r="H20" s="113"/>
      <c r="I20" s="9"/>
      <c r="J20" s="90"/>
      <c r="K20" s="9"/>
      <c r="L20" s="93"/>
      <c r="M20" s="64" t="e">
        <f>VLOOKUP($A20,[1]liste_inscriptions!$A:$AJ,34,FALSE)</f>
        <v>#N/A</v>
      </c>
      <c r="N20" s="105"/>
      <c r="O20" s="102"/>
      <c r="P20" s="11"/>
      <c r="Q20" s="124"/>
      <c r="R20" s="125"/>
      <c r="S20" s="95"/>
      <c r="T20" s="102"/>
      <c r="U20" s="9"/>
      <c r="V20" s="145"/>
      <c r="W20" s="146"/>
      <c r="X20" s="95"/>
      <c r="Y20" s="102"/>
      <c r="Z20" s="151"/>
    </row>
    <row r="21" spans="1:26" s="5" customFormat="1" ht="15" customHeight="1">
      <c r="A21" s="123"/>
      <c r="B21" s="111"/>
      <c r="C21" s="111"/>
      <c r="D21" s="111"/>
      <c r="E21" s="111"/>
      <c r="F21" s="111"/>
      <c r="G21" s="111"/>
      <c r="H21" s="113"/>
      <c r="I21" s="9"/>
      <c r="J21" s="90"/>
      <c r="K21" s="9"/>
      <c r="L21" s="93"/>
      <c r="M21" s="64" t="e">
        <f>VLOOKUP($A21,[1]liste_inscriptions!$A:$AJ,34,FALSE)</f>
        <v>#N/A</v>
      </c>
      <c r="N21" s="106"/>
      <c r="O21" s="102"/>
      <c r="P21" s="11"/>
      <c r="Q21" s="124"/>
      <c r="R21" s="125"/>
      <c r="S21" s="95"/>
      <c r="T21" s="102"/>
      <c r="U21" s="9"/>
      <c r="V21" s="145"/>
      <c r="W21" s="146"/>
      <c r="X21" s="95"/>
      <c r="Y21" s="102"/>
      <c r="Z21" s="151"/>
    </row>
    <row r="22" spans="1:26" s="5" customFormat="1" ht="15" customHeight="1">
      <c r="A22" s="123">
        <v>7</v>
      </c>
      <c r="B22" s="111" t="e">
        <f>VLOOKUP($A22,[1]liste_inscriptions!$A:$AD,6,FALSE)</f>
        <v>#N/A</v>
      </c>
      <c r="C22" s="111" t="e">
        <f>VLOOKUP($A22,[1]liste_inscriptions!$A:$AD,9,FALSE)</f>
        <v>#N/A</v>
      </c>
      <c r="D22" s="111" t="e">
        <f>VLOOKUP($A22,[1]liste_inscriptions!$A:$AD,12,FALSE)</f>
        <v>#N/A</v>
      </c>
      <c r="E22" s="111" t="e">
        <f>VLOOKUP($A22,[1]liste_inscriptions!$A:$AD,14,FALSE)</f>
        <v>#N/A</v>
      </c>
      <c r="F22" s="111" t="e">
        <f>VLOOKUP($A22,[1]liste_inscriptions!$A:$AD,17,FALSE)</f>
        <v>#N/A</v>
      </c>
      <c r="G22" s="111" t="e">
        <f>VLOOKUP($A22,[1]liste_inscriptions!$A:$AD,16,FALSE)</f>
        <v>#N/A</v>
      </c>
      <c r="H22" s="113" t="e">
        <f>VLOOKUP($A22,[1]liste_inscriptions!$A:$AD,18,FALSE)</f>
        <v>#N/A</v>
      </c>
      <c r="I22" s="9"/>
      <c r="J22" s="90"/>
      <c r="K22" s="9"/>
      <c r="L22" s="93" t="s">
        <v>72</v>
      </c>
      <c r="M22" s="64" t="e">
        <f>VLOOKUP($A22,[1]liste_inscriptions!$A:$AJ,34,FALSE)</f>
        <v>#N/A</v>
      </c>
      <c r="N22" s="104" t="e">
        <f>INDEX(médiateurs!$A:$O,MATCH(L22,médiateurs!$B:$B,0),1)</f>
        <v>#N/A</v>
      </c>
      <c r="O22" s="102" t="e">
        <f>INDEX(médiateurs!$A:$O,MATCH("accueil SNCF 2",médiateurs!$B:$B,0),1)</f>
        <v>#N/A</v>
      </c>
      <c r="P22" s="11"/>
      <c r="Q22" s="124" t="s">
        <v>15</v>
      </c>
      <c r="R22" s="125"/>
      <c r="S22" s="135"/>
      <c r="T22" s="136"/>
      <c r="U22" s="9"/>
      <c r="V22" s="145" t="e">
        <f>TEXT(VLOOKUP($A22,[1]liste_inscriptions!$A:$AJ,30,FALSE)," ")</f>
        <v>#N/A</v>
      </c>
      <c r="W22" s="146"/>
      <c r="X22" s="95" t="str">
        <f>IF(ISNA(INDEX(médiateurs!$A:$O,MATCH(V22,médiateurs!$B:$B,0),1)),"",INDEX(médiateurs!$A:$O,MATCH(V22,médiateurs!$B:$B,0),1))</f>
        <v/>
      </c>
      <c r="Y22" s="102" t="e">
        <f>IF(AND(VLOOKUP(médiateurs!$AQ$2,médiateurs!$B:$B,1,0)=médiateurs!$AQ$2,V22=médiateurs!$AP$2),VLOOKUP(médiateurs!$AQ$2,médiateurs!$B:$AC,15,0),IF(AND(VLOOKUP(médiateurs!$AK$2,médiateurs!$B:$B,1,0)=médiateurs!$AK$2,V22=médiateurs!$AI$2),VLOOKUP(médiateurs!$AK$2,médiateurs!$B:$AC,15,0),IF(AND(VLOOKUP(médiateurs!$AL$2,médiateurs!$B:$B,1,0)=médiateurs!$AL$2,V22=médiateurs!$AJ$2),VLOOKUP(médiateurs!$AL$2,médiateurs!$B:$AC,15,0)," ")))</f>
        <v>#N/A</v>
      </c>
      <c r="Z22" s="151" t="e">
        <f>TEXT(VLOOKUP($A22,[1]liste_inscriptions!$A:$AD,29,FALSE)," ")</f>
        <v>#N/A</v>
      </c>
    </row>
    <row r="23" spans="1:26" s="5" customFormat="1" ht="15" customHeight="1">
      <c r="A23" s="123"/>
      <c r="B23" s="111"/>
      <c r="C23" s="111"/>
      <c r="D23" s="111"/>
      <c r="E23" s="111"/>
      <c r="F23" s="111"/>
      <c r="G23" s="111"/>
      <c r="H23" s="113"/>
      <c r="I23" s="9"/>
      <c r="J23" s="90"/>
      <c r="K23" s="9"/>
      <c r="L23" s="93"/>
      <c r="M23" s="64" t="e">
        <f>VLOOKUP($A23,[1]liste_inscriptions!$A:$AJ,34,FALSE)</f>
        <v>#N/A</v>
      </c>
      <c r="N23" s="105"/>
      <c r="O23" s="102"/>
      <c r="P23" s="11"/>
      <c r="Q23" s="124"/>
      <c r="R23" s="125"/>
      <c r="S23" s="135"/>
      <c r="T23" s="136"/>
      <c r="U23" s="9"/>
      <c r="V23" s="145"/>
      <c r="W23" s="146"/>
      <c r="X23" s="95"/>
      <c r="Y23" s="102"/>
      <c r="Z23" s="151"/>
    </row>
    <row r="24" spans="1:26" s="5" customFormat="1" ht="15" customHeight="1">
      <c r="A24" s="123"/>
      <c r="B24" s="111"/>
      <c r="C24" s="111"/>
      <c r="D24" s="111"/>
      <c r="E24" s="111"/>
      <c r="F24" s="111"/>
      <c r="G24" s="111"/>
      <c r="H24" s="113"/>
      <c r="I24" s="9"/>
      <c r="J24" s="90"/>
      <c r="K24" s="9"/>
      <c r="L24" s="93"/>
      <c r="M24" s="64" t="e">
        <f>VLOOKUP($A24,[1]liste_inscriptions!$A:$AJ,34,FALSE)</f>
        <v>#N/A</v>
      </c>
      <c r="N24" s="106"/>
      <c r="O24" s="102"/>
      <c r="P24" s="11"/>
      <c r="Q24" s="124"/>
      <c r="R24" s="125"/>
      <c r="S24" s="135"/>
      <c r="T24" s="136"/>
      <c r="U24" s="9"/>
      <c r="V24" s="145"/>
      <c r="W24" s="146"/>
      <c r="X24" s="95"/>
      <c r="Y24" s="102"/>
      <c r="Z24" s="151"/>
    </row>
    <row r="25" spans="1:26" s="5" customFormat="1" ht="15" customHeight="1">
      <c r="A25" s="123">
        <v>8</v>
      </c>
      <c r="B25" s="111" t="e">
        <f>VLOOKUP($A25,[1]liste_inscriptions!$A:$AD,6,FALSE)</f>
        <v>#N/A</v>
      </c>
      <c r="C25" s="111" t="e">
        <f>VLOOKUP($A25,[1]liste_inscriptions!$A:$AD,9,FALSE)</f>
        <v>#N/A</v>
      </c>
      <c r="D25" s="111" t="e">
        <f>VLOOKUP($A25,[1]liste_inscriptions!$A:$AD,12,FALSE)</f>
        <v>#N/A</v>
      </c>
      <c r="E25" s="111" t="e">
        <f>VLOOKUP($A25,[1]liste_inscriptions!$A:$AD,14,FALSE)</f>
        <v>#N/A</v>
      </c>
      <c r="F25" s="111" t="e">
        <f>VLOOKUP($A25,[1]liste_inscriptions!$A:$AD,17,FALSE)</f>
        <v>#N/A</v>
      </c>
      <c r="G25" s="111" t="e">
        <f>VLOOKUP($A25,[1]liste_inscriptions!$A:$AD,16,FALSE)</f>
        <v>#N/A</v>
      </c>
      <c r="H25" s="113" t="e">
        <f>VLOOKUP($A25,[1]liste_inscriptions!$A:$AD,18,FALSE)</f>
        <v>#N/A</v>
      </c>
      <c r="I25" s="9"/>
      <c r="J25" s="90"/>
      <c r="K25" s="9"/>
      <c r="L25" s="93" t="s">
        <v>50</v>
      </c>
      <c r="M25" s="64" t="e">
        <f>VLOOKUP($A25,[1]liste_inscriptions!$A:$AJ,34,FALSE)</f>
        <v>#N/A</v>
      </c>
      <c r="N25" s="104" t="e">
        <f>INDEX(médiateurs!$A:$O,MATCH(L25,médiateurs!$B:$B,0),1)</f>
        <v>#N/A</v>
      </c>
      <c r="O25" s="102"/>
      <c r="P25" s="11"/>
      <c r="Q25" s="124" t="s">
        <v>15</v>
      </c>
      <c r="R25" s="125"/>
      <c r="S25" s="135"/>
      <c r="T25" s="136"/>
      <c r="U25" s="9"/>
      <c r="V25" s="145" t="e">
        <f>TEXT(VLOOKUP($A25,[1]liste_inscriptions!$A:$AJ,30,FALSE)," ")</f>
        <v>#N/A</v>
      </c>
      <c r="W25" s="146"/>
      <c r="X25" s="95" t="str">
        <f>IF(ISNA(INDEX(médiateurs!$A:$O,MATCH(V25,médiateurs!$B:$B,0),1)),"",INDEX(médiateurs!$A:$O,MATCH(V25,médiateurs!$B:$B,0),1))</f>
        <v/>
      </c>
      <c r="Y25" s="102" t="e">
        <f>IF(AND(VLOOKUP(médiateurs!$AQ$2,médiateurs!$B:$B,1,0)=médiateurs!$AQ$2,V25=médiateurs!$AP$2),VLOOKUP(médiateurs!$AQ$2,médiateurs!$B:$AC,15,0),IF(AND(VLOOKUP(médiateurs!$AK$2,médiateurs!$B:$B,1,0)=médiateurs!$AK$2,V25=médiateurs!$AI$2),VLOOKUP(médiateurs!$AK$2,médiateurs!$B:$AC,15,0),IF(AND(VLOOKUP(médiateurs!$AL$2,médiateurs!$B:$B,1,0)=médiateurs!$AL$2,V25=médiateurs!$AJ$2),VLOOKUP(médiateurs!$AL$2,médiateurs!$B:$AC,15,0)," ")))</f>
        <v>#N/A</v>
      </c>
      <c r="Z25" s="151" t="e">
        <f>TEXT(VLOOKUP($A25,[1]liste_inscriptions!$A:$AD,29,FALSE)," ")</f>
        <v>#N/A</v>
      </c>
    </row>
    <row r="26" spans="1:26" s="5" customFormat="1" ht="15" customHeight="1">
      <c r="A26" s="123"/>
      <c r="B26" s="111"/>
      <c r="C26" s="111"/>
      <c r="D26" s="111"/>
      <c r="E26" s="111"/>
      <c r="F26" s="111"/>
      <c r="G26" s="111"/>
      <c r="H26" s="113"/>
      <c r="I26" s="9"/>
      <c r="J26" s="90"/>
      <c r="K26" s="9"/>
      <c r="L26" s="93"/>
      <c r="M26" s="64" t="e">
        <f>VLOOKUP($A26,[1]liste_inscriptions!$A:$AJ,34,FALSE)</f>
        <v>#N/A</v>
      </c>
      <c r="N26" s="105"/>
      <c r="O26" s="102"/>
      <c r="P26" s="11"/>
      <c r="Q26" s="124"/>
      <c r="R26" s="125"/>
      <c r="S26" s="135"/>
      <c r="T26" s="136"/>
      <c r="U26" s="9"/>
      <c r="V26" s="145"/>
      <c r="W26" s="146"/>
      <c r="X26" s="95"/>
      <c r="Y26" s="102"/>
      <c r="Z26" s="151"/>
    </row>
    <row r="27" spans="1:26" s="5" customFormat="1" ht="15" customHeight="1">
      <c r="A27" s="123"/>
      <c r="B27" s="111"/>
      <c r="C27" s="111"/>
      <c r="D27" s="111"/>
      <c r="E27" s="111"/>
      <c r="F27" s="111"/>
      <c r="G27" s="111"/>
      <c r="H27" s="113"/>
      <c r="I27" s="9"/>
      <c r="J27" s="90"/>
      <c r="K27" s="9"/>
      <c r="L27" s="93"/>
      <c r="M27" s="64" t="e">
        <f>VLOOKUP($A27,[1]liste_inscriptions!$A:$AJ,34,FALSE)</f>
        <v>#N/A</v>
      </c>
      <c r="N27" s="106"/>
      <c r="O27" s="102"/>
      <c r="P27" s="11"/>
      <c r="Q27" s="124"/>
      <c r="R27" s="125"/>
      <c r="S27" s="135"/>
      <c r="T27" s="136"/>
      <c r="U27" s="9"/>
      <c r="V27" s="145"/>
      <c r="W27" s="146"/>
      <c r="X27" s="95"/>
      <c r="Y27" s="102"/>
      <c r="Z27" s="151"/>
    </row>
    <row r="28" spans="1:26" s="5" customFormat="1" ht="15" customHeight="1">
      <c r="A28" s="123">
        <v>9</v>
      </c>
      <c r="B28" s="111" t="e">
        <f>VLOOKUP($A28,[1]liste_inscriptions!$A:$AD,6,FALSE)</f>
        <v>#N/A</v>
      </c>
      <c r="C28" s="111" t="e">
        <f>VLOOKUP($A28,[1]liste_inscriptions!$A:$AD,9,FALSE)</f>
        <v>#N/A</v>
      </c>
      <c r="D28" s="111" t="e">
        <f>VLOOKUP($A28,[1]liste_inscriptions!$A:$AD,12,FALSE)</f>
        <v>#N/A</v>
      </c>
      <c r="E28" s="111" t="e">
        <f>VLOOKUP($A28,[1]liste_inscriptions!$A:$AD,14,FALSE)</f>
        <v>#N/A</v>
      </c>
      <c r="F28" s="111" t="e">
        <f>VLOOKUP($A28,[1]liste_inscriptions!$A:$AD,17,FALSE)</f>
        <v>#N/A</v>
      </c>
      <c r="G28" s="111" t="e">
        <f>VLOOKUP($A28,[1]liste_inscriptions!$A:$AD,16,FALSE)</f>
        <v>#N/A</v>
      </c>
      <c r="H28" s="113" t="e">
        <f>VLOOKUP($A28,[1]liste_inscriptions!$A:$AD,18,FALSE)</f>
        <v>#N/A</v>
      </c>
      <c r="I28" s="9"/>
      <c r="J28" s="90"/>
      <c r="K28" s="9"/>
      <c r="L28" s="93" t="s">
        <v>17</v>
      </c>
      <c r="M28" s="64" t="e">
        <f>VLOOKUP($A28,[1]liste_inscriptions!$A:$AJ,34,FALSE)</f>
        <v>#N/A</v>
      </c>
      <c r="N28" s="104" t="e">
        <f>INDEX(médiateurs!$A:$O,MATCH(L28,médiateurs!$B:$B,0),1)</f>
        <v>#N/A</v>
      </c>
      <c r="O28" s="102"/>
      <c r="P28" s="11"/>
      <c r="Q28" s="124" t="s">
        <v>15</v>
      </c>
      <c r="R28" s="125"/>
      <c r="S28" s="135"/>
      <c r="T28" s="136"/>
      <c r="U28" s="9"/>
      <c r="V28" s="145" t="e">
        <f>TEXT(VLOOKUP($A28,[1]liste_inscriptions!$A:$AJ,30,FALSE)," ")</f>
        <v>#N/A</v>
      </c>
      <c r="W28" s="146"/>
      <c r="X28" s="95" t="str">
        <f>IF(ISNA(INDEX(médiateurs!$A:$O,MATCH(V28,médiateurs!$B:$B,0),1)),"",INDEX(médiateurs!$A:$O,MATCH(V28,médiateurs!$B:$B,0),1))</f>
        <v/>
      </c>
      <c r="Y28" s="102" t="e">
        <f>IF(AND(VLOOKUP(médiateurs!$AQ$2,médiateurs!$B:$B,1,0)=médiateurs!$AQ$2,V28=médiateurs!$AP$2),VLOOKUP(médiateurs!$AQ$2,médiateurs!$B:$AC,15,0),IF(AND(VLOOKUP(médiateurs!$AK$2,médiateurs!$B:$B,1,0)=médiateurs!$AK$2,V28=médiateurs!$AI$2),VLOOKUP(médiateurs!$AK$2,médiateurs!$B:$AC,15,0),IF(AND(VLOOKUP(médiateurs!$AL$2,médiateurs!$B:$B,1,0)=médiateurs!$AL$2,V28=médiateurs!$AJ$2),VLOOKUP(médiateurs!$AL$2,médiateurs!$B:$AC,15,0)," ")))</f>
        <v>#N/A</v>
      </c>
      <c r="Z28" s="151" t="e">
        <f>TEXT(VLOOKUP($A28,[1]liste_inscriptions!$A:$AD,29,FALSE)," ")</f>
        <v>#N/A</v>
      </c>
    </row>
    <row r="29" spans="1:26" s="5" customFormat="1" ht="15" customHeight="1">
      <c r="A29" s="123"/>
      <c r="B29" s="111"/>
      <c r="C29" s="111"/>
      <c r="D29" s="111"/>
      <c r="E29" s="111"/>
      <c r="F29" s="111"/>
      <c r="G29" s="111"/>
      <c r="H29" s="113"/>
      <c r="I29" s="9"/>
      <c r="J29" s="90"/>
      <c r="K29" s="9"/>
      <c r="L29" s="93"/>
      <c r="M29" s="64" t="e">
        <f>VLOOKUP($A29,[1]liste_inscriptions!$A:$AJ,34,FALSE)</f>
        <v>#N/A</v>
      </c>
      <c r="N29" s="105"/>
      <c r="O29" s="102"/>
      <c r="P29" s="11"/>
      <c r="Q29" s="124"/>
      <c r="R29" s="125"/>
      <c r="S29" s="135"/>
      <c r="T29" s="136"/>
      <c r="U29" s="9"/>
      <c r="V29" s="145"/>
      <c r="W29" s="146"/>
      <c r="X29" s="95"/>
      <c r="Y29" s="102"/>
      <c r="Z29" s="151"/>
    </row>
    <row r="30" spans="1:26" s="5" customFormat="1" ht="15" customHeight="1">
      <c r="A30" s="123"/>
      <c r="B30" s="111"/>
      <c r="C30" s="111"/>
      <c r="D30" s="111"/>
      <c r="E30" s="111"/>
      <c r="F30" s="111"/>
      <c r="G30" s="111"/>
      <c r="H30" s="113"/>
      <c r="I30" s="9"/>
      <c r="J30" s="90"/>
      <c r="K30" s="9"/>
      <c r="L30" s="93"/>
      <c r="M30" s="64" t="e">
        <f>VLOOKUP($A30,[1]liste_inscriptions!$A:$AJ,34,FALSE)</f>
        <v>#N/A</v>
      </c>
      <c r="N30" s="106"/>
      <c r="O30" s="102"/>
      <c r="P30" s="11"/>
      <c r="Q30" s="124"/>
      <c r="R30" s="125"/>
      <c r="S30" s="135"/>
      <c r="T30" s="136"/>
      <c r="U30" s="9"/>
      <c r="V30" s="145"/>
      <c r="W30" s="146"/>
      <c r="X30" s="95"/>
      <c r="Y30" s="102"/>
      <c r="Z30" s="151"/>
    </row>
    <row r="31" spans="1:26" s="5" customFormat="1" ht="15" customHeight="1">
      <c r="A31" s="117">
        <v>10</v>
      </c>
      <c r="B31" s="111" t="e">
        <f>VLOOKUP($A31,[1]liste_inscriptions!$A:$AD,6,FALSE)</f>
        <v>#N/A</v>
      </c>
      <c r="C31" s="111" t="e">
        <f>VLOOKUP($A31,[1]liste_inscriptions!$A:$AD,9,FALSE)</f>
        <v>#N/A</v>
      </c>
      <c r="D31" s="111" t="e">
        <f>VLOOKUP($A31,[1]liste_inscriptions!$A:$AD,12,FALSE)</f>
        <v>#N/A</v>
      </c>
      <c r="E31" s="111" t="e">
        <f>VLOOKUP($A31,[1]liste_inscriptions!$A:$AD,14,FALSE)</f>
        <v>#N/A</v>
      </c>
      <c r="F31" s="111" t="e">
        <f>VLOOKUP($A31,[1]liste_inscriptions!$A:$AD,17,FALSE)</f>
        <v>#N/A</v>
      </c>
      <c r="G31" s="111" t="e">
        <f>VLOOKUP($A31,[1]liste_inscriptions!$A:$AD,16,FALSE)</f>
        <v>#N/A</v>
      </c>
      <c r="H31" s="113" t="e">
        <f>VLOOKUP($A31,[1]liste_inscriptions!$A:$AD,18,FALSE)</f>
        <v>#N/A</v>
      </c>
      <c r="I31" s="9"/>
      <c r="J31" s="90"/>
      <c r="K31" s="9"/>
      <c r="L31" s="93" t="s">
        <v>45</v>
      </c>
      <c r="M31" s="64" t="e">
        <f>VLOOKUP($A31,[1]liste_inscriptions!$A:$AJ,34,FALSE)</f>
        <v>#N/A</v>
      </c>
      <c r="N31" s="104" t="e">
        <f>INDEX(médiateurs!$A:$O,MATCH(L31,médiateurs!$B:$B,0),1)</f>
        <v>#N/A</v>
      </c>
      <c r="O31" s="102"/>
      <c r="P31" s="11"/>
      <c r="Q31" s="124" t="s">
        <v>15</v>
      </c>
      <c r="R31" s="125"/>
      <c r="S31" s="135"/>
      <c r="T31" s="136"/>
      <c r="U31" s="9"/>
      <c r="V31" s="145" t="e">
        <f>TEXT(VLOOKUP($A31,[1]liste_inscriptions!$A:$AJ,30,FALSE)," ")</f>
        <v>#N/A</v>
      </c>
      <c r="W31" s="146"/>
      <c r="X31" s="95" t="str">
        <f>IF(ISNA(INDEX(médiateurs!$A:$O,MATCH(V31,médiateurs!$B:$B,0),1)),"",INDEX(médiateurs!$A:$O,MATCH(V31,médiateurs!$B:$B,0),1))</f>
        <v/>
      </c>
      <c r="Y31" s="102" t="e">
        <f>IF(AND(VLOOKUP(médiateurs!$AQ$2,médiateurs!$B:$B,1,0)=médiateurs!$AQ$2,V31=médiateurs!$AP$2),VLOOKUP(médiateurs!$AQ$2,médiateurs!$B:$AC,15,0),IF(AND(VLOOKUP(médiateurs!$AK$2,médiateurs!$B:$B,1,0)=médiateurs!$AK$2,V31=médiateurs!$AI$2),VLOOKUP(médiateurs!$AK$2,médiateurs!$B:$AC,15,0),IF(AND(VLOOKUP(médiateurs!$AL$2,médiateurs!$B:$B,1,0)=médiateurs!$AL$2,V31=médiateurs!$AJ$2),VLOOKUP(médiateurs!$AL$2,médiateurs!$B:$AC,15,0)," ")))</f>
        <v>#N/A</v>
      </c>
      <c r="Z31" s="151" t="e">
        <f>TEXT(VLOOKUP($A31,[1]liste_inscriptions!$A:$AD,29,FALSE)," ")</f>
        <v>#N/A</v>
      </c>
    </row>
    <row r="32" spans="1:26" s="5" customFormat="1" ht="15" customHeight="1">
      <c r="A32" s="117"/>
      <c r="B32" s="111"/>
      <c r="C32" s="111"/>
      <c r="D32" s="111"/>
      <c r="E32" s="111"/>
      <c r="F32" s="111"/>
      <c r="G32" s="111"/>
      <c r="H32" s="113"/>
      <c r="I32" s="9"/>
      <c r="J32" s="90"/>
      <c r="K32" s="9"/>
      <c r="L32" s="93"/>
      <c r="M32" s="64" t="e">
        <f>VLOOKUP($A32,[1]liste_inscriptions!$A:$AJ,34,FALSE)</f>
        <v>#N/A</v>
      </c>
      <c r="N32" s="105"/>
      <c r="O32" s="102"/>
      <c r="P32" s="11"/>
      <c r="Q32" s="124"/>
      <c r="R32" s="125"/>
      <c r="S32" s="135"/>
      <c r="T32" s="136"/>
      <c r="U32" s="9"/>
      <c r="V32" s="145"/>
      <c r="W32" s="146"/>
      <c r="X32" s="95"/>
      <c r="Y32" s="102"/>
      <c r="Z32" s="151"/>
    </row>
    <row r="33" spans="1:26" s="5" customFormat="1" ht="15" customHeight="1">
      <c r="A33" s="117"/>
      <c r="B33" s="111"/>
      <c r="C33" s="111"/>
      <c r="D33" s="111"/>
      <c r="E33" s="111"/>
      <c r="F33" s="111"/>
      <c r="G33" s="111"/>
      <c r="H33" s="113"/>
      <c r="I33" s="9"/>
      <c r="J33" s="90"/>
      <c r="K33" s="9"/>
      <c r="L33" s="93"/>
      <c r="M33" s="64" t="e">
        <f>VLOOKUP($A33,[1]liste_inscriptions!$A:$AJ,34,FALSE)</f>
        <v>#N/A</v>
      </c>
      <c r="N33" s="106"/>
      <c r="O33" s="102"/>
      <c r="P33" s="11"/>
      <c r="Q33" s="124"/>
      <c r="R33" s="125"/>
      <c r="S33" s="135"/>
      <c r="T33" s="136"/>
      <c r="U33" s="9"/>
      <c r="V33" s="145"/>
      <c r="W33" s="146"/>
      <c r="X33" s="95"/>
      <c r="Y33" s="102"/>
      <c r="Z33" s="151"/>
    </row>
    <row r="34" spans="1:26" s="5" customFormat="1" ht="15" customHeight="1">
      <c r="A34" s="117">
        <v>11</v>
      </c>
      <c r="B34" s="111" t="e">
        <f>VLOOKUP($A34,[1]liste_inscriptions!$A:$AD,6,FALSE)</f>
        <v>#N/A</v>
      </c>
      <c r="C34" s="111" t="e">
        <f>VLOOKUP($A34,[1]liste_inscriptions!$A:$AD,9,FALSE)</f>
        <v>#N/A</v>
      </c>
      <c r="D34" s="111" t="e">
        <f>VLOOKUP($A34,[1]liste_inscriptions!$A:$AD,12,FALSE)</f>
        <v>#N/A</v>
      </c>
      <c r="E34" s="111" t="e">
        <f>VLOOKUP($A34,[1]liste_inscriptions!$A:$AD,14,FALSE)</f>
        <v>#N/A</v>
      </c>
      <c r="F34" s="111" t="e">
        <f>VLOOKUP($A34,[1]liste_inscriptions!$A:$AD,17,FALSE)</f>
        <v>#N/A</v>
      </c>
      <c r="G34" s="111" t="e">
        <f>VLOOKUP($A34,[1]liste_inscriptions!$A:$AD,16,FALSE)</f>
        <v>#N/A</v>
      </c>
      <c r="H34" s="113" t="e">
        <f>VLOOKUP($A34,[1]liste_inscriptions!$A:$AD,18,FALSE)</f>
        <v>#N/A</v>
      </c>
      <c r="I34" s="9"/>
      <c r="J34" s="90"/>
      <c r="K34" s="9"/>
      <c r="L34" s="93" t="s">
        <v>67</v>
      </c>
      <c r="M34" s="64" t="e">
        <f>VLOOKUP($A34,[1]liste_inscriptions!$A:$AJ,34,FALSE)</f>
        <v>#N/A</v>
      </c>
      <c r="N34" s="104" t="e">
        <f>INDEX(médiateurs!$A:$O,MATCH(L34,médiateurs!$B:$B,0),1)</f>
        <v>#N/A</v>
      </c>
      <c r="O34" s="102"/>
      <c r="P34" s="11"/>
      <c r="Q34" s="124" t="s">
        <v>15</v>
      </c>
      <c r="R34" s="125"/>
      <c r="S34" s="135"/>
      <c r="T34" s="136"/>
      <c r="U34" s="9"/>
      <c r="V34" s="145" t="e">
        <f>TEXT(VLOOKUP($A34,[1]liste_inscriptions!$A:$AJ,30,FALSE)," ")</f>
        <v>#N/A</v>
      </c>
      <c r="W34" s="146"/>
      <c r="X34" s="95" t="str">
        <f>IF(ISNA(INDEX(médiateurs!$A:$O,MATCH(V34,médiateurs!$B:$B,0),1)),"",INDEX(médiateurs!$A:$O,MATCH(V34,médiateurs!$B:$B,0),1))</f>
        <v/>
      </c>
      <c r="Y34" s="102" t="e">
        <f>IF(AND(VLOOKUP(médiateurs!$AQ$2,médiateurs!$B:$B,1,0)=médiateurs!$AQ$2,V34=médiateurs!$AP$2),VLOOKUP(médiateurs!$AQ$2,médiateurs!$B:$AC,15,0),IF(AND(VLOOKUP(médiateurs!$AK$2,médiateurs!$B:$B,1,0)=médiateurs!$AK$2,V34=médiateurs!$AI$2),VLOOKUP(médiateurs!$AK$2,médiateurs!$B:$AC,15,0),IF(AND(VLOOKUP(médiateurs!$AL$2,médiateurs!$B:$B,1,0)=médiateurs!$AL$2,V34=médiateurs!$AJ$2),VLOOKUP(médiateurs!$AL$2,médiateurs!$B:$AC,15,0)," ")))</f>
        <v>#N/A</v>
      </c>
      <c r="Z34" s="151" t="e">
        <f>TEXT(VLOOKUP($A34,[1]liste_inscriptions!$A:$AD,29,FALSE)," ")</f>
        <v>#N/A</v>
      </c>
    </row>
    <row r="35" spans="1:26" s="5" customFormat="1" ht="15" customHeight="1">
      <c r="A35" s="117"/>
      <c r="B35" s="111"/>
      <c r="C35" s="111"/>
      <c r="D35" s="111"/>
      <c r="E35" s="111"/>
      <c r="F35" s="111"/>
      <c r="G35" s="111"/>
      <c r="H35" s="113"/>
      <c r="I35" s="9"/>
      <c r="J35" s="90"/>
      <c r="K35" s="9"/>
      <c r="L35" s="93"/>
      <c r="M35" s="64" t="e">
        <f>VLOOKUP($A35,[1]liste_inscriptions!$A:$AJ,34,FALSE)</f>
        <v>#N/A</v>
      </c>
      <c r="N35" s="105"/>
      <c r="O35" s="102"/>
      <c r="P35" s="11"/>
      <c r="Q35" s="124"/>
      <c r="R35" s="125"/>
      <c r="S35" s="135"/>
      <c r="T35" s="136"/>
      <c r="U35" s="9"/>
      <c r="V35" s="145"/>
      <c r="W35" s="146"/>
      <c r="X35" s="95"/>
      <c r="Y35" s="102"/>
      <c r="Z35" s="151"/>
    </row>
    <row r="36" spans="1:26" s="5" customFormat="1" ht="15" customHeight="1">
      <c r="A36" s="117"/>
      <c r="B36" s="111"/>
      <c r="C36" s="111"/>
      <c r="D36" s="111"/>
      <c r="E36" s="111"/>
      <c r="F36" s="111"/>
      <c r="G36" s="111"/>
      <c r="H36" s="113"/>
      <c r="I36" s="9"/>
      <c r="J36" s="90"/>
      <c r="K36" s="9"/>
      <c r="L36" s="93"/>
      <c r="M36" s="64" t="e">
        <f>VLOOKUP($A36,[1]liste_inscriptions!$A:$AJ,34,FALSE)</f>
        <v>#N/A</v>
      </c>
      <c r="N36" s="106"/>
      <c r="O36" s="102"/>
      <c r="P36" s="11"/>
      <c r="Q36" s="124"/>
      <c r="R36" s="125"/>
      <c r="S36" s="135"/>
      <c r="T36" s="136"/>
      <c r="U36" s="9"/>
      <c r="V36" s="145"/>
      <c r="W36" s="146"/>
      <c r="X36" s="95"/>
      <c r="Y36" s="102"/>
      <c r="Z36" s="151"/>
    </row>
    <row r="37" spans="1:26" s="5" customFormat="1" ht="15" customHeight="1">
      <c r="A37" s="117">
        <v>12</v>
      </c>
      <c r="B37" s="111" t="e">
        <f>VLOOKUP($A37,[1]liste_inscriptions!$A:$AD,6,FALSE)</f>
        <v>#N/A</v>
      </c>
      <c r="C37" s="111" t="e">
        <f>VLOOKUP($A37,[1]liste_inscriptions!$A:$AD,9,FALSE)</f>
        <v>#N/A</v>
      </c>
      <c r="D37" s="111" t="e">
        <f>VLOOKUP($A37,[1]liste_inscriptions!$A:$AD,12,FALSE)</f>
        <v>#N/A</v>
      </c>
      <c r="E37" s="111" t="e">
        <f>VLOOKUP($A37,[1]liste_inscriptions!$A:$AD,14,FALSE)</f>
        <v>#N/A</v>
      </c>
      <c r="F37" s="111" t="e">
        <f>VLOOKUP($A37,[1]liste_inscriptions!$A:$AD,17,FALSE)</f>
        <v>#N/A</v>
      </c>
      <c r="G37" s="111" t="e">
        <f>VLOOKUP($A37,[1]liste_inscriptions!$A:$AD,16,FALSE)</f>
        <v>#N/A</v>
      </c>
      <c r="H37" s="113" t="e">
        <f>VLOOKUP($A37,[1]liste_inscriptions!$A:$AD,18,FALSE)</f>
        <v>#N/A</v>
      </c>
      <c r="I37" s="9"/>
      <c r="J37" s="90"/>
      <c r="K37" s="9"/>
      <c r="L37" s="93" t="s">
        <v>68</v>
      </c>
      <c r="M37" s="64" t="e">
        <f>VLOOKUP($A37,[1]liste_inscriptions!$A:$AJ,34,FALSE)</f>
        <v>#N/A</v>
      </c>
      <c r="N37" s="104" t="e">
        <f>INDEX(médiateurs!$A:$O,MATCH(L37,médiateurs!$B:$B,0),1)</f>
        <v>#N/A</v>
      </c>
      <c r="O37" s="102"/>
      <c r="P37" s="11"/>
      <c r="Q37" s="124" t="s">
        <v>15</v>
      </c>
      <c r="R37" s="125"/>
      <c r="S37" s="135"/>
      <c r="T37" s="136"/>
      <c r="U37" s="9"/>
      <c r="V37" s="145" t="e">
        <f>TEXT(VLOOKUP($A37,[1]liste_inscriptions!$A:$AJ,30,FALSE)," ")</f>
        <v>#N/A</v>
      </c>
      <c r="W37" s="146"/>
      <c r="X37" s="95" t="str">
        <f>IF(ISNA(INDEX(médiateurs!$A:$O,MATCH(V37,médiateurs!$B:$B,0),1)),"",INDEX(médiateurs!$A:$O,MATCH(V37,médiateurs!$B:$B,0),1))</f>
        <v/>
      </c>
      <c r="Y37" s="102" t="e">
        <f>IF(AND(VLOOKUP(médiateurs!$AQ$2,médiateurs!$B:$B,1,0)=médiateurs!$AQ$2,V37=médiateurs!$AP$2),VLOOKUP(médiateurs!$AQ$2,médiateurs!$B:$AC,15,0),IF(AND(VLOOKUP(médiateurs!$AK$2,médiateurs!$B:$B,1,0)=médiateurs!$AK$2,V37=médiateurs!$AI$2),VLOOKUP(médiateurs!$AK$2,médiateurs!$B:$AC,15,0),IF(AND(VLOOKUP(médiateurs!$AL$2,médiateurs!$B:$B,1,0)=médiateurs!$AL$2,V37=médiateurs!$AJ$2),VLOOKUP(médiateurs!$AL$2,médiateurs!$B:$AC,15,0)," ")))</f>
        <v>#N/A</v>
      </c>
      <c r="Z37" s="151" t="e">
        <f>TEXT(VLOOKUP($A37,[1]liste_inscriptions!$A:$AD,29,FALSE)," ")</f>
        <v>#N/A</v>
      </c>
    </row>
    <row r="38" spans="1:26" s="5" customFormat="1" ht="15" customHeight="1">
      <c r="A38" s="117"/>
      <c r="B38" s="111"/>
      <c r="C38" s="111"/>
      <c r="D38" s="111"/>
      <c r="E38" s="111"/>
      <c r="F38" s="111"/>
      <c r="G38" s="111"/>
      <c r="H38" s="113"/>
      <c r="I38" s="9"/>
      <c r="J38" s="90"/>
      <c r="K38" s="9"/>
      <c r="L38" s="93"/>
      <c r="M38" s="64" t="e">
        <f>VLOOKUP($A38,[1]liste_inscriptions!$A:$AJ,34,FALSE)</f>
        <v>#N/A</v>
      </c>
      <c r="N38" s="105"/>
      <c r="O38" s="102"/>
      <c r="P38" s="11"/>
      <c r="Q38" s="124"/>
      <c r="R38" s="125"/>
      <c r="S38" s="135"/>
      <c r="T38" s="136"/>
      <c r="U38" s="9"/>
      <c r="V38" s="145"/>
      <c r="W38" s="146"/>
      <c r="X38" s="95"/>
      <c r="Y38" s="102"/>
      <c r="Z38" s="151"/>
    </row>
    <row r="39" spans="1:26" s="5" customFormat="1" ht="15" customHeight="1" thickBot="1">
      <c r="A39" s="118"/>
      <c r="B39" s="112"/>
      <c r="C39" s="112"/>
      <c r="D39" s="112"/>
      <c r="E39" s="112"/>
      <c r="F39" s="112"/>
      <c r="G39" s="112"/>
      <c r="H39" s="114"/>
      <c r="I39" s="9"/>
      <c r="J39" s="91"/>
      <c r="K39" s="9"/>
      <c r="L39" s="107"/>
      <c r="M39" s="62" t="e">
        <f>VLOOKUP($A39,[1]liste_inscriptions!$A:$AJ,34,FALSE)</f>
        <v>#N/A</v>
      </c>
      <c r="N39" s="108"/>
      <c r="O39" s="103"/>
      <c r="P39" s="11"/>
      <c r="Q39" s="126"/>
      <c r="R39" s="127"/>
      <c r="S39" s="137"/>
      <c r="T39" s="138"/>
      <c r="U39" s="9"/>
      <c r="V39" s="147"/>
      <c r="W39" s="148"/>
      <c r="X39" s="149"/>
      <c r="Y39" s="103"/>
      <c r="Z39" s="152"/>
    </row>
    <row r="40" spans="1:26" s="5" customFormat="1" ht="13" customHeight="1" thickBot="1">
      <c r="A40" s="15"/>
      <c r="B40" s="13"/>
      <c r="C40" s="13"/>
      <c r="D40" s="13"/>
      <c r="E40" s="13"/>
      <c r="F40" s="13"/>
      <c r="G40" s="4"/>
      <c r="H40" s="13"/>
      <c r="I40" s="13"/>
      <c r="J40" s="13"/>
      <c r="K40" s="13"/>
      <c r="L40" s="13"/>
      <c r="M40" s="13"/>
      <c r="N40" s="15"/>
      <c r="O40" s="15"/>
      <c r="P40" s="13"/>
      <c r="Q40" s="15"/>
      <c r="R40" s="15"/>
      <c r="S40" s="15"/>
      <c r="T40" s="15"/>
      <c r="U40" s="13"/>
      <c r="V40" s="13"/>
      <c r="W40" s="13"/>
      <c r="X40" s="15"/>
      <c r="Y40" s="15"/>
      <c r="Z40" s="13"/>
    </row>
    <row r="41" spans="1:26" s="5" customFormat="1" ht="40" customHeight="1" thickBot="1">
      <c r="A41" s="160" t="s">
        <v>59</v>
      </c>
      <c r="B41" s="161"/>
      <c r="C41" s="161"/>
      <c r="D41" s="161"/>
      <c r="E41" s="161"/>
      <c r="F41" s="161"/>
      <c r="G41" s="161"/>
      <c r="H41" s="161"/>
      <c r="I41" s="161"/>
      <c r="J41" s="161"/>
      <c r="K41" s="161"/>
      <c r="L41" s="161"/>
      <c r="M41" s="161"/>
      <c r="N41" s="161"/>
      <c r="O41" s="161"/>
      <c r="P41" s="161"/>
      <c r="Q41" s="161"/>
      <c r="R41" s="161"/>
      <c r="S41" s="161"/>
      <c r="T41" s="161"/>
      <c r="U41" s="161"/>
      <c r="V41" s="161"/>
      <c r="W41" s="161"/>
      <c r="X41" s="161"/>
      <c r="Y41" s="161"/>
      <c r="Z41" s="162"/>
    </row>
    <row r="42" spans="1:26" s="11" customFormat="1" ht="40" customHeight="1" thickBot="1">
      <c r="A42" s="41" t="s">
        <v>19</v>
      </c>
      <c r="B42" s="42" t="s">
        <v>30</v>
      </c>
      <c r="C42" s="42" t="s">
        <v>63</v>
      </c>
      <c r="D42" s="42" t="s">
        <v>64</v>
      </c>
      <c r="E42" s="42" t="s">
        <v>65</v>
      </c>
      <c r="F42" s="42" t="s">
        <v>66</v>
      </c>
      <c r="G42" s="42" t="s">
        <v>54</v>
      </c>
      <c r="H42" s="43" t="s">
        <v>55</v>
      </c>
      <c r="I42" s="13"/>
      <c r="J42" s="66" t="s">
        <v>69</v>
      </c>
      <c r="K42" s="13"/>
      <c r="L42" s="168" t="s">
        <v>38</v>
      </c>
      <c r="M42" s="169"/>
      <c r="N42" s="172" t="s">
        <v>24</v>
      </c>
      <c r="O42" s="173"/>
      <c r="P42" s="14"/>
      <c r="Q42" s="166" t="s">
        <v>79</v>
      </c>
      <c r="R42" s="167"/>
      <c r="S42" s="164" t="s">
        <v>24</v>
      </c>
      <c r="T42" s="165"/>
      <c r="U42" s="10"/>
      <c r="V42" s="44" t="s">
        <v>83</v>
      </c>
      <c r="W42" s="45" t="s">
        <v>73</v>
      </c>
      <c r="X42" s="45" t="s">
        <v>81</v>
      </c>
      <c r="Y42" s="46" t="s">
        <v>18</v>
      </c>
      <c r="Z42" s="47" t="s">
        <v>37</v>
      </c>
    </row>
    <row r="43" spans="1:26" s="13" customFormat="1" ht="15" customHeight="1">
      <c r="A43" s="119">
        <v>13</v>
      </c>
      <c r="B43" s="121" t="e">
        <f>VLOOKUP($A43,[1]liste_inscriptions!$A:$AD,6,FALSE)</f>
        <v>#N/A</v>
      </c>
      <c r="C43" s="121" t="e">
        <f>VLOOKUP($A43,[1]liste_inscriptions!$A:$AD,9,FALSE)</f>
        <v>#N/A</v>
      </c>
      <c r="D43" s="121" t="e">
        <f>VLOOKUP($A43,[1]liste_inscriptions!$A:$AD,12,FALSE)</f>
        <v>#N/A</v>
      </c>
      <c r="E43" s="121" t="e">
        <f>VLOOKUP($A43,[1]liste_inscriptions!$A:$AD,14,FALSE)</f>
        <v>#N/A</v>
      </c>
      <c r="F43" s="121" t="e">
        <f>VLOOKUP($A43,[1]liste_inscriptions!$A:$AD,17,FALSE)</f>
        <v>#N/A</v>
      </c>
      <c r="G43" s="121" t="e">
        <f>VLOOKUP($A43,[1]liste_inscriptions!$A:$AD,16,FALSE)</f>
        <v>#N/A</v>
      </c>
      <c r="H43" s="122" t="e">
        <f>VLOOKUP($A43,[1]liste_inscriptions!$A:$AD,18,FALSE)</f>
        <v>#N/A</v>
      </c>
      <c r="I43" s="9"/>
      <c r="J43" s="89" t="e">
        <f>INDEX(médiateurs!$A:$O,MATCH("accueil maison des rencontres",médiateurs!$B:$B,0),1)</f>
        <v>#N/A</v>
      </c>
      <c r="K43" s="9"/>
      <c r="L43" s="133" t="s">
        <v>70</v>
      </c>
      <c r="M43" s="134"/>
      <c r="N43" s="94" t="e">
        <f>INDEX(médiateurs!$A:$O,MATCH(L43,médiateurs!$B:$B,0),1)</f>
        <v>#N/A</v>
      </c>
      <c r="O43" s="101" t="e">
        <f>INDEX(médiateurs!$A:$O,MATCH("Projection MDVA 2",médiateurs!$B:$B,0),1)</f>
        <v>#N/A</v>
      </c>
      <c r="P43" s="63"/>
      <c r="Q43" s="143" t="e">
        <f>TEXT(VLOOKUP($A43,[1]liste_inscriptions!$A:$AJ,30,FALSE)," ")</f>
        <v>#N/A</v>
      </c>
      <c r="R43" s="144"/>
      <c r="S43" s="94" t="str">
        <f>IF(ISNA(INDEX(médiateurs!$A:$O,MATCH(Q43,médiateurs!$B:$B,0),1)),"",INDEX(médiateurs!$A:$O,MATCH(Q43,médiateurs!$B:$B,0),1))</f>
        <v/>
      </c>
      <c r="T43" s="101" t="e">
        <f>IF(AND(VLOOKUP(médiateurs!$AQ$2,médiateurs!$B:$B,1,0)=médiateurs!$AQ$2,Q43=médiateurs!$AP$2),VLOOKUP(médiateurs!$AQ$2,médiateurs!$B:$AC,15,0),IF(AND(VLOOKUP(médiateurs!$AK$2,médiateurs!$B:$B,1,0)=médiateurs!$AK$2,Q43=médiateurs!$AI$2),VLOOKUP(médiateurs!$AK$2,médiateurs!$B:$AC,15,0),IF(AND(VLOOKUP(médiateurs!$AL$2,médiateurs!$B:$B,1,0)=médiateurs!$AL$2,Q43=médiateurs!$AJ$2),VLOOKUP(médiateurs!$AL$2,médiateurs!$B:$AC,15,0)," ")))</f>
        <v>#N/A</v>
      </c>
      <c r="U43" s="69"/>
      <c r="V43" s="92" t="s">
        <v>14</v>
      </c>
      <c r="W43" s="61" t="e">
        <f>TEXT(VLOOKUP($A43,[1]liste_inscriptions!$A:$AJ,34,FALSE)," ")</f>
        <v>#N/A</v>
      </c>
      <c r="X43" s="94" t="e">
        <f>INDEX(médiateurs!$A:$O,MATCH(V43,médiateurs!$B:$B,0),1)</f>
        <v>#N/A</v>
      </c>
      <c r="Y43" s="96" t="e">
        <f>INDEX(médiateurs!$A:$O,MATCH(Y42,médiateurs!$B:$B,0),1)</f>
        <v>#N/A</v>
      </c>
      <c r="Z43" s="150" t="e">
        <f>TEXT(VLOOKUP($A43,[1]liste_inscriptions!$A:$AD,29,FALSE)," ")</f>
        <v>#N/A</v>
      </c>
    </row>
    <row r="44" spans="1:26" s="13" customFormat="1" ht="15" customHeight="1">
      <c r="A44" s="115"/>
      <c r="B44" s="111"/>
      <c r="C44" s="111"/>
      <c r="D44" s="111"/>
      <c r="E44" s="111"/>
      <c r="F44" s="111"/>
      <c r="G44" s="111"/>
      <c r="H44" s="113"/>
      <c r="I44" s="9"/>
      <c r="J44" s="90"/>
      <c r="K44" s="9"/>
      <c r="L44" s="124"/>
      <c r="M44" s="125"/>
      <c r="N44" s="95"/>
      <c r="O44" s="102"/>
      <c r="P44" s="63"/>
      <c r="Q44" s="145"/>
      <c r="R44" s="146"/>
      <c r="S44" s="95"/>
      <c r="T44" s="102"/>
      <c r="U44" s="70"/>
      <c r="V44" s="93"/>
      <c r="W44" s="64" t="e">
        <f>TEXT(VLOOKUP($A43,[1]liste_inscriptions!$A:$AJ,35,FALSE)," ")</f>
        <v>#N/A</v>
      </c>
      <c r="X44" s="95"/>
      <c r="Y44" s="97"/>
      <c r="Z44" s="151"/>
    </row>
    <row r="45" spans="1:26" s="13" customFormat="1" ht="15" customHeight="1">
      <c r="A45" s="115"/>
      <c r="B45" s="111"/>
      <c r="C45" s="111"/>
      <c r="D45" s="111"/>
      <c r="E45" s="111"/>
      <c r="F45" s="111"/>
      <c r="G45" s="111"/>
      <c r="H45" s="113"/>
      <c r="I45" s="9"/>
      <c r="J45" s="90"/>
      <c r="K45" s="9"/>
      <c r="L45" s="124"/>
      <c r="M45" s="125"/>
      <c r="N45" s="95"/>
      <c r="O45" s="102"/>
      <c r="P45" s="63"/>
      <c r="Q45" s="145"/>
      <c r="R45" s="146"/>
      <c r="S45" s="95"/>
      <c r="T45" s="102"/>
      <c r="U45" s="70"/>
      <c r="V45" s="93"/>
      <c r="W45" s="64" t="e">
        <f>TEXT(VLOOKUP($A43,[1]liste_inscriptions!$A:$AJ,36,FALSE)," ")</f>
        <v>#N/A</v>
      </c>
      <c r="X45" s="95"/>
      <c r="Y45" s="97"/>
      <c r="Z45" s="151"/>
    </row>
    <row r="46" spans="1:26" s="13" customFormat="1" ht="15" customHeight="1">
      <c r="A46" s="115">
        <v>14</v>
      </c>
      <c r="B46" s="111" t="e">
        <f>VLOOKUP($A46,[1]liste_inscriptions!$A:$AD,6,FALSE)</f>
        <v>#N/A</v>
      </c>
      <c r="C46" s="111" t="e">
        <f>VLOOKUP($A46,[1]liste_inscriptions!$A:$AD,9,FALSE)</f>
        <v>#N/A</v>
      </c>
      <c r="D46" s="111" t="e">
        <f>VLOOKUP($A46,[1]liste_inscriptions!$A:$AD,12,FALSE)</f>
        <v>#N/A</v>
      </c>
      <c r="E46" s="111" t="e">
        <f>VLOOKUP($A46,[1]liste_inscriptions!$A:$AD,14,FALSE)</f>
        <v>#N/A</v>
      </c>
      <c r="F46" s="111" t="e">
        <f>VLOOKUP($A46,[1]liste_inscriptions!$A:$AD,17,FALSE)</f>
        <v>#N/A</v>
      </c>
      <c r="G46" s="111" t="e">
        <f>VLOOKUP($A46,[1]liste_inscriptions!$A:$AD,16,FALSE)</f>
        <v>#N/A</v>
      </c>
      <c r="H46" s="113" t="e">
        <f>VLOOKUP($A46,[1]liste_inscriptions!$A:$AD,18,FALSE)</f>
        <v>#N/A</v>
      </c>
      <c r="I46" s="9"/>
      <c r="J46" s="90"/>
      <c r="K46" s="9"/>
      <c r="L46" s="124" t="s">
        <v>70</v>
      </c>
      <c r="M46" s="125"/>
      <c r="N46" s="95"/>
      <c r="O46" s="102"/>
      <c r="P46" s="63"/>
      <c r="Q46" s="145" t="e">
        <f>TEXT(VLOOKUP($A46,[1]liste_inscriptions!$A:$AJ,30,FALSE)," ")</f>
        <v>#N/A</v>
      </c>
      <c r="R46" s="146"/>
      <c r="S46" s="95" t="str">
        <f>IF(ISNA(INDEX(médiateurs!$A:$O,MATCH(Q46,médiateurs!$B:$B,0),1)),"",INDEX(médiateurs!$A:$O,MATCH(Q46,médiateurs!$B:$B,0),1))</f>
        <v/>
      </c>
      <c r="T46" s="102" t="e">
        <f>IF(AND(VLOOKUP(médiateurs!$AQ$2,médiateurs!$B:$B,1,0)=médiateurs!$AQ$2,Q46=médiateurs!$AP$2),VLOOKUP(médiateurs!$AQ$2,médiateurs!$B:$AC,15,0),IF(AND(VLOOKUP(médiateurs!$AK$2,médiateurs!$B:$B,1,0)=médiateurs!$AK$2,Q46=médiateurs!$AI$2),VLOOKUP(médiateurs!$AK$2,médiateurs!$B:$AC,15,0),IF(AND(VLOOKUP(médiateurs!$AL$2,médiateurs!$B:$B,1,0)=médiateurs!$AL$2,Q46=médiateurs!$AJ$2),VLOOKUP(médiateurs!$AL$2,médiateurs!$B:$AC,15,0)," ")))</f>
        <v>#N/A</v>
      </c>
      <c r="U46" s="70"/>
      <c r="V46" s="93" t="s">
        <v>48</v>
      </c>
      <c r="W46" s="64" t="e">
        <f>TEXT(VLOOKUP($A46,[1]liste_inscriptions!$A:$AJ,34,FALSE)," ")</f>
        <v>#N/A</v>
      </c>
      <c r="X46" s="95" t="e">
        <f>INDEX(médiateurs!$A:$O,MATCH(V46,médiateurs!$B:$B,0),1)</f>
        <v>#N/A</v>
      </c>
      <c r="Y46" s="97"/>
      <c r="Z46" s="151" t="e">
        <f>TEXT(VLOOKUP($A46,[1]liste_inscriptions!$A:$AD,29,FALSE)," ")</f>
        <v>#N/A</v>
      </c>
    </row>
    <row r="47" spans="1:26" s="13" customFormat="1" ht="15" customHeight="1">
      <c r="A47" s="115"/>
      <c r="B47" s="111"/>
      <c r="C47" s="111"/>
      <c r="D47" s="111"/>
      <c r="E47" s="111"/>
      <c r="F47" s="111"/>
      <c r="G47" s="111"/>
      <c r="H47" s="113"/>
      <c r="I47" s="9"/>
      <c r="J47" s="90"/>
      <c r="K47" s="9"/>
      <c r="L47" s="124"/>
      <c r="M47" s="125"/>
      <c r="N47" s="95"/>
      <c r="O47" s="102"/>
      <c r="P47" s="63"/>
      <c r="Q47" s="145"/>
      <c r="R47" s="146"/>
      <c r="S47" s="95"/>
      <c r="T47" s="102"/>
      <c r="U47" s="70"/>
      <c r="V47" s="93"/>
      <c r="W47" s="64" t="e">
        <f>TEXT(VLOOKUP($A46,[1]liste_inscriptions!$A:$AJ,35,FALSE)," ")</f>
        <v>#N/A</v>
      </c>
      <c r="X47" s="95"/>
      <c r="Y47" s="97"/>
      <c r="Z47" s="151"/>
    </row>
    <row r="48" spans="1:26" s="13" customFormat="1" ht="15" customHeight="1">
      <c r="A48" s="115"/>
      <c r="B48" s="111"/>
      <c r="C48" s="111"/>
      <c r="D48" s="111"/>
      <c r="E48" s="111"/>
      <c r="F48" s="111"/>
      <c r="G48" s="111"/>
      <c r="H48" s="113"/>
      <c r="I48" s="9"/>
      <c r="J48" s="90"/>
      <c r="K48" s="9"/>
      <c r="L48" s="124"/>
      <c r="M48" s="125"/>
      <c r="N48" s="95"/>
      <c r="O48" s="102"/>
      <c r="P48" s="63"/>
      <c r="Q48" s="145"/>
      <c r="R48" s="146"/>
      <c r="S48" s="95"/>
      <c r="T48" s="102"/>
      <c r="U48" s="70"/>
      <c r="V48" s="93"/>
      <c r="W48" s="64" t="e">
        <f>TEXT(VLOOKUP($A46,[1]liste_inscriptions!$A:$AJ,36,FALSE)," ")</f>
        <v>#N/A</v>
      </c>
      <c r="X48" s="95"/>
      <c r="Y48" s="97"/>
      <c r="Z48" s="151"/>
    </row>
    <row r="49" spans="1:26" s="5" customFormat="1" ht="15" customHeight="1">
      <c r="A49" s="115">
        <v>15</v>
      </c>
      <c r="B49" s="111" t="e">
        <f>VLOOKUP($A49,[1]liste_inscriptions!$A:$AD,6,FALSE)</f>
        <v>#N/A</v>
      </c>
      <c r="C49" s="111" t="e">
        <f>VLOOKUP($A49,[1]liste_inscriptions!$A:$AD,9,FALSE)</f>
        <v>#N/A</v>
      </c>
      <c r="D49" s="111" t="e">
        <f>VLOOKUP($A49,[1]liste_inscriptions!$A:$AD,12,FALSE)</f>
        <v>#N/A</v>
      </c>
      <c r="E49" s="111" t="e">
        <f>VLOOKUP($A49,[1]liste_inscriptions!$A:$AD,14,FALSE)</f>
        <v>#N/A</v>
      </c>
      <c r="F49" s="111" t="e">
        <f>VLOOKUP($A49,[1]liste_inscriptions!$A:$AD,17,FALSE)</f>
        <v>#N/A</v>
      </c>
      <c r="G49" s="111" t="e">
        <f>VLOOKUP($A49,[1]liste_inscriptions!$A:$AD,16,FALSE)</f>
        <v>#N/A</v>
      </c>
      <c r="H49" s="113" t="e">
        <f>VLOOKUP($A49,[1]liste_inscriptions!$A:$AD,18,FALSE)</f>
        <v>#N/A</v>
      </c>
      <c r="I49" s="9"/>
      <c r="J49" s="90"/>
      <c r="K49" s="9"/>
      <c r="L49" s="124" t="s">
        <v>70</v>
      </c>
      <c r="M49" s="125"/>
      <c r="N49" s="95"/>
      <c r="O49" s="102"/>
      <c r="P49" s="63"/>
      <c r="Q49" s="145" t="e">
        <f>TEXT(VLOOKUP($A49,[1]liste_inscriptions!$A:$AJ,30,FALSE)," ")</f>
        <v>#N/A</v>
      </c>
      <c r="R49" s="146"/>
      <c r="S49" s="95" t="str">
        <f>IF(ISNA(INDEX(médiateurs!$A:$O,MATCH(Q49,médiateurs!$B:$B,0),1)),"",INDEX(médiateurs!$A:$O,MATCH(Q49,médiateurs!$B:$B,0),1))</f>
        <v/>
      </c>
      <c r="T49" s="102" t="e">
        <f>IF(AND(VLOOKUP(médiateurs!$AQ$2,médiateurs!$B:$B,1,0)=médiateurs!$AQ$2,Q49=médiateurs!$AP$2),VLOOKUP(médiateurs!$AQ$2,médiateurs!$B:$AC,15,0),IF(AND(VLOOKUP(médiateurs!$AK$2,médiateurs!$B:$B,1,0)=médiateurs!$AK$2,Q49=médiateurs!$AI$2),VLOOKUP(médiateurs!$AK$2,médiateurs!$B:$AC,15,0),IF(AND(VLOOKUP(médiateurs!$AL$2,médiateurs!$B:$B,1,0)=médiateurs!$AL$2,Q49=médiateurs!$AJ$2),VLOOKUP(médiateurs!$AL$2,médiateurs!$B:$AC,15,0)," ")))</f>
        <v>#N/A</v>
      </c>
      <c r="U49" s="70"/>
      <c r="V49" s="93" t="s">
        <v>35</v>
      </c>
      <c r="W49" s="64" t="e">
        <f>TEXT(VLOOKUP($A49,[1]liste_inscriptions!$A:$AJ,34,FALSE)," ")</f>
        <v>#N/A</v>
      </c>
      <c r="X49" s="95" t="e">
        <f>INDEX(médiateurs!$A:$O,MATCH(V49,médiateurs!$B:$B,0),1)</f>
        <v>#N/A</v>
      </c>
      <c r="Y49" s="97"/>
      <c r="Z49" s="151" t="e">
        <f>TEXT(VLOOKUP($A49,[1]liste_inscriptions!$A:$AD,29,FALSE)," ")</f>
        <v>#N/A</v>
      </c>
    </row>
    <row r="50" spans="1:26" s="5" customFormat="1" ht="15" customHeight="1">
      <c r="A50" s="115"/>
      <c r="B50" s="111"/>
      <c r="C50" s="111"/>
      <c r="D50" s="111"/>
      <c r="E50" s="111"/>
      <c r="F50" s="111"/>
      <c r="G50" s="111"/>
      <c r="H50" s="113"/>
      <c r="I50" s="9"/>
      <c r="J50" s="90"/>
      <c r="K50" s="9"/>
      <c r="L50" s="124"/>
      <c r="M50" s="125"/>
      <c r="N50" s="95"/>
      <c r="O50" s="102"/>
      <c r="P50" s="63"/>
      <c r="Q50" s="145"/>
      <c r="R50" s="146"/>
      <c r="S50" s="95"/>
      <c r="T50" s="102"/>
      <c r="U50" s="70"/>
      <c r="V50" s="93"/>
      <c r="W50" s="64" t="e">
        <f>TEXT(VLOOKUP($A49,[1]liste_inscriptions!$A:$AJ,35,FALSE)," ")</f>
        <v>#N/A</v>
      </c>
      <c r="X50" s="95"/>
      <c r="Y50" s="97"/>
      <c r="Z50" s="151"/>
    </row>
    <row r="51" spans="1:26" s="5" customFormat="1" ht="15" customHeight="1">
      <c r="A51" s="115"/>
      <c r="B51" s="111"/>
      <c r="C51" s="111"/>
      <c r="D51" s="111"/>
      <c r="E51" s="111"/>
      <c r="F51" s="111"/>
      <c r="G51" s="111"/>
      <c r="H51" s="113"/>
      <c r="I51" s="9"/>
      <c r="J51" s="90"/>
      <c r="K51" s="9"/>
      <c r="L51" s="124"/>
      <c r="M51" s="125"/>
      <c r="N51" s="95"/>
      <c r="O51" s="102"/>
      <c r="P51" s="63"/>
      <c r="Q51" s="145"/>
      <c r="R51" s="146"/>
      <c r="S51" s="95"/>
      <c r="T51" s="102"/>
      <c r="U51" s="70"/>
      <c r="V51" s="93"/>
      <c r="W51" s="64" t="e">
        <f>TEXT(VLOOKUP($A49,[1]liste_inscriptions!$A:$AJ,36,FALSE)," ")</f>
        <v>#N/A</v>
      </c>
      <c r="X51" s="95"/>
      <c r="Y51" s="97"/>
      <c r="Z51" s="151"/>
    </row>
    <row r="52" spans="1:26" s="5" customFormat="1" ht="15" customHeight="1">
      <c r="A52" s="115">
        <v>16</v>
      </c>
      <c r="B52" s="111" t="e">
        <f>VLOOKUP($A52,[1]liste_inscriptions!$A:$AD,6,FALSE)</f>
        <v>#N/A</v>
      </c>
      <c r="C52" s="111" t="e">
        <f>VLOOKUP($A52,[1]liste_inscriptions!$A:$AD,9,FALSE)</f>
        <v>#N/A</v>
      </c>
      <c r="D52" s="111" t="e">
        <f>VLOOKUP($A52,[1]liste_inscriptions!$A:$AD,12,FALSE)</f>
        <v>#N/A</v>
      </c>
      <c r="E52" s="111" t="e">
        <f>VLOOKUP($A52,[1]liste_inscriptions!$A:$AD,14,FALSE)</f>
        <v>#N/A</v>
      </c>
      <c r="F52" s="111" t="e">
        <f>VLOOKUP($A52,[1]liste_inscriptions!$A:$AD,17,FALSE)</f>
        <v>#N/A</v>
      </c>
      <c r="G52" s="111" t="e">
        <f>VLOOKUP($A52,[1]liste_inscriptions!$A:$AD,16,FALSE)</f>
        <v>#N/A</v>
      </c>
      <c r="H52" s="113" t="e">
        <f>VLOOKUP($A52,[1]liste_inscriptions!$A:$AD,18,FALSE)</f>
        <v>#N/A</v>
      </c>
      <c r="I52" s="9"/>
      <c r="J52" s="90"/>
      <c r="K52" s="9"/>
      <c r="L52" s="124" t="s">
        <v>71</v>
      </c>
      <c r="M52" s="125"/>
      <c r="N52" s="95" t="e">
        <f>INDEX(médiateurs!$A:$O,MATCH(L52,médiateurs!$B:$B,0),1)</f>
        <v>#N/A</v>
      </c>
      <c r="O52" s="102" t="e">
        <f>INDEX(médiateurs!$A:$O,MATCH("Projection ENSP 2",médiateurs!$B:$B,0),1)</f>
        <v>#N/A</v>
      </c>
      <c r="P52" s="63"/>
      <c r="Q52" s="145" t="e">
        <f>TEXT(VLOOKUP($A52,[1]liste_inscriptions!$A:$AJ,30,FALSE)," ")</f>
        <v>#N/A</v>
      </c>
      <c r="R52" s="146"/>
      <c r="S52" s="95" t="str">
        <f>IF(ISNA(INDEX(médiateurs!$A:$O,MATCH(Q52,médiateurs!$B:$B,0),1)),"",INDEX(médiateurs!$A:$O,MATCH(Q52,médiateurs!$B:$B,0),1))</f>
        <v/>
      </c>
      <c r="T52" s="102" t="e">
        <f>IF(AND(VLOOKUP(médiateurs!$AQ$2,médiateurs!$B:$B,1,0)=médiateurs!$AQ$2,Q52=médiateurs!$AP$2),VLOOKUP(médiateurs!$AQ$2,médiateurs!$B:$AC,15,0),IF(AND(VLOOKUP(médiateurs!$AK$2,médiateurs!$B:$B,1,0)=médiateurs!$AK$2,Q52=médiateurs!$AI$2),VLOOKUP(médiateurs!$AK$2,médiateurs!$B:$AC,15,0),IF(AND(VLOOKUP(médiateurs!$AL$2,médiateurs!$B:$B,1,0)=médiateurs!$AL$2,Q52=médiateurs!$AJ$2),VLOOKUP(médiateurs!$AL$2,médiateurs!$B:$AC,15,0)," ")))</f>
        <v>#N/A</v>
      </c>
      <c r="U52" s="70"/>
      <c r="V52" s="93" t="s">
        <v>33</v>
      </c>
      <c r="W52" s="64" t="e">
        <f>TEXT(VLOOKUP($A52,[1]liste_inscriptions!$A:$AJ,34,FALSE)," ")</f>
        <v>#N/A</v>
      </c>
      <c r="X52" s="95" t="e">
        <f>INDEX(médiateurs!$A:$O,MATCH(V52,médiateurs!$B:$B,0),1)</f>
        <v>#N/A</v>
      </c>
      <c r="Y52" s="97"/>
      <c r="Z52" s="151" t="e">
        <f>TEXT(VLOOKUP($A52,[1]liste_inscriptions!$A:$AD,29,FALSE)," ")</f>
        <v>#N/A</v>
      </c>
    </row>
    <row r="53" spans="1:26" s="5" customFormat="1" ht="15" customHeight="1">
      <c r="A53" s="115"/>
      <c r="B53" s="111"/>
      <c r="C53" s="111"/>
      <c r="D53" s="111"/>
      <c r="E53" s="111"/>
      <c r="F53" s="111"/>
      <c r="G53" s="111"/>
      <c r="H53" s="113"/>
      <c r="I53" s="9"/>
      <c r="J53" s="90"/>
      <c r="K53" s="9"/>
      <c r="L53" s="124"/>
      <c r="M53" s="125"/>
      <c r="N53" s="95"/>
      <c r="O53" s="102"/>
      <c r="P53" s="63"/>
      <c r="Q53" s="145"/>
      <c r="R53" s="146"/>
      <c r="S53" s="95"/>
      <c r="T53" s="102"/>
      <c r="U53" s="70"/>
      <c r="V53" s="93"/>
      <c r="W53" s="64" t="e">
        <f>TEXT(VLOOKUP($A52,[1]liste_inscriptions!$A:$AJ,35,FALSE)," ")</f>
        <v>#N/A</v>
      </c>
      <c r="X53" s="95"/>
      <c r="Y53" s="97"/>
      <c r="Z53" s="151"/>
    </row>
    <row r="54" spans="1:26" s="5" customFormat="1" ht="15" customHeight="1">
      <c r="A54" s="115"/>
      <c r="B54" s="111"/>
      <c r="C54" s="111"/>
      <c r="D54" s="111"/>
      <c r="E54" s="111"/>
      <c r="F54" s="111"/>
      <c r="G54" s="111"/>
      <c r="H54" s="113"/>
      <c r="I54" s="9"/>
      <c r="J54" s="90"/>
      <c r="K54" s="9"/>
      <c r="L54" s="124"/>
      <c r="M54" s="125"/>
      <c r="N54" s="95"/>
      <c r="O54" s="102"/>
      <c r="P54" s="63"/>
      <c r="Q54" s="145"/>
      <c r="R54" s="146"/>
      <c r="S54" s="95"/>
      <c r="T54" s="102"/>
      <c r="U54" s="70"/>
      <c r="V54" s="93"/>
      <c r="W54" s="64" t="e">
        <f>TEXT(VLOOKUP($A52,[1]liste_inscriptions!$A:$AJ,36,FALSE)," ")</f>
        <v>#N/A</v>
      </c>
      <c r="X54" s="95"/>
      <c r="Y54" s="97"/>
      <c r="Z54" s="151"/>
    </row>
    <row r="55" spans="1:26" s="5" customFormat="1" ht="15" customHeight="1">
      <c r="A55" s="115">
        <v>17</v>
      </c>
      <c r="B55" s="111" t="e">
        <f>VLOOKUP($A55,[1]liste_inscriptions!$A:$AD,6,FALSE)</f>
        <v>#N/A</v>
      </c>
      <c r="C55" s="111" t="e">
        <f>VLOOKUP($A55,[1]liste_inscriptions!$A:$AD,9,FALSE)</f>
        <v>#N/A</v>
      </c>
      <c r="D55" s="111" t="e">
        <f>VLOOKUP($A55,[1]liste_inscriptions!$A:$AD,12,FALSE)</f>
        <v>#N/A</v>
      </c>
      <c r="E55" s="111" t="e">
        <f>VLOOKUP($A55,[1]liste_inscriptions!$A:$AD,14,FALSE)</f>
        <v>#N/A</v>
      </c>
      <c r="F55" s="111" t="e">
        <f>VLOOKUP($A55,[1]liste_inscriptions!$A:$AD,17,FALSE)</f>
        <v>#N/A</v>
      </c>
      <c r="G55" s="111" t="e">
        <f>VLOOKUP($A55,[1]liste_inscriptions!$A:$AD,16,FALSE)</f>
        <v>#N/A</v>
      </c>
      <c r="H55" s="113" t="e">
        <f>VLOOKUP($A55,[1]liste_inscriptions!$A:$AD,18,FALSE)</f>
        <v>#N/A</v>
      </c>
      <c r="I55" s="9"/>
      <c r="J55" s="90"/>
      <c r="K55" s="9"/>
      <c r="L55" s="124" t="s">
        <v>71</v>
      </c>
      <c r="M55" s="125"/>
      <c r="N55" s="95"/>
      <c r="O55" s="102"/>
      <c r="P55" s="63"/>
      <c r="Q55" s="145" t="e">
        <f>TEXT(VLOOKUP($A55,[1]liste_inscriptions!$A:$AJ,30,FALSE)," ")</f>
        <v>#N/A</v>
      </c>
      <c r="R55" s="146"/>
      <c r="S55" s="95" t="str">
        <f>IF(ISNA(INDEX(médiateurs!$A:$O,MATCH(Q55,médiateurs!$B:$B,0),1)),"",INDEX(médiateurs!$A:$O,MATCH(Q55,médiateurs!$B:$B,0),1))</f>
        <v/>
      </c>
      <c r="T55" s="102" t="e">
        <f>IF(AND(VLOOKUP(médiateurs!$AQ$2,médiateurs!$B:$B,1,0)=médiateurs!$AQ$2,Q55=médiateurs!$AP$2),VLOOKUP(médiateurs!$AQ$2,médiateurs!$B:$AC,15,0),IF(AND(VLOOKUP(médiateurs!$AK$2,médiateurs!$B:$B,1,0)=médiateurs!$AK$2,Q55=médiateurs!$AI$2),VLOOKUP(médiateurs!$AK$2,médiateurs!$B:$AC,15,0),IF(AND(VLOOKUP(médiateurs!$AL$2,médiateurs!$B:$B,1,0)=médiateurs!$AL$2,Q55=médiateurs!$AJ$2),VLOOKUP(médiateurs!$AL$2,médiateurs!$B:$AC,15,0)," ")))</f>
        <v>#N/A</v>
      </c>
      <c r="U55" s="70"/>
      <c r="V55" s="93" t="s">
        <v>9</v>
      </c>
      <c r="W55" s="64" t="e">
        <f>TEXT(VLOOKUP($A55,[1]liste_inscriptions!$A:$AJ,34,FALSE)," ")</f>
        <v>#N/A</v>
      </c>
      <c r="X55" s="95" t="e">
        <f>INDEX(médiateurs!$A:$O,MATCH(V55,médiateurs!$B:$B,0),1)</f>
        <v>#N/A</v>
      </c>
      <c r="Y55" s="97"/>
      <c r="Z55" s="151" t="e">
        <f>TEXT(VLOOKUP($A55,[1]liste_inscriptions!$A:$AD,29,FALSE)," ")</f>
        <v>#N/A</v>
      </c>
    </row>
    <row r="56" spans="1:26" s="5" customFormat="1" ht="15" customHeight="1">
      <c r="A56" s="115"/>
      <c r="B56" s="111"/>
      <c r="C56" s="111"/>
      <c r="D56" s="111"/>
      <c r="E56" s="111"/>
      <c r="F56" s="111"/>
      <c r="G56" s="111"/>
      <c r="H56" s="113"/>
      <c r="I56" s="9"/>
      <c r="J56" s="90"/>
      <c r="K56" s="9"/>
      <c r="L56" s="124"/>
      <c r="M56" s="125"/>
      <c r="N56" s="95"/>
      <c r="O56" s="102"/>
      <c r="P56" s="63"/>
      <c r="Q56" s="145"/>
      <c r="R56" s="146"/>
      <c r="S56" s="95"/>
      <c r="T56" s="102"/>
      <c r="U56" s="70"/>
      <c r="V56" s="93"/>
      <c r="W56" s="64" t="e">
        <f>TEXT(VLOOKUP($A55,[1]liste_inscriptions!$A:$AJ,35,FALSE)," ")</f>
        <v>#N/A</v>
      </c>
      <c r="X56" s="95"/>
      <c r="Y56" s="97"/>
      <c r="Z56" s="151"/>
    </row>
    <row r="57" spans="1:26" s="5" customFormat="1" ht="15" customHeight="1">
      <c r="A57" s="115"/>
      <c r="B57" s="111"/>
      <c r="C57" s="111"/>
      <c r="D57" s="111"/>
      <c r="E57" s="111"/>
      <c r="F57" s="111"/>
      <c r="G57" s="111"/>
      <c r="H57" s="113"/>
      <c r="I57" s="9"/>
      <c r="J57" s="90"/>
      <c r="K57" s="9"/>
      <c r="L57" s="124"/>
      <c r="M57" s="125"/>
      <c r="N57" s="95"/>
      <c r="O57" s="102"/>
      <c r="P57" s="63"/>
      <c r="Q57" s="145"/>
      <c r="R57" s="146"/>
      <c r="S57" s="95"/>
      <c r="T57" s="102"/>
      <c r="U57" s="70"/>
      <c r="V57" s="93"/>
      <c r="W57" s="64" t="e">
        <f>TEXT(VLOOKUP($A55,[1]liste_inscriptions!$A:$AJ,36,FALSE)," ")</f>
        <v>#N/A</v>
      </c>
      <c r="X57" s="95"/>
      <c r="Y57" s="97"/>
      <c r="Z57" s="151"/>
    </row>
    <row r="58" spans="1:26" s="5" customFormat="1" ht="15" customHeight="1">
      <c r="A58" s="115">
        <v>18</v>
      </c>
      <c r="B58" s="111" t="e">
        <f>VLOOKUP($A58,[1]liste_inscriptions!$A:$AD,6,FALSE)</f>
        <v>#N/A</v>
      </c>
      <c r="C58" s="111" t="e">
        <f>VLOOKUP($A58,[1]liste_inscriptions!$A:$AD,9,FALSE)</f>
        <v>#N/A</v>
      </c>
      <c r="D58" s="111" t="e">
        <f>VLOOKUP($A58,[1]liste_inscriptions!$A:$AD,12,FALSE)</f>
        <v>#N/A</v>
      </c>
      <c r="E58" s="111" t="e">
        <f>VLOOKUP($A58,[1]liste_inscriptions!$A:$AD,14,FALSE)</f>
        <v>#N/A</v>
      </c>
      <c r="F58" s="111" t="e">
        <f>VLOOKUP($A58,[1]liste_inscriptions!$A:$AD,17,FALSE)</f>
        <v>#N/A</v>
      </c>
      <c r="G58" s="111" t="e">
        <f>VLOOKUP($A58,[1]liste_inscriptions!$A:$AD,16,FALSE)</f>
        <v>#N/A</v>
      </c>
      <c r="H58" s="113" t="e">
        <f>VLOOKUP($A58,[1]liste_inscriptions!$A:$AD,18,FALSE)</f>
        <v>#N/A</v>
      </c>
      <c r="I58" s="9"/>
      <c r="J58" s="90"/>
      <c r="K58" s="9"/>
      <c r="L58" s="124" t="s">
        <v>71</v>
      </c>
      <c r="M58" s="125"/>
      <c r="N58" s="95"/>
      <c r="O58" s="102"/>
      <c r="P58" s="63"/>
      <c r="Q58" s="145" t="e">
        <f>TEXT(VLOOKUP($A58,[1]liste_inscriptions!$A:$AJ,30,FALSE)," ")</f>
        <v>#N/A</v>
      </c>
      <c r="R58" s="146"/>
      <c r="S58" s="95" t="str">
        <f>IF(ISNA(INDEX(médiateurs!$A:$O,MATCH(Q58,médiateurs!$B:$B,0),1)),"",INDEX(médiateurs!$A:$O,MATCH(Q58,médiateurs!$B:$B,0),1))</f>
        <v/>
      </c>
      <c r="T58" s="102" t="e">
        <f>IF(AND(VLOOKUP(médiateurs!$AQ$2,médiateurs!$B:$B,1,0)=médiateurs!$AQ$2,Q58=médiateurs!$AP$2),VLOOKUP(médiateurs!$AQ$2,médiateurs!$B:$AC,15,0),IF(AND(VLOOKUP(médiateurs!$AK$2,médiateurs!$B:$B,1,0)=médiateurs!$AK$2,Q58=médiateurs!$AI$2),VLOOKUP(médiateurs!$AK$2,médiateurs!$B:$AC,15,0),IF(AND(VLOOKUP(médiateurs!$AL$2,médiateurs!$B:$B,1,0)=médiateurs!$AL$2,Q58=médiateurs!$AJ$2),VLOOKUP(médiateurs!$AL$2,médiateurs!$B:$AC,15,0)," ")))</f>
        <v>#N/A</v>
      </c>
      <c r="U58" s="70"/>
      <c r="V58" s="93" t="s">
        <v>10</v>
      </c>
      <c r="W58" s="64" t="e">
        <f>TEXT(VLOOKUP($A58,[1]liste_inscriptions!$A:$AJ,34,FALSE)," ")</f>
        <v>#N/A</v>
      </c>
      <c r="X58" s="95" t="e">
        <f>INDEX(médiateurs!$A:$O,MATCH(V58,médiateurs!$B:$B,0),1)</f>
        <v>#N/A</v>
      </c>
      <c r="Y58" s="97"/>
      <c r="Z58" s="151" t="e">
        <f>TEXT(VLOOKUP($A58,[1]liste_inscriptions!$A:$AD,29,FALSE)," ")</f>
        <v>#N/A</v>
      </c>
    </row>
    <row r="59" spans="1:26" s="5" customFormat="1" ht="15" customHeight="1">
      <c r="A59" s="115"/>
      <c r="B59" s="111"/>
      <c r="C59" s="111"/>
      <c r="D59" s="111"/>
      <c r="E59" s="111"/>
      <c r="F59" s="111"/>
      <c r="G59" s="111"/>
      <c r="H59" s="113"/>
      <c r="I59" s="9"/>
      <c r="J59" s="90"/>
      <c r="K59" s="9"/>
      <c r="L59" s="124"/>
      <c r="M59" s="125"/>
      <c r="N59" s="95"/>
      <c r="O59" s="102"/>
      <c r="P59" s="63"/>
      <c r="Q59" s="145"/>
      <c r="R59" s="146"/>
      <c r="S59" s="95"/>
      <c r="T59" s="102"/>
      <c r="U59" s="70"/>
      <c r="V59" s="93"/>
      <c r="W59" s="64" t="e">
        <f>TEXT(VLOOKUP($A58,[1]liste_inscriptions!$A:$AJ,35,FALSE)," ")</f>
        <v>#N/A</v>
      </c>
      <c r="X59" s="95"/>
      <c r="Y59" s="97"/>
      <c r="Z59" s="151"/>
    </row>
    <row r="60" spans="1:26" s="5" customFormat="1" ht="15" customHeight="1">
      <c r="A60" s="115"/>
      <c r="B60" s="111"/>
      <c r="C60" s="111"/>
      <c r="D60" s="111"/>
      <c r="E60" s="111"/>
      <c r="F60" s="111"/>
      <c r="G60" s="111"/>
      <c r="H60" s="113"/>
      <c r="I60" s="9"/>
      <c r="J60" s="90"/>
      <c r="K60" s="9"/>
      <c r="L60" s="124"/>
      <c r="M60" s="125"/>
      <c r="N60" s="95"/>
      <c r="O60" s="102"/>
      <c r="P60" s="63"/>
      <c r="Q60" s="145"/>
      <c r="R60" s="146"/>
      <c r="S60" s="95"/>
      <c r="T60" s="102"/>
      <c r="U60" s="70"/>
      <c r="V60" s="93"/>
      <c r="W60" s="64" t="e">
        <f>TEXT(VLOOKUP($A58,[1]liste_inscriptions!$A:$AJ,36,FALSE)," ")</f>
        <v>#N/A</v>
      </c>
      <c r="X60" s="95"/>
      <c r="Y60" s="98"/>
      <c r="Z60" s="151"/>
    </row>
    <row r="61" spans="1:26" s="5" customFormat="1" ht="15" customHeight="1">
      <c r="A61" s="115">
        <v>19</v>
      </c>
      <c r="B61" s="111" t="e">
        <f>VLOOKUP($A61,[1]liste_inscriptions!$A:$AD,6,FALSE)</f>
        <v>#N/A</v>
      </c>
      <c r="C61" s="111" t="e">
        <f>VLOOKUP($A61,[1]liste_inscriptions!$A:$AD,9,FALSE)</f>
        <v>#N/A</v>
      </c>
      <c r="D61" s="111" t="e">
        <f>VLOOKUP($A61,[1]liste_inscriptions!$A:$AD,12,FALSE)</f>
        <v>#N/A</v>
      </c>
      <c r="E61" s="111" t="e">
        <f>VLOOKUP($A61,[1]liste_inscriptions!$A:$AD,14,FALSE)</f>
        <v>#N/A</v>
      </c>
      <c r="F61" s="111" t="e">
        <f>VLOOKUP($A61,[1]liste_inscriptions!$A:$AD,17,FALSE)</f>
        <v>#N/A</v>
      </c>
      <c r="G61" s="111" t="e">
        <f>VLOOKUP($A61,[1]liste_inscriptions!$A:$AD,16,FALSE)</f>
        <v>#N/A</v>
      </c>
      <c r="H61" s="113" t="e">
        <f>VLOOKUP($A61,[1]liste_inscriptions!$A:$AD,18,FALSE)</f>
        <v>#N/A</v>
      </c>
      <c r="I61" s="9"/>
      <c r="J61" s="90"/>
      <c r="K61" s="9"/>
      <c r="L61" s="124" t="s">
        <v>15</v>
      </c>
      <c r="M61" s="125"/>
      <c r="N61" s="135"/>
      <c r="O61" s="136"/>
      <c r="P61" s="63"/>
      <c r="Q61" s="145" t="e">
        <f>TEXT(VLOOKUP($A61,[1]liste_inscriptions!$A:$AJ,30,FALSE)," ")</f>
        <v>#N/A</v>
      </c>
      <c r="R61" s="146"/>
      <c r="S61" s="95" t="str">
        <f>IF(ISNA(INDEX(médiateurs!$A:$O,MATCH(Q61,médiateurs!$B:$B,0),1)),"",INDEX(médiateurs!$A:$O,MATCH(Q61,médiateurs!$B:$B,0),1))</f>
        <v/>
      </c>
      <c r="T61" s="102" t="e">
        <f>IF(AND(VLOOKUP(médiateurs!$AQ$2,médiateurs!$B:$B,1,0)=médiateurs!$AQ$2,Q61=médiateurs!$AP$2),VLOOKUP(médiateurs!$AQ$2,médiateurs!$B:$AC,15,0),IF(AND(VLOOKUP(médiateurs!$AK$2,médiateurs!$B:$B,1,0)=médiateurs!$AK$2,Q61=médiateurs!$AI$2),VLOOKUP(médiateurs!$AK$2,médiateurs!$B:$AC,15,0),IF(AND(VLOOKUP(médiateurs!$AL$2,médiateurs!$B:$B,1,0)=médiateurs!$AL$2,Q61=médiateurs!$AJ$2),VLOOKUP(médiateurs!$AL$2,médiateurs!$B:$AC,15,0)," ")))</f>
        <v>#N/A</v>
      </c>
      <c r="U61" s="70"/>
      <c r="V61" s="93" t="s">
        <v>72</v>
      </c>
      <c r="W61" s="64" t="e">
        <f>TEXT(VLOOKUP($A61,[1]liste_inscriptions!$A:$AJ,34,FALSE)," ")</f>
        <v>#N/A</v>
      </c>
      <c r="X61" s="95" t="e">
        <f>INDEX(médiateurs!$A:$O,MATCH(V61,médiateurs!$B:$B,0),1)</f>
        <v>#N/A</v>
      </c>
      <c r="Y61" s="99" t="e">
        <f>INDEX(médiateurs!$A:$O,MATCH("accueil SNCF 2",médiateurs!$B:$B,0),1)</f>
        <v>#N/A</v>
      </c>
      <c r="Z61" s="151" t="e">
        <f>TEXT(VLOOKUP($A61,[1]liste_inscriptions!$A:$AD,29,FALSE)," ")</f>
        <v>#N/A</v>
      </c>
    </row>
    <row r="62" spans="1:26" s="5" customFormat="1" ht="15" customHeight="1">
      <c r="A62" s="115"/>
      <c r="B62" s="111"/>
      <c r="C62" s="111"/>
      <c r="D62" s="111"/>
      <c r="E62" s="111"/>
      <c r="F62" s="111"/>
      <c r="G62" s="111"/>
      <c r="H62" s="113"/>
      <c r="I62" s="9"/>
      <c r="J62" s="90"/>
      <c r="K62" s="9"/>
      <c r="L62" s="124"/>
      <c r="M62" s="125"/>
      <c r="N62" s="135"/>
      <c r="O62" s="136"/>
      <c r="P62" s="63"/>
      <c r="Q62" s="145"/>
      <c r="R62" s="146"/>
      <c r="S62" s="95"/>
      <c r="T62" s="102"/>
      <c r="U62" s="70"/>
      <c r="V62" s="93"/>
      <c r="W62" s="64" t="e">
        <f>TEXT(VLOOKUP($A61,[1]liste_inscriptions!$A:$AJ,35,FALSE)," ")</f>
        <v>#N/A</v>
      </c>
      <c r="X62" s="95"/>
      <c r="Y62" s="97"/>
      <c r="Z62" s="151"/>
    </row>
    <row r="63" spans="1:26" s="5" customFormat="1" ht="15" customHeight="1">
      <c r="A63" s="115"/>
      <c r="B63" s="111"/>
      <c r="C63" s="111"/>
      <c r="D63" s="111"/>
      <c r="E63" s="111"/>
      <c r="F63" s="111"/>
      <c r="G63" s="111"/>
      <c r="H63" s="113"/>
      <c r="I63" s="9"/>
      <c r="J63" s="90"/>
      <c r="K63" s="9"/>
      <c r="L63" s="124"/>
      <c r="M63" s="125"/>
      <c r="N63" s="135"/>
      <c r="O63" s="136"/>
      <c r="P63" s="63"/>
      <c r="Q63" s="145"/>
      <c r="R63" s="146"/>
      <c r="S63" s="95"/>
      <c r="T63" s="102"/>
      <c r="U63" s="70"/>
      <c r="V63" s="93"/>
      <c r="W63" s="64" t="e">
        <f>TEXT(VLOOKUP($A61,[1]liste_inscriptions!$A:$AJ,36,FALSE)," ")</f>
        <v>#N/A</v>
      </c>
      <c r="X63" s="95"/>
      <c r="Y63" s="97"/>
      <c r="Z63" s="151"/>
    </row>
    <row r="64" spans="1:26" s="5" customFormat="1" ht="15" customHeight="1">
      <c r="A64" s="115">
        <v>20</v>
      </c>
      <c r="B64" s="111" t="e">
        <f>VLOOKUP($A64,[1]liste_inscriptions!$A:$AD,6,FALSE)</f>
        <v>#N/A</v>
      </c>
      <c r="C64" s="111" t="e">
        <f>VLOOKUP($A64,[1]liste_inscriptions!$A:$AD,9,FALSE)</f>
        <v>#N/A</v>
      </c>
      <c r="D64" s="111" t="e">
        <f>VLOOKUP($A64,[1]liste_inscriptions!$A:$AD,12,FALSE)</f>
        <v>#N/A</v>
      </c>
      <c r="E64" s="111" t="e">
        <f>VLOOKUP($A64,[1]liste_inscriptions!$A:$AD,14,FALSE)</f>
        <v>#N/A</v>
      </c>
      <c r="F64" s="111" t="e">
        <f>VLOOKUP($A64,[1]liste_inscriptions!$A:$AD,17,FALSE)</f>
        <v>#N/A</v>
      </c>
      <c r="G64" s="111" t="e">
        <f>VLOOKUP($A64,[1]liste_inscriptions!$A:$AD,16,FALSE)</f>
        <v>#N/A</v>
      </c>
      <c r="H64" s="113" t="e">
        <f>VLOOKUP($A64,[1]liste_inscriptions!$A:$AD,18,FALSE)</f>
        <v>#N/A</v>
      </c>
      <c r="I64" s="9"/>
      <c r="J64" s="90"/>
      <c r="K64" s="9"/>
      <c r="L64" s="124" t="s">
        <v>15</v>
      </c>
      <c r="M64" s="125"/>
      <c r="N64" s="135"/>
      <c r="O64" s="136"/>
      <c r="P64" s="63"/>
      <c r="Q64" s="145" t="e">
        <f>TEXT(VLOOKUP($A64,[1]liste_inscriptions!$A:$AJ,30,FALSE)," ")</f>
        <v>#N/A</v>
      </c>
      <c r="R64" s="146"/>
      <c r="S64" s="95" t="str">
        <f>IF(ISNA(INDEX(médiateurs!$A:$O,MATCH(Q64,médiateurs!$B:$B,0),1)),"",INDEX(médiateurs!$A:$O,MATCH(Q64,médiateurs!$B:$B,0),1))</f>
        <v/>
      </c>
      <c r="T64" s="102" t="e">
        <f>IF(AND(VLOOKUP(médiateurs!$AQ$2,médiateurs!$B:$B,1,0)=médiateurs!$AQ$2,Q64=médiateurs!$AP$2),VLOOKUP(médiateurs!$AQ$2,médiateurs!$B:$AC,15,0),IF(AND(VLOOKUP(médiateurs!$AK$2,médiateurs!$B:$B,1,0)=médiateurs!$AK$2,Q64=médiateurs!$AI$2),VLOOKUP(médiateurs!$AK$2,médiateurs!$B:$AC,15,0),IF(AND(VLOOKUP(médiateurs!$AL$2,médiateurs!$B:$B,1,0)=médiateurs!$AL$2,Q64=médiateurs!$AJ$2),VLOOKUP(médiateurs!$AL$2,médiateurs!$B:$AC,15,0)," ")))</f>
        <v>#N/A</v>
      </c>
      <c r="U64" s="70"/>
      <c r="V64" s="93" t="s">
        <v>50</v>
      </c>
      <c r="W64" s="64" t="e">
        <f>TEXT(VLOOKUP($A64,[1]liste_inscriptions!$A:$AJ,34,FALSE)," ")</f>
        <v>#N/A</v>
      </c>
      <c r="X64" s="95" t="e">
        <f>INDEX(médiateurs!$A:$O,MATCH(V64,médiateurs!$B:$B,0),1)</f>
        <v>#N/A</v>
      </c>
      <c r="Y64" s="97"/>
      <c r="Z64" s="151" t="e">
        <f>TEXT(VLOOKUP($A64,[1]liste_inscriptions!$A:$AD,29,FALSE)," ")</f>
        <v>#N/A</v>
      </c>
    </row>
    <row r="65" spans="1:26" s="5" customFormat="1" ht="15" customHeight="1">
      <c r="A65" s="115"/>
      <c r="B65" s="111"/>
      <c r="C65" s="111"/>
      <c r="D65" s="111"/>
      <c r="E65" s="111"/>
      <c r="F65" s="111"/>
      <c r="G65" s="111"/>
      <c r="H65" s="113"/>
      <c r="I65" s="9"/>
      <c r="J65" s="90"/>
      <c r="K65" s="9"/>
      <c r="L65" s="124"/>
      <c r="M65" s="125"/>
      <c r="N65" s="135"/>
      <c r="O65" s="136"/>
      <c r="P65" s="63"/>
      <c r="Q65" s="145"/>
      <c r="R65" s="146"/>
      <c r="S65" s="95"/>
      <c r="T65" s="102"/>
      <c r="U65" s="70"/>
      <c r="V65" s="93"/>
      <c r="W65" s="64" t="e">
        <f>TEXT(VLOOKUP($A64,[1]liste_inscriptions!$A:$AJ,35,FALSE)," ")</f>
        <v>#N/A</v>
      </c>
      <c r="X65" s="95"/>
      <c r="Y65" s="97"/>
      <c r="Z65" s="151"/>
    </row>
    <row r="66" spans="1:26" s="5" customFormat="1" ht="15" customHeight="1">
      <c r="A66" s="115"/>
      <c r="B66" s="111"/>
      <c r="C66" s="111"/>
      <c r="D66" s="111"/>
      <c r="E66" s="111"/>
      <c r="F66" s="111"/>
      <c r="G66" s="111"/>
      <c r="H66" s="113"/>
      <c r="I66" s="9"/>
      <c r="J66" s="90"/>
      <c r="K66" s="9"/>
      <c r="L66" s="124"/>
      <c r="M66" s="125"/>
      <c r="N66" s="135"/>
      <c r="O66" s="136"/>
      <c r="P66" s="63"/>
      <c r="Q66" s="145"/>
      <c r="R66" s="146"/>
      <c r="S66" s="95"/>
      <c r="T66" s="102"/>
      <c r="U66" s="70"/>
      <c r="V66" s="93"/>
      <c r="W66" s="64" t="e">
        <f>TEXT(VLOOKUP($A64,[1]liste_inscriptions!$A:$AJ,36,FALSE)," ")</f>
        <v>#N/A</v>
      </c>
      <c r="X66" s="95"/>
      <c r="Y66" s="97"/>
      <c r="Z66" s="151"/>
    </row>
    <row r="67" spans="1:26" s="5" customFormat="1" ht="15" customHeight="1">
      <c r="A67" s="115">
        <v>21</v>
      </c>
      <c r="B67" s="111" t="e">
        <f>VLOOKUP($A67,[1]liste_inscriptions!$A:$AD,6,FALSE)</f>
        <v>#N/A</v>
      </c>
      <c r="C67" s="111" t="e">
        <f>VLOOKUP($A67,[1]liste_inscriptions!$A:$AD,9,FALSE)</f>
        <v>#N/A</v>
      </c>
      <c r="D67" s="111" t="e">
        <f>VLOOKUP($A67,[1]liste_inscriptions!$A:$AD,12,FALSE)</f>
        <v>#N/A</v>
      </c>
      <c r="E67" s="111" t="e">
        <f>VLOOKUP($A67,[1]liste_inscriptions!$A:$AD,14,FALSE)</f>
        <v>#N/A</v>
      </c>
      <c r="F67" s="111" t="e">
        <f>VLOOKUP($A67,[1]liste_inscriptions!$A:$AD,17,FALSE)</f>
        <v>#N/A</v>
      </c>
      <c r="G67" s="111" t="e">
        <f>VLOOKUP($A67,[1]liste_inscriptions!$A:$AD,16,FALSE)</f>
        <v>#N/A</v>
      </c>
      <c r="H67" s="113" t="e">
        <f>VLOOKUP($A67,[1]liste_inscriptions!$A:$AD,18,FALSE)</f>
        <v>#N/A</v>
      </c>
      <c r="I67" s="9"/>
      <c r="J67" s="90"/>
      <c r="K67" s="9"/>
      <c r="L67" s="124" t="s">
        <v>15</v>
      </c>
      <c r="M67" s="125"/>
      <c r="N67" s="135"/>
      <c r="O67" s="136"/>
      <c r="P67" s="63"/>
      <c r="Q67" s="145" t="e">
        <f>TEXT(VLOOKUP($A67,[1]liste_inscriptions!$A:$AJ,30,FALSE)," ")</f>
        <v>#N/A</v>
      </c>
      <c r="R67" s="146"/>
      <c r="S67" s="95" t="str">
        <f>IF(ISNA(INDEX(médiateurs!$A:$O,MATCH(Q67,médiateurs!$B:$B,0),1)),"",INDEX(médiateurs!$A:$O,MATCH(Q67,médiateurs!$B:$B,0),1))</f>
        <v/>
      </c>
      <c r="T67" s="102" t="e">
        <f>IF(AND(VLOOKUP(médiateurs!$AQ$2,médiateurs!$B:$B,1,0)=médiateurs!$AQ$2,Q67=médiateurs!$AP$2),VLOOKUP(médiateurs!$AQ$2,médiateurs!$B:$AC,15,0),IF(AND(VLOOKUP(médiateurs!$AK$2,médiateurs!$B:$B,1,0)=médiateurs!$AK$2,Q67=médiateurs!$AI$2),VLOOKUP(médiateurs!$AK$2,médiateurs!$B:$AC,15,0),IF(AND(VLOOKUP(médiateurs!$AL$2,médiateurs!$B:$B,1,0)=médiateurs!$AL$2,Q67=médiateurs!$AJ$2),VLOOKUP(médiateurs!$AL$2,médiateurs!$B:$AC,15,0)," ")))</f>
        <v>#N/A</v>
      </c>
      <c r="U67" s="70"/>
      <c r="V67" s="93" t="s">
        <v>17</v>
      </c>
      <c r="W67" s="64" t="e">
        <f>TEXT(VLOOKUP($A67,[1]liste_inscriptions!$A:$AJ,34,FALSE)," ")</f>
        <v>#N/A</v>
      </c>
      <c r="X67" s="95" t="e">
        <f>INDEX(médiateurs!$A:$O,MATCH(V67,médiateurs!$B:$B,0),1)</f>
        <v>#N/A</v>
      </c>
      <c r="Y67" s="97"/>
      <c r="Z67" s="151" t="e">
        <f>TEXT(VLOOKUP($A67,[1]liste_inscriptions!$A:$AD,29,FALSE)," ")</f>
        <v>#N/A</v>
      </c>
    </row>
    <row r="68" spans="1:26" s="5" customFormat="1" ht="15" customHeight="1">
      <c r="A68" s="115"/>
      <c r="B68" s="111"/>
      <c r="C68" s="111"/>
      <c r="D68" s="111"/>
      <c r="E68" s="111"/>
      <c r="F68" s="111"/>
      <c r="G68" s="111"/>
      <c r="H68" s="113"/>
      <c r="I68" s="9"/>
      <c r="J68" s="90"/>
      <c r="K68" s="9"/>
      <c r="L68" s="124"/>
      <c r="M68" s="125"/>
      <c r="N68" s="135"/>
      <c r="O68" s="136"/>
      <c r="P68" s="63"/>
      <c r="Q68" s="145"/>
      <c r="R68" s="146"/>
      <c r="S68" s="95"/>
      <c r="T68" s="102"/>
      <c r="U68" s="70"/>
      <c r="V68" s="93"/>
      <c r="W68" s="64" t="e">
        <f>TEXT(VLOOKUP($A67,[1]liste_inscriptions!$A:$AJ,35,FALSE)," ")</f>
        <v>#N/A</v>
      </c>
      <c r="X68" s="95"/>
      <c r="Y68" s="97"/>
      <c r="Z68" s="151"/>
    </row>
    <row r="69" spans="1:26" s="5" customFormat="1" ht="15" customHeight="1">
      <c r="A69" s="115"/>
      <c r="B69" s="111"/>
      <c r="C69" s="111"/>
      <c r="D69" s="111"/>
      <c r="E69" s="111"/>
      <c r="F69" s="111"/>
      <c r="G69" s="111"/>
      <c r="H69" s="113"/>
      <c r="I69" s="9"/>
      <c r="J69" s="90"/>
      <c r="K69" s="9"/>
      <c r="L69" s="124"/>
      <c r="M69" s="125"/>
      <c r="N69" s="135"/>
      <c r="O69" s="136"/>
      <c r="P69" s="63"/>
      <c r="Q69" s="145"/>
      <c r="R69" s="146"/>
      <c r="S69" s="95"/>
      <c r="T69" s="102"/>
      <c r="U69" s="70"/>
      <c r="V69" s="93"/>
      <c r="W69" s="64" t="e">
        <f>TEXT(VLOOKUP($A67,[1]liste_inscriptions!$A:$AJ,36,FALSE)," ")</f>
        <v>#N/A</v>
      </c>
      <c r="X69" s="95"/>
      <c r="Y69" s="97"/>
      <c r="Z69" s="151"/>
    </row>
    <row r="70" spans="1:26" s="5" customFormat="1" ht="15" customHeight="1">
      <c r="A70" s="117">
        <v>22</v>
      </c>
      <c r="B70" s="111" t="e">
        <f>VLOOKUP($A70,[1]liste_inscriptions!$A:$AD,6,FALSE)</f>
        <v>#N/A</v>
      </c>
      <c r="C70" s="111" t="e">
        <f>VLOOKUP($A70,[1]liste_inscriptions!$A:$AD,9,FALSE)</f>
        <v>#N/A</v>
      </c>
      <c r="D70" s="111" t="e">
        <f>VLOOKUP($A70,[1]liste_inscriptions!$A:$AD,12,FALSE)</f>
        <v>#N/A</v>
      </c>
      <c r="E70" s="111" t="e">
        <f>VLOOKUP($A70,[1]liste_inscriptions!$A:$AD,14,FALSE)</f>
        <v>#N/A</v>
      </c>
      <c r="F70" s="111" t="e">
        <f>VLOOKUP($A70,[1]liste_inscriptions!$A:$AD,17,FALSE)</f>
        <v>#N/A</v>
      </c>
      <c r="G70" s="111" t="e">
        <f>VLOOKUP($A70,[1]liste_inscriptions!$A:$AD,16,FALSE)</f>
        <v>#N/A</v>
      </c>
      <c r="H70" s="113" t="e">
        <f>VLOOKUP($A70,[1]liste_inscriptions!$A:$AD,18,FALSE)</f>
        <v>#N/A</v>
      </c>
      <c r="I70" s="9"/>
      <c r="J70" s="90"/>
      <c r="K70" s="9"/>
      <c r="L70" s="124" t="s">
        <v>15</v>
      </c>
      <c r="M70" s="125"/>
      <c r="N70" s="135"/>
      <c r="O70" s="136"/>
      <c r="P70" s="63"/>
      <c r="Q70" s="145" t="e">
        <f>TEXT(VLOOKUP($A70,[1]liste_inscriptions!$A:$AJ,30,FALSE)," ")</f>
        <v>#N/A</v>
      </c>
      <c r="R70" s="146"/>
      <c r="S70" s="95" t="str">
        <f>IF(ISNA(INDEX(médiateurs!$A:$O,MATCH(Q70,médiateurs!$B:$B,0),1)),"",INDEX(médiateurs!$A:$O,MATCH(Q70,médiateurs!$B:$B,0),1))</f>
        <v/>
      </c>
      <c r="T70" s="102" t="e">
        <f>IF(AND(VLOOKUP(médiateurs!$AQ$2,médiateurs!$B:$B,1,0)=médiateurs!$AQ$2,Q70=médiateurs!$AP$2),VLOOKUP(médiateurs!$AQ$2,médiateurs!$B:$AC,15,0),IF(AND(VLOOKUP(médiateurs!$AK$2,médiateurs!$B:$B,1,0)=médiateurs!$AK$2,Q70=médiateurs!$AI$2),VLOOKUP(médiateurs!$AK$2,médiateurs!$B:$AC,15,0),IF(AND(VLOOKUP(médiateurs!$AL$2,médiateurs!$B:$B,1,0)=médiateurs!$AL$2,Q70=médiateurs!$AJ$2),VLOOKUP(médiateurs!$AL$2,médiateurs!$B:$AC,15,0)," ")))</f>
        <v>#N/A</v>
      </c>
      <c r="U70" s="70"/>
      <c r="V70" s="93" t="s">
        <v>45</v>
      </c>
      <c r="W70" s="64" t="e">
        <f>TEXT(VLOOKUP($A70,[1]liste_inscriptions!$A:$AJ,34,FALSE)," ")</f>
        <v>#N/A</v>
      </c>
      <c r="X70" s="95" t="e">
        <f>INDEX(médiateurs!$A:$O,MATCH(V70,médiateurs!$B:$B,0),1)</f>
        <v>#N/A</v>
      </c>
      <c r="Y70" s="97"/>
      <c r="Z70" s="151" t="e">
        <f>TEXT(VLOOKUP($A70,[1]liste_inscriptions!$A:$AD,29,FALSE)," ")</f>
        <v>#N/A</v>
      </c>
    </row>
    <row r="71" spans="1:26" s="5" customFormat="1" ht="15" customHeight="1">
      <c r="A71" s="117"/>
      <c r="B71" s="111"/>
      <c r="C71" s="111"/>
      <c r="D71" s="111"/>
      <c r="E71" s="111"/>
      <c r="F71" s="111"/>
      <c r="G71" s="111"/>
      <c r="H71" s="113"/>
      <c r="I71" s="9"/>
      <c r="J71" s="90"/>
      <c r="K71" s="9"/>
      <c r="L71" s="124"/>
      <c r="M71" s="125"/>
      <c r="N71" s="135"/>
      <c r="O71" s="136"/>
      <c r="P71" s="63"/>
      <c r="Q71" s="145"/>
      <c r="R71" s="146"/>
      <c r="S71" s="95"/>
      <c r="T71" s="102"/>
      <c r="U71" s="70"/>
      <c r="V71" s="93"/>
      <c r="W71" s="64" t="e">
        <f>TEXT(VLOOKUP($A70,[1]liste_inscriptions!$A:$AJ,35,FALSE)," ")</f>
        <v>#N/A</v>
      </c>
      <c r="X71" s="95"/>
      <c r="Y71" s="97"/>
      <c r="Z71" s="151"/>
    </row>
    <row r="72" spans="1:26" s="5" customFormat="1" ht="15" customHeight="1">
      <c r="A72" s="117"/>
      <c r="B72" s="111"/>
      <c r="C72" s="111"/>
      <c r="D72" s="111"/>
      <c r="E72" s="111"/>
      <c r="F72" s="111"/>
      <c r="G72" s="111"/>
      <c r="H72" s="113"/>
      <c r="I72" s="9"/>
      <c r="J72" s="90"/>
      <c r="K72" s="9"/>
      <c r="L72" s="124"/>
      <c r="M72" s="125"/>
      <c r="N72" s="135"/>
      <c r="O72" s="136"/>
      <c r="P72" s="63"/>
      <c r="Q72" s="145"/>
      <c r="R72" s="146"/>
      <c r="S72" s="95"/>
      <c r="T72" s="102"/>
      <c r="U72" s="70"/>
      <c r="V72" s="93"/>
      <c r="W72" s="64" t="e">
        <f>TEXT(VLOOKUP($A70,[1]liste_inscriptions!$A:$AJ,36,FALSE)," ")</f>
        <v>#N/A</v>
      </c>
      <c r="X72" s="95"/>
      <c r="Y72" s="97"/>
      <c r="Z72" s="151"/>
    </row>
    <row r="73" spans="1:26" s="5" customFormat="1" ht="15" customHeight="1">
      <c r="A73" s="117">
        <v>23</v>
      </c>
      <c r="B73" s="111" t="e">
        <f>VLOOKUP($A73,[1]liste_inscriptions!$A:$AD,6,FALSE)</f>
        <v>#N/A</v>
      </c>
      <c r="C73" s="111" t="e">
        <f>VLOOKUP($A73,[1]liste_inscriptions!$A:$AD,9,FALSE)</f>
        <v>#N/A</v>
      </c>
      <c r="D73" s="111" t="e">
        <f>VLOOKUP($A73,[1]liste_inscriptions!$A:$AD,12,FALSE)</f>
        <v>#N/A</v>
      </c>
      <c r="E73" s="111" t="e">
        <f>VLOOKUP($A73,[1]liste_inscriptions!$A:$AD,14,FALSE)</f>
        <v>#N/A</v>
      </c>
      <c r="F73" s="111" t="e">
        <f>VLOOKUP($A73,[1]liste_inscriptions!$A:$AD,17,FALSE)</f>
        <v>#N/A</v>
      </c>
      <c r="G73" s="111" t="e">
        <f>VLOOKUP($A73,[1]liste_inscriptions!$A:$AD,16,FALSE)</f>
        <v>#N/A</v>
      </c>
      <c r="H73" s="113" t="e">
        <f>VLOOKUP($A73,[1]liste_inscriptions!$A:$AD,18,FALSE)</f>
        <v>#N/A</v>
      </c>
      <c r="I73" s="9"/>
      <c r="J73" s="90"/>
      <c r="K73" s="9"/>
      <c r="L73" s="124" t="s">
        <v>15</v>
      </c>
      <c r="M73" s="125"/>
      <c r="N73" s="135"/>
      <c r="O73" s="136"/>
      <c r="P73" s="63"/>
      <c r="Q73" s="145" t="e">
        <f>TEXT(VLOOKUP($A73,[1]liste_inscriptions!$A:$AJ,30,FALSE)," ")</f>
        <v>#N/A</v>
      </c>
      <c r="R73" s="146"/>
      <c r="S73" s="95" t="str">
        <f>IF(ISNA(INDEX(médiateurs!$A:$O,MATCH(Q73,médiateurs!$B:$B,0),1)),"",INDEX(médiateurs!$A:$O,MATCH(Q73,médiateurs!$B:$B,0),1))</f>
        <v/>
      </c>
      <c r="T73" s="102" t="e">
        <f>IF(AND(VLOOKUP(médiateurs!$AQ$2,médiateurs!$B:$B,1,0)=médiateurs!$AQ$2,Q73=médiateurs!$AP$2),VLOOKUP(médiateurs!$AQ$2,médiateurs!$B:$AC,15,0),IF(AND(VLOOKUP(médiateurs!$AK$2,médiateurs!$B:$B,1,0)=médiateurs!$AK$2,Q73=médiateurs!$AI$2),VLOOKUP(médiateurs!$AK$2,médiateurs!$B:$AC,15,0),IF(AND(VLOOKUP(médiateurs!$AL$2,médiateurs!$B:$B,1,0)=médiateurs!$AL$2,Q73=médiateurs!$AJ$2),VLOOKUP(médiateurs!$AL$2,médiateurs!$B:$AC,15,0)," ")))</f>
        <v>#N/A</v>
      </c>
      <c r="U73" s="70"/>
      <c r="V73" s="93" t="s">
        <v>67</v>
      </c>
      <c r="W73" s="64" t="e">
        <f>TEXT(VLOOKUP($A73,[1]liste_inscriptions!$A:$AJ,34,FALSE)," ")</f>
        <v>#N/A</v>
      </c>
      <c r="X73" s="95" t="e">
        <f>INDEX(médiateurs!$A:$O,MATCH(V73,médiateurs!$B:$B,0),1)</f>
        <v>#N/A</v>
      </c>
      <c r="Y73" s="97"/>
      <c r="Z73" s="151" t="e">
        <f>TEXT(VLOOKUP($A73,[1]liste_inscriptions!$A:$AD,29,FALSE)," ")</f>
        <v>#N/A</v>
      </c>
    </row>
    <row r="74" spans="1:26" s="5" customFormat="1" ht="15" customHeight="1">
      <c r="A74" s="117"/>
      <c r="B74" s="111"/>
      <c r="C74" s="111"/>
      <c r="D74" s="111"/>
      <c r="E74" s="111"/>
      <c r="F74" s="111"/>
      <c r="G74" s="111"/>
      <c r="H74" s="113"/>
      <c r="I74" s="9"/>
      <c r="J74" s="90"/>
      <c r="K74" s="9"/>
      <c r="L74" s="124"/>
      <c r="M74" s="125"/>
      <c r="N74" s="135"/>
      <c r="O74" s="136"/>
      <c r="P74" s="63"/>
      <c r="Q74" s="145"/>
      <c r="R74" s="146"/>
      <c r="S74" s="95"/>
      <c r="T74" s="102"/>
      <c r="U74" s="70"/>
      <c r="V74" s="93"/>
      <c r="W74" s="64" t="e">
        <f>TEXT(VLOOKUP($A73,[1]liste_inscriptions!$A:$AJ,35,FALSE)," ")</f>
        <v>#N/A</v>
      </c>
      <c r="X74" s="95"/>
      <c r="Y74" s="97"/>
      <c r="Z74" s="151"/>
    </row>
    <row r="75" spans="1:26" s="5" customFormat="1" ht="15" customHeight="1">
      <c r="A75" s="117"/>
      <c r="B75" s="111"/>
      <c r="C75" s="111"/>
      <c r="D75" s="111"/>
      <c r="E75" s="111"/>
      <c r="F75" s="111"/>
      <c r="G75" s="111"/>
      <c r="H75" s="113"/>
      <c r="I75" s="9"/>
      <c r="J75" s="90"/>
      <c r="K75" s="9"/>
      <c r="L75" s="124"/>
      <c r="M75" s="125"/>
      <c r="N75" s="135"/>
      <c r="O75" s="136"/>
      <c r="P75" s="63"/>
      <c r="Q75" s="145"/>
      <c r="R75" s="146"/>
      <c r="S75" s="95"/>
      <c r="T75" s="102"/>
      <c r="U75" s="70"/>
      <c r="V75" s="93"/>
      <c r="W75" s="64" t="e">
        <f>TEXT(VLOOKUP($A73,[1]liste_inscriptions!$A:$AJ,36,FALSE)," ")</f>
        <v>#N/A</v>
      </c>
      <c r="X75" s="95"/>
      <c r="Y75" s="97"/>
      <c r="Z75" s="151"/>
    </row>
    <row r="76" spans="1:26" s="5" customFormat="1" ht="15" customHeight="1">
      <c r="A76" s="117">
        <v>24</v>
      </c>
      <c r="B76" s="111" t="e">
        <f>VLOOKUP($A76,[1]liste_inscriptions!$A:$AD,6,FALSE)</f>
        <v>#N/A</v>
      </c>
      <c r="C76" s="111" t="e">
        <f>VLOOKUP($A76,[1]liste_inscriptions!$A:$AD,9,FALSE)</f>
        <v>#N/A</v>
      </c>
      <c r="D76" s="111" t="e">
        <f>VLOOKUP($A76,[1]liste_inscriptions!$A:$AD,12,FALSE)</f>
        <v>#N/A</v>
      </c>
      <c r="E76" s="111" t="e">
        <f>VLOOKUP($A76,[1]liste_inscriptions!$A:$AD,14,FALSE)</f>
        <v>#N/A</v>
      </c>
      <c r="F76" s="111" t="e">
        <f>VLOOKUP($A76,[1]liste_inscriptions!$A:$AD,17,FALSE)</f>
        <v>#N/A</v>
      </c>
      <c r="G76" s="111" t="e">
        <f>VLOOKUP($A76,[1]liste_inscriptions!$A:$AD,16,FALSE)</f>
        <v>#N/A</v>
      </c>
      <c r="H76" s="113" t="e">
        <f>VLOOKUP($A76,[1]liste_inscriptions!$A:$AD,18,FALSE)</f>
        <v>#N/A</v>
      </c>
      <c r="I76" s="9"/>
      <c r="J76" s="90"/>
      <c r="K76" s="9"/>
      <c r="L76" s="124" t="s">
        <v>15</v>
      </c>
      <c r="M76" s="125"/>
      <c r="N76" s="135"/>
      <c r="O76" s="136"/>
      <c r="P76" s="63"/>
      <c r="Q76" s="145" t="e">
        <f>TEXT(VLOOKUP($A76,[1]liste_inscriptions!$A:$AJ,30,FALSE)," ")</f>
        <v>#N/A</v>
      </c>
      <c r="R76" s="146"/>
      <c r="S76" s="95" t="str">
        <f>IF(ISNA(INDEX(médiateurs!$A:$O,MATCH(Q76,médiateurs!$B:$B,0),1)),"",INDEX(médiateurs!$A:$O,MATCH(Q76,médiateurs!$B:$B,0),1))</f>
        <v/>
      </c>
      <c r="T76" s="102" t="e">
        <f>IF(AND(VLOOKUP(médiateurs!$AQ$2,médiateurs!$B:$B,1,0)=médiateurs!$AQ$2,Q76=médiateurs!$AP$2),VLOOKUP(médiateurs!$AQ$2,médiateurs!$B:$AC,15,0),IF(AND(VLOOKUP(médiateurs!$AK$2,médiateurs!$B:$B,1,0)=médiateurs!$AK$2,Q76=médiateurs!$AI$2),VLOOKUP(médiateurs!$AK$2,médiateurs!$B:$AC,15,0),IF(AND(VLOOKUP(médiateurs!$AL$2,médiateurs!$B:$B,1,0)=médiateurs!$AL$2,Q76=médiateurs!$AJ$2),VLOOKUP(médiateurs!$AL$2,médiateurs!$B:$AC,15,0)," ")))</f>
        <v>#N/A</v>
      </c>
      <c r="U76" s="70"/>
      <c r="V76" s="93" t="s">
        <v>68</v>
      </c>
      <c r="W76" s="64" t="e">
        <f>TEXT(VLOOKUP($A76,[1]liste_inscriptions!$A:$AJ,34,FALSE)," ")</f>
        <v>#N/A</v>
      </c>
      <c r="X76" s="95" t="e">
        <f>INDEX(médiateurs!$A:$O,MATCH(V76,médiateurs!$B:$B,0),1)</f>
        <v>#N/A</v>
      </c>
      <c r="Y76" s="97"/>
      <c r="Z76" s="151" t="e">
        <f>TEXT(VLOOKUP($A76,[1]liste_inscriptions!$A:$AD,29,FALSE)," ")</f>
        <v>#N/A</v>
      </c>
    </row>
    <row r="77" spans="1:26" s="5" customFormat="1" ht="15" customHeight="1">
      <c r="A77" s="117"/>
      <c r="B77" s="111"/>
      <c r="C77" s="111"/>
      <c r="D77" s="111"/>
      <c r="E77" s="111"/>
      <c r="F77" s="111"/>
      <c r="G77" s="111"/>
      <c r="H77" s="113"/>
      <c r="I77" s="9"/>
      <c r="J77" s="90"/>
      <c r="K77" s="9"/>
      <c r="L77" s="124"/>
      <c r="M77" s="125"/>
      <c r="N77" s="135"/>
      <c r="O77" s="136"/>
      <c r="P77" s="63"/>
      <c r="Q77" s="145"/>
      <c r="R77" s="146"/>
      <c r="S77" s="95"/>
      <c r="T77" s="102"/>
      <c r="U77" s="70"/>
      <c r="V77" s="93"/>
      <c r="W77" s="64" t="e">
        <f>TEXT(VLOOKUP($A76,[1]liste_inscriptions!$A:$AJ,35,FALSE)," ")</f>
        <v>#N/A</v>
      </c>
      <c r="X77" s="95"/>
      <c r="Y77" s="97"/>
      <c r="Z77" s="151"/>
    </row>
    <row r="78" spans="1:26" s="5" customFormat="1" ht="15" customHeight="1" thickBot="1">
      <c r="A78" s="118"/>
      <c r="B78" s="112"/>
      <c r="C78" s="112"/>
      <c r="D78" s="112"/>
      <c r="E78" s="112"/>
      <c r="F78" s="112"/>
      <c r="G78" s="112"/>
      <c r="H78" s="114"/>
      <c r="I78" s="9"/>
      <c r="J78" s="91"/>
      <c r="K78" s="9"/>
      <c r="L78" s="126"/>
      <c r="M78" s="127"/>
      <c r="N78" s="137"/>
      <c r="O78" s="138"/>
      <c r="P78" s="63"/>
      <c r="Q78" s="147"/>
      <c r="R78" s="148"/>
      <c r="S78" s="149"/>
      <c r="T78" s="103"/>
      <c r="U78" s="71"/>
      <c r="V78" s="107"/>
      <c r="W78" s="62" t="e">
        <f>TEXT(VLOOKUP($A76,[1]liste_inscriptions!$A:$AJ,36,FALSE)," ")</f>
        <v>#N/A</v>
      </c>
      <c r="X78" s="149"/>
      <c r="Y78" s="100"/>
      <c r="Z78" s="152"/>
    </row>
    <row r="79" spans="1:26" s="5" customFormat="1" ht="13" customHeight="1" thickBot="1">
      <c r="A79" s="15"/>
      <c r="B79" s="13"/>
      <c r="C79" s="13"/>
      <c r="D79" s="13"/>
      <c r="E79" s="13"/>
      <c r="F79" s="13"/>
      <c r="G79" s="4"/>
      <c r="H79" s="13"/>
      <c r="I79" s="13"/>
      <c r="J79" s="13"/>
      <c r="K79" s="13"/>
      <c r="L79" s="13"/>
      <c r="M79" s="13"/>
      <c r="N79" s="15"/>
      <c r="O79" s="13"/>
      <c r="P79" s="13"/>
      <c r="Q79" s="13"/>
      <c r="R79" s="13"/>
      <c r="S79" s="15"/>
      <c r="T79" s="15"/>
      <c r="U79" s="13"/>
      <c r="V79" s="13"/>
      <c r="W79" s="13"/>
      <c r="X79" s="15"/>
      <c r="Y79" s="15"/>
      <c r="Z79" s="13"/>
    </row>
    <row r="80" spans="1:26" s="5" customFormat="1" ht="40" customHeight="1" thickBot="1">
      <c r="A80" s="160" t="s">
        <v>57</v>
      </c>
      <c r="B80" s="161"/>
      <c r="C80" s="161"/>
      <c r="D80" s="161"/>
      <c r="E80" s="161"/>
      <c r="F80" s="161"/>
      <c r="G80" s="161"/>
      <c r="H80" s="161"/>
      <c r="I80" s="161"/>
      <c r="J80" s="161"/>
      <c r="K80" s="161"/>
      <c r="L80" s="161"/>
      <c r="M80" s="161"/>
      <c r="N80" s="161"/>
      <c r="O80" s="161"/>
      <c r="P80" s="161"/>
      <c r="Q80" s="161"/>
      <c r="R80" s="161"/>
      <c r="S80" s="161"/>
      <c r="T80" s="161"/>
      <c r="U80" s="161"/>
      <c r="V80" s="161"/>
      <c r="W80" s="161"/>
      <c r="X80" s="161"/>
      <c r="Y80" s="161"/>
      <c r="Z80" s="162"/>
    </row>
    <row r="81" spans="1:26" s="10" customFormat="1" ht="40" customHeight="1" thickBot="1">
      <c r="A81" s="41" t="s">
        <v>19</v>
      </c>
      <c r="B81" s="42" t="s">
        <v>30</v>
      </c>
      <c r="C81" s="42" t="s">
        <v>63</v>
      </c>
      <c r="D81" s="42" t="s">
        <v>64</v>
      </c>
      <c r="E81" s="42" t="s">
        <v>65</v>
      </c>
      <c r="F81" s="42" t="s">
        <v>66</v>
      </c>
      <c r="G81" s="42" t="s">
        <v>54</v>
      </c>
      <c r="H81" s="43" t="s">
        <v>55</v>
      </c>
      <c r="I81" s="11"/>
      <c r="J81" s="66" t="s">
        <v>69</v>
      </c>
      <c r="K81" s="58"/>
      <c r="L81" s="155" t="s">
        <v>58</v>
      </c>
      <c r="M81" s="156"/>
      <c r="N81" s="153" t="s">
        <v>24</v>
      </c>
      <c r="O81" s="154"/>
      <c r="P81" s="13"/>
      <c r="Q81" s="33" t="s">
        <v>60</v>
      </c>
      <c r="R81" s="65" t="s">
        <v>73</v>
      </c>
      <c r="S81" s="34" t="s">
        <v>81</v>
      </c>
      <c r="T81" s="35" t="s">
        <v>18</v>
      </c>
      <c r="U81" s="14"/>
      <c r="V81" s="158" t="s">
        <v>61</v>
      </c>
      <c r="W81" s="159"/>
      <c r="X81" s="153" t="s">
        <v>24</v>
      </c>
      <c r="Y81" s="157"/>
      <c r="Z81" s="47" t="s">
        <v>37</v>
      </c>
    </row>
    <row r="82" spans="1:26" s="13" customFormat="1" ht="15" customHeight="1">
      <c r="A82" s="120">
        <v>25</v>
      </c>
      <c r="B82" s="121" t="e">
        <f>VLOOKUP($A82,[1]liste_inscriptions!$A:$AD,6,FALSE)</f>
        <v>#N/A</v>
      </c>
      <c r="C82" s="121" t="e">
        <f>VLOOKUP($A82,[1]liste_inscriptions!$A:$AD,9,FALSE)</f>
        <v>#N/A</v>
      </c>
      <c r="D82" s="121" t="e">
        <f>VLOOKUP($A82,[1]liste_inscriptions!$A:$AD,12,FALSE)</f>
        <v>#N/A</v>
      </c>
      <c r="E82" s="121" t="e">
        <f>VLOOKUP($A82,[1]liste_inscriptions!$A:$AD,14,FALSE)</f>
        <v>#N/A</v>
      </c>
      <c r="F82" s="121" t="e">
        <f>VLOOKUP($A82,[1]liste_inscriptions!$A:$AD,17,FALSE)</f>
        <v>#N/A</v>
      </c>
      <c r="G82" s="121" t="e">
        <f>VLOOKUP($A82,[1]liste_inscriptions!$A:$AD,16,FALSE)</f>
        <v>#N/A</v>
      </c>
      <c r="H82" s="122" t="e">
        <f>VLOOKUP($A82,[1]liste_inscriptions!$A:$AD,18,FALSE)</f>
        <v>#N/A</v>
      </c>
      <c r="I82" s="12"/>
      <c r="J82" s="89" t="e">
        <f>INDEX(médiateurs!$A:$O,MATCH("accueil maison des rencontres",médiateurs!$B:$B,0),1)</f>
        <v>#N/A</v>
      </c>
      <c r="K82" s="12"/>
      <c r="L82" s="143" t="e">
        <f>TEXT(VLOOKUP($A82,[1]liste_inscriptions!$A:$AJ,30,FALSE)," ")</f>
        <v>#N/A</v>
      </c>
      <c r="M82" s="144"/>
      <c r="N82" s="94" t="str">
        <f>IF(ISNA(INDEX(médiateurs!$A:$O,MATCH(L82,médiateurs!$B:$B,0),1)),"",INDEX(médiateurs!$A:$O,MATCH(L82,médiateurs!$B:$B,0),1))</f>
        <v/>
      </c>
      <c r="O82" s="101" t="e">
        <f>IF(AND(VLOOKUP(médiateurs!$AQ$2,médiateurs!$B:$B,1,0)=médiateurs!$AQ$2,L82=médiateurs!$AP$2),VLOOKUP(médiateurs!$AQ$2,médiateurs!$B:$AC,15,0),IF(AND(VLOOKUP(médiateurs!$AK$2,médiateurs!$B:$B,1,0)=médiateurs!$AK$2,L82=médiateurs!$AI$2),VLOOKUP(médiateurs!$AK$2,médiateurs!$B:$AC,15,0),IF(AND(VLOOKUP(médiateurs!$AL$2,médiateurs!$B:$B,1,0)=médiateurs!$AL$2,L82=médiateurs!$AJ$2),VLOOKUP(médiateurs!$AL$2,médiateurs!$B:$AC,15,0)," ")))</f>
        <v>#N/A</v>
      </c>
      <c r="P82" s="12"/>
      <c r="Q82" s="92" t="s">
        <v>28</v>
      </c>
      <c r="R82" s="61" t="e">
        <f>TEXT(VLOOKUP($A82,[1]liste_inscriptions!$A:$AJ,34,FALSE)," ")</f>
        <v>#N/A</v>
      </c>
      <c r="S82" s="94" t="e">
        <f>INDEX(médiateurs!$A:$O,MATCH(Q82,médiateurs!$B:$B,0),1)</f>
        <v>#N/A</v>
      </c>
      <c r="T82" s="96" t="e">
        <f>INDEX(médiateurs!$A:$O,MATCH(T81,médiateurs!$B:$B,0),1)</f>
        <v>#N/A</v>
      </c>
      <c r="U82" s="12"/>
      <c r="V82" s="133" t="s">
        <v>70</v>
      </c>
      <c r="W82" s="134"/>
      <c r="X82" s="94" t="e">
        <f>INDEX(médiateurs!$A:$O,MATCH(V82,médiateurs!$B:$B,0),1)</f>
        <v>#N/A</v>
      </c>
      <c r="Y82" s="101" t="e">
        <f>INDEX(médiateurs!$A:$O,MATCH("Projection MDVA 2",médiateurs!$B:$B,0),1)</f>
        <v>#N/A</v>
      </c>
      <c r="Z82" s="150" t="e">
        <f>TEXT(VLOOKUP($A82,[1]liste_inscriptions!$A:$AD,29,FALSE)," ")</f>
        <v>#N/A</v>
      </c>
    </row>
    <row r="83" spans="1:26" s="13" customFormat="1" ht="15" customHeight="1">
      <c r="A83" s="116"/>
      <c r="B83" s="111"/>
      <c r="C83" s="111"/>
      <c r="D83" s="111"/>
      <c r="E83" s="111"/>
      <c r="F83" s="111"/>
      <c r="G83" s="111"/>
      <c r="H83" s="113"/>
      <c r="I83" s="12"/>
      <c r="J83" s="90"/>
      <c r="K83" s="12"/>
      <c r="L83" s="145"/>
      <c r="M83" s="146"/>
      <c r="N83" s="95"/>
      <c r="O83" s="102"/>
      <c r="P83" s="12"/>
      <c r="Q83" s="93"/>
      <c r="R83" s="64" t="e">
        <f>TEXT(VLOOKUP($A82,[1]liste_inscriptions!$A:$AJ,35,FALSE)," ")</f>
        <v>#N/A</v>
      </c>
      <c r="S83" s="95"/>
      <c r="T83" s="97"/>
      <c r="U83" s="12"/>
      <c r="V83" s="124"/>
      <c r="W83" s="125"/>
      <c r="X83" s="95"/>
      <c r="Y83" s="102"/>
      <c r="Z83" s="151"/>
    </row>
    <row r="84" spans="1:26" s="13" customFormat="1" ht="15" customHeight="1">
      <c r="A84" s="116"/>
      <c r="B84" s="111"/>
      <c r="C84" s="111"/>
      <c r="D84" s="111"/>
      <c r="E84" s="111"/>
      <c r="F84" s="111"/>
      <c r="G84" s="111"/>
      <c r="H84" s="113"/>
      <c r="I84" s="12"/>
      <c r="J84" s="90"/>
      <c r="K84" s="12"/>
      <c r="L84" s="145"/>
      <c r="M84" s="146"/>
      <c r="N84" s="95"/>
      <c r="O84" s="102"/>
      <c r="P84" s="12"/>
      <c r="Q84" s="93"/>
      <c r="R84" s="64" t="e">
        <f>TEXT(VLOOKUP($A82,[1]liste_inscriptions!$A:$AJ,36,FALSE)," ")</f>
        <v>#N/A</v>
      </c>
      <c r="S84" s="95"/>
      <c r="T84" s="97"/>
      <c r="U84" s="12"/>
      <c r="V84" s="124"/>
      <c r="W84" s="125"/>
      <c r="X84" s="95"/>
      <c r="Y84" s="102"/>
      <c r="Z84" s="151"/>
    </row>
    <row r="85" spans="1:26" s="13" customFormat="1" ht="15" customHeight="1">
      <c r="A85" s="116">
        <v>26</v>
      </c>
      <c r="B85" s="111" t="e">
        <f>VLOOKUP($A85,[1]liste_inscriptions!$A:$AD,6,FALSE)</f>
        <v>#N/A</v>
      </c>
      <c r="C85" s="111" t="e">
        <f>VLOOKUP($A85,[1]liste_inscriptions!$A:$AD,9,FALSE)</f>
        <v>#N/A</v>
      </c>
      <c r="D85" s="111" t="e">
        <f>VLOOKUP($A85,[1]liste_inscriptions!$A:$AD,12,FALSE)</f>
        <v>#N/A</v>
      </c>
      <c r="E85" s="111" t="e">
        <f>VLOOKUP($A85,[1]liste_inscriptions!$A:$AD,14,FALSE)</f>
        <v>#N/A</v>
      </c>
      <c r="F85" s="111" t="e">
        <f>VLOOKUP($A85,[1]liste_inscriptions!$A:$AD,17,FALSE)</f>
        <v>#N/A</v>
      </c>
      <c r="G85" s="111" t="e">
        <f>VLOOKUP($A85,[1]liste_inscriptions!$A:$AD,16,FALSE)</f>
        <v>#N/A</v>
      </c>
      <c r="H85" s="113" t="e">
        <f>VLOOKUP($A85,[1]liste_inscriptions!$A:$AD,18,FALSE)</f>
        <v>#N/A</v>
      </c>
      <c r="I85" s="12"/>
      <c r="J85" s="90"/>
      <c r="K85" s="12"/>
      <c r="L85" s="145" t="e">
        <f>TEXT(VLOOKUP($A85,[1]liste_inscriptions!$A:$AJ,30,FALSE)," ")</f>
        <v>#N/A</v>
      </c>
      <c r="M85" s="146"/>
      <c r="N85" s="95" t="str">
        <f>IF(ISNA(INDEX(médiateurs!$A:$O,MATCH(L85,médiateurs!$B:$B,0),1)),"",INDEX(médiateurs!$A:$O,MATCH(L85,médiateurs!$B:$B,0),1))</f>
        <v/>
      </c>
      <c r="O85" s="102" t="e">
        <f>IF(AND(VLOOKUP(médiateurs!$AQ$2,médiateurs!$B:$B,1,0)=médiateurs!$AQ$2,L85=médiateurs!$AP$2),VLOOKUP(médiateurs!$AQ$2,médiateurs!$B:$AC,15,0),IF(AND(VLOOKUP(médiateurs!$AK$2,médiateurs!$B:$B,1,0)=médiateurs!$AK$2,L85=médiateurs!$AI$2),VLOOKUP(médiateurs!$AK$2,médiateurs!$B:$AC,15,0),IF(AND(VLOOKUP(médiateurs!$AL$2,médiateurs!$B:$B,1,0)=médiateurs!$AL$2,L85=médiateurs!$AJ$2),VLOOKUP(médiateurs!$AL$2,médiateurs!$B:$AC,15,0)," ")))</f>
        <v>#N/A</v>
      </c>
      <c r="P85" s="12"/>
      <c r="Q85" s="93" t="s">
        <v>78</v>
      </c>
      <c r="R85" s="64" t="e">
        <f>TEXT(VLOOKUP($A85,[1]liste_inscriptions!$A:$AJ,34,FALSE)," ")</f>
        <v>#N/A</v>
      </c>
      <c r="S85" s="95" t="e">
        <f>INDEX(médiateurs!$A:$O,MATCH(Q85,médiateurs!$B:$B,0),1)</f>
        <v>#N/A</v>
      </c>
      <c r="T85" s="97"/>
      <c r="U85" s="12"/>
      <c r="V85" s="124" t="s">
        <v>70</v>
      </c>
      <c r="W85" s="125"/>
      <c r="X85" s="95"/>
      <c r="Y85" s="102"/>
      <c r="Z85" s="151" t="e">
        <f>TEXT(VLOOKUP($A85,[1]liste_inscriptions!$A:$AD,29,FALSE)," ")</f>
        <v>#N/A</v>
      </c>
    </row>
    <row r="86" spans="1:26" s="13" customFormat="1" ht="15" customHeight="1">
      <c r="A86" s="116"/>
      <c r="B86" s="111"/>
      <c r="C86" s="111"/>
      <c r="D86" s="111"/>
      <c r="E86" s="111"/>
      <c r="F86" s="111"/>
      <c r="G86" s="111"/>
      <c r="H86" s="113"/>
      <c r="I86" s="12"/>
      <c r="J86" s="90"/>
      <c r="K86" s="12"/>
      <c r="L86" s="145"/>
      <c r="M86" s="146"/>
      <c r="N86" s="95"/>
      <c r="O86" s="102"/>
      <c r="P86" s="12"/>
      <c r="Q86" s="93"/>
      <c r="R86" s="64" t="e">
        <f>TEXT(VLOOKUP($A85,[1]liste_inscriptions!$A:$AJ,35,FALSE)," ")</f>
        <v>#N/A</v>
      </c>
      <c r="S86" s="95"/>
      <c r="T86" s="97"/>
      <c r="U86" s="12"/>
      <c r="V86" s="124"/>
      <c r="W86" s="125"/>
      <c r="X86" s="95"/>
      <c r="Y86" s="102"/>
      <c r="Z86" s="151"/>
    </row>
    <row r="87" spans="1:26" s="13" customFormat="1" ht="15" customHeight="1">
      <c r="A87" s="116"/>
      <c r="B87" s="111"/>
      <c r="C87" s="111"/>
      <c r="D87" s="111"/>
      <c r="E87" s="111"/>
      <c r="F87" s="111"/>
      <c r="G87" s="111"/>
      <c r="H87" s="113"/>
      <c r="I87" s="12"/>
      <c r="J87" s="90"/>
      <c r="K87" s="12"/>
      <c r="L87" s="145"/>
      <c r="M87" s="146"/>
      <c r="N87" s="95"/>
      <c r="O87" s="102"/>
      <c r="P87" s="12"/>
      <c r="Q87" s="93"/>
      <c r="R87" s="64" t="e">
        <f>TEXT(VLOOKUP($A85,[1]liste_inscriptions!$A:$AJ,36,FALSE)," ")</f>
        <v>#N/A</v>
      </c>
      <c r="S87" s="95"/>
      <c r="T87" s="97"/>
      <c r="U87" s="12"/>
      <c r="V87" s="124"/>
      <c r="W87" s="125"/>
      <c r="X87" s="95"/>
      <c r="Y87" s="102"/>
      <c r="Z87" s="151"/>
    </row>
    <row r="88" spans="1:26" s="5" customFormat="1" ht="15" customHeight="1">
      <c r="A88" s="116">
        <v>27</v>
      </c>
      <c r="B88" s="111" t="e">
        <f>VLOOKUP($A88,[1]liste_inscriptions!$A:$AD,6,FALSE)</f>
        <v>#N/A</v>
      </c>
      <c r="C88" s="111" t="e">
        <f>VLOOKUP($A88,[1]liste_inscriptions!$A:$AD,9,FALSE)</f>
        <v>#N/A</v>
      </c>
      <c r="D88" s="111" t="e">
        <f>VLOOKUP($A88,[1]liste_inscriptions!$A:$AD,12,FALSE)</f>
        <v>#N/A</v>
      </c>
      <c r="E88" s="111" t="e">
        <f>VLOOKUP($A88,[1]liste_inscriptions!$A:$AD,14,FALSE)</f>
        <v>#N/A</v>
      </c>
      <c r="F88" s="111" t="e">
        <f>VLOOKUP($A88,[1]liste_inscriptions!$A:$AD,17,FALSE)</f>
        <v>#N/A</v>
      </c>
      <c r="G88" s="111" t="e">
        <f>VLOOKUP($A88,[1]liste_inscriptions!$A:$AD,16,FALSE)</f>
        <v>#N/A</v>
      </c>
      <c r="H88" s="113" t="e">
        <f>VLOOKUP($A88,[1]liste_inscriptions!$A:$AD,18,FALSE)</f>
        <v>#N/A</v>
      </c>
      <c r="I88" s="12"/>
      <c r="J88" s="90"/>
      <c r="K88" s="12"/>
      <c r="L88" s="145" t="e">
        <f>TEXT(VLOOKUP($A88,[1]liste_inscriptions!$A:$AJ,30,FALSE)," ")</f>
        <v>#N/A</v>
      </c>
      <c r="M88" s="146"/>
      <c r="N88" s="95" t="str">
        <f>IF(ISNA(INDEX(médiateurs!$A:$O,MATCH(L88,médiateurs!$B:$B,0),1)),"",INDEX(médiateurs!$A:$O,MATCH(L88,médiateurs!$B:$B,0),1))</f>
        <v/>
      </c>
      <c r="O88" s="102" t="e">
        <f>IF(AND(VLOOKUP(médiateurs!$AQ$2,médiateurs!$B:$B,1,0)=médiateurs!$AQ$2,L88=médiateurs!$AP$2),VLOOKUP(médiateurs!$AQ$2,médiateurs!$B:$AC,15,0),IF(AND(VLOOKUP(médiateurs!$AK$2,médiateurs!$B:$B,1,0)=médiateurs!$AK$2,L88=médiateurs!$AI$2),VLOOKUP(médiateurs!$AK$2,médiateurs!$B:$AC,15,0),IF(AND(VLOOKUP(médiateurs!$AL$2,médiateurs!$B:$B,1,0)=médiateurs!$AL$2,L88=médiateurs!$AJ$2),VLOOKUP(médiateurs!$AL$2,médiateurs!$B:$AC,15,0)," ")))</f>
        <v>#N/A</v>
      </c>
      <c r="P88" s="12"/>
      <c r="Q88" s="93" t="s">
        <v>35</v>
      </c>
      <c r="R88" s="64" t="e">
        <f>TEXT(VLOOKUP($A88,[1]liste_inscriptions!$A:$AJ,34,FALSE)," ")</f>
        <v>#N/A</v>
      </c>
      <c r="S88" s="95" t="e">
        <f>INDEX(médiateurs!$A:$O,MATCH(Q88,médiateurs!$B:$B,0),1)</f>
        <v>#N/A</v>
      </c>
      <c r="T88" s="97"/>
      <c r="U88" s="12"/>
      <c r="V88" s="124" t="s">
        <v>70</v>
      </c>
      <c r="W88" s="125"/>
      <c r="X88" s="95"/>
      <c r="Y88" s="102"/>
      <c r="Z88" s="151" t="e">
        <f>TEXT(VLOOKUP($A88,[1]liste_inscriptions!$A:$AD,29,FALSE)," ")</f>
        <v>#N/A</v>
      </c>
    </row>
    <row r="89" spans="1:26" s="5" customFormat="1" ht="15" customHeight="1">
      <c r="A89" s="116"/>
      <c r="B89" s="111"/>
      <c r="C89" s="111"/>
      <c r="D89" s="111"/>
      <c r="E89" s="111"/>
      <c r="F89" s="111"/>
      <c r="G89" s="111"/>
      <c r="H89" s="113"/>
      <c r="I89" s="12"/>
      <c r="J89" s="90"/>
      <c r="K89" s="12"/>
      <c r="L89" s="145"/>
      <c r="M89" s="146"/>
      <c r="N89" s="95"/>
      <c r="O89" s="102"/>
      <c r="P89" s="12"/>
      <c r="Q89" s="93"/>
      <c r="R89" s="64" t="e">
        <f>TEXT(VLOOKUP($A88,[1]liste_inscriptions!$A:$AJ,35,FALSE)," ")</f>
        <v>#N/A</v>
      </c>
      <c r="S89" s="95"/>
      <c r="T89" s="97"/>
      <c r="U89" s="12"/>
      <c r="V89" s="124"/>
      <c r="W89" s="125"/>
      <c r="X89" s="95"/>
      <c r="Y89" s="102"/>
      <c r="Z89" s="151"/>
    </row>
    <row r="90" spans="1:26" s="5" customFormat="1" ht="15" customHeight="1">
      <c r="A90" s="116"/>
      <c r="B90" s="111"/>
      <c r="C90" s="111"/>
      <c r="D90" s="111"/>
      <c r="E90" s="111"/>
      <c r="F90" s="111"/>
      <c r="G90" s="111"/>
      <c r="H90" s="113"/>
      <c r="I90" s="12"/>
      <c r="J90" s="90"/>
      <c r="K90" s="12"/>
      <c r="L90" s="145"/>
      <c r="M90" s="146"/>
      <c r="N90" s="95"/>
      <c r="O90" s="102"/>
      <c r="P90" s="12"/>
      <c r="Q90" s="93"/>
      <c r="R90" s="64" t="e">
        <f>TEXT(VLOOKUP($A88,[1]liste_inscriptions!$A:$AJ,36,FALSE)," ")</f>
        <v>#N/A</v>
      </c>
      <c r="S90" s="95"/>
      <c r="T90" s="97"/>
      <c r="U90" s="12"/>
      <c r="V90" s="124"/>
      <c r="W90" s="125"/>
      <c r="X90" s="95"/>
      <c r="Y90" s="102"/>
      <c r="Z90" s="151"/>
    </row>
    <row r="91" spans="1:26" s="5" customFormat="1" ht="15" customHeight="1">
      <c r="A91" s="116">
        <v>28</v>
      </c>
      <c r="B91" s="111" t="e">
        <f>VLOOKUP($A91,[1]liste_inscriptions!$A:$AD,6,FALSE)</f>
        <v>#N/A</v>
      </c>
      <c r="C91" s="111" t="e">
        <f>VLOOKUP($A91,[1]liste_inscriptions!$A:$AD,9,FALSE)</f>
        <v>#N/A</v>
      </c>
      <c r="D91" s="111" t="e">
        <f>VLOOKUP($A91,[1]liste_inscriptions!$A:$AD,12,FALSE)</f>
        <v>#N/A</v>
      </c>
      <c r="E91" s="111" t="e">
        <f>VLOOKUP($A91,[1]liste_inscriptions!$A:$AD,14,FALSE)</f>
        <v>#N/A</v>
      </c>
      <c r="F91" s="111" t="e">
        <f>VLOOKUP($A91,[1]liste_inscriptions!$A:$AD,17,FALSE)</f>
        <v>#N/A</v>
      </c>
      <c r="G91" s="111" t="e">
        <f>VLOOKUP($A91,[1]liste_inscriptions!$A:$AD,16,FALSE)</f>
        <v>#N/A</v>
      </c>
      <c r="H91" s="113" t="e">
        <f>VLOOKUP($A91,[1]liste_inscriptions!$A:$AD,18,FALSE)</f>
        <v>#N/A</v>
      </c>
      <c r="I91" s="12"/>
      <c r="J91" s="90"/>
      <c r="K91" s="12"/>
      <c r="L91" s="145" t="e">
        <f>TEXT(VLOOKUP($A91,[1]liste_inscriptions!$A:$AJ,30,FALSE)," ")</f>
        <v>#N/A</v>
      </c>
      <c r="M91" s="146"/>
      <c r="N91" s="95" t="str">
        <f>IF(ISNA(INDEX(médiateurs!$A:$O,MATCH(L91,médiateurs!$B:$B,0),1)),"",INDEX(médiateurs!$A:$O,MATCH(L91,médiateurs!$B:$B,0),1))</f>
        <v/>
      </c>
      <c r="O91" s="102" t="e">
        <f>IF(AND(VLOOKUP(médiateurs!$AQ$2,médiateurs!$B:$B,1,0)=médiateurs!$AQ$2,L91=médiateurs!$AP$2),VLOOKUP(médiateurs!$AQ$2,médiateurs!$B:$AC,15,0),IF(AND(VLOOKUP(médiateurs!$AK$2,médiateurs!$B:$B,1,0)=médiateurs!$AK$2,L91=médiateurs!$AI$2),VLOOKUP(médiateurs!$AK$2,médiateurs!$B:$AC,15,0),IF(AND(VLOOKUP(médiateurs!$AL$2,médiateurs!$B:$B,1,0)=médiateurs!$AL$2,L91=médiateurs!$AJ$2),VLOOKUP(médiateurs!$AL$2,médiateurs!$B:$AC,15,0)," ")))</f>
        <v>#N/A</v>
      </c>
      <c r="P91" s="12"/>
      <c r="Q91" s="93" t="s">
        <v>33</v>
      </c>
      <c r="R91" s="64" t="e">
        <f>TEXT(VLOOKUP($A91,[1]liste_inscriptions!$A:$AJ,34,FALSE)," ")</f>
        <v>#N/A</v>
      </c>
      <c r="S91" s="95" t="e">
        <f>INDEX(médiateurs!$A:$O,MATCH(Q91,médiateurs!$B:$B,0),1)</f>
        <v>#N/A</v>
      </c>
      <c r="T91" s="97"/>
      <c r="U91" s="12"/>
      <c r="V91" s="124" t="s">
        <v>71</v>
      </c>
      <c r="W91" s="125"/>
      <c r="X91" s="95" t="e">
        <f>INDEX(médiateurs!$A:$O,MATCH(V91,médiateurs!$B:$B,0),1)</f>
        <v>#N/A</v>
      </c>
      <c r="Y91" s="102" t="e">
        <f>INDEX(médiateurs!$A:$O,MATCH("Projection ENSP 2",médiateurs!$B:$B,0),1)</f>
        <v>#N/A</v>
      </c>
      <c r="Z91" s="151" t="e">
        <f>TEXT(VLOOKUP($A91,[1]liste_inscriptions!$A:$AD,29,FALSE)," ")</f>
        <v>#N/A</v>
      </c>
    </row>
    <row r="92" spans="1:26" s="5" customFormat="1" ht="15" customHeight="1">
      <c r="A92" s="116"/>
      <c r="B92" s="111"/>
      <c r="C92" s="111"/>
      <c r="D92" s="111"/>
      <c r="E92" s="111"/>
      <c r="F92" s="111"/>
      <c r="G92" s="111"/>
      <c r="H92" s="113"/>
      <c r="I92" s="12"/>
      <c r="J92" s="90"/>
      <c r="K92" s="12"/>
      <c r="L92" s="145"/>
      <c r="M92" s="146"/>
      <c r="N92" s="95"/>
      <c r="O92" s="102"/>
      <c r="P92" s="12"/>
      <c r="Q92" s="93"/>
      <c r="R92" s="64" t="e">
        <f>TEXT(VLOOKUP($A91,[1]liste_inscriptions!$A:$AJ,35,FALSE)," ")</f>
        <v>#N/A</v>
      </c>
      <c r="S92" s="95"/>
      <c r="T92" s="97"/>
      <c r="U92" s="12"/>
      <c r="V92" s="124"/>
      <c r="W92" s="125"/>
      <c r="X92" s="95"/>
      <c r="Y92" s="102"/>
      <c r="Z92" s="151"/>
    </row>
    <row r="93" spans="1:26" s="5" customFormat="1" ht="15" customHeight="1">
      <c r="A93" s="116"/>
      <c r="B93" s="111"/>
      <c r="C93" s="111"/>
      <c r="D93" s="111"/>
      <c r="E93" s="111"/>
      <c r="F93" s="111"/>
      <c r="G93" s="111"/>
      <c r="H93" s="113"/>
      <c r="I93" s="12"/>
      <c r="J93" s="90"/>
      <c r="K93" s="12"/>
      <c r="L93" s="145"/>
      <c r="M93" s="146"/>
      <c r="N93" s="95"/>
      <c r="O93" s="102"/>
      <c r="P93" s="12"/>
      <c r="Q93" s="93"/>
      <c r="R93" s="64" t="e">
        <f>TEXT(VLOOKUP($A91,[1]liste_inscriptions!$A:$AJ,36,FALSE)," ")</f>
        <v>#N/A</v>
      </c>
      <c r="S93" s="95"/>
      <c r="T93" s="97"/>
      <c r="U93" s="12"/>
      <c r="V93" s="124"/>
      <c r="W93" s="125"/>
      <c r="X93" s="95"/>
      <c r="Y93" s="102"/>
      <c r="Z93" s="151"/>
    </row>
    <row r="94" spans="1:26" s="5" customFormat="1" ht="15" customHeight="1">
      <c r="A94" s="116">
        <v>29</v>
      </c>
      <c r="B94" s="111" t="e">
        <f>VLOOKUP($A94,[1]liste_inscriptions!$A:$AD,6,FALSE)</f>
        <v>#N/A</v>
      </c>
      <c r="C94" s="111" t="e">
        <f>VLOOKUP($A94,[1]liste_inscriptions!$A:$AD,9,FALSE)</f>
        <v>#N/A</v>
      </c>
      <c r="D94" s="111" t="e">
        <f>VLOOKUP($A94,[1]liste_inscriptions!$A:$AD,12,FALSE)</f>
        <v>#N/A</v>
      </c>
      <c r="E94" s="111" t="e">
        <f>VLOOKUP($A94,[1]liste_inscriptions!$A:$AD,14,FALSE)</f>
        <v>#N/A</v>
      </c>
      <c r="F94" s="111" t="e">
        <f>VLOOKUP($A94,[1]liste_inscriptions!$A:$AD,17,FALSE)</f>
        <v>#N/A</v>
      </c>
      <c r="G94" s="111" t="e">
        <f>VLOOKUP($A94,[1]liste_inscriptions!$A:$AD,16,FALSE)</f>
        <v>#N/A</v>
      </c>
      <c r="H94" s="113" t="e">
        <f>VLOOKUP($A94,[1]liste_inscriptions!$A:$AD,18,FALSE)</f>
        <v>#N/A</v>
      </c>
      <c r="I94" s="12"/>
      <c r="J94" s="90"/>
      <c r="K94" s="12"/>
      <c r="L94" s="145" t="e">
        <f>TEXT(VLOOKUP($A94,[1]liste_inscriptions!$A:$AJ,30,FALSE)," ")</f>
        <v>#N/A</v>
      </c>
      <c r="M94" s="146"/>
      <c r="N94" s="95" t="str">
        <f>IF(ISNA(INDEX(médiateurs!$A:$O,MATCH(L94,médiateurs!$B:$B,0),1)),"",INDEX(médiateurs!$A:$O,MATCH(L94,médiateurs!$B:$B,0),1))</f>
        <v/>
      </c>
      <c r="O94" s="102" t="e">
        <f>IF(AND(VLOOKUP(médiateurs!$AQ$2,médiateurs!$B:$B,1,0)=médiateurs!$AQ$2,L94=médiateurs!$AP$2),VLOOKUP(médiateurs!$AQ$2,médiateurs!$B:$AC,15,0),IF(AND(VLOOKUP(médiateurs!$AK$2,médiateurs!$B:$B,1,0)=médiateurs!$AK$2,L94=médiateurs!$AI$2),VLOOKUP(médiateurs!$AK$2,médiateurs!$B:$AC,15,0),IF(AND(VLOOKUP(médiateurs!$AL$2,médiateurs!$B:$B,1,0)=médiateurs!$AL$2,L94=médiateurs!$AJ$2),VLOOKUP(médiateurs!$AL$2,médiateurs!$B:$AC,15,0)," ")))</f>
        <v>#N/A</v>
      </c>
      <c r="P94" s="12"/>
      <c r="Q94" s="93" t="s">
        <v>9</v>
      </c>
      <c r="R94" s="64" t="e">
        <f>TEXT(VLOOKUP($A94,[1]liste_inscriptions!$A:$AJ,34,FALSE)," ")</f>
        <v>#N/A</v>
      </c>
      <c r="S94" s="95" t="e">
        <f>INDEX(médiateurs!$A:$O,MATCH(Q94,médiateurs!$B:$B,0),1)</f>
        <v>#N/A</v>
      </c>
      <c r="T94" s="97"/>
      <c r="U94" s="12"/>
      <c r="V94" s="124" t="s">
        <v>71</v>
      </c>
      <c r="W94" s="125"/>
      <c r="X94" s="95"/>
      <c r="Y94" s="102"/>
      <c r="Z94" s="151" t="e">
        <f>TEXT(VLOOKUP($A94,[1]liste_inscriptions!$A:$AD,29,FALSE)," ")</f>
        <v>#N/A</v>
      </c>
    </row>
    <row r="95" spans="1:26" s="5" customFormat="1" ht="15" customHeight="1">
      <c r="A95" s="116"/>
      <c r="B95" s="111"/>
      <c r="C95" s="111"/>
      <c r="D95" s="111"/>
      <c r="E95" s="111"/>
      <c r="F95" s="111"/>
      <c r="G95" s="111"/>
      <c r="H95" s="113"/>
      <c r="I95" s="12"/>
      <c r="J95" s="90"/>
      <c r="K95" s="12"/>
      <c r="L95" s="145"/>
      <c r="M95" s="146"/>
      <c r="N95" s="95"/>
      <c r="O95" s="102"/>
      <c r="P95" s="12"/>
      <c r="Q95" s="93"/>
      <c r="R95" s="64" t="e">
        <f>TEXT(VLOOKUP($A94,[1]liste_inscriptions!$A:$AJ,35,FALSE)," ")</f>
        <v>#N/A</v>
      </c>
      <c r="S95" s="95"/>
      <c r="T95" s="97"/>
      <c r="U95" s="12"/>
      <c r="V95" s="124"/>
      <c r="W95" s="125"/>
      <c r="X95" s="95"/>
      <c r="Y95" s="102"/>
      <c r="Z95" s="151"/>
    </row>
    <row r="96" spans="1:26" s="5" customFormat="1" ht="15" customHeight="1">
      <c r="A96" s="116"/>
      <c r="B96" s="111"/>
      <c r="C96" s="111"/>
      <c r="D96" s="111"/>
      <c r="E96" s="111"/>
      <c r="F96" s="111"/>
      <c r="G96" s="111"/>
      <c r="H96" s="113"/>
      <c r="I96" s="12"/>
      <c r="J96" s="90"/>
      <c r="K96" s="12"/>
      <c r="L96" s="145"/>
      <c r="M96" s="146"/>
      <c r="N96" s="95"/>
      <c r="O96" s="102"/>
      <c r="P96" s="12"/>
      <c r="Q96" s="93"/>
      <c r="R96" s="64" t="e">
        <f>TEXT(VLOOKUP($A94,[1]liste_inscriptions!$A:$AJ,36,FALSE)," ")</f>
        <v>#N/A</v>
      </c>
      <c r="S96" s="95"/>
      <c r="T96" s="97"/>
      <c r="U96" s="12"/>
      <c r="V96" s="124"/>
      <c r="W96" s="125"/>
      <c r="X96" s="95"/>
      <c r="Y96" s="102"/>
      <c r="Z96" s="151"/>
    </row>
    <row r="97" spans="1:26" s="5" customFormat="1" ht="15" customHeight="1">
      <c r="A97" s="116">
        <v>30</v>
      </c>
      <c r="B97" s="111" t="e">
        <f>VLOOKUP($A97,[1]liste_inscriptions!$A:$AD,6,FALSE)</f>
        <v>#N/A</v>
      </c>
      <c r="C97" s="111" t="e">
        <f>VLOOKUP($A97,[1]liste_inscriptions!$A:$AD,9,FALSE)</f>
        <v>#N/A</v>
      </c>
      <c r="D97" s="111" t="e">
        <f>VLOOKUP($A97,[1]liste_inscriptions!$A:$AD,12,FALSE)</f>
        <v>#N/A</v>
      </c>
      <c r="E97" s="111" t="e">
        <f>VLOOKUP($A97,[1]liste_inscriptions!$A:$AD,14,FALSE)</f>
        <v>#N/A</v>
      </c>
      <c r="F97" s="111" t="e">
        <f>VLOOKUP($A97,[1]liste_inscriptions!$A:$AD,17,FALSE)</f>
        <v>#N/A</v>
      </c>
      <c r="G97" s="111" t="e">
        <f>VLOOKUP($A97,[1]liste_inscriptions!$A:$AD,16,FALSE)</f>
        <v>#N/A</v>
      </c>
      <c r="H97" s="113" t="e">
        <f>VLOOKUP($A97,[1]liste_inscriptions!$A:$AD,18,FALSE)</f>
        <v>#N/A</v>
      </c>
      <c r="I97" s="12"/>
      <c r="J97" s="90"/>
      <c r="K97" s="12"/>
      <c r="L97" s="145" t="e">
        <f>TEXT(VLOOKUP($A97,[1]liste_inscriptions!$A:$AJ,30,FALSE)," ")</f>
        <v>#N/A</v>
      </c>
      <c r="M97" s="146"/>
      <c r="N97" s="95" t="str">
        <f>IF(ISNA(INDEX(médiateurs!$A:$O,MATCH(L97,médiateurs!$B:$B,0),1)),"",INDEX(médiateurs!$A:$O,MATCH(L97,médiateurs!$B:$B,0),1))</f>
        <v/>
      </c>
      <c r="O97" s="102" t="e">
        <f>IF(AND(VLOOKUP(médiateurs!$AQ$2,médiateurs!$B:$B,1,0)=médiateurs!$AQ$2,L97=médiateurs!$AP$2),VLOOKUP(médiateurs!$AQ$2,médiateurs!$B:$AC,15,0),IF(AND(VLOOKUP(médiateurs!$AK$2,médiateurs!$B:$B,1,0)=médiateurs!$AK$2,L97=médiateurs!$AI$2),VLOOKUP(médiateurs!$AK$2,médiateurs!$B:$AC,15,0),IF(AND(VLOOKUP(médiateurs!$AL$2,médiateurs!$B:$B,1,0)=médiateurs!$AL$2,L97=médiateurs!$AJ$2),VLOOKUP(médiateurs!$AL$2,médiateurs!$B:$AC,15,0)," ")))</f>
        <v>#N/A</v>
      </c>
      <c r="P97" s="12"/>
      <c r="Q97" s="93" t="s">
        <v>10</v>
      </c>
      <c r="R97" s="64" t="e">
        <f>TEXT(VLOOKUP($A97,[1]liste_inscriptions!$A:$AJ,34,FALSE)," ")</f>
        <v>#N/A</v>
      </c>
      <c r="S97" s="95" t="e">
        <f>INDEX(médiateurs!$A:$O,MATCH(Q97,médiateurs!$B:$B,0),1)</f>
        <v>#N/A</v>
      </c>
      <c r="T97" s="97"/>
      <c r="U97" s="12"/>
      <c r="V97" s="124" t="s">
        <v>71</v>
      </c>
      <c r="W97" s="125"/>
      <c r="X97" s="95"/>
      <c r="Y97" s="102"/>
      <c r="Z97" s="151" t="e">
        <f>TEXT(VLOOKUP($A97,[1]liste_inscriptions!$A:$AD,29,FALSE)," ")</f>
        <v>#N/A</v>
      </c>
    </row>
    <row r="98" spans="1:26" s="5" customFormat="1" ht="15" customHeight="1">
      <c r="A98" s="116"/>
      <c r="B98" s="111"/>
      <c r="C98" s="111"/>
      <c r="D98" s="111"/>
      <c r="E98" s="111"/>
      <c r="F98" s="111"/>
      <c r="G98" s="111"/>
      <c r="H98" s="113"/>
      <c r="I98" s="12"/>
      <c r="J98" s="90"/>
      <c r="K98" s="12"/>
      <c r="L98" s="145"/>
      <c r="M98" s="146"/>
      <c r="N98" s="95"/>
      <c r="O98" s="102"/>
      <c r="P98" s="12"/>
      <c r="Q98" s="93"/>
      <c r="R98" s="64" t="e">
        <f>TEXT(VLOOKUP($A97,[1]liste_inscriptions!$A:$AJ,35,FALSE)," ")</f>
        <v>#N/A</v>
      </c>
      <c r="S98" s="95"/>
      <c r="T98" s="97"/>
      <c r="U98" s="12"/>
      <c r="V98" s="124"/>
      <c r="W98" s="125"/>
      <c r="X98" s="95"/>
      <c r="Y98" s="102"/>
      <c r="Z98" s="151"/>
    </row>
    <row r="99" spans="1:26" s="5" customFormat="1" ht="15" customHeight="1">
      <c r="A99" s="116"/>
      <c r="B99" s="111"/>
      <c r="C99" s="111"/>
      <c r="D99" s="111"/>
      <c r="E99" s="111"/>
      <c r="F99" s="111"/>
      <c r="G99" s="111"/>
      <c r="H99" s="113"/>
      <c r="I99" s="12"/>
      <c r="J99" s="90"/>
      <c r="K99" s="12"/>
      <c r="L99" s="145"/>
      <c r="M99" s="146"/>
      <c r="N99" s="95"/>
      <c r="O99" s="102"/>
      <c r="P99" s="12"/>
      <c r="Q99" s="93"/>
      <c r="R99" s="64" t="e">
        <f>TEXT(VLOOKUP($A97,[1]liste_inscriptions!$A:$AJ,36,FALSE)," ")</f>
        <v>#N/A</v>
      </c>
      <c r="S99" s="95"/>
      <c r="T99" s="98"/>
      <c r="U99" s="12"/>
      <c r="V99" s="124"/>
      <c r="W99" s="125"/>
      <c r="X99" s="95"/>
      <c r="Y99" s="102"/>
      <c r="Z99" s="151"/>
    </row>
    <row r="100" spans="1:26" s="5" customFormat="1" ht="15" customHeight="1">
      <c r="A100" s="116">
        <v>31</v>
      </c>
      <c r="B100" s="111" t="e">
        <f>VLOOKUP($A100,[1]liste_inscriptions!$A:$AD,6,FALSE)</f>
        <v>#N/A</v>
      </c>
      <c r="C100" s="111" t="e">
        <f>VLOOKUP($A100,[1]liste_inscriptions!$A:$AD,9,FALSE)</f>
        <v>#N/A</v>
      </c>
      <c r="D100" s="111" t="e">
        <f>VLOOKUP($A100,[1]liste_inscriptions!$A:$AD,12,FALSE)</f>
        <v>#N/A</v>
      </c>
      <c r="E100" s="111" t="e">
        <f>VLOOKUP($A100,[1]liste_inscriptions!$A:$AD,14,FALSE)</f>
        <v>#N/A</v>
      </c>
      <c r="F100" s="111" t="e">
        <f>VLOOKUP($A100,[1]liste_inscriptions!$A:$AD,17,FALSE)</f>
        <v>#N/A</v>
      </c>
      <c r="G100" s="111" t="e">
        <f>VLOOKUP($A100,[1]liste_inscriptions!$A:$AD,16,FALSE)</f>
        <v>#N/A</v>
      </c>
      <c r="H100" s="113" t="e">
        <f>VLOOKUP($A100,[1]liste_inscriptions!$A:$AD,18,FALSE)</f>
        <v>#N/A</v>
      </c>
      <c r="I100" s="12"/>
      <c r="J100" s="90"/>
      <c r="K100" s="12"/>
      <c r="L100" s="145" t="e">
        <f>TEXT(VLOOKUP($A100,[1]liste_inscriptions!$A:$AJ,30,FALSE)," ")</f>
        <v>#N/A</v>
      </c>
      <c r="M100" s="146"/>
      <c r="N100" s="95" t="str">
        <f>IF(ISNA(INDEX(médiateurs!$A:$O,MATCH(L100,médiateurs!$B:$B,0),1)),"",INDEX(médiateurs!$A:$O,MATCH(L100,médiateurs!$B:$B,0),1))</f>
        <v/>
      </c>
      <c r="O100" s="102" t="e">
        <f>IF(AND(VLOOKUP(médiateurs!$AQ$2,médiateurs!$B:$B,1,0)=médiateurs!$AQ$2,L100=médiateurs!$AP$2),VLOOKUP(médiateurs!$AQ$2,médiateurs!$B:$AC,15,0),IF(AND(VLOOKUP(médiateurs!$AK$2,médiateurs!$B:$B,1,0)=médiateurs!$AK$2,L100=médiateurs!$AI$2),VLOOKUP(médiateurs!$AK$2,médiateurs!$B:$AC,15,0),IF(AND(VLOOKUP(médiateurs!$AL$2,médiateurs!$B:$B,1,0)=médiateurs!$AL$2,L100=médiateurs!$AJ$2),VLOOKUP(médiateurs!$AL$2,médiateurs!$B:$AC,15,0)," ")))</f>
        <v>#N/A</v>
      </c>
      <c r="P100" s="12"/>
      <c r="Q100" s="93" t="s">
        <v>72</v>
      </c>
      <c r="R100" s="64" t="e">
        <f>TEXT(VLOOKUP($A100,[1]liste_inscriptions!$A:$AJ,34,FALSE)," ")</f>
        <v>#N/A</v>
      </c>
      <c r="S100" s="95" t="e">
        <f>INDEX(médiateurs!$A:$O,MATCH(Q100,médiateurs!$B:$B,0),1)</f>
        <v>#N/A</v>
      </c>
      <c r="T100" s="99" t="e">
        <f>INDEX(médiateurs!$A:$O,MATCH("accueil SNCF 2",médiateurs!$B:$B,0),1)</f>
        <v>#N/A</v>
      </c>
      <c r="U100" s="12"/>
      <c r="V100" s="124" t="s">
        <v>15</v>
      </c>
      <c r="W100" s="125"/>
      <c r="X100" s="135"/>
      <c r="Y100" s="136"/>
      <c r="Z100" s="151" t="e">
        <f>TEXT(VLOOKUP($A100,[1]liste_inscriptions!$A:$AD,29,FALSE)," ")</f>
        <v>#N/A</v>
      </c>
    </row>
    <row r="101" spans="1:26" s="5" customFormat="1" ht="15" customHeight="1">
      <c r="A101" s="116"/>
      <c r="B101" s="111"/>
      <c r="C101" s="111"/>
      <c r="D101" s="111"/>
      <c r="E101" s="111"/>
      <c r="F101" s="111"/>
      <c r="G101" s="111"/>
      <c r="H101" s="113"/>
      <c r="I101" s="12"/>
      <c r="J101" s="90"/>
      <c r="K101" s="12"/>
      <c r="L101" s="145"/>
      <c r="M101" s="146"/>
      <c r="N101" s="95"/>
      <c r="O101" s="102"/>
      <c r="P101" s="12"/>
      <c r="Q101" s="93"/>
      <c r="R101" s="64" t="e">
        <f>TEXT(VLOOKUP($A100,[1]liste_inscriptions!$A:$AJ,35,FALSE)," ")</f>
        <v>#N/A</v>
      </c>
      <c r="S101" s="95"/>
      <c r="T101" s="97"/>
      <c r="U101" s="12"/>
      <c r="V101" s="124"/>
      <c r="W101" s="125"/>
      <c r="X101" s="135"/>
      <c r="Y101" s="136"/>
      <c r="Z101" s="151"/>
    </row>
    <row r="102" spans="1:26" s="5" customFormat="1" ht="15" customHeight="1">
      <c r="A102" s="116"/>
      <c r="B102" s="111"/>
      <c r="C102" s="111"/>
      <c r="D102" s="111"/>
      <c r="E102" s="111"/>
      <c r="F102" s="111"/>
      <c r="G102" s="111"/>
      <c r="H102" s="113"/>
      <c r="I102" s="12"/>
      <c r="J102" s="90"/>
      <c r="K102" s="12"/>
      <c r="L102" s="145"/>
      <c r="M102" s="146"/>
      <c r="N102" s="95"/>
      <c r="O102" s="102"/>
      <c r="P102" s="12"/>
      <c r="Q102" s="93"/>
      <c r="R102" s="64" t="e">
        <f>TEXT(VLOOKUP($A100,[1]liste_inscriptions!$A:$AJ,36,FALSE)," ")</f>
        <v>#N/A</v>
      </c>
      <c r="S102" s="95"/>
      <c r="T102" s="97"/>
      <c r="U102" s="12"/>
      <c r="V102" s="124"/>
      <c r="W102" s="125"/>
      <c r="X102" s="135"/>
      <c r="Y102" s="136"/>
      <c r="Z102" s="151"/>
    </row>
    <row r="103" spans="1:26" s="5" customFormat="1" ht="15" customHeight="1">
      <c r="A103" s="116">
        <v>32</v>
      </c>
      <c r="B103" s="111" t="e">
        <f>VLOOKUP($A103,[1]liste_inscriptions!$A:$AD,6,FALSE)</f>
        <v>#N/A</v>
      </c>
      <c r="C103" s="111" t="e">
        <f>VLOOKUP($A103,[1]liste_inscriptions!$A:$AD,9,FALSE)</f>
        <v>#N/A</v>
      </c>
      <c r="D103" s="111" t="e">
        <f>VLOOKUP($A103,[1]liste_inscriptions!$A:$AD,12,FALSE)</f>
        <v>#N/A</v>
      </c>
      <c r="E103" s="111" t="e">
        <f>VLOOKUP($A103,[1]liste_inscriptions!$A:$AD,14,FALSE)</f>
        <v>#N/A</v>
      </c>
      <c r="F103" s="111" t="e">
        <f>VLOOKUP($A103,[1]liste_inscriptions!$A:$AD,17,FALSE)</f>
        <v>#N/A</v>
      </c>
      <c r="G103" s="111" t="e">
        <f>VLOOKUP($A103,[1]liste_inscriptions!$A:$AD,16,FALSE)</f>
        <v>#N/A</v>
      </c>
      <c r="H103" s="113" t="e">
        <f>VLOOKUP($A103,[1]liste_inscriptions!$A:$AD,18,FALSE)</f>
        <v>#N/A</v>
      </c>
      <c r="I103" s="12"/>
      <c r="J103" s="90"/>
      <c r="K103" s="12"/>
      <c r="L103" s="145" t="e">
        <f>TEXT(VLOOKUP($A103,[1]liste_inscriptions!$A:$AJ,30,FALSE)," ")</f>
        <v>#N/A</v>
      </c>
      <c r="M103" s="146"/>
      <c r="N103" s="95" t="str">
        <f>IF(ISNA(INDEX(médiateurs!$A:$O,MATCH(L103,médiateurs!$B:$B,0),1)),"",INDEX(médiateurs!$A:$O,MATCH(L103,médiateurs!$B:$B,0),1))</f>
        <v/>
      </c>
      <c r="O103" s="102" t="e">
        <f>IF(AND(VLOOKUP(médiateurs!$AQ$2,médiateurs!$B:$B,1,0)=médiateurs!$AQ$2,L103=médiateurs!$AP$2),VLOOKUP(médiateurs!$AQ$2,médiateurs!$B:$AC,15,0),IF(AND(VLOOKUP(médiateurs!$AK$2,médiateurs!$B:$B,1,0)=médiateurs!$AK$2,L103=médiateurs!$AI$2),VLOOKUP(médiateurs!$AK$2,médiateurs!$B:$AC,15,0),IF(AND(VLOOKUP(médiateurs!$AL$2,médiateurs!$B:$B,1,0)=médiateurs!$AL$2,L103=médiateurs!$AJ$2),VLOOKUP(médiateurs!$AL$2,médiateurs!$B:$AC,15,0)," ")))</f>
        <v>#N/A</v>
      </c>
      <c r="P103" s="12"/>
      <c r="Q103" s="93" t="s">
        <v>50</v>
      </c>
      <c r="R103" s="64" t="e">
        <f>TEXT(VLOOKUP($A103,[1]liste_inscriptions!$A:$AJ,34,FALSE)," ")</f>
        <v>#N/A</v>
      </c>
      <c r="S103" s="95" t="e">
        <f>INDEX(médiateurs!$A:$O,MATCH(Q103,médiateurs!$B:$B,0),1)</f>
        <v>#N/A</v>
      </c>
      <c r="T103" s="97"/>
      <c r="U103" s="12"/>
      <c r="V103" s="124" t="s">
        <v>15</v>
      </c>
      <c r="W103" s="125"/>
      <c r="X103" s="135"/>
      <c r="Y103" s="136"/>
      <c r="Z103" s="151" t="e">
        <f>TEXT(VLOOKUP($A103,[1]liste_inscriptions!$A:$AD,29,FALSE)," ")</f>
        <v>#N/A</v>
      </c>
    </row>
    <row r="104" spans="1:26" s="5" customFormat="1" ht="15" customHeight="1">
      <c r="A104" s="116"/>
      <c r="B104" s="111"/>
      <c r="C104" s="111"/>
      <c r="D104" s="111"/>
      <c r="E104" s="111"/>
      <c r="F104" s="111"/>
      <c r="G104" s="111"/>
      <c r="H104" s="113"/>
      <c r="I104" s="12"/>
      <c r="J104" s="90"/>
      <c r="K104" s="12"/>
      <c r="L104" s="145"/>
      <c r="M104" s="146"/>
      <c r="N104" s="95"/>
      <c r="O104" s="102"/>
      <c r="P104" s="12"/>
      <c r="Q104" s="93"/>
      <c r="R104" s="64" t="e">
        <f>TEXT(VLOOKUP($A103,[1]liste_inscriptions!$A:$AJ,35,FALSE)," ")</f>
        <v>#N/A</v>
      </c>
      <c r="S104" s="95"/>
      <c r="T104" s="97"/>
      <c r="U104" s="12"/>
      <c r="V104" s="124"/>
      <c r="W104" s="125"/>
      <c r="X104" s="135"/>
      <c r="Y104" s="136"/>
      <c r="Z104" s="151"/>
    </row>
    <row r="105" spans="1:26" s="5" customFormat="1" ht="15" customHeight="1">
      <c r="A105" s="116"/>
      <c r="B105" s="111"/>
      <c r="C105" s="111"/>
      <c r="D105" s="111"/>
      <c r="E105" s="111"/>
      <c r="F105" s="111"/>
      <c r="G105" s="111"/>
      <c r="H105" s="113"/>
      <c r="I105" s="12"/>
      <c r="J105" s="90"/>
      <c r="K105" s="12"/>
      <c r="L105" s="145"/>
      <c r="M105" s="146"/>
      <c r="N105" s="95"/>
      <c r="O105" s="102"/>
      <c r="P105" s="12"/>
      <c r="Q105" s="93"/>
      <c r="R105" s="64" t="e">
        <f>TEXT(VLOOKUP($A103,[1]liste_inscriptions!$A:$AJ,36,FALSE)," ")</f>
        <v>#N/A</v>
      </c>
      <c r="S105" s="95"/>
      <c r="T105" s="97"/>
      <c r="U105" s="12"/>
      <c r="V105" s="124"/>
      <c r="W105" s="125"/>
      <c r="X105" s="135"/>
      <c r="Y105" s="136"/>
      <c r="Z105" s="151"/>
    </row>
    <row r="106" spans="1:26" s="5" customFormat="1" ht="15" customHeight="1">
      <c r="A106" s="116">
        <v>33</v>
      </c>
      <c r="B106" s="111" t="e">
        <f>VLOOKUP($A106,[1]liste_inscriptions!$A:$AD,6,FALSE)</f>
        <v>#N/A</v>
      </c>
      <c r="C106" s="111" t="e">
        <f>VLOOKUP($A106,[1]liste_inscriptions!$A:$AD,9,FALSE)</f>
        <v>#N/A</v>
      </c>
      <c r="D106" s="111" t="e">
        <f>VLOOKUP($A106,[1]liste_inscriptions!$A:$AD,12,FALSE)</f>
        <v>#N/A</v>
      </c>
      <c r="E106" s="111" t="e">
        <f>VLOOKUP($A106,[1]liste_inscriptions!$A:$AD,14,FALSE)</f>
        <v>#N/A</v>
      </c>
      <c r="F106" s="111" t="e">
        <f>VLOOKUP($A106,[1]liste_inscriptions!$A:$AD,17,FALSE)</f>
        <v>#N/A</v>
      </c>
      <c r="G106" s="111" t="e">
        <f>VLOOKUP($A106,[1]liste_inscriptions!$A:$AD,16,FALSE)</f>
        <v>#N/A</v>
      </c>
      <c r="H106" s="113" t="e">
        <f>VLOOKUP($A106,[1]liste_inscriptions!$A:$AD,18,FALSE)</f>
        <v>#N/A</v>
      </c>
      <c r="I106" s="12"/>
      <c r="J106" s="90"/>
      <c r="K106" s="12"/>
      <c r="L106" s="145" t="e">
        <f>TEXT(VLOOKUP($A106,[1]liste_inscriptions!$A:$AJ,30,FALSE)," ")</f>
        <v>#N/A</v>
      </c>
      <c r="M106" s="146"/>
      <c r="N106" s="95" t="str">
        <f>IF(ISNA(INDEX(médiateurs!$A:$O,MATCH(L106,médiateurs!$B:$B,0),1)),"",INDEX(médiateurs!$A:$O,MATCH(L106,médiateurs!$B:$B,0),1))</f>
        <v/>
      </c>
      <c r="O106" s="102" t="e">
        <f>IF(AND(VLOOKUP(médiateurs!$AQ$2,médiateurs!$B:$B,1,0)=médiateurs!$AQ$2,L106=médiateurs!$AP$2),VLOOKUP(médiateurs!$AQ$2,médiateurs!$B:$AC,15,0),IF(AND(VLOOKUP(médiateurs!$AK$2,médiateurs!$B:$B,1,0)=médiateurs!$AK$2,L106=médiateurs!$AI$2),VLOOKUP(médiateurs!$AK$2,médiateurs!$B:$AC,15,0),IF(AND(VLOOKUP(médiateurs!$AL$2,médiateurs!$B:$B,1,0)=médiateurs!$AL$2,L106=médiateurs!$AJ$2),VLOOKUP(médiateurs!$AL$2,médiateurs!$B:$AC,15,0)," ")))</f>
        <v>#N/A</v>
      </c>
      <c r="P106" s="12"/>
      <c r="Q106" s="93" t="s">
        <v>17</v>
      </c>
      <c r="R106" s="64" t="e">
        <f>TEXT(VLOOKUP($A106,[1]liste_inscriptions!$A:$AJ,34,FALSE)," ")</f>
        <v>#N/A</v>
      </c>
      <c r="S106" s="95" t="e">
        <f>INDEX(médiateurs!$A:$O,MATCH(Q106,médiateurs!$B:$B,0),1)</f>
        <v>#N/A</v>
      </c>
      <c r="T106" s="97"/>
      <c r="U106" s="12"/>
      <c r="V106" s="124" t="s">
        <v>15</v>
      </c>
      <c r="W106" s="125"/>
      <c r="X106" s="135"/>
      <c r="Y106" s="136"/>
      <c r="Z106" s="151" t="e">
        <f>TEXT(VLOOKUP($A106,[1]liste_inscriptions!$A:$AD,29,FALSE)," ")</f>
        <v>#N/A</v>
      </c>
    </row>
    <row r="107" spans="1:26" s="5" customFormat="1" ht="15" customHeight="1">
      <c r="A107" s="116"/>
      <c r="B107" s="111"/>
      <c r="C107" s="111"/>
      <c r="D107" s="111"/>
      <c r="E107" s="111"/>
      <c r="F107" s="111"/>
      <c r="G107" s="111"/>
      <c r="H107" s="113"/>
      <c r="I107" s="12"/>
      <c r="J107" s="90"/>
      <c r="K107" s="12"/>
      <c r="L107" s="145"/>
      <c r="M107" s="146"/>
      <c r="N107" s="95"/>
      <c r="O107" s="102"/>
      <c r="P107" s="12"/>
      <c r="Q107" s="93"/>
      <c r="R107" s="64" t="e">
        <f>TEXT(VLOOKUP($A106,[1]liste_inscriptions!$A:$AJ,35,FALSE)," ")</f>
        <v>#N/A</v>
      </c>
      <c r="S107" s="95"/>
      <c r="T107" s="97"/>
      <c r="U107" s="12"/>
      <c r="V107" s="124"/>
      <c r="W107" s="125"/>
      <c r="X107" s="135"/>
      <c r="Y107" s="136"/>
      <c r="Z107" s="151"/>
    </row>
    <row r="108" spans="1:26" s="5" customFormat="1" ht="15" customHeight="1">
      <c r="A108" s="116"/>
      <c r="B108" s="111"/>
      <c r="C108" s="111"/>
      <c r="D108" s="111"/>
      <c r="E108" s="111"/>
      <c r="F108" s="111"/>
      <c r="G108" s="111"/>
      <c r="H108" s="113"/>
      <c r="I108" s="12"/>
      <c r="J108" s="90"/>
      <c r="K108" s="12"/>
      <c r="L108" s="145"/>
      <c r="M108" s="146"/>
      <c r="N108" s="95"/>
      <c r="O108" s="102"/>
      <c r="P108" s="12"/>
      <c r="Q108" s="93"/>
      <c r="R108" s="64" t="e">
        <f>TEXT(VLOOKUP($A106,[1]liste_inscriptions!$A:$AJ,36,FALSE)," ")</f>
        <v>#N/A</v>
      </c>
      <c r="S108" s="95"/>
      <c r="T108" s="97"/>
      <c r="U108" s="12"/>
      <c r="V108" s="124"/>
      <c r="W108" s="125"/>
      <c r="X108" s="135"/>
      <c r="Y108" s="136"/>
      <c r="Z108" s="151"/>
    </row>
    <row r="109" spans="1:26" s="5" customFormat="1" ht="15" customHeight="1">
      <c r="A109" s="109">
        <v>34</v>
      </c>
      <c r="B109" s="111" t="e">
        <f>VLOOKUP($A109,[1]liste_inscriptions!$A:$AD,6,FALSE)</f>
        <v>#N/A</v>
      </c>
      <c r="C109" s="111" t="e">
        <f>VLOOKUP($A109,[1]liste_inscriptions!$A:$AD,9,FALSE)</f>
        <v>#N/A</v>
      </c>
      <c r="D109" s="111" t="e">
        <f>VLOOKUP($A109,[1]liste_inscriptions!$A:$AD,12,FALSE)</f>
        <v>#N/A</v>
      </c>
      <c r="E109" s="111" t="e">
        <f>VLOOKUP($A109,[1]liste_inscriptions!$A:$AD,14,FALSE)</f>
        <v>#N/A</v>
      </c>
      <c r="F109" s="111" t="e">
        <f>VLOOKUP($A109,[1]liste_inscriptions!$A:$AD,17,FALSE)</f>
        <v>#N/A</v>
      </c>
      <c r="G109" s="111" t="e">
        <f>VLOOKUP($A109,[1]liste_inscriptions!$A:$AD,16,FALSE)</f>
        <v>#N/A</v>
      </c>
      <c r="H109" s="113" t="e">
        <f>VLOOKUP($A109,[1]liste_inscriptions!$A:$AD,18,FALSE)</f>
        <v>#N/A</v>
      </c>
      <c r="I109" s="12"/>
      <c r="J109" s="90"/>
      <c r="K109" s="12"/>
      <c r="L109" s="145" t="e">
        <f>TEXT(VLOOKUP($A109,[1]liste_inscriptions!$A:$AJ,30,FALSE)," ")</f>
        <v>#N/A</v>
      </c>
      <c r="M109" s="146"/>
      <c r="N109" s="95" t="str">
        <f>IF(ISNA(INDEX(médiateurs!$A:$O,MATCH(L109,médiateurs!$B:$B,0),1)),"",INDEX(médiateurs!$A:$O,MATCH(L109,médiateurs!$B:$B,0),1))</f>
        <v/>
      </c>
      <c r="O109" s="102" t="e">
        <f>IF(AND(VLOOKUP(médiateurs!$AQ$2,médiateurs!$B:$B,1,0)=médiateurs!$AQ$2,L109=médiateurs!$AP$2),VLOOKUP(médiateurs!$AQ$2,médiateurs!$B:$AC,15,0),IF(AND(VLOOKUP(médiateurs!$AK$2,médiateurs!$B:$B,1,0)=médiateurs!$AK$2,L109=médiateurs!$AI$2),VLOOKUP(médiateurs!$AK$2,médiateurs!$B:$AC,15,0),IF(AND(VLOOKUP(médiateurs!$AL$2,médiateurs!$B:$B,1,0)=médiateurs!$AL$2,L109=médiateurs!$AJ$2),VLOOKUP(médiateurs!$AL$2,médiateurs!$B:$AC,15,0)," ")))</f>
        <v>#N/A</v>
      </c>
      <c r="P109" s="12"/>
      <c r="Q109" s="93" t="s">
        <v>45</v>
      </c>
      <c r="R109" s="64" t="e">
        <f>TEXT(VLOOKUP($A109,[1]liste_inscriptions!$A:$AJ,34,FALSE)," ")</f>
        <v>#N/A</v>
      </c>
      <c r="S109" s="95" t="e">
        <f>INDEX(médiateurs!$A:$O,MATCH(Q109,médiateurs!$B:$B,0),1)</f>
        <v>#N/A</v>
      </c>
      <c r="T109" s="97"/>
      <c r="U109" s="12"/>
      <c r="V109" s="124" t="s">
        <v>15</v>
      </c>
      <c r="W109" s="125"/>
      <c r="X109" s="135"/>
      <c r="Y109" s="136"/>
      <c r="Z109" s="151" t="e">
        <f>TEXT(VLOOKUP($A109,[1]liste_inscriptions!$A:$AD,29,FALSE)," ")</f>
        <v>#N/A</v>
      </c>
    </row>
    <row r="110" spans="1:26" s="5" customFormat="1" ht="15" customHeight="1">
      <c r="A110" s="109"/>
      <c r="B110" s="111"/>
      <c r="C110" s="111"/>
      <c r="D110" s="111"/>
      <c r="E110" s="111"/>
      <c r="F110" s="111"/>
      <c r="G110" s="111"/>
      <c r="H110" s="113"/>
      <c r="I110" s="12"/>
      <c r="J110" s="90"/>
      <c r="K110" s="12"/>
      <c r="L110" s="145"/>
      <c r="M110" s="146"/>
      <c r="N110" s="95"/>
      <c r="O110" s="102"/>
      <c r="P110" s="12"/>
      <c r="Q110" s="93"/>
      <c r="R110" s="64" t="e">
        <f>TEXT(VLOOKUP($A109,[1]liste_inscriptions!$A:$AJ,35,FALSE)," ")</f>
        <v>#N/A</v>
      </c>
      <c r="S110" s="95"/>
      <c r="T110" s="97"/>
      <c r="U110" s="12"/>
      <c r="V110" s="124"/>
      <c r="W110" s="125"/>
      <c r="X110" s="135"/>
      <c r="Y110" s="136"/>
      <c r="Z110" s="151"/>
    </row>
    <row r="111" spans="1:26" s="5" customFormat="1" ht="15" customHeight="1">
      <c r="A111" s="109"/>
      <c r="B111" s="111"/>
      <c r="C111" s="111"/>
      <c r="D111" s="111"/>
      <c r="E111" s="111"/>
      <c r="F111" s="111"/>
      <c r="G111" s="111"/>
      <c r="H111" s="113"/>
      <c r="I111" s="12"/>
      <c r="J111" s="90"/>
      <c r="K111" s="12"/>
      <c r="L111" s="145"/>
      <c r="M111" s="146"/>
      <c r="N111" s="95"/>
      <c r="O111" s="102"/>
      <c r="P111" s="12"/>
      <c r="Q111" s="93"/>
      <c r="R111" s="64" t="e">
        <f>TEXT(VLOOKUP($A109,[1]liste_inscriptions!$A:$AJ,36,FALSE)," ")</f>
        <v>#N/A</v>
      </c>
      <c r="S111" s="95"/>
      <c r="T111" s="97"/>
      <c r="U111" s="12"/>
      <c r="V111" s="124"/>
      <c r="W111" s="125"/>
      <c r="X111" s="135"/>
      <c r="Y111" s="136"/>
      <c r="Z111" s="151"/>
    </row>
    <row r="112" spans="1:26" s="5" customFormat="1" ht="15" customHeight="1">
      <c r="A112" s="109">
        <v>35</v>
      </c>
      <c r="B112" s="111" t="e">
        <f>VLOOKUP($A112,[1]liste_inscriptions!$A:$AD,6,FALSE)</f>
        <v>#N/A</v>
      </c>
      <c r="C112" s="111" t="e">
        <f>VLOOKUP($A112,[1]liste_inscriptions!$A:$AD,9,FALSE)</f>
        <v>#N/A</v>
      </c>
      <c r="D112" s="111" t="e">
        <f>VLOOKUP($A112,[1]liste_inscriptions!$A:$AD,12,FALSE)</f>
        <v>#N/A</v>
      </c>
      <c r="E112" s="111" t="e">
        <f>VLOOKUP($A112,[1]liste_inscriptions!$A:$AD,14,FALSE)</f>
        <v>#N/A</v>
      </c>
      <c r="F112" s="111" t="e">
        <f>VLOOKUP($A112,[1]liste_inscriptions!$A:$AD,17,FALSE)</f>
        <v>#N/A</v>
      </c>
      <c r="G112" s="111" t="e">
        <f>VLOOKUP($A112,[1]liste_inscriptions!$A:$AD,16,FALSE)</f>
        <v>#N/A</v>
      </c>
      <c r="H112" s="113" t="e">
        <f>VLOOKUP($A112,[1]liste_inscriptions!$A:$AD,18,FALSE)</f>
        <v>#N/A</v>
      </c>
      <c r="I112" s="12"/>
      <c r="J112" s="90"/>
      <c r="K112" s="12"/>
      <c r="L112" s="145" t="e">
        <f>TEXT(VLOOKUP($A112,[1]liste_inscriptions!$A:$AJ,30,FALSE)," ")</f>
        <v>#N/A</v>
      </c>
      <c r="M112" s="146"/>
      <c r="N112" s="95" t="str">
        <f>IF(ISNA(INDEX(médiateurs!$A:$O,MATCH(L112,médiateurs!$B:$B,0),1)),"",INDEX(médiateurs!$A:$O,MATCH(L112,médiateurs!$B:$B,0),1))</f>
        <v/>
      </c>
      <c r="O112" s="102" t="e">
        <f>IF(AND(VLOOKUP(médiateurs!$AQ$2,médiateurs!$B:$B,1,0)=médiateurs!$AQ$2,L112=médiateurs!$AP$2),VLOOKUP(médiateurs!$AQ$2,médiateurs!$B:$AC,15,0),IF(AND(VLOOKUP(médiateurs!$AK$2,médiateurs!$B:$B,1,0)=médiateurs!$AK$2,L112=médiateurs!$AI$2),VLOOKUP(médiateurs!$AK$2,médiateurs!$B:$AC,15,0),IF(AND(VLOOKUP(médiateurs!$AL$2,médiateurs!$B:$B,1,0)=médiateurs!$AL$2,L112=médiateurs!$AJ$2),VLOOKUP(médiateurs!$AL$2,médiateurs!$B:$AC,15,0)," ")))</f>
        <v>#N/A</v>
      </c>
      <c r="P112" s="12"/>
      <c r="Q112" s="93" t="s">
        <v>67</v>
      </c>
      <c r="R112" s="64" t="e">
        <f>TEXT(VLOOKUP($A112,[1]liste_inscriptions!$A:$AJ,34,FALSE)," ")</f>
        <v>#N/A</v>
      </c>
      <c r="S112" s="95" t="e">
        <f>INDEX(médiateurs!$A:$O,MATCH(Q112,médiateurs!$B:$B,0),1)</f>
        <v>#N/A</v>
      </c>
      <c r="T112" s="97"/>
      <c r="U112" s="12"/>
      <c r="V112" s="124" t="s">
        <v>15</v>
      </c>
      <c r="W112" s="125"/>
      <c r="X112" s="135"/>
      <c r="Y112" s="136"/>
      <c r="Z112" s="151" t="e">
        <f>TEXT(VLOOKUP($A112,[1]liste_inscriptions!$A:$AD,29,FALSE)," ")</f>
        <v>#N/A</v>
      </c>
    </row>
    <row r="113" spans="1:26" s="5" customFormat="1" ht="15" customHeight="1">
      <c r="A113" s="109"/>
      <c r="B113" s="111"/>
      <c r="C113" s="111"/>
      <c r="D113" s="111"/>
      <c r="E113" s="111"/>
      <c r="F113" s="111"/>
      <c r="G113" s="111"/>
      <c r="H113" s="113"/>
      <c r="I113" s="12"/>
      <c r="J113" s="90"/>
      <c r="K113" s="12"/>
      <c r="L113" s="145"/>
      <c r="M113" s="146"/>
      <c r="N113" s="95"/>
      <c r="O113" s="102"/>
      <c r="P113" s="12"/>
      <c r="Q113" s="93"/>
      <c r="R113" s="64" t="e">
        <f>TEXT(VLOOKUP($A112,[1]liste_inscriptions!$A:$AJ,35,FALSE)," ")</f>
        <v>#N/A</v>
      </c>
      <c r="S113" s="95"/>
      <c r="T113" s="97"/>
      <c r="U113" s="12"/>
      <c r="V113" s="124"/>
      <c r="W113" s="125"/>
      <c r="X113" s="135"/>
      <c r="Y113" s="136"/>
      <c r="Z113" s="151"/>
    </row>
    <row r="114" spans="1:26" s="5" customFormat="1" ht="15" customHeight="1">
      <c r="A114" s="109"/>
      <c r="B114" s="111"/>
      <c r="C114" s="111"/>
      <c r="D114" s="111"/>
      <c r="E114" s="111"/>
      <c r="F114" s="111"/>
      <c r="G114" s="111"/>
      <c r="H114" s="113"/>
      <c r="I114" s="12"/>
      <c r="J114" s="90"/>
      <c r="K114" s="12"/>
      <c r="L114" s="145"/>
      <c r="M114" s="146"/>
      <c r="N114" s="95"/>
      <c r="O114" s="102"/>
      <c r="P114" s="12"/>
      <c r="Q114" s="93"/>
      <c r="R114" s="64" t="e">
        <f>TEXT(VLOOKUP($A112,[1]liste_inscriptions!$A:$AJ,36,FALSE)," ")</f>
        <v>#N/A</v>
      </c>
      <c r="S114" s="95"/>
      <c r="T114" s="97"/>
      <c r="U114" s="12"/>
      <c r="V114" s="124"/>
      <c r="W114" s="125"/>
      <c r="X114" s="135"/>
      <c r="Y114" s="136"/>
      <c r="Z114" s="151"/>
    </row>
    <row r="115" spans="1:26" s="5" customFormat="1" ht="15" customHeight="1">
      <c r="A115" s="109">
        <v>36</v>
      </c>
      <c r="B115" s="111" t="e">
        <f>VLOOKUP($A115,[1]liste_inscriptions!$A:$AD,6,FALSE)</f>
        <v>#N/A</v>
      </c>
      <c r="C115" s="111" t="e">
        <f>VLOOKUP($A115,[1]liste_inscriptions!$A:$AD,9,FALSE)</f>
        <v>#N/A</v>
      </c>
      <c r="D115" s="111" t="e">
        <f>VLOOKUP($A115,[1]liste_inscriptions!$A:$AD,12,FALSE)</f>
        <v>#N/A</v>
      </c>
      <c r="E115" s="111" t="e">
        <f>VLOOKUP($A115,[1]liste_inscriptions!$A:$AD,14,FALSE)</f>
        <v>#N/A</v>
      </c>
      <c r="F115" s="111" t="e">
        <f>VLOOKUP($A115,[1]liste_inscriptions!$A:$AD,17,FALSE)</f>
        <v>#N/A</v>
      </c>
      <c r="G115" s="111" t="e">
        <f>VLOOKUP($A115,[1]liste_inscriptions!$A:$AD,16,FALSE)</f>
        <v>#N/A</v>
      </c>
      <c r="H115" s="113" t="e">
        <f>VLOOKUP($A115,[1]liste_inscriptions!$A:$AD,18,FALSE)</f>
        <v>#N/A</v>
      </c>
      <c r="I115" s="12"/>
      <c r="J115" s="90"/>
      <c r="K115" s="12"/>
      <c r="L115" s="145" t="e">
        <f>TEXT(VLOOKUP($A115,[1]liste_inscriptions!$A:$AJ,30,FALSE)," ")</f>
        <v>#N/A</v>
      </c>
      <c r="M115" s="146"/>
      <c r="N115" s="95" t="str">
        <f>IF(ISNA(INDEX(médiateurs!$A:$O,MATCH(L115,médiateurs!$B:$B,0),1)),"",INDEX(médiateurs!$A:$O,MATCH(L115,médiateurs!$B:$B,0),1))</f>
        <v/>
      </c>
      <c r="O115" s="102" t="e">
        <f>IF(AND(VLOOKUP(médiateurs!$AQ$2,médiateurs!$B:$B,1,0)=médiateurs!$AQ$2,L115=médiateurs!$AP$2),VLOOKUP(médiateurs!$AQ$2,médiateurs!$B:$AC,15,0),IF(AND(VLOOKUP(médiateurs!$AK$2,médiateurs!$B:$B,1,0)=médiateurs!$AK$2,L115=médiateurs!$AI$2),VLOOKUP(médiateurs!$AK$2,médiateurs!$B:$AC,15,0),IF(AND(VLOOKUP(médiateurs!$AL$2,médiateurs!$B:$B,1,0)=médiateurs!$AL$2,L115=médiateurs!$AJ$2),VLOOKUP(médiateurs!$AL$2,médiateurs!$B:$AC,15,0)," ")))</f>
        <v>#N/A</v>
      </c>
      <c r="P115" s="12"/>
      <c r="Q115" s="93" t="s">
        <v>68</v>
      </c>
      <c r="R115" s="64" t="e">
        <f>TEXT(VLOOKUP($A115,[1]liste_inscriptions!$A:$AJ,34,FALSE)," ")</f>
        <v>#N/A</v>
      </c>
      <c r="S115" s="95" t="e">
        <f>INDEX(médiateurs!$A:$O,MATCH(Q115,médiateurs!$B:$B,0),1)</f>
        <v>#N/A</v>
      </c>
      <c r="T115" s="97"/>
      <c r="U115" s="12"/>
      <c r="V115" s="124" t="s">
        <v>15</v>
      </c>
      <c r="W115" s="125"/>
      <c r="X115" s="135"/>
      <c r="Y115" s="136"/>
      <c r="Z115" s="151" t="e">
        <f>TEXT(VLOOKUP($A115,[1]liste_inscriptions!$A:$AD,29,FALSE)," ")</f>
        <v>#N/A</v>
      </c>
    </row>
    <row r="116" spans="1:26" ht="15" customHeight="1">
      <c r="A116" s="109"/>
      <c r="B116" s="111"/>
      <c r="C116" s="111"/>
      <c r="D116" s="111"/>
      <c r="E116" s="111"/>
      <c r="F116" s="111"/>
      <c r="G116" s="111"/>
      <c r="H116" s="113"/>
      <c r="I116" s="67"/>
      <c r="J116" s="90"/>
      <c r="K116" s="7"/>
      <c r="L116" s="145"/>
      <c r="M116" s="146"/>
      <c r="N116" s="95"/>
      <c r="O116" s="102"/>
      <c r="P116" s="67"/>
      <c r="Q116" s="93"/>
      <c r="R116" s="64" t="e">
        <f>TEXT(VLOOKUP($A115,[1]liste_inscriptions!$A:$AJ,35,FALSE)," ")</f>
        <v>#N/A</v>
      </c>
      <c r="S116" s="95"/>
      <c r="T116" s="97"/>
      <c r="U116" s="59"/>
      <c r="V116" s="124"/>
      <c r="W116" s="125"/>
      <c r="X116" s="135"/>
      <c r="Y116" s="136"/>
      <c r="Z116" s="151"/>
    </row>
    <row r="117" spans="1:26" ht="15" customHeight="1" thickBot="1">
      <c r="A117" s="110"/>
      <c r="B117" s="112"/>
      <c r="C117" s="112"/>
      <c r="D117" s="112"/>
      <c r="E117" s="112"/>
      <c r="F117" s="112"/>
      <c r="G117" s="112"/>
      <c r="H117" s="114"/>
      <c r="I117" s="7"/>
      <c r="J117" s="91"/>
      <c r="K117" s="7"/>
      <c r="L117" s="147"/>
      <c r="M117" s="148"/>
      <c r="N117" s="149"/>
      <c r="O117" s="103"/>
      <c r="P117" s="7"/>
      <c r="Q117" s="107"/>
      <c r="R117" s="62" t="e">
        <f>TEXT(VLOOKUP($A115,[1]liste_inscriptions!$A:$AJ,36,FALSE)," ")</f>
        <v>#N/A</v>
      </c>
      <c r="S117" s="149"/>
      <c r="T117" s="100"/>
      <c r="U117" s="7"/>
      <c r="V117" s="126"/>
      <c r="W117" s="127"/>
      <c r="X117" s="137"/>
      <c r="Y117" s="138"/>
      <c r="Z117" s="152"/>
    </row>
    <row r="118" spans="1:26" ht="40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2"/>
      <c r="O118" s="3"/>
      <c r="P118" s="3"/>
      <c r="Q118" s="3"/>
      <c r="R118" s="3"/>
      <c r="S118" s="2"/>
      <c r="T118" s="2"/>
      <c r="U118" s="3"/>
      <c r="V118" s="3"/>
      <c r="W118" s="3"/>
      <c r="X118" s="2"/>
      <c r="Y118" s="2"/>
      <c r="Z118" s="3"/>
    </row>
    <row r="119" spans="1:26" ht="40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2"/>
      <c r="O119" s="3"/>
      <c r="P119" s="3"/>
      <c r="Q119" s="3"/>
      <c r="R119" s="3"/>
      <c r="S119" s="2"/>
      <c r="T119" s="2"/>
      <c r="U119" s="3"/>
      <c r="V119" s="3"/>
      <c r="W119" s="3"/>
      <c r="X119" s="2"/>
      <c r="Y119" s="2"/>
      <c r="Z119" s="3"/>
    </row>
  </sheetData>
  <sheetCalcPr fullCalcOnLoad="1"/>
  <mergeCells count="580">
    <mergeCell ref="A2:Z2"/>
    <mergeCell ref="A1:Z1"/>
    <mergeCell ref="A41:Z41"/>
    <mergeCell ref="A80:Z80"/>
    <mergeCell ref="S42:T42"/>
    <mergeCell ref="Q42:R42"/>
    <mergeCell ref="L42:M42"/>
    <mergeCell ref="S3:T3"/>
    <mergeCell ref="N42:O42"/>
    <mergeCell ref="L43:M45"/>
    <mergeCell ref="N43:N51"/>
    <mergeCell ref="O43:O51"/>
    <mergeCell ref="L46:M48"/>
    <mergeCell ref="L49:M51"/>
    <mergeCell ref="L52:M54"/>
    <mergeCell ref="N52:N60"/>
    <mergeCell ref="O52:O60"/>
    <mergeCell ref="L55:M57"/>
    <mergeCell ref="L58:M60"/>
    <mergeCell ref="T55:T57"/>
    <mergeCell ref="Q58:R60"/>
    <mergeCell ref="S58:S60"/>
    <mergeCell ref="T58:T60"/>
    <mergeCell ref="Q64:R66"/>
    <mergeCell ref="N81:O81"/>
    <mergeCell ref="L81:M81"/>
    <mergeCell ref="X81:Y81"/>
    <mergeCell ref="V81:W81"/>
    <mergeCell ref="L61:M63"/>
    <mergeCell ref="N61:O78"/>
    <mergeCell ref="L64:M66"/>
    <mergeCell ref="L67:M69"/>
    <mergeCell ref="L70:M72"/>
    <mergeCell ref="L73:M75"/>
    <mergeCell ref="L76:M78"/>
    <mergeCell ref="T67:T69"/>
    <mergeCell ref="Q70:R72"/>
    <mergeCell ref="S70:S72"/>
    <mergeCell ref="T70:T72"/>
    <mergeCell ref="Q73:R75"/>
    <mergeCell ref="S73:S75"/>
    <mergeCell ref="T73:T75"/>
    <mergeCell ref="Q76:R78"/>
    <mergeCell ref="S76:S78"/>
    <mergeCell ref="T76:T78"/>
    <mergeCell ref="Q61:R63"/>
    <mergeCell ref="S61:S63"/>
    <mergeCell ref="T61:T63"/>
    <mergeCell ref="Y82:Y90"/>
    <mergeCell ref="V85:W87"/>
    <mergeCell ref="V88:W90"/>
    <mergeCell ref="V91:W93"/>
    <mergeCell ref="X91:X99"/>
    <mergeCell ref="Y91:Y99"/>
    <mergeCell ref="V94:W96"/>
    <mergeCell ref="V97:W99"/>
    <mergeCell ref="V100:W102"/>
    <mergeCell ref="X100:Y117"/>
    <mergeCell ref="V103:W105"/>
    <mergeCell ref="V106:W108"/>
    <mergeCell ref="V109:W111"/>
    <mergeCell ref="V112:W114"/>
    <mergeCell ref="V115:W117"/>
    <mergeCell ref="V82:W84"/>
    <mergeCell ref="X82:X90"/>
    <mergeCell ref="L109:M111"/>
    <mergeCell ref="N109:N111"/>
    <mergeCell ref="O109:O111"/>
    <mergeCell ref="L112:M114"/>
    <mergeCell ref="N112:N114"/>
    <mergeCell ref="O112:O114"/>
    <mergeCell ref="L115:M117"/>
    <mergeCell ref="N115:N117"/>
    <mergeCell ref="O115:O117"/>
    <mergeCell ref="L100:M102"/>
    <mergeCell ref="N100:N102"/>
    <mergeCell ref="O100:O102"/>
    <mergeCell ref="L103:M105"/>
    <mergeCell ref="N103:N105"/>
    <mergeCell ref="O103:O105"/>
    <mergeCell ref="L106:M108"/>
    <mergeCell ref="N106:N108"/>
    <mergeCell ref="O106:O108"/>
    <mergeCell ref="L91:M93"/>
    <mergeCell ref="N91:N93"/>
    <mergeCell ref="O91:O93"/>
    <mergeCell ref="L94:M96"/>
    <mergeCell ref="N94:N96"/>
    <mergeCell ref="O94:O96"/>
    <mergeCell ref="L97:M99"/>
    <mergeCell ref="N97:N99"/>
    <mergeCell ref="O97:O99"/>
    <mergeCell ref="L82:M84"/>
    <mergeCell ref="N82:N84"/>
    <mergeCell ref="O82:O84"/>
    <mergeCell ref="L85:M87"/>
    <mergeCell ref="N85:N87"/>
    <mergeCell ref="O85:O87"/>
    <mergeCell ref="L88:M90"/>
    <mergeCell ref="N88:N90"/>
    <mergeCell ref="O88:O90"/>
    <mergeCell ref="S112:S114"/>
    <mergeCell ref="S94:S96"/>
    <mergeCell ref="Q97:Q99"/>
    <mergeCell ref="S97:S99"/>
    <mergeCell ref="Q100:Q102"/>
    <mergeCell ref="S100:S102"/>
    <mergeCell ref="S64:S66"/>
    <mergeCell ref="T64:T66"/>
    <mergeCell ref="Q46:R48"/>
    <mergeCell ref="T46:T48"/>
    <mergeCell ref="Q49:R51"/>
    <mergeCell ref="T49:T51"/>
    <mergeCell ref="Q52:R54"/>
    <mergeCell ref="S52:S54"/>
    <mergeCell ref="T52:T54"/>
    <mergeCell ref="Q43:R45"/>
    <mergeCell ref="T43:T45"/>
    <mergeCell ref="Q55:R57"/>
    <mergeCell ref="S55:S57"/>
    <mergeCell ref="Q67:R69"/>
    <mergeCell ref="S67:S69"/>
    <mergeCell ref="Z100:Z102"/>
    <mergeCell ref="Z103:Z105"/>
    <mergeCell ref="Z106:Z108"/>
    <mergeCell ref="Q82:Q84"/>
    <mergeCell ref="S82:S84"/>
    <mergeCell ref="T82:T99"/>
    <mergeCell ref="Q85:Q87"/>
    <mergeCell ref="S85:S87"/>
    <mergeCell ref="Q88:Q90"/>
    <mergeCell ref="S88:S90"/>
    <mergeCell ref="Q91:Q93"/>
    <mergeCell ref="S91:S93"/>
    <mergeCell ref="Q94:Q96"/>
    <mergeCell ref="S43:S45"/>
    <mergeCell ref="S46:S48"/>
    <mergeCell ref="S49:S51"/>
    <mergeCell ref="Q106:Q108"/>
    <mergeCell ref="S106:S108"/>
    <mergeCell ref="T100:T117"/>
    <mergeCell ref="Q103:Q105"/>
    <mergeCell ref="S103:S105"/>
    <mergeCell ref="Z70:Z72"/>
    <mergeCell ref="Z73:Z75"/>
    <mergeCell ref="Z76:Z78"/>
    <mergeCell ref="Z82:Z84"/>
    <mergeCell ref="Z85:Z87"/>
    <mergeCell ref="Z88:Z90"/>
    <mergeCell ref="Z91:Z93"/>
    <mergeCell ref="Z94:Z96"/>
    <mergeCell ref="Z97:Z99"/>
    <mergeCell ref="V73:V75"/>
    <mergeCell ref="X73:X75"/>
    <mergeCell ref="V76:V78"/>
    <mergeCell ref="X76:X78"/>
    <mergeCell ref="Q115:Q117"/>
    <mergeCell ref="S115:S117"/>
    <mergeCell ref="Z109:Z111"/>
    <mergeCell ref="Z112:Z114"/>
    <mergeCell ref="Z115:Z117"/>
    <mergeCell ref="Q109:Q111"/>
    <mergeCell ref="S109:S111"/>
    <mergeCell ref="Q112:Q114"/>
    <mergeCell ref="Z43:Z45"/>
    <mergeCell ref="Z46:Z48"/>
    <mergeCell ref="Z49:Z51"/>
    <mergeCell ref="Z52:Z54"/>
    <mergeCell ref="Z55:Z57"/>
    <mergeCell ref="Z58:Z60"/>
    <mergeCell ref="Z61:Z63"/>
    <mergeCell ref="Z64:Z66"/>
    <mergeCell ref="Z67:Z69"/>
    <mergeCell ref="Z31:Z33"/>
    <mergeCell ref="Z34:Z36"/>
    <mergeCell ref="Z37:Z39"/>
    <mergeCell ref="X22:X24"/>
    <mergeCell ref="Y22:Y24"/>
    <mergeCell ref="X25:X27"/>
    <mergeCell ref="Y25:Y27"/>
    <mergeCell ref="X28:X30"/>
    <mergeCell ref="Y28:Y30"/>
    <mergeCell ref="X31:X33"/>
    <mergeCell ref="Y31:Y33"/>
    <mergeCell ref="X34:X36"/>
    <mergeCell ref="Y34:Y36"/>
    <mergeCell ref="Z4:Z6"/>
    <mergeCell ref="Z7:Z9"/>
    <mergeCell ref="Z10:Z12"/>
    <mergeCell ref="Z13:Z15"/>
    <mergeCell ref="Z16:Z18"/>
    <mergeCell ref="Z19:Z21"/>
    <mergeCell ref="Z22:Z24"/>
    <mergeCell ref="Z25:Z27"/>
    <mergeCell ref="Z28:Z30"/>
    <mergeCell ref="Y10:Y12"/>
    <mergeCell ref="X13:X15"/>
    <mergeCell ref="Y13:Y15"/>
    <mergeCell ref="X16:X18"/>
    <mergeCell ref="Y16:Y18"/>
    <mergeCell ref="X19:X21"/>
    <mergeCell ref="Y19:Y21"/>
    <mergeCell ref="X37:X39"/>
    <mergeCell ref="Y37:Y39"/>
    <mergeCell ref="S4:S12"/>
    <mergeCell ref="T4:T12"/>
    <mergeCell ref="S13:S21"/>
    <mergeCell ref="T13:T21"/>
    <mergeCell ref="S22:T39"/>
    <mergeCell ref="V3:W3"/>
    <mergeCell ref="X3:Y3"/>
    <mergeCell ref="V4:W6"/>
    <mergeCell ref="V7:W9"/>
    <mergeCell ref="V10:W12"/>
    <mergeCell ref="V13:W15"/>
    <mergeCell ref="V16:W18"/>
    <mergeCell ref="V19:W21"/>
    <mergeCell ref="V22:W24"/>
    <mergeCell ref="V25:W27"/>
    <mergeCell ref="V28:W30"/>
    <mergeCell ref="V31:W33"/>
    <mergeCell ref="V34:W36"/>
    <mergeCell ref="V37:W39"/>
    <mergeCell ref="X4:X6"/>
    <mergeCell ref="Y4:Y6"/>
    <mergeCell ref="X7:X9"/>
    <mergeCell ref="Y7:Y9"/>
    <mergeCell ref="X10:X12"/>
    <mergeCell ref="Q3:R3"/>
    <mergeCell ref="Q7:R9"/>
    <mergeCell ref="Q10:R12"/>
    <mergeCell ref="Q13:R15"/>
    <mergeCell ref="Q16:R18"/>
    <mergeCell ref="Q19:R21"/>
    <mergeCell ref="Q22:R24"/>
    <mergeCell ref="Q25:R27"/>
    <mergeCell ref="Q28:R30"/>
    <mergeCell ref="Q4:R6"/>
    <mergeCell ref="Q31:R33"/>
    <mergeCell ref="Q34:R36"/>
    <mergeCell ref="Q37:R39"/>
    <mergeCell ref="A4:A6"/>
    <mergeCell ref="A7:A9"/>
    <mergeCell ref="B7:B9"/>
    <mergeCell ref="C7:C9"/>
    <mergeCell ref="D7:D9"/>
    <mergeCell ref="E7:E9"/>
    <mergeCell ref="F7:F9"/>
    <mergeCell ref="L4:L6"/>
    <mergeCell ref="N4:N6"/>
    <mergeCell ref="F19:F21"/>
    <mergeCell ref="G19:G21"/>
    <mergeCell ref="H19:H21"/>
    <mergeCell ref="F10:F12"/>
    <mergeCell ref="G10:G12"/>
    <mergeCell ref="H10:H12"/>
    <mergeCell ref="B4:B6"/>
    <mergeCell ref="C4:C6"/>
    <mergeCell ref="D4:D6"/>
    <mergeCell ref="E4:E6"/>
    <mergeCell ref="F4:F6"/>
    <mergeCell ref="G4:G6"/>
    <mergeCell ref="J4:J39"/>
    <mergeCell ref="H4:H6"/>
    <mergeCell ref="E10:E12"/>
    <mergeCell ref="A19:A21"/>
    <mergeCell ref="B19:B21"/>
    <mergeCell ref="C19:C21"/>
    <mergeCell ref="D19:D21"/>
    <mergeCell ref="E19:E21"/>
    <mergeCell ref="A13:A15"/>
    <mergeCell ref="B13:B15"/>
    <mergeCell ref="C13:C15"/>
    <mergeCell ref="D13:D15"/>
    <mergeCell ref="E13:E15"/>
    <mergeCell ref="A16:A18"/>
    <mergeCell ref="B16:B18"/>
    <mergeCell ref="C16:C18"/>
    <mergeCell ref="D16:D18"/>
    <mergeCell ref="E16:E18"/>
    <mergeCell ref="F16:F18"/>
    <mergeCell ref="G16:G18"/>
    <mergeCell ref="H16:H18"/>
    <mergeCell ref="A10:A12"/>
    <mergeCell ref="B10:B12"/>
    <mergeCell ref="C10:C12"/>
    <mergeCell ref="D10:D12"/>
    <mergeCell ref="F13:F15"/>
    <mergeCell ref="G13:G15"/>
    <mergeCell ref="H13:H15"/>
    <mergeCell ref="G7:G9"/>
    <mergeCell ref="H7:H9"/>
    <mergeCell ref="B31:B33"/>
    <mergeCell ref="C31:C33"/>
    <mergeCell ref="D31:D33"/>
    <mergeCell ref="E31:E33"/>
    <mergeCell ref="F31:F33"/>
    <mergeCell ref="G31:G33"/>
    <mergeCell ref="H31:H33"/>
    <mergeCell ref="A22:A24"/>
    <mergeCell ref="B22:B24"/>
    <mergeCell ref="C22:C24"/>
    <mergeCell ref="D22:D24"/>
    <mergeCell ref="E22:E24"/>
    <mergeCell ref="F22:F24"/>
    <mergeCell ref="G22:G24"/>
    <mergeCell ref="H22:H24"/>
    <mergeCell ref="A25:A27"/>
    <mergeCell ref="B25:B27"/>
    <mergeCell ref="C25:C27"/>
    <mergeCell ref="D25:D27"/>
    <mergeCell ref="E25:E27"/>
    <mergeCell ref="F25:F27"/>
    <mergeCell ref="G25:G27"/>
    <mergeCell ref="H25:H27"/>
    <mergeCell ref="B37:B39"/>
    <mergeCell ref="C37:C39"/>
    <mergeCell ref="D37:D39"/>
    <mergeCell ref="E37:E39"/>
    <mergeCell ref="F37:F39"/>
    <mergeCell ref="G37:G39"/>
    <mergeCell ref="H37:H39"/>
    <mergeCell ref="A28:A30"/>
    <mergeCell ref="B28:B30"/>
    <mergeCell ref="C28:C30"/>
    <mergeCell ref="D28:D30"/>
    <mergeCell ref="E28:E30"/>
    <mergeCell ref="F28:F30"/>
    <mergeCell ref="G28:G30"/>
    <mergeCell ref="H28:H30"/>
    <mergeCell ref="B34:B36"/>
    <mergeCell ref="C34:C36"/>
    <mergeCell ref="D34:D36"/>
    <mergeCell ref="E34:E36"/>
    <mergeCell ref="F34:F36"/>
    <mergeCell ref="G34:G36"/>
    <mergeCell ref="H34:H36"/>
    <mergeCell ref="A34:A36"/>
    <mergeCell ref="A31:A33"/>
    <mergeCell ref="B43:B45"/>
    <mergeCell ref="C43:C45"/>
    <mergeCell ref="D43:D45"/>
    <mergeCell ref="E43:E45"/>
    <mergeCell ref="F43:F45"/>
    <mergeCell ref="G43:G45"/>
    <mergeCell ref="H43:H45"/>
    <mergeCell ref="B46:B48"/>
    <mergeCell ref="C46:C48"/>
    <mergeCell ref="D46:D48"/>
    <mergeCell ref="E46:E48"/>
    <mergeCell ref="F46:F48"/>
    <mergeCell ref="G46:G48"/>
    <mergeCell ref="H46:H48"/>
    <mergeCell ref="B49:B51"/>
    <mergeCell ref="C49:C51"/>
    <mergeCell ref="D49:D51"/>
    <mergeCell ref="E49:E51"/>
    <mergeCell ref="F49:F51"/>
    <mergeCell ref="G49:G51"/>
    <mergeCell ref="H49:H51"/>
    <mergeCell ref="B52:B54"/>
    <mergeCell ref="C52:C54"/>
    <mergeCell ref="D52:D54"/>
    <mergeCell ref="E52:E54"/>
    <mergeCell ref="F52:F54"/>
    <mergeCell ref="G52:G54"/>
    <mergeCell ref="H52:H54"/>
    <mergeCell ref="B55:B57"/>
    <mergeCell ref="C55:C57"/>
    <mergeCell ref="D55:D57"/>
    <mergeCell ref="E55:E57"/>
    <mergeCell ref="F55:F57"/>
    <mergeCell ref="G55:G57"/>
    <mergeCell ref="H55:H57"/>
    <mergeCell ref="B58:B60"/>
    <mergeCell ref="C58:C60"/>
    <mergeCell ref="D58:D60"/>
    <mergeCell ref="E58:E60"/>
    <mergeCell ref="F58:F60"/>
    <mergeCell ref="G58:G60"/>
    <mergeCell ref="H58:H60"/>
    <mergeCell ref="B64:B66"/>
    <mergeCell ref="C64:C66"/>
    <mergeCell ref="D64:D66"/>
    <mergeCell ref="E64:E66"/>
    <mergeCell ref="F64:F66"/>
    <mergeCell ref="G64:G66"/>
    <mergeCell ref="H64:H66"/>
    <mergeCell ref="B67:B69"/>
    <mergeCell ref="C67:C69"/>
    <mergeCell ref="D67:D69"/>
    <mergeCell ref="E67:E69"/>
    <mergeCell ref="F67:F69"/>
    <mergeCell ref="G67:G69"/>
    <mergeCell ref="H67:H69"/>
    <mergeCell ref="D85:D87"/>
    <mergeCell ref="E85:E87"/>
    <mergeCell ref="F85:F87"/>
    <mergeCell ref="G85:G87"/>
    <mergeCell ref="H85:H87"/>
    <mergeCell ref="B76:B78"/>
    <mergeCell ref="C76:C78"/>
    <mergeCell ref="D76:D78"/>
    <mergeCell ref="E76:E78"/>
    <mergeCell ref="F76:F78"/>
    <mergeCell ref="G76:G78"/>
    <mergeCell ref="H76:H78"/>
    <mergeCell ref="B82:B84"/>
    <mergeCell ref="C82:C84"/>
    <mergeCell ref="D82:D84"/>
    <mergeCell ref="E82:E84"/>
    <mergeCell ref="F82:F84"/>
    <mergeCell ref="G82:G84"/>
    <mergeCell ref="H82:H84"/>
    <mergeCell ref="B88:B90"/>
    <mergeCell ref="C88:C90"/>
    <mergeCell ref="D88:D90"/>
    <mergeCell ref="E88:E90"/>
    <mergeCell ref="F88:F90"/>
    <mergeCell ref="G88:G90"/>
    <mergeCell ref="H88:H90"/>
    <mergeCell ref="A37:A39"/>
    <mergeCell ref="A43:A45"/>
    <mergeCell ref="A46:A48"/>
    <mergeCell ref="A49:A51"/>
    <mergeCell ref="A52:A54"/>
    <mergeCell ref="A55:A57"/>
    <mergeCell ref="A58:A60"/>
    <mergeCell ref="A64:A66"/>
    <mergeCell ref="A67:A69"/>
    <mergeCell ref="A70:A72"/>
    <mergeCell ref="A73:A75"/>
    <mergeCell ref="A76:A78"/>
    <mergeCell ref="A82:A84"/>
    <mergeCell ref="A85:A87"/>
    <mergeCell ref="A88:A90"/>
    <mergeCell ref="B85:B87"/>
    <mergeCell ref="C85:C87"/>
    <mergeCell ref="B70:B72"/>
    <mergeCell ref="C70:C72"/>
    <mergeCell ref="D70:D72"/>
    <mergeCell ref="E70:E72"/>
    <mergeCell ref="F70:F72"/>
    <mergeCell ref="G70:G72"/>
    <mergeCell ref="H70:H72"/>
    <mergeCell ref="B73:B75"/>
    <mergeCell ref="C73:C75"/>
    <mergeCell ref="D73:D75"/>
    <mergeCell ref="E73:E75"/>
    <mergeCell ref="F73:F75"/>
    <mergeCell ref="G73:G75"/>
    <mergeCell ref="H73:H75"/>
    <mergeCell ref="A91:A93"/>
    <mergeCell ref="B91:B93"/>
    <mergeCell ref="C91:C93"/>
    <mergeCell ref="D91:D93"/>
    <mergeCell ref="E91:E93"/>
    <mergeCell ref="F91:F93"/>
    <mergeCell ref="G91:G93"/>
    <mergeCell ref="H91:H93"/>
    <mergeCell ref="A94:A96"/>
    <mergeCell ref="B94:B96"/>
    <mergeCell ref="C94:C96"/>
    <mergeCell ref="D94:D96"/>
    <mergeCell ref="E94:E96"/>
    <mergeCell ref="F94:F96"/>
    <mergeCell ref="G94:G96"/>
    <mergeCell ref="H94:H96"/>
    <mergeCell ref="A97:A99"/>
    <mergeCell ref="B97:B99"/>
    <mergeCell ref="C97:C99"/>
    <mergeCell ref="D97:D99"/>
    <mergeCell ref="E97:E99"/>
    <mergeCell ref="F97:F99"/>
    <mergeCell ref="G97:G99"/>
    <mergeCell ref="H97:H99"/>
    <mergeCell ref="A100:A102"/>
    <mergeCell ref="B100:B102"/>
    <mergeCell ref="C100:C102"/>
    <mergeCell ref="D100:D102"/>
    <mergeCell ref="E100:E102"/>
    <mergeCell ref="F100:F102"/>
    <mergeCell ref="G100:G102"/>
    <mergeCell ref="H100:H102"/>
    <mergeCell ref="A112:A114"/>
    <mergeCell ref="B112:B114"/>
    <mergeCell ref="C112:C114"/>
    <mergeCell ref="D112:D114"/>
    <mergeCell ref="E112:E114"/>
    <mergeCell ref="F112:F114"/>
    <mergeCell ref="G112:G114"/>
    <mergeCell ref="H112:H114"/>
    <mergeCell ref="A103:A105"/>
    <mergeCell ref="B103:B105"/>
    <mergeCell ref="C103:C105"/>
    <mergeCell ref="D103:D105"/>
    <mergeCell ref="E103:E105"/>
    <mergeCell ref="F103:F105"/>
    <mergeCell ref="G103:G105"/>
    <mergeCell ref="H103:H105"/>
    <mergeCell ref="A106:A108"/>
    <mergeCell ref="B106:B108"/>
    <mergeCell ref="C106:C108"/>
    <mergeCell ref="D106:D108"/>
    <mergeCell ref="E106:E108"/>
    <mergeCell ref="F106:F108"/>
    <mergeCell ref="G106:G108"/>
    <mergeCell ref="H106:H108"/>
    <mergeCell ref="A115:A117"/>
    <mergeCell ref="B115:B117"/>
    <mergeCell ref="C115:C117"/>
    <mergeCell ref="D115:D117"/>
    <mergeCell ref="E115:E117"/>
    <mergeCell ref="F115:F117"/>
    <mergeCell ref="G115:G117"/>
    <mergeCell ref="H115:H117"/>
    <mergeCell ref="A61:A63"/>
    <mergeCell ref="B61:B63"/>
    <mergeCell ref="C61:C63"/>
    <mergeCell ref="D61:D63"/>
    <mergeCell ref="E61:E63"/>
    <mergeCell ref="F61:F63"/>
    <mergeCell ref="G61:G63"/>
    <mergeCell ref="H61:H63"/>
    <mergeCell ref="A109:A111"/>
    <mergeCell ref="B109:B111"/>
    <mergeCell ref="C109:C111"/>
    <mergeCell ref="D109:D111"/>
    <mergeCell ref="E109:E111"/>
    <mergeCell ref="F109:F111"/>
    <mergeCell ref="G109:G111"/>
    <mergeCell ref="H109:H111"/>
    <mergeCell ref="O4:O21"/>
    <mergeCell ref="O22:O39"/>
    <mergeCell ref="N22:N24"/>
    <mergeCell ref="L31:L33"/>
    <mergeCell ref="N31:N33"/>
    <mergeCell ref="L34:L36"/>
    <mergeCell ref="N34:N36"/>
    <mergeCell ref="L37:L39"/>
    <mergeCell ref="N37:N39"/>
    <mergeCell ref="N25:N27"/>
    <mergeCell ref="N28:N30"/>
    <mergeCell ref="L19:L21"/>
    <mergeCell ref="L22:L24"/>
    <mergeCell ref="L25:L27"/>
    <mergeCell ref="L28:L30"/>
    <mergeCell ref="N7:N9"/>
    <mergeCell ref="N10:N12"/>
    <mergeCell ref="N13:N15"/>
    <mergeCell ref="N16:N18"/>
    <mergeCell ref="N19:N21"/>
    <mergeCell ref="L7:L9"/>
    <mergeCell ref="L10:L12"/>
    <mergeCell ref="L13:L15"/>
    <mergeCell ref="L16:L18"/>
    <mergeCell ref="J43:J78"/>
    <mergeCell ref="J82:J117"/>
    <mergeCell ref="V43:V45"/>
    <mergeCell ref="X43:X45"/>
    <mergeCell ref="Y43:Y60"/>
    <mergeCell ref="V46:V48"/>
    <mergeCell ref="X46:X48"/>
    <mergeCell ref="V49:V51"/>
    <mergeCell ref="X49:X51"/>
    <mergeCell ref="V52:V54"/>
    <mergeCell ref="X52:X54"/>
    <mergeCell ref="V55:V57"/>
    <mergeCell ref="X55:X57"/>
    <mergeCell ref="V58:V60"/>
    <mergeCell ref="X58:X60"/>
    <mergeCell ref="V61:V63"/>
    <mergeCell ref="X61:X63"/>
    <mergeCell ref="Y61:Y78"/>
    <mergeCell ref="V64:V66"/>
    <mergeCell ref="X64:X66"/>
    <mergeCell ref="V67:V69"/>
    <mergeCell ref="X67:X69"/>
    <mergeCell ref="V70:V72"/>
    <mergeCell ref="X70:X72"/>
  </mergeCells>
  <phoneticPr fontId="20" type="noConversion"/>
  <conditionalFormatting sqref="AA1:XFD1048576 B1:Z1 A80 A1:A41 A42:Z79 A81:Z1048576 B3:Z40">
    <cfRule type="expression" dxfId="3" priority="1">
      <formula>ISERROR(A1)</formula>
    </cfRule>
  </conditionalFormatting>
  <printOptions horizontalCentered="1" verticalCentered="1"/>
  <pageMargins left="0.39370078740157483" right="0.39370078740157483" top="0.59055118110236227" bottom="0.59055118110236227" header="0.39370078740157483" footer="0.39370078740157483"/>
  <pageSetup paperSize="10" orientation="portrait" horizontalDpi="4294967292" verticalDpi="4294967292"/>
  <headerFooter>
    <oddHeader>&amp;C&amp;20Mis à jour le &amp;D à &amp;T</oddHeader>
  </headerFooter>
  <extLst>
    <ext xmlns:mx="http://schemas.microsoft.com/office/mac/excel/2008/main" uri="http://schemas.microsoft.com/office/mac/excel/2008/main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enableFormatConditionsCalculation="0">
    <pageSetUpPr fitToPage="1"/>
  </sheetPr>
  <dimension ref="A1:Z119"/>
  <sheetViews>
    <sheetView tabSelected="1" topLeftCell="A50" zoomScale="70" zoomScaleNormal="50" zoomScalePageLayoutView="50" workbookViewId="0">
      <selection activeCell="A118" sqref="A118"/>
    </sheetView>
  </sheetViews>
  <sheetFormatPr baseColWidth="10" defaultColWidth="25.6640625" defaultRowHeight="40" customHeight="1"/>
  <cols>
    <col min="1" max="1" width="4.6640625" style="6" customWidth="1"/>
    <col min="2" max="2" width="27.1640625" style="6" customWidth="1"/>
    <col min="3" max="3" width="16.1640625" style="6" customWidth="1"/>
    <col min="4" max="4" width="19.5" style="6" customWidth="1"/>
    <col min="5" max="5" width="16.1640625" style="6" customWidth="1"/>
    <col min="6" max="6" width="6.6640625" style="6" customWidth="1"/>
    <col min="7" max="8" width="15.6640625" style="6" customWidth="1"/>
    <col min="9" max="9" width="2.1640625" style="6" customWidth="1"/>
    <col min="10" max="10" width="10.5" style="6" customWidth="1"/>
    <col min="11" max="11" width="2.1640625" style="6" customWidth="1"/>
    <col min="12" max="12" width="20.33203125" style="6" customWidth="1"/>
    <col min="13" max="13" width="19.6640625" style="6" customWidth="1"/>
    <col min="14" max="14" width="17.6640625" style="1" customWidth="1"/>
    <col min="15" max="15" width="17.6640625" style="6" customWidth="1"/>
    <col min="16" max="16" width="1.6640625" style="6" customWidth="1"/>
    <col min="17" max="17" width="21.33203125" style="6" customWidth="1"/>
    <col min="18" max="18" width="18.83203125" style="6" customWidth="1"/>
    <col min="19" max="20" width="17.6640625" style="1" customWidth="1"/>
    <col min="21" max="21" width="1.6640625" style="6" customWidth="1"/>
    <col min="22" max="22" width="21.1640625" style="6" customWidth="1"/>
    <col min="23" max="23" width="18.83203125" style="6" customWidth="1"/>
    <col min="24" max="25" width="17.6640625" style="1" customWidth="1"/>
    <col min="26" max="26" width="22.6640625" style="6" customWidth="1"/>
    <col min="27" max="16384" width="25.6640625" style="6"/>
  </cols>
  <sheetData>
    <row r="1" spans="1:26" ht="40" customHeight="1" thickBot="1">
      <c r="A1" s="163" t="s">
        <v>91</v>
      </c>
      <c r="B1" s="163"/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3"/>
      <c r="P1" s="163"/>
      <c r="Q1" s="163"/>
      <c r="R1" s="163"/>
      <c r="S1" s="163"/>
      <c r="T1" s="163"/>
      <c r="U1" s="163"/>
      <c r="V1" s="163"/>
      <c r="W1" s="163"/>
      <c r="X1" s="163"/>
      <c r="Y1" s="163"/>
      <c r="Z1" s="163"/>
    </row>
    <row r="2" spans="1:26" s="5" customFormat="1" ht="40" customHeight="1" thickBot="1">
      <c r="A2" s="160" t="s">
        <v>16</v>
      </c>
      <c r="B2" s="161"/>
      <c r="C2" s="161"/>
      <c r="D2" s="161"/>
      <c r="E2" s="161"/>
      <c r="F2" s="161"/>
      <c r="G2" s="161"/>
      <c r="H2" s="161"/>
      <c r="I2" s="161"/>
      <c r="J2" s="161"/>
      <c r="K2" s="161"/>
      <c r="L2" s="161"/>
      <c r="M2" s="161"/>
      <c r="N2" s="161"/>
      <c r="O2" s="161"/>
      <c r="P2" s="161"/>
      <c r="Q2" s="161"/>
      <c r="R2" s="161"/>
      <c r="S2" s="161"/>
      <c r="T2" s="161"/>
      <c r="U2" s="161"/>
      <c r="V2" s="161"/>
      <c r="W2" s="161"/>
      <c r="X2" s="161"/>
      <c r="Y2" s="161"/>
      <c r="Z2" s="162"/>
    </row>
    <row r="3" spans="1:26" s="5" customFormat="1" ht="40" customHeight="1" thickBot="1">
      <c r="A3" s="41" t="s">
        <v>19</v>
      </c>
      <c r="B3" s="42" t="s">
        <v>30</v>
      </c>
      <c r="C3" s="42" t="s">
        <v>63</v>
      </c>
      <c r="D3" s="42" t="s">
        <v>64</v>
      </c>
      <c r="E3" s="42" t="s">
        <v>65</v>
      </c>
      <c r="F3" s="42" t="s">
        <v>66</v>
      </c>
      <c r="G3" s="42" t="s">
        <v>54</v>
      </c>
      <c r="H3" s="43" t="s">
        <v>55</v>
      </c>
      <c r="I3" s="8"/>
      <c r="J3" s="66" t="s">
        <v>69</v>
      </c>
      <c r="K3" s="8"/>
      <c r="L3" s="49" t="s">
        <v>56</v>
      </c>
      <c r="M3" s="50" t="s">
        <v>73</v>
      </c>
      <c r="N3" s="50" t="s">
        <v>81</v>
      </c>
      <c r="O3" s="51" t="s">
        <v>18</v>
      </c>
      <c r="P3" s="10"/>
      <c r="Q3" s="131" t="s">
        <v>5</v>
      </c>
      <c r="R3" s="132"/>
      <c r="S3" s="170" t="s">
        <v>24</v>
      </c>
      <c r="T3" s="171"/>
      <c r="U3" s="9"/>
      <c r="V3" s="139" t="s">
        <v>3</v>
      </c>
      <c r="W3" s="140"/>
      <c r="X3" s="141" t="s">
        <v>24</v>
      </c>
      <c r="Y3" s="142"/>
      <c r="Z3" s="60" t="s">
        <v>37</v>
      </c>
    </row>
    <row r="4" spans="1:26" s="5" customFormat="1" ht="15" customHeight="1">
      <c r="A4" s="128">
        <v>37</v>
      </c>
      <c r="B4" s="121" t="e">
        <f>VLOOKUP($A4,[1]liste_inscriptions!$A:$AD,6,FALSE)</f>
        <v>#N/A</v>
      </c>
      <c r="C4" s="121" t="e">
        <f>VLOOKUP($A4,[1]liste_inscriptions!$A:$AD,9,FALSE)</f>
        <v>#N/A</v>
      </c>
      <c r="D4" s="121" t="e">
        <f>VLOOKUP($A4,[1]liste_inscriptions!$A:$AD,12,FALSE)</f>
        <v>#N/A</v>
      </c>
      <c r="E4" s="121" t="e">
        <f>VLOOKUP($A4,[1]liste_inscriptions!$A:$AD,14,FALSE)</f>
        <v>#N/A</v>
      </c>
      <c r="F4" s="121" t="e">
        <f>VLOOKUP($A4,[1]liste_inscriptions!$A:$AD,17,FALSE)</f>
        <v>#N/A</v>
      </c>
      <c r="G4" s="121" t="e">
        <f>VLOOKUP($A4,[1]liste_inscriptions!$A:$AD,16,FALSE)</f>
        <v>#N/A</v>
      </c>
      <c r="H4" s="122" t="e">
        <f>VLOOKUP($A4,[1]liste_inscriptions!$A:$AD,18,FALSE)</f>
        <v>#N/A</v>
      </c>
      <c r="I4" s="9"/>
      <c r="J4" s="89" t="e">
        <f>INDEX(médiateurs!$A:$O,MATCH("accueil maison des rencontres",médiateurs!$C:$C,0),1)</f>
        <v>#N/A</v>
      </c>
      <c r="K4" s="9"/>
      <c r="L4" s="92" t="s">
        <v>28</v>
      </c>
      <c r="M4" s="61" t="e">
        <f>VLOOKUP($A4,[1]liste_inscriptions!$A:$AJ,34,FALSE)</f>
        <v>#N/A</v>
      </c>
      <c r="N4" s="129" t="e">
        <f>INDEX(médiateurs!$A:$O,MATCH(L4,médiateurs!$C:$C,0),1)</f>
        <v>#N/A</v>
      </c>
      <c r="O4" s="101" t="e">
        <f>INDEX(médiateurs!$A:$O,MATCH(O3,médiateurs!$C:$C,0),1)</f>
        <v>#N/A</v>
      </c>
      <c r="P4" s="11"/>
      <c r="Q4" s="133" t="s">
        <v>70</v>
      </c>
      <c r="R4" s="134"/>
      <c r="S4" s="94" t="e">
        <f>INDEX(médiateurs!$A:$O,MATCH(Q4,médiateurs!$C:$C,0),1)</f>
        <v>#N/A</v>
      </c>
      <c r="T4" s="101" t="e">
        <f>INDEX(médiateurs!$A:$O,MATCH("Projection MDVA 2",médiateurs!$C:$C,0),1)</f>
        <v>#N/A</v>
      </c>
      <c r="U4" s="9"/>
      <c r="V4" s="143" t="e">
        <f>TEXT(VLOOKUP($A4,[1]liste_inscriptions!$A:$AJ,30,FALSE)," ")</f>
        <v>#N/A</v>
      </c>
      <c r="W4" s="144"/>
      <c r="X4" s="94" t="str">
        <f>IF(ISNA(INDEX(médiateurs!$A:$O,MATCH(V4,médiateurs!$C:$C,0),1)),"",INDEX(médiateurs!$A:$O,MATCH(V4,médiateurs!$C:$C,0),1))</f>
        <v/>
      </c>
      <c r="Y4" s="101" t="e">
        <f>IF(AND(VLOOKUP(médiateurs!$AQ$2,médiateurs!$C:$C,1,0)=médiateurs!$AQ$2,V4=médiateurs!$AP$2),VLOOKUP(médiateurs!$AQ$2,médiateurs!$C:$AC,14,0),IF(AND(VLOOKUP(médiateurs!$AK$2,médiateurs!$C:$C,1,0)=médiateurs!$AK$2,V4=médiateurs!$AI$2),VLOOKUP(médiateurs!$AK$2,médiateurs!$C:$AC,14,0),IF(AND(VLOOKUP(médiateurs!$AL$2,médiateurs!$C:$C,1,0)=médiateurs!$AL$2,V4=médiateurs!$AJ$2),VLOOKUP(médiateurs!$AL$2,médiateurs!$C:$AC,14,0)," ")))</f>
        <v>#N/A</v>
      </c>
      <c r="Z4" s="150" t="e">
        <f>TEXT(VLOOKUP($A4,[1]liste_inscriptions!$A:$AD,29,FALSE)," ")</f>
        <v>#N/A</v>
      </c>
    </row>
    <row r="5" spans="1:26" s="5" customFormat="1" ht="15" customHeight="1">
      <c r="A5" s="123"/>
      <c r="B5" s="111"/>
      <c r="C5" s="111"/>
      <c r="D5" s="111"/>
      <c r="E5" s="111"/>
      <c r="F5" s="111"/>
      <c r="G5" s="111"/>
      <c r="H5" s="113"/>
      <c r="I5" s="9"/>
      <c r="J5" s="90"/>
      <c r="K5" s="9"/>
      <c r="L5" s="93"/>
      <c r="M5" s="64" t="e">
        <f>VLOOKUP($A5,[1]liste_inscriptions!$A:$AJ,34,FALSE)</f>
        <v>#N/A</v>
      </c>
      <c r="N5" s="105"/>
      <c r="O5" s="102"/>
      <c r="P5" s="11"/>
      <c r="Q5" s="124"/>
      <c r="R5" s="125"/>
      <c r="S5" s="95"/>
      <c r="T5" s="102"/>
      <c r="U5" s="9"/>
      <c r="V5" s="145"/>
      <c r="W5" s="146"/>
      <c r="X5" s="95"/>
      <c r="Y5" s="102"/>
      <c r="Z5" s="151"/>
    </row>
    <row r="6" spans="1:26" s="5" customFormat="1" ht="15" customHeight="1">
      <c r="A6" s="123"/>
      <c r="B6" s="111"/>
      <c r="C6" s="111"/>
      <c r="D6" s="111"/>
      <c r="E6" s="111"/>
      <c r="F6" s="111"/>
      <c r="G6" s="130"/>
      <c r="H6" s="113"/>
      <c r="I6" s="9"/>
      <c r="J6" s="90"/>
      <c r="K6" s="9"/>
      <c r="L6" s="93"/>
      <c r="M6" s="64" t="e">
        <f>VLOOKUP($A6,[1]liste_inscriptions!$A:$AJ,34,FALSE)</f>
        <v>#N/A</v>
      </c>
      <c r="N6" s="106"/>
      <c r="O6" s="102"/>
      <c r="P6" s="11"/>
      <c r="Q6" s="124"/>
      <c r="R6" s="125"/>
      <c r="S6" s="95"/>
      <c r="T6" s="102"/>
      <c r="U6" s="9"/>
      <c r="V6" s="145"/>
      <c r="W6" s="146"/>
      <c r="X6" s="95"/>
      <c r="Y6" s="102"/>
      <c r="Z6" s="151"/>
    </row>
    <row r="7" spans="1:26" s="5" customFormat="1" ht="15" customHeight="1">
      <c r="A7" s="123">
        <v>38</v>
      </c>
      <c r="B7" s="111" t="e">
        <f>VLOOKUP($A7,[1]liste_inscriptions!$A:$AD,6,FALSE)</f>
        <v>#N/A</v>
      </c>
      <c r="C7" s="111" t="e">
        <f>VLOOKUP($A7,[1]liste_inscriptions!$A:$AD,9,FALSE)</f>
        <v>#N/A</v>
      </c>
      <c r="D7" s="111" t="e">
        <f>VLOOKUP($A7,[1]liste_inscriptions!$A:$AD,12,FALSE)</f>
        <v>#N/A</v>
      </c>
      <c r="E7" s="111" t="e">
        <f>VLOOKUP($A7,[1]liste_inscriptions!$A:$AD,14,FALSE)</f>
        <v>#N/A</v>
      </c>
      <c r="F7" s="111" t="e">
        <f>VLOOKUP($A7,[1]liste_inscriptions!$A:$AD,17,FALSE)</f>
        <v>#N/A</v>
      </c>
      <c r="G7" s="111" t="e">
        <f>VLOOKUP($A7,[1]liste_inscriptions!$A:$AD,16,FALSE)</f>
        <v>#N/A</v>
      </c>
      <c r="H7" s="113" t="e">
        <f>VLOOKUP($A7,[1]liste_inscriptions!$A:$AD,18,FALSE)</f>
        <v>#N/A</v>
      </c>
      <c r="I7" s="9"/>
      <c r="J7" s="90"/>
      <c r="K7" s="9"/>
      <c r="L7" s="93" t="s">
        <v>78</v>
      </c>
      <c r="M7" s="64" t="e">
        <f>VLOOKUP($A7,[1]liste_inscriptions!$A:$AJ,34,FALSE)</f>
        <v>#N/A</v>
      </c>
      <c r="N7" s="104" t="e">
        <f>INDEX(médiateurs!$A:$O,MATCH(L7,médiateurs!$C:$C,0),1)</f>
        <v>#N/A</v>
      </c>
      <c r="O7" s="102"/>
      <c r="P7" s="11"/>
      <c r="Q7" s="124" t="s">
        <v>70</v>
      </c>
      <c r="R7" s="125"/>
      <c r="S7" s="95"/>
      <c r="T7" s="102"/>
      <c r="U7" s="9"/>
      <c r="V7" s="145" t="e">
        <f>TEXT(VLOOKUP($A7,[1]liste_inscriptions!$A:$AJ,30,FALSE)," ")</f>
        <v>#N/A</v>
      </c>
      <c r="W7" s="146"/>
      <c r="X7" s="95" t="str">
        <f>IF(ISNA(INDEX(médiateurs!$A:$O,MATCH(V7,médiateurs!$C:$C,0),1)),"",INDEX(médiateurs!$A:$O,MATCH(V7,médiateurs!$C:$C,0),1))</f>
        <v/>
      </c>
      <c r="Y7" s="102" t="e">
        <f>IF(AND(VLOOKUP(médiateurs!$AQ$2,médiateurs!$C:$C,1,0)=médiateurs!$AQ$2,V7=médiateurs!$AP$2),VLOOKUP(médiateurs!$AQ$2,médiateurs!$C:$AC,14,0),IF(AND(VLOOKUP(médiateurs!$AK$2,médiateurs!$C:$C,1,0)=médiateurs!$AK$2,V7=médiateurs!$AI$2),VLOOKUP(médiateurs!$AK$2,médiateurs!$C:$AC,14,0),IF(AND(VLOOKUP(médiateurs!$AL$2,médiateurs!$C:$C,1,0)=médiateurs!$AL$2,V7=médiateurs!$AJ$2),VLOOKUP(médiateurs!$AL$2,médiateurs!$C:$AC,14,0)," ")))</f>
        <v>#N/A</v>
      </c>
      <c r="Z7" s="151" t="e">
        <f>TEXT(VLOOKUP($A7,[1]liste_inscriptions!$A:$AD,29,FALSE)," ")</f>
        <v>#N/A</v>
      </c>
    </row>
    <row r="8" spans="1:26" s="5" customFormat="1" ht="15" customHeight="1">
      <c r="A8" s="123"/>
      <c r="B8" s="111"/>
      <c r="C8" s="111"/>
      <c r="D8" s="111"/>
      <c r="E8" s="111"/>
      <c r="F8" s="111"/>
      <c r="G8" s="111"/>
      <c r="H8" s="113"/>
      <c r="I8" s="9"/>
      <c r="J8" s="90"/>
      <c r="K8" s="9"/>
      <c r="L8" s="93"/>
      <c r="M8" s="64" t="e">
        <f>VLOOKUP($A8,[1]liste_inscriptions!$A:$AJ,34,FALSE)</f>
        <v>#N/A</v>
      </c>
      <c r="N8" s="105"/>
      <c r="O8" s="102"/>
      <c r="P8" s="11"/>
      <c r="Q8" s="124"/>
      <c r="R8" s="125"/>
      <c r="S8" s="95"/>
      <c r="T8" s="102"/>
      <c r="U8" s="9"/>
      <c r="V8" s="145"/>
      <c r="W8" s="146"/>
      <c r="X8" s="95"/>
      <c r="Y8" s="102"/>
      <c r="Z8" s="151"/>
    </row>
    <row r="9" spans="1:26" s="5" customFormat="1" ht="15" customHeight="1">
      <c r="A9" s="123"/>
      <c r="B9" s="111"/>
      <c r="C9" s="111"/>
      <c r="D9" s="111"/>
      <c r="E9" s="111"/>
      <c r="F9" s="111"/>
      <c r="G9" s="111"/>
      <c r="H9" s="113"/>
      <c r="I9" s="9"/>
      <c r="J9" s="90"/>
      <c r="K9" s="9"/>
      <c r="L9" s="93"/>
      <c r="M9" s="64" t="e">
        <f>VLOOKUP($A9,[1]liste_inscriptions!$A:$AJ,34,FALSE)</f>
        <v>#N/A</v>
      </c>
      <c r="N9" s="106"/>
      <c r="O9" s="102"/>
      <c r="P9" s="11"/>
      <c r="Q9" s="124"/>
      <c r="R9" s="125"/>
      <c r="S9" s="95"/>
      <c r="T9" s="102"/>
      <c r="U9" s="9"/>
      <c r="V9" s="145"/>
      <c r="W9" s="146"/>
      <c r="X9" s="95"/>
      <c r="Y9" s="102"/>
      <c r="Z9" s="151"/>
    </row>
    <row r="10" spans="1:26" s="5" customFormat="1" ht="15" customHeight="1">
      <c r="A10" s="123">
        <v>39</v>
      </c>
      <c r="B10" s="111" t="e">
        <f>VLOOKUP($A10,[1]liste_inscriptions!$A:$AD,6,FALSE)</f>
        <v>#N/A</v>
      </c>
      <c r="C10" s="111" t="e">
        <f>VLOOKUP($A10,[1]liste_inscriptions!$A:$AD,9,FALSE)</f>
        <v>#N/A</v>
      </c>
      <c r="D10" s="111" t="e">
        <f>VLOOKUP($A10,[1]liste_inscriptions!$A:$AD,12,FALSE)</f>
        <v>#N/A</v>
      </c>
      <c r="E10" s="111" t="e">
        <f>VLOOKUP($A10,[1]liste_inscriptions!$A:$AD,14,FALSE)</f>
        <v>#N/A</v>
      </c>
      <c r="F10" s="111" t="e">
        <f>VLOOKUP($A10,[1]liste_inscriptions!$A:$AD,17,FALSE)</f>
        <v>#N/A</v>
      </c>
      <c r="G10" s="111" t="e">
        <f>VLOOKUP($A10,[1]liste_inscriptions!$A:$AD,16,FALSE)</f>
        <v>#N/A</v>
      </c>
      <c r="H10" s="113" t="e">
        <f>VLOOKUP($A10,[1]liste_inscriptions!$A:$AD,18,FALSE)</f>
        <v>#N/A</v>
      </c>
      <c r="I10" s="9"/>
      <c r="J10" s="90"/>
      <c r="K10" s="9"/>
      <c r="L10" s="93" t="s">
        <v>35</v>
      </c>
      <c r="M10" s="64" t="e">
        <f>VLOOKUP($A10,[1]liste_inscriptions!$A:$AJ,34,FALSE)</f>
        <v>#N/A</v>
      </c>
      <c r="N10" s="104" t="e">
        <f>INDEX(médiateurs!$A:$O,MATCH(L10,médiateurs!$C:$C,0),1)</f>
        <v>#N/A</v>
      </c>
      <c r="O10" s="102"/>
      <c r="P10" s="11"/>
      <c r="Q10" s="124" t="s">
        <v>70</v>
      </c>
      <c r="R10" s="125"/>
      <c r="S10" s="95"/>
      <c r="T10" s="102"/>
      <c r="U10" s="9"/>
      <c r="V10" s="145" t="e">
        <f>TEXT(VLOOKUP($A10,[1]liste_inscriptions!$A:$AJ,30,FALSE)," ")</f>
        <v>#N/A</v>
      </c>
      <c r="W10" s="146"/>
      <c r="X10" s="95" t="str">
        <f>IF(ISNA(INDEX(médiateurs!$A:$O,MATCH(V10,médiateurs!$C:$C,0),1)),"",INDEX(médiateurs!$A:$O,MATCH(V10,médiateurs!$C:$C,0),1))</f>
        <v/>
      </c>
      <c r="Y10" s="102" t="e">
        <f>IF(AND(VLOOKUP(médiateurs!$AQ$2,médiateurs!$C:$C,1,0)=médiateurs!$AQ$2,V10=médiateurs!$AP$2),VLOOKUP(médiateurs!$AQ$2,médiateurs!$C:$AC,14,0),IF(AND(VLOOKUP(médiateurs!$AK$2,médiateurs!$C:$C,1,0)=médiateurs!$AK$2,V10=médiateurs!$AI$2),VLOOKUP(médiateurs!$AK$2,médiateurs!$C:$AC,14,0),IF(AND(VLOOKUP(médiateurs!$AL$2,médiateurs!$C:$C,1,0)=médiateurs!$AL$2,V10=médiateurs!$AJ$2),VLOOKUP(médiateurs!$AL$2,médiateurs!$C:$AC,14,0)," ")))</f>
        <v>#N/A</v>
      </c>
      <c r="Z10" s="151" t="e">
        <f>TEXT(VLOOKUP($A10,[1]liste_inscriptions!$A:$AD,29,FALSE)," ")</f>
        <v>#N/A</v>
      </c>
    </row>
    <row r="11" spans="1:26" s="5" customFormat="1" ht="15" customHeight="1">
      <c r="A11" s="123"/>
      <c r="B11" s="111"/>
      <c r="C11" s="111"/>
      <c r="D11" s="111"/>
      <c r="E11" s="111"/>
      <c r="F11" s="111"/>
      <c r="G11" s="111"/>
      <c r="H11" s="113"/>
      <c r="I11" s="9"/>
      <c r="J11" s="90"/>
      <c r="K11" s="9"/>
      <c r="L11" s="93"/>
      <c r="M11" s="64" t="e">
        <f>VLOOKUP($A11,[1]liste_inscriptions!$A:$AJ,34,FALSE)</f>
        <v>#N/A</v>
      </c>
      <c r="N11" s="105"/>
      <c r="O11" s="102"/>
      <c r="P11" s="11"/>
      <c r="Q11" s="124"/>
      <c r="R11" s="125"/>
      <c r="S11" s="95"/>
      <c r="T11" s="102"/>
      <c r="U11" s="9"/>
      <c r="V11" s="145"/>
      <c r="W11" s="146"/>
      <c r="X11" s="95"/>
      <c r="Y11" s="102"/>
      <c r="Z11" s="151"/>
    </row>
    <row r="12" spans="1:26" s="5" customFormat="1" ht="15" customHeight="1">
      <c r="A12" s="123"/>
      <c r="B12" s="111"/>
      <c r="C12" s="111"/>
      <c r="D12" s="111"/>
      <c r="E12" s="111"/>
      <c r="F12" s="111"/>
      <c r="G12" s="111"/>
      <c r="H12" s="113"/>
      <c r="I12" s="9"/>
      <c r="J12" s="90"/>
      <c r="K12" s="9"/>
      <c r="L12" s="93"/>
      <c r="M12" s="64" t="e">
        <f>VLOOKUP($A12,[1]liste_inscriptions!$A:$AJ,34,FALSE)</f>
        <v>#N/A</v>
      </c>
      <c r="N12" s="106"/>
      <c r="O12" s="102"/>
      <c r="P12" s="11"/>
      <c r="Q12" s="124"/>
      <c r="R12" s="125"/>
      <c r="S12" s="95"/>
      <c r="T12" s="102"/>
      <c r="U12" s="9"/>
      <c r="V12" s="145"/>
      <c r="W12" s="146"/>
      <c r="X12" s="95"/>
      <c r="Y12" s="102"/>
      <c r="Z12" s="151"/>
    </row>
    <row r="13" spans="1:26" s="5" customFormat="1" ht="15" customHeight="1">
      <c r="A13" s="123">
        <v>40</v>
      </c>
      <c r="B13" s="111" t="e">
        <f>VLOOKUP($A13,[1]liste_inscriptions!$A:$AD,6,FALSE)</f>
        <v>#N/A</v>
      </c>
      <c r="C13" s="111" t="e">
        <f>VLOOKUP($A13,[1]liste_inscriptions!$A:$AD,9,FALSE)</f>
        <v>#N/A</v>
      </c>
      <c r="D13" s="111" t="e">
        <f>VLOOKUP($A13,[1]liste_inscriptions!$A:$AD,12,FALSE)</f>
        <v>#N/A</v>
      </c>
      <c r="E13" s="111" t="e">
        <f>VLOOKUP($A13,[1]liste_inscriptions!$A:$AD,14,FALSE)</f>
        <v>#N/A</v>
      </c>
      <c r="F13" s="111" t="e">
        <f>VLOOKUP($A13,[1]liste_inscriptions!$A:$AD,17,FALSE)</f>
        <v>#N/A</v>
      </c>
      <c r="G13" s="111" t="e">
        <f>VLOOKUP($A13,[1]liste_inscriptions!$A:$AD,16,FALSE)</f>
        <v>#N/A</v>
      </c>
      <c r="H13" s="113" t="e">
        <f>VLOOKUP($A13,[1]liste_inscriptions!$A:$AD,18,FALSE)</f>
        <v>#N/A</v>
      </c>
      <c r="I13" s="9"/>
      <c r="J13" s="90"/>
      <c r="K13" s="9"/>
      <c r="L13" s="93" t="s">
        <v>33</v>
      </c>
      <c r="M13" s="64" t="e">
        <f>VLOOKUP($A13,[1]liste_inscriptions!$A:$AJ,34,FALSE)</f>
        <v>#N/A</v>
      </c>
      <c r="N13" s="104" t="e">
        <f>INDEX(médiateurs!$A:$O,MATCH(L13,médiateurs!$C:$C,0),1)</f>
        <v>#N/A</v>
      </c>
      <c r="O13" s="102"/>
      <c r="P13" s="11"/>
      <c r="Q13" s="124" t="s">
        <v>71</v>
      </c>
      <c r="R13" s="125"/>
      <c r="S13" s="95" t="e">
        <f>INDEX(médiateurs!$A:$O,MATCH(Q13,médiateurs!$C:$C,0),1)</f>
        <v>#N/A</v>
      </c>
      <c r="T13" s="102" t="e">
        <f>INDEX(médiateurs!$A:$O,MATCH("Projection ENSP 2",médiateurs!$C:$C,0),1)</f>
        <v>#N/A</v>
      </c>
      <c r="U13" s="9"/>
      <c r="V13" s="145" t="e">
        <f>TEXT(VLOOKUP($A13,[1]liste_inscriptions!$A:$AJ,30,FALSE)," ")</f>
        <v>#N/A</v>
      </c>
      <c r="W13" s="146"/>
      <c r="X13" s="95" t="str">
        <f>IF(ISNA(INDEX(médiateurs!$A:$O,MATCH(V13,médiateurs!$C:$C,0),1)),"",INDEX(médiateurs!$A:$O,MATCH(V13,médiateurs!$C:$C,0),1))</f>
        <v/>
      </c>
      <c r="Y13" s="102" t="e">
        <f>IF(AND(VLOOKUP(médiateurs!$AQ$2,médiateurs!$C:$C,1,0)=médiateurs!$AQ$2,V13=médiateurs!$AP$2),VLOOKUP(médiateurs!$AQ$2,médiateurs!$C:$AC,14,0),IF(AND(VLOOKUP(médiateurs!$AK$2,médiateurs!$C:$C,1,0)=médiateurs!$AK$2,V13=médiateurs!$AI$2),VLOOKUP(médiateurs!$AK$2,médiateurs!$C:$AC,14,0),IF(AND(VLOOKUP(médiateurs!$AL$2,médiateurs!$C:$C,1,0)=médiateurs!$AL$2,V13=médiateurs!$AJ$2),VLOOKUP(médiateurs!$AL$2,médiateurs!$C:$AC,14,0)," ")))</f>
        <v>#N/A</v>
      </c>
      <c r="Z13" s="151" t="e">
        <f>TEXT(VLOOKUP($A13,[1]liste_inscriptions!$A:$AD,29,FALSE)," ")</f>
        <v>#N/A</v>
      </c>
    </row>
    <row r="14" spans="1:26" s="5" customFormat="1" ht="15" customHeight="1">
      <c r="A14" s="123"/>
      <c r="B14" s="111"/>
      <c r="C14" s="111"/>
      <c r="D14" s="111"/>
      <c r="E14" s="111"/>
      <c r="F14" s="111"/>
      <c r="G14" s="111"/>
      <c r="H14" s="113"/>
      <c r="I14" s="9"/>
      <c r="J14" s="90"/>
      <c r="K14" s="9"/>
      <c r="L14" s="93"/>
      <c r="M14" s="64" t="e">
        <f>VLOOKUP($A14,[1]liste_inscriptions!$A:$AJ,34,FALSE)</f>
        <v>#N/A</v>
      </c>
      <c r="N14" s="105"/>
      <c r="O14" s="102"/>
      <c r="P14" s="11"/>
      <c r="Q14" s="124"/>
      <c r="R14" s="125"/>
      <c r="S14" s="95"/>
      <c r="T14" s="102"/>
      <c r="U14" s="9"/>
      <c r="V14" s="145"/>
      <c r="W14" s="146"/>
      <c r="X14" s="95"/>
      <c r="Y14" s="102"/>
      <c r="Z14" s="151"/>
    </row>
    <row r="15" spans="1:26" s="5" customFormat="1" ht="15" customHeight="1">
      <c r="A15" s="123"/>
      <c r="B15" s="111"/>
      <c r="C15" s="111"/>
      <c r="D15" s="111"/>
      <c r="E15" s="111"/>
      <c r="F15" s="111"/>
      <c r="G15" s="111"/>
      <c r="H15" s="113"/>
      <c r="I15" s="9"/>
      <c r="J15" s="90"/>
      <c r="K15" s="9"/>
      <c r="L15" s="93"/>
      <c r="M15" s="64" t="e">
        <f>VLOOKUP($A15,[1]liste_inscriptions!$A:$AJ,34,FALSE)</f>
        <v>#N/A</v>
      </c>
      <c r="N15" s="106"/>
      <c r="O15" s="102"/>
      <c r="P15" s="11"/>
      <c r="Q15" s="124"/>
      <c r="R15" s="125"/>
      <c r="S15" s="95"/>
      <c r="T15" s="102"/>
      <c r="U15" s="9"/>
      <c r="V15" s="145"/>
      <c r="W15" s="146"/>
      <c r="X15" s="95"/>
      <c r="Y15" s="102"/>
      <c r="Z15" s="151"/>
    </row>
    <row r="16" spans="1:26" s="5" customFormat="1" ht="15" customHeight="1">
      <c r="A16" s="123">
        <v>41</v>
      </c>
      <c r="B16" s="111" t="e">
        <f>VLOOKUP($A16,[1]liste_inscriptions!$A:$AD,6,FALSE)</f>
        <v>#N/A</v>
      </c>
      <c r="C16" s="111" t="e">
        <f>VLOOKUP($A16,[1]liste_inscriptions!$A:$AD,9,FALSE)</f>
        <v>#N/A</v>
      </c>
      <c r="D16" s="111" t="e">
        <f>VLOOKUP($A16,[1]liste_inscriptions!$A:$AD,12,FALSE)</f>
        <v>#N/A</v>
      </c>
      <c r="E16" s="111" t="e">
        <f>VLOOKUP($A16,[1]liste_inscriptions!$A:$AD,14,FALSE)</f>
        <v>#N/A</v>
      </c>
      <c r="F16" s="111" t="e">
        <f>VLOOKUP($A16,[1]liste_inscriptions!$A:$AD,17,FALSE)</f>
        <v>#N/A</v>
      </c>
      <c r="G16" s="111" t="e">
        <f>VLOOKUP($A16,[1]liste_inscriptions!$A:$AD,16,FALSE)</f>
        <v>#N/A</v>
      </c>
      <c r="H16" s="113" t="e">
        <f>VLOOKUP($A16,[1]liste_inscriptions!$A:$AD,18,FALSE)</f>
        <v>#N/A</v>
      </c>
      <c r="I16" s="9"/>
      <c r="J16" s="90"/>
      <c r="K16" s="9"/>
      <c r="L16" s="93" t="s">
        <v>9</v>
      </c>
      <c r="M16" s="64" t="e">
        <f>VLOOKUP($A16,[1]liste_inscriptions!$A:$AJ,34,FALSE)</f>
        <v>#N/A</v>
      </c>
      <c r="N16" s="104" t="e">
        <f>INDEX(médiateurs!$A:$O,MATCH(L16,médiateurs!$C:$C,0),1)</f>
        <v>#N/A</v>
      </c>
      <c r="O16" s="102"/>
      <c r="P16" s="11"/>
      <c r="Q16" s="124" t="s">
        <v>71</v>
      </c>
      <c r="R16" s="125"/>
      <c r="S16" s="95"/>
      <c r="T16" s="102"/>
      <c r="U16" s="9"/>
      <c r="V16" s="145" t="e">
        <f>TEXT(VLOOKUP($A16,[1]liste_inscriptions!$A:$AJ,30,FALSE)," ")</f>
        <v>#N/A</v>
      </c>
      <c r="W16" s="146"/>
      <c r="X16" s="95" t="str">
        <f>IF(ISNA(INDEX(médiateurs!$A:$O,MATCH(V16,médiateurs!$C:$C,0),1)),"",INDEX(médiateurs!$A:$O,MATCH(V16,médiateurs!$C:$C,0),1))</f>
        <v/>
      </c>
      <c r="Y16" s="102" t="e">
        <f>IF(AND(VLOOKUP(médiateurs!$AQ$2,médiateurs!$C:$C,1,0)=médiateurs!$AQ$2,V16=médiateurs!$AP$2),VLOOKUP(médiateurs!$AQ$2,médiateurs!$C:$AC,14,0),IF(AND(VLOOKUP(médiateurs!$AK$2,médiateurs!$C:$C,1,0)=médiateurs!$AK$2,V16=médiateurs!$AI$2),VLOOKUP(médiateurs!$AK$2,médiateurs!$C:$AC,14,0),IF(AND(VLOOKUP(médiateurs!$AL$2,médiateurs!$C:$C,1,0)=médiateurs!$AL$2,V16=médiateurs!$AJ$2),VLOOKUP(médiateurs!$AL$2,médiateurs!$C:$AC,14,0)," ")))</f>
        <v>#N/A</v>
      </c>
      <c r="Z16" s="151" t="e">
        <f>TEXT(VLOOKUP($A16,[1]liste_inscriptions!$A:$AD,29,FALSE)," ")</f>
        <v>#N/A</v>
      </c>
    </row>
    <row r="17" spans="1:26" s="5" customFormat="1" ht="15" customHeight="1">
      <c r="A17" s="123"/>
      <c r="B17" s="111"/>
      <c r="C17" s="111"/>
      <c r="D17" s="111"/>
      <c r="E17" s="111"/>
      <c r="F17" s="111"/>
      <c r="G17" s="111"/>
      <c r="H17" s="113"/>
      <c r="I17" s="9"/>
      <c r="J17" s="90"/>
      <c r="K17" s="9"/>
      <c r="L17" s="93"/>
      <c r="M17" s="64" t="e">
        <f>VLOOKUP($A17,[1]liste_inscriptions!$A:$AJ,34,FALSE)</f>
        <v>#N/A</v>
      </c>
      <c r="N17" s="105"/>
      <c r="O17" s="102"/>
      <c r="P17" s="11"/>
      <c r="Q17" s="124"/>
      <c r="R17" s="125"/>
      <c r="S17" s="95"/>
      <c r="T17" s="102"/>
      <c r="U17" s="9"/>
      <c r="V17" s="145"/>
      <c r="W17" s="146"/>
      <c r="X17" s="95"/>
      <c r="Y17" s="102"/>
      <c r="Z17" s="151"/>
    </row>
    <row r="18" spans="1:26" s="5" customFormat="1" ht="15" customHeight="1">
      <c r="A18" s="123"/>
      <c r="B18" s="111"/>
      <c r="C18" s="111"/>
      <c r="D18" s="111"/>
      <c r="E18" s="111"/>
      <c r="F18" s="111"/>
      <c r="G18" s="111"/>
      <c r="H18" s="113"/>
      <c r="I18" s="9"/>
      <c r="J18" s="90"/>
      <c r="K18" s="9"/>
      <c r="L18" s="93"/>
      <c r="M18" s="64" t="e">
        <f>VLOOKUP($A18,[1]liste_inscriptions!$A:$AJ,34,FALSE)</f>
        <v>#N/A</v>
      </c>
      <c r="N18" s="106"/>
      <c r="O18" s="102"/>
      <c r="P18" s="11"/>
      <c r="Q18" s="124"/>
      <c r="R18" s="125"/>
      <c r="S18" s="95"/>
      <c r="T18" s="102"/>
      <c r="U18" s="9"/>
      <c r="V18" s="145"/>
      <c r="W18" s="146"/>
      <c r="X18" s="95"/>
      <c r="Y18" s="102"/>
      <c r="Z18" s="151"/>
    </row>
    <row r="19" spans="1:26" s="5" customFormat="1" ht="15" customHeight="1">
      <c r="A19" s="123">
        <v>42</v>
      </c>
      <c r="B19" s="111" t="e">
        <f>VLOOKUP($A19,[1]liste_inscriptions!$A:$AD,6,FALSE)</f>
        <v>#N/A</v>
      </c>
      <c r="C19" s="111" t="e">
        <f>VLOOKUP($A19,[1]liste_inscriptions!$A:$AD,9,FALSE)</f>
        <v>#N/A</v>
      </c>
      <c r="D19" s="111" t="e">
        <f>VLOOKUP($A19,[1]liste_inscriptions!$A:$AD,12,FALSE)</f>
        <v>#N/A</v>
      </c>
      <c r="E19" s="111" t="e">
        <f>VLOOKUP($A19,[1]liste_inscriptions!$A:$AD,14,FALSE)</f>
        <v>#N/A</v>
      </c>
      <c r="F19" s="111" t="e">
        <f>VLOOKUP($A19,[1]liste_inscriptions!$A:$AD,17,FALSE)</f>
        <v>#N/A</v>
      </c>
      <c r="G19" s="111" t="e">
        <f>VLOOKUP($A19,[1]liste_inscriptions!$A:$AD,16,FALSE)</f>
        <v>#N/A</v>
      </c>
      <c r="H19" s="113" t="e">
        <f>VLOOKUP($A19,[1]liste_inscriptions!$A:$AD,18,FALSE)</f>
        <v>#N/A</v>
      </c>
      <c r="I19" s="9"/>
      <c r="J19" s="90"/>
      <c r="K19" s="9"/>
      <c r="L19" s="93" t="s">
        <v>10</v>
      </c>
      <c r="M19" s="64" t="e">
        <f>VLOOKUP($A19,[1]liste_inscriptions!$A:$AJ,34,FALSE)</f>
        <v>#N/A</v>
      </c>
      <c r="N19" s="104" t="e">
        <f>INDEX(médiateurs!$A:$O,MATCH(L19,médiateurs!$C:$C,0),1)</f>
        <v>#N/A</v>
      </c>
      <c r="O19" s="102"/>
      <c r="P19" s="11"/>
      <c r="Q19" s="124" t="s">
        <v>71</v>
      </c>
      <c r="R19" s="125"/>
      <c r="S19" s="95"/>
      <c r="T19" s="102"/>
      <c r="U19" s="9"/>
      <c r="V19" s="145" t="e">
        <f>TEXT(VLOOKUP($A19,[1]liste_inscriptions!$A:$AJ,30,FALSE)," ")</f>
        <v>#N/A</v>
      </c>
      <c r="W19" s="146"/>
      <c r="X19" s="95" t="str">
        <f>IF(ISNA(INDEX(médiateurs!$A:$O,MATCH(V19,médiateurs!$C:$C,0),1)),"",INDEX(médiateurs!$A:$O,MATCH(V19,médiateurs!$C:$C,0),1))</f>
        <v/>
      </c>
      <c r="Y19" s="102" t="e">
        <f>IF(AND(VLOOKUP(médiateurs!$AQ$2,médiateurs!$C:$C,1,0)=médiateurs!$AQ$2,V19=médiateurs!$AP$2),VLOOKUP(médiateurs!$AQ$2,médiateurs!$C:$AC,14,0),IF(AND(VLOOKUP(médiateurs!$AK$2,médiateurs!$C:$C,1,0)=médiateurs!$AK$2,V19=médiateurs!$AI$2),VLOOKUP(médiateurs!$AK$2,médiateurs!$C:$AC,14,0),IF(AND(VLOOKUP(médiateurs!$AL$2,médiateurs!$C:$C,1,0)=médiateurs!$AL$2,V19=médiateurs!$AJ$2),VLOOKUP(médiateurs!$AL$2,médiateurs!$C:$AC,14,0)," ")))</f>
        <v>#N/A</v>
      </c>
      <c r="Z19" s="151" t="e">
        <f>TEXT(VLOOKUP($A19,[1]liste_inscriptions!$A:$AD,29,FALSE)," ")</f>
        <v>#N/A</v>
      </c>
    </row>
    <row r="20" spans="1:26" s="5" customFormat="1" ht="15" customHeight="1">
      <c r="A20" s="123"/>
      <c r="B20" s="111"/>
      <c r="C20" s="111"/>
      <c r="D20" s="111"/>
      <c r="E20" s="111"/>
      <c r="F20" s="111"/>
      <c r="G20" s="111"/>
      <c r="H20" s="113"/>
      <c r="I20" s="9"/>
      <c r="J20" s="90"/>
      <c r="K20" s="9"/>
      <c r="L20" s="93"/>
      <c r="M20" s="64" t="e">
        <f>VLOOKUP($A20,[1]liste_inscriptions!$A:$AJ,34,FALSE)</f>
        <v>#N/A</v>
      </c>
      <c r="N20" s="105"/>
      <c r="O20" s="102"/>
      <c r="P20" s="11"/>
      <c r="Q20" s="124"/>
      <c r="R20" s="125"/>
      <c r="S20" s="95"/>
      <c r="T20" s="102"/>
      <c r="U20" s="9"/>
      <c r="V20" s="145"/>
      <c r="W20" s="146"/>
      <c r="X20" s="95"/>
      <c r="Y20" s="102"/>
      <c r="Z20" s="151"/>
    </row>
    <row r="21" spans="1:26" s="5" customFormat="1" ht="15" customHeight="1">
      <c r="A21" s="123"/>
      <c r="B21" s="111"/>
      <c r="C21" s="111"/>
      <c r="D21" s="111"/>
      <c r="E21" s="111"/>
      <c r="F21" s="111"/>
      <c r="G21" s="111"/>
      <c r="H21" s="113"/>
      <c r="I21" s="9"/>
      <c r="J21" s="90"/>
      <c r="K21" s="9"/>
      <c r="L21" s="93"/>
      <c r="M21" s="64" t="e">
        <f>VLOOKUP($A21,[1]liste_inscriptions!$A:$AJ,34,FALSE)</f>
        <v>#N/A</v>
      </c>
      <c r="N21" s="106"/>
      <c r="O21" s="102"/>
      <c r="P21" s="11"/>
      <c r="Q21" s="124"/>
      <c r="R21" s="125"/>
      <c r="S21" s="95"/>
      <c r="T21" s="102"/>
      <c r="U21" s="9"/>
      <c r="V21" s="145"/>
      <c r="W21" s="146"/>
      <c r="X21" s="95"/>
      <c r="Y21" s="102"/>
      <c r="Z21" s="151"/>
    </row>
    <row r="22" spans="1:26" s="5" customFormat="1" ht="15" customHeight="1">
      <c r="A22" s="123">
        <v>43</v>
      </c>
      <c r="B22" s="111" t="e">
        <f>VLOOKUP($A22,[1]liste_inscriptions!$A:$AD,6,FALSE)</f>
        <v>#N/A</v>
      </c>
      <c r="C22" s="111" t="e">
        <f>VLOOKUP($A22,[1]liste_inscriptions!$A:$AD,9,FALSE)</f>
        <v>#N/A</v>
      </c>
      <c r="D22" s="111" t="e">
        <f>VLOOKUP($A22,[1]liste_inscriptions!$A:$AD,12,FALSE)</f>
        <v>#N/A</v>
      </c>
      <c r="E22" s="111" t="e">
        <f>VLOOKUP($A22,[1]liste_inscriptions!$A:$AD,14,FALSE)</f>
        <v>#N/A</v>
      </c>
      <c r="F22" s="111" t="e">
        <f>VLOOKUP($A22,[1]liste_inscriptions!$A:$AD,17,FALSE)</f>
        <v>#N/A</v>
      </c>
      <c r="G22" s="111" t="e">
        <f>VLOOKUP($A22,[1]liste_inscriptions!$A:$AD,16,FALSE)</f>
        <v>#N/A</v>
      </c>
      <c r="H22" s="113" t="e">
        <f>VLOOKUP($A22,[1]liste_inscriptions!$A:$AD,18,FALSE)</f>
        <v>#N/A</v>
      </c>
      <c r="I22" s="9"/>
      <c r="J22" s="90"/>
      <c r="K22" s="9"/>
      <c r="L22" s="93" t="s">
        <v>72</v>
      </c>
      <c r="M22" s="64" t="e">
        <f>VLOOKUP($A22,[1]liste_inscriptions!$A:$AJ,34,FALSE)</f>
        <v>#N/A</v>
      </c>
      <c r="N22" s="104" t="e">
        <f>INDEX(médiateurs!$A:$O,MATCH(L22,médiateurs!$C:$C,0),1)</f>
        <v>#N/A</v>
      </c>
      <c r="O22" s="102" t="e">
        <f>INDEX(médiateurs!$A:$O,MATCH("accueil SNCF 2",médiateurs!$C:$C,0),1)</f>
        <v>#N/A</v>
      </c>
      <c r="P22" s="11"/>
      <c r="Q22" s="124" t="s">
        <v>15</v>
      </c>
      <c r="R22" s="125"/>
      <c r="S22" s="135"/>
      <c r="T22" s="136"/>
      <c r="U22" s="9"/>
      <c r="V22" s="145" t="e">
        <f>TEXT(VLOOKUP($A22,[1]liste_inscriptions!$A:$AJ,30,FALSE)," ")</f>
        <v>#N/A</v>
      </c>
      <c r="W22" s="146"/>
      <c r="X22" s="95" t="str">
        <f>IF(ISNA(INDEX(médiateurs!$A:$O,MATCH(V22,médiateurs!$C:$C,0),1)),"",INDEX(médiateurs!$A:$O,MATCH(V22,médiateurs!$C:$C,0),1))</f>
        <v/>
      </c>
      <c r="Y22" s="102" t="e">
        <f>IF(AND(VLOOKUP(médiateurs!$AQ$2,médiateurs!$C:$C,1,0)=médiateurs!$AQ$2,V22=médiateurs!$AP$2),VLOOKUP(médiateurs!$AQ$2,médiateurs!$C:$AC,14,0),IF(AND(VLOOKUP(médiateurs!$AK$2,médiateurs!$C:$C,1,0)=médiateurs!$AK$2,V22=médiateurs!$AI$2),VLOOKUP(médiateurs!$AK$2,médiateurs!$C:$AC,14,0),IF(AND(VLOOKUP(médiateurs!$AL$2,médiateurs!$C:$C,1,0)=médiateurs!$AL$2,V22=médiateurs!$AJ$2),VLOOKUP(médiateurs!$AL$2,médiateurs!$C:$AC,14,0)," ")))</f>
        <v>#N/A</v>
      </c>
      <c r="Z22" s="151" t="e">
        <f>TEXT(VLOOKUP($A22,[1]liste_inscriptions!$A:$AD,29,FALSE)," ")</f>
        <v>#N/A</v>
      </c>
    </row>
    <row r="23" spans="1:26" s="5" customFormat="1" ht="15" customHeight="1">
      <c r="A23" s="123"/>
      <c r="B23" s="111"/>
      <c r="C23" s="111"/>
      <c r="D23" s="111"/>
      <c r="E23" s="111"/>
      <c r="F23" s="111"/>
      <c r="G23" s="111"/>
      <c r="H23" s="113"/>
      <c r="I23" s="9"/>
      <c r="J23" s="90"/>
      <c r="K23" s="9"/>
      <c r="L23" s="93"/>
      <c r="M23" s="64" t="e">
        <f>VLOOKUP($A23,[1]liste_inscriptions!$A:$AJ,34,FALSE)</f>
        <v>#N/A</v>
      </c>
      <c r="N23" s="105"/>
      <c r="O23" s="102"/>
      <c r="P23" s="11"/>
      <c r="Q23" s="124"/>
      <c r="R23" s="125"/>
      <c r="S23" s="135"/>
      <c r="T23" s="136"/>
      <c r="U23" s="9"/>
      <c r="V23" s="145"/>
      <c r="W23" s="146"/>
      <c r="X23" s="95"/>
      <c r="Y23" s="102"/>
      <c r="Z23" s="151"/>
    </row>
    <row r="24" spans="1:26" s="5" customFormat="1" ht="15" customHeight="1">
      <c r="A24" s="123"/>
      <c r="B24" s="111"/>
      <c r="C24" s="111"/>
      <c r="D24" s="111"/>
      <c r="E24" s="111"/>
      <c r="F24" s="111"/>
      <c r="G24" s="111"/>
      <c r="H24" s="113"/>
      <c r="I24" s="9"/>
      <c r="J24" s="90"/>
      <c r="K24" s="9"/>
      <c r="L24" s="93"/>
      <c r="M24" s="64" t="e">
        <f>VLOOKUP($A24,[1]liste_inscriptions!$A:$AJ,34,FALSE)</f>
        <v>#N/A</v>
      </c>
      <c r="N24" s="106"/>
      <c r="O24" s="102"/>
      <c r="P24" s="11"/>
      <c r="Q24" s="124"/>
      <c r="R24" s="125"/>
      <c r="S24" s="135"/>
      <c r="T24" s="136"/>
      <c r="U24" s="9"/>
      <c r="V24" s="145"/>
      <c r="W24" s="146"/>
      <c r="X24" s="95"/>
      <c r="Y24" s="102"/>
      <c r="Z24" s="151"/>
    </row>
    <row r="25" spans="1:26" s="5" customFormat="1" ht="15" customHeight="1">
      <c r="A25" s="123">
        <v>44</v>
      </c>
      <c r="B25" s="111" t="e">
        <f>VLOOKUP($A25,[1]liste_inscriptions!$A:$AD,6,FALSE)</f>
        <v>#N/A</v>
      </c>
      <c r="C25" s="111" t="e">
        <f>VLOOKUP($A25,[1]liste_inscriptions!$A:$AD,9,FALSE)</f>
        <v>#N/A</v>
      </c>
      <c r="D25" s="111" t="e">
        <f>VLOOKUP($A25,[1]liste_inscriptions!$A:$AD,12,FALSE)</f>
        <v>#N/A</v>
      </c>
      <c r="E25" s="111" t="e">
        <f>VLOOKUP($A25,[1]liste_inscriptions!$A:$AD,14,FALSE)</f>
        <v>#N/A</v>
      </c>
      <c r="F25" s="111" t="e">
        <f>VLOOKUP($A25,[1]liste_inscriptions!$A:$AD,17,FALSE)</f>
        <v>#N/A</v>
      </c>
      <c r="G25" s="111" t="e">
        <f>VLOOKUP($A25,[1]liste_inscriptions!$A:$AD,16,FALSE)</f>
        <v>#N/A</v>
      </c>
      <c r="H25" s="113" t="e">
        <f>VLOOKUP($A25,[1]liste_inscriptions!$A:$AD,18,FALSE)</f>
        <v>#N/A</v>
      </c>
      <c r="I25" s="9"/>
      <c r="J25" s="90"/>
      <c r="K25" s="9"/>
      <c r="L25" s="93" t="s">
        <v>50</v>
      </c>
      <c r="M25" s="64" t="e">
        <f>VLOOKUP($A25,[1]liste_inscriptions!$A:$AJ,34,FALSE)</f>
        <v>#N/A</v>
      </c>
      <c r="N25" s="104" t="e">
        <f>INDEX(médiateurs!$A:$O,MATCH(L25,médiateurs!$C:$C,0),1)</f>
        <v>#N/A</v>
      </c>
      <c r="O25" s="102"/>
      <c r="P25" s="11"/>
      <c r="Q25" s="124" t="s">
        <v>15</v>
      </c>
      <c r="R25" s="125"/>
      <c r="S25" s="135"/>
      <c r="T25" s="136"/>
      <c r="U25" s="9"/>
      <c r="V25" s="145" t="e">
        <f>TEXT(VLOOKUP($A25,[1]liste_inscriptions!$A:$AJ,30,FALSE)," ")</f>
        <v>#N/A</v>
      </c>
      <c r="W25" s="146"/>
      <c r="X25" s="95" t="str">
        <f>IF(ISNA(INDEX(médiateurs!$A:$O,MATCH(V25,médiateurs!$C:$C,0),1)),"",INDEX(médiateurs!$A:$O,MATCH(V25,médiateurs!$C:$C,0),1))</f>
        <v/>
      </c>
      <c r="Y25" s="102" t="e">
        <f>IF(AND(VLOOKUP(médiateurs!$AQ$2,médiateurs!$C:$C,1,0)=médiateurs!$AQ$2,V25=médiateurs!$AP$2),VLOOKUP(médiateurs!$AQ$2,médiateurs!$C:$AC,14,0),IF(AND(VLOOKUP(médiateurs!$AK$2,médiateurs!$C:$C,1,0)=médiateurs!$AK$2,V25=médiateurs!$AI$2),VLOOKUP(médiateurs!$AK$2,médiateurs!$C:$AC,14,0),IF(AND(VLOOKUP(médiateurs!$AL$2,médiateurs!$C:$C,1,0)=médiateurs!$AL$2,V25=médiateurs!$AJ$2),VLOOKUP(médiateurs!$AL$2,médiateurs!$C:$AC,14,0)," ")))</f>
        <v>#N/A</v>
      </c>
      <c r="Z25" s="151" t="e">
        <f>TEXT(VLOOKUP($A25,[1]liste_inscriptions!$A:$AD,29,FALSE)," ")</f>
        <v>#N/A</v>
      </c>
    </row>
    <row r="26" spans="1:26" s="5" customFormat="1" ht="15" customHeight="1">
      <c r="A26" s="123"/>
      <c r="B26" s="111"/>
      <c r="C26" s="111"/>
      <c r="D26" s="111"/>
      <c r="E26" s="111"/>
      <c r="F26" s="111"/>
      <c r="G26" s="111"/>
      <c r="H26" s="113"/>
      <c r="I26" s="9"/>
      <c r="J26" s="90"/>
      <c r="K26" s="9"/>
      <c r="L26" s="93"/>
      <c r="M26" s="64" t="e">
        <f>VLOOKUP($A26,[1]liste_inscriptions!$A:$AJ,34,FALSE)</f>
        <v>#N/A</v>
      </c>
      <c r="N26" s="105"/>
      <c r="O26" s="102"/>
      <c r="P26" s="11"/>
      <c r="Q26" s="124"/>
      <c r="R26" s="125"/>
      <c r="S26" s="135"/>
      <c r="T26" s="136"/>
      <c r="U26" s="9"/>
      <c r="V26" s="145"/>
      <c r="W26" s="146"/>
      <c r="X26" s="95"/>
      <c r="Y26" s="102"/>
      <c r="Z26" s="151"/>
    </row>
    <row r="27" spans="1:26" s="5" customFormat="1" ht="15" customHeight="1">
      <c r="A27" s="123"/>
      <c r="B27" s="111"/>
      <c r="C27" s="111"/>
      <c r="D27" s="111"/>
      <c r="E27" s="111"/>
      <c r="F27" s="111"/>
      <c r="G27" s="111"/>
      <c r="H27" s="113"/>
      <c r="I27" s="9"/>
      <c r="J27" s="90"/>
      <c r="K27" s="9"/>
      <c r="L27" s="93"/>
      <c r="M27" s="64" t="e">
        <f>VLOOKUP($A27,[1]liste_inscriptions!$A:$AJ,34,FALSE)</f>
        <v>#N/A</v>
      </c>
      <c r="N27" s="106"/>
      <c r="O27" s="102"/>
      <c r="P27" s="11"/>
      <c r="Q27" s="124"/>
      <c r="R27" s="125"/>
      <c r="S27" s="135"/>
      <c r="T27" s="136"/>
      <c r="U27" s="9"/>
      <c r="V27" s="145"/>
      <c r="W27" s="146"/>
      <c r="X27" s="95"/>
      <c r="Y27" s="102"/>
      <c r="Z27" s="151"/>
    </row>
    <row r="28" spans="1:26" s="5" customFormat="1" ht="15" customHeight="1">
      <c r="A28" s="123">
        <v>45</v>
      </c>
      <c r="B28" s="111" t="e">
        <f>VLOOKUP($A28,[1]liste_inscriptions!$A:$AD,6,FALSE)</f>
        <v>#N/A</v>
      </c>
      <c r="C28" s="111" t="e">
        <f>VLOOKUP($A28,[1]liste_inscriptions!$A:$AD,9,FALSE)</f>
        <v>#N/A</v>
      </c>
      <c r="D28" s="111" t="e">
        <f>VLOOKUP($A28,[1]liste_inscriptions!$A:$AD,12,FALSE)</f>
        <v>#N/A</v>
      </c>
      <c r="E28" s="111" t="e">
        <f>VLOOKUP($A28,[1]liste_inscriptions!$A:$AD,14,FALSE)</f>
        <v>#N/A</v>
      </c>
      <c r="F28" s="111" t="e">
        <f>VLOOKUP($A28,[1]liste_inscriptions!$A:$AD,17,FALSE)</f>
        <v>#N/A</v>
      </c>
      <c r="G28" s="111" t="e">
        <f>VLOOKUP($A28,[1]liste_inscriptions!$A:$AD,16,FALSE)</f>
        <v>#N/A</v>
      </c>
      <c r="H28" s="113" t="e">
        <f>VLOOKUP($A28,[1]liste_inscriptions!$A:$AD,18,FALSE)</f>
        <v>#N/A</v>
      </c>
      <c r="I28" s="9"/>
      <c r="J28" s="90"/>
      <c r="K28" s="9"/>
      <c r="L28" s="93" t="s">
        <v>17</v>
      </c>
      <c r="M28" s="64" t="e">
        <f>VLOOKUP($A28,[1]liste_inscriptions!$A:$AJ,34,FALSE)</f>
        <v>#N/A</v>
      </c>
      <c r="N28" s="104" t="e">
        <f>INDEX(médiateurs!$A:$O,MATCH(L28,médiateurs!$C:$C,0),1)</f>
        <v>#N/A</v>
      </c>
      <c r="O28" s="102"/>
      <c r="P28" s="11"/>
      <c r="Q28" s="124" t="s">
        <v>15</v>
      </c>
      <c r="R28" s="125"/>
      <c r="S28" s="135"/>
      <c r="T28" s="136"/>
      <c r="U28" s="9"/>
      <c r="V28" s="145" t="e">
        <f>TEXT(VLOOKUP($A28,[1]liste_inscriptions!$A:$AJ,30,FALSE)," ")</f>
        <v>#N/A</v>
      </c>
      <c r="W28" s="146"/>
      <c r="X28" s="95" t="str">
        <f>IF(ISNA(INDEX(médiateurs!$A:$O,MATCH(V28,médiateurs!$C:$C,0),1)),"",INDEX(médiateurs!$A:$O,MATCH(V28,médiateurs!$C:$C,0),1))</f>
        <v/>
      </c>
      <c r="Y28" s="102" t="e">
        <f>IF(AND(VLOOKUP(médiateurs!$AQ$2,médiateurs!$C:$C,1,0)=médiateurs!$AQ$2,V28=médiateurs!$AP$2),VLOOKUP(médiateurs!$AQ$2,médiateurs!$C:$AC,14,0),IF(AND(VLOOKUP(médiateurs!$AK$2,médiateurs!$C:$C,1,0)=médiateurs!$AK$2,V28=médiateurs!$AI$2),VLOOKUP(médiateurs!$AK$2,médiateurs!$C:$AC,14,0),IF(AND(VLOOKUP(médiateurs!$AL$2,médiateurs!$C:$C,1,0)=médiateurs!$AL$2,V28=médiateurs!$AJ$2),VLOOKUP(médiateurs!$AL$2,médiateurs!$C:$AC,14,0)," ")))</f>
        <v>#N/A</v>
      </c>
      <c r="Z28" s="151" t="e">
        <f>TEXT(VLOOKUP($A28,[1]liste_inscriptions!$A:$AD,29,FALSE)," ")</f>
        <v>#N/A</v>
      </c>
    </row>
    <row r="29" spans="1:26" s="5" customFormat="1" ht="15" customHeight="1">
      <c r="A29" s="123"/>
      <c r="B29" s="111"/>
      <c r="C29" s="111"/>
      <c r="D29" s="111"/>
      <c r="E29" s="111"/>
      <c r="F29" s="111"/>
      <c r="G29" s="111"/>
      <c r="H29" s="113"/>
      <c r="I29" s="9"/>
      <c r="J29" s="90"/>
      <c r="K29" s="9"/>
      <c r="L29" s="93"/>
      <c r="M29" s="64" t="e">
        <f>VLOOKUP($A29,[1]liste_inscriptions!$A:$AJ,34,FALSE)</f>
        <v>#N/A</v>
      </c>
      <c r="N29" s="105"/>
      <c r="O29" s="102"/>
      <c r="P29" s="11"/>
      <c r="Q29" s="124"/>
      <c r="R29" s="125"/>
      <c r="S29" s="135"/>
      <c r="T29" s="136"/>
      <c r="U29" s="9"/>
      <c r="V29" s="145"/>
      <c r="W29" s="146"/>
      <c r="X29" s="95"/>
      <c r="Y29" s="102"/>
      <c r="Z29" s="151"/>
    </row>
    <row r="30" spans="1:26" s="5" customFormat="1" ht="15" customHeight="1">
      <c r="A30" s="123"/>
      <c r="B30" s="111"/>
      <c r="C30" s="111"/>
      <c r="D30" s="111"/>
      <c r="E30" s="111"/>
      <c r="F30" s="111"/>
      <c r="G30" s="111"/>
      <c r="H30" s="113"/>
      <c r="I30" s="9"/>
      <c r="J30" s="90"/>
      <c r="K30" s="9"/>
      <c r="L30" s="93"/>
      <c r="M30" s="64" t="e">
        <f>VLOOKUP($A30,[1]liste_inscriptions!$A:$AJ,34,FALSE)</f>
        <v>#N/A</v>
      </c>
      <c r="N30" s="106"/>
      <c r="O30" s="102"/>
      <c r="P30" s="11"/>
      <c r="Q30" s="124"/>
      <c r="R30" s="125"/>
      <c r="S30" s="135"/>
      <c r="T30" s="136"/>
      <c r="U30" s="9"/>
      <c r="V30" s="145"/>
      <c r="W30" s="146"/>
      <c r="X30" s="95"/>
      <c r="Y30" s="102"/>
      <c r="Z30" s="151"/>
    </row>
    <row r="31" spans="1:26" s="5" customFormat="1" ht="15" customHeight="1">
      <c r="A31" s="117">
        <v>46</v>
      </c>
      <c r="B31" s="111" t="e">
        <f>VLOOKUP($A31,[1]liste_inscriptions!$A:$AD,6,FALSE)</f>
        <v>#N/A</v>
      </c>
      <c r="C31" s="111" t="e">
        <f>VLOOKUP($A31,[1]liste_inscriptions!$A:$AD,9,FALSE)</f>
        <v>#N/A</v>
      </c>
      <c r="D31" s="111" t="e">
        <f>VLOOKUP($A31,[1]liste_inscriptions!$A:$AD,12,FALSE)</f>
        <v>#N/A</v>
      </c>
      <c r="E31" s="111" t="e">
        <f>VLOOKUP($A31,[1]liste_inscriptions!$A:$AD,14,FALSE)</f>
        <v>#N/A</v>
      </c>
      <c r="F31" s="111" t="e">
        <f>VLOOKUP($A31,[1]liste_inscriptions!$A:$AD,17,FALSE)</f>
        <v>#N/A</v>
      </c>
      <c r="G31" s="111" t="e">
        <f>VLOOKUP($A31,[1]liste_inscriptions!$A:$AD,16,FALSE)</f>
        <v>#N/A</v>
      </c>
      <c r="H31" s="113" t="e">
        <f>VLOOKUP($A31,[1]liste_inscriptions!$A:$AD,18,FALSE)</f>
        <v>#N/A</v>
      </c>
      <c r="I31" s="9"/>
      <c r="J31" s="90"/>
      <c r="K31" s="9"/>
      <c r="L31" s="93" t="s">
        <v>45</v>
      </c>
      <c r="M31" s="64" t="e">
        <f>VLOOKUP($A31,[1]liste_inscriptions!$A:$AJ,34,FALSE)</f>
        <v>#N/A</v>
      </c>
      <c r="N31" s="104" t="e">
        <f>INDEX(médiateurs!$A:$O,MATCH(L31,médiateurs!$C:$C,0),1)</f>
        <v>#N/A</v>
      </c>
      <c r="O31" s="102"/>
      <c r="P31" s="11"/>
      <c r="Q31" s="124" t="s">
        <v>15</v>
      </c>
      <c r="R31" s="125"/>
      <c r="S31" s="135"/>
      <c r="T31" s="136"/>
      <c r="U31" s="9"/>
      <c r="V31" s="145" t="e">
        <f>TEXT(VLOOKUP($A31,[1]liste_inscriptions!$A:$AJ,30,FALSE)," ")</f>
        <v>#N/A</v>
      </c>
      <c r="W31" s="146"/>
      <c r="X31" s="95" t="str">
        <f>IF(ISNA(INDEX(médiateurs!$A:$O,MATCH(V31,médiateurs!$C:$C,0),1)),"",INDEX(médiateurs!$A:$O,MATCH(V31,médiateurs!$C:$C,0),1))</f>
        <v/>
      </c>
      <c r="Y31" s="102" t="e">
        <f>IF(AND(VLOOKUP(médiateurs!$AQ$2,médiateurs!$C:$C,1,0)=médiateurs!$AQ$2,V31=médiateurs!$AP$2),VLOOKUP(médiateurs!$AQ$2,médiateurs!$C:$AC,14,0),IF(AND(VLOOKUP(médiateurs!$AK$2,médiateurs!$C:$C,1,0)=médiateurs!$AK$2,V31=médiateurs!$AI$2),VLOOKUP(médiateurs!$AK$2,médiateurs!$C:$AC,14,0),IF(AND(VLOOKUP(médiateurs!$AL$2,médiateurs!$C:$C,1,0)=médiateurs!$AL$2,V31=médiateurs!$AJ$2),VLOOKUP(médiateurs!$AL$2,médiateurs!$C:$AC,14,0)," ")))</f>
        <v>#N/A</v>
      </c>
      <c r="Z31" s="151" t="e">
        <f>TEXT(VLOOKUP($A31,[1]liste_inscriptions!$A:$AD,29,FALSE)," ")</f>
        <v>#N/A</v>
      </c>
    </row>
    <row r="32" spans="1:26" s="5" customFormat="1" ht="15" customHeight="1">
      <c r="A32" s="117"/>
      <c r="B32" s="111"/>
      <c r="C32" s="111"/>
      <c r="D32" s="111"/>
      <c r="E32" s="111"/>
      <c r="F32" s="111"/>
      <c r="G32" s="111"/>
      <c r="H32" s="113"/>
      <c r="I32" s="9"/>
      <c r="J32" s="90"/>
      <c r="K32" s="9"/>
      <c r="L32" s="93"/>
      <c r="M32" s="64" t="e">
        <f>VLOOKUP($A32,[1]liste_inscriptions!$A:$AJ,34,FALSE)</f>
        <v>#N/A</v>
      </c>
      <c r="N32" s="105"/>
      <c r="O32" s="102"/>
      <c r="P32" s="11"/>
      <c r="Q32" s="124"/>
      <c r="R32" s="125"/>
      <c r="S32" s="135"/>
      <c r="T32" s="136"/>
      <c r="U32" s="9"/>
      <c r="V32" s="145"/>
      <c r="W32" s="146"/>
      <c r="X32" s="95"/>
      <c r="Y32" s="102"/>
      <c r="Z32" s="151"/>
    </row>
    <row r="33" spans="1:26" s="5" customFormat="1" ht="15" customHeight="1">
      <c r="A33" s="117"/>
      <c r="B33" s="111"/>
      <c r="C33" s="111"/>
      <c r="D33" s="111"/>
      <c r="E33" s="111"/>
      <c r="F33" s="111"/>
      <c r="G33" s="111"/>
      <c r="H33" s="113"/>
      <c r="I33" s="9"/>
      <c r="J33" s="90"/>
      <c r="K33" s="9"/>
      <c r="L33" s="93"/>
      <c r="M33" s="64" t="e">
        <f>VLOOKUP($A33,[1]liste_inscriptions!$A:$AJ,34,FALSE)</f>
        <v>#N/A</v>
      </c>
      <c r="N33" s="106"/>
      <c r="O33" s="102"/>
      <c r="P33" s="11"/>
      <c r="Q33" s="124"/>
      <c r="R33" s="125"/>
      <c r="S33" s="135"/>
      <c r="T33" s="136"/>
      <c r="U33" s="9"/>
      <c r="V33" s="145"/>
      <c r="W33" s="146"/>
      <c r="X33" s="95"/>
      <c r="Y33" s="102"/>
      <c r="Z33" s="151"/>
    </row>
    <row r="34" spans="1:26" s="5" customFormat="1" ht="15" customHeight="1">
      <c r="A34" s="117">
        <v>47</v>
      </c>
      <c r="B34" s="111" t="e">
        <f>VLOOKUP($A34,[1]liste_inscriptions!$A:$AD,6,FALSE)</f>
        <v>#N/A</v>
      </c>
      <c r="C34" s="111" t="e">
        <f>VLOOKUP($A34,[1]liste_inscriptions!$A:$AD,9,FALSE)</f>
        <v>#N/A</v>
      </c>
      <c r="D34" s="111" t="e">
        <f>VLOOKUP($A34,[1]liste_inscriptions!$A:$AD,12,FALSE)</f>
        <v>#N/A</v>
      </c>
      <c r="E34" s="111" t="e">
        <f>VLOOKUP($A34,[1]liste_inscriptions!$A:$AD,14,FALSE)</f>
        <v>#N/A</v>
      </c>
      <c r="F34" s="111" t="e">
        <f>VLOOKUP($A34,[1]liste_inscriptions!$A:$AD,17,FALSE)</f>
        <v>#N/A</v>
      </c>
      <c r="G34" s="111" t="e">
        <f>VLOOKUP($A34,[1]liste_inscriptions!$A:$AD,16,FALSE)</f>
        <v>#N/A</v>
      </c>
      <c r="H34" s="113" t="e">
        <f>VLOOKUP($A34,[1]liste_inscriptions!$A:$AD,18,FALSE)</f>
        <v>#N/A</v>
      </c>
      <c r="I34" s="9"/>
      <c r="J34" s="90"/>
      <c r="K34" s="9"/>
      <c r="L34" s="93" t="s">
        <v>67</v>
      </c>
      <c r="M34" s="64" t="e">
        <f>VLOOKUP($A34,[1]liste_inscriptions!$A:$AJ,34,FALSE)</f>
        <v>#N/A</v>
      </c>
      <c r="N34" s="104" t="e">
        <f>INDEX(médiateurs!$A:$O,MATCH(L34,médiateurs!$C:$C,0),1)</f>
        <v>#N/A</v>
      </c>
      <c r="O34" s="102"/>
      <c r="P34" s="11"/>
      <c r="Q34" s="124" t="s">
        <v>15</v>
      </c>
      <c r="R34" s="125"/>
      <c r="S34" s="135"/>
      <c r="T34" s="136"/>
      <c r="U34" s="9"/>
      <c r="V34" s="145" t="e">
        <f>TEXT(VLOOKUP($A34,[1]liste_inscriptions!$A:$AJ,30,FALSE)," ")</f>
        <v>#N/A</v>
      </c>
      <c r="W34" s="146"/>
      <c r="X34" s="95" t="str">
        <f>IF(ISNA(INDEX(médiateurs!$A:$O,MATCH(V34,médiateurs!$C:$C,0),1)),"",INDEX(médiateurs!$A:$O,MATCH(V34,médiateurs!$C:$C,0),1))</f>
        <v/>
      </c>
      <c r="Y34" s="102" t="e">
        <f>IF(AND(VLOOKUP(médiateurs!$AQ$2,médiateurs!$C:$C,1,0)=médiateurs!$AQ$2,V34=médiateurs!$AP$2),VLOOKUP(médiateurs!$AQ$2,médiateurs!$C:$AC,14,0),IF(AND(VLOOKUP(médiateurs!$AK$2,médiateurs!$C:$C,1,0)=médiateurs!$AK$2,V34=médiateurs!$AI$2),VLOOKUP(médiateurs!$AK$2,médiateurs!$C:$AC,14,0),IF(AND(VLOOKUP(médiateurs!$AL$2,médiateurs!$C:$C,1,0)=médiateurs!$AL$2,V34=médiateurs!$AJ$2),VLOOKUP(médiateurs!$AL$2,médiateurs!$C:$AC,14,0)," ")))</f>
        <v>#N/A</v>
      </c>
      <c r="Z34" s="151" t="e">
        <f>TEXT(VLOOKUP($A34,[1]liste_inscriptions!$A:$AD,29,FALSE)," ")</f>
        <v>#N/A</v>
      </c>
    </row>
    <row r="35" spans="1:26" s="5" customFormat="1" ht="15" customHeight="1">
      <c r="A35" s="117"/>
      <c r="B35" s="111"/>
      <c r="C35" s="111"/>
      <c r="D35" s="111"/>
      <c r="E35" s="111"/>
      <c r="F35" s="111"/>
      <c r="G35" s="111"/>
      <c r="H35" s="113"/>
      <c r="I35" s="9"/>
      <c r="J35" s="90"/>
      <c r="K35" s="9"/>
      <c r="L35" s="93"/>
      <c r="M35" s="64" t="e">
        <f>VLOOKUP($A35,[1]liste_inscriptions!$A:$AJ,34,FALSE)</f>
        <v>#N/A</v>
      </c>
      <c r="N35" s="105"/>
      <c r="O35" s="102"/>
      <c r="P35" s="11"/>
      <c r="Q35" s="124"/>
      <c r="R35" s="125"/>
      <c r="S35" s="135"/>
      <c r="T35" s="136"/>
      <c r="U35" s="9"/>
      <c r="V35" s="145"/>
      <c r="W35" s="146"/>
      <c r="X35" s="95"/>
      <c r="Y35" s="102"/>
      <c r="Z35" s="151"/>
    </row>
    <row r="36" spans="1:26" s="5" customFormat="1" ht="15" customHeight="1">
      <c r="A36" s="117"/>
      <c r="B36" s="111"/>
      <c r="C36" s="111"/>
      <c r="D36" s="111"/>
      <c r="E36" s="111"/>
      <c r="F36" s="111"/>
      <c r="G36" s="111"/>
      <c r="H36" s="113"/>
      <c r="I36" s="9"/>
      <c r="J36" s="90"/>
      <c r="K36" s="9"/>
      <c r="L36" s="93"/>
      <c r="M36" s="64" t="e">
        <f>VLOOKUP($A36,[1]liste_inscriptions!$A:$AJ,34,FALSE)</f>
        <v>#N/A</v>
      </c>
      <c r="N36" s="106"/>
      <c r="O36" s="102"/>
      <c r="P36" s="11"/>
      <c r="Q36" s="124"/>
      <c r="R36" s="125"/>
      <c r="S36" s="135"/>
      <c r="T36" s="136"/>
      <c r="U36" s="9"/>
      <c r="V36" s="145"/>
      <c r="W36" s="146"/>
      <c r="X36" s="95"/>
      <c r="Y36" s="102"/>
      <c r="Z36" s="151"/>
    </row>
    <row r="37" spans="1:26" s="5" customFormat="1" ht="15" customHeight="1">
      <c r="A37" s="117">
        <v>48</v>
      </c>
      <c r="B37" s="111" t="e">
        <f>VLOOKUP($A37,[1]liste_inscriptions!$A:$AD,6,FALSE)</f>
        <v>#N/A</v>
      </c>
      <c r="C37" s="111" t="e">
        <f>VLOOKUP($A37,[1]liste_inscriptions!$A:$AD,9,FALSE)</f>
        <v>#N/A</v>
      </c>
      <c r="D37" s="111" t="e">
        <f>VLOOKUP($A37,[1]liste_inscriptions!$A:$AD,12,FALSE)</f>
        <v>#N/A</v>
      </c>
      <c r="E37" s="111" t="e">
        <f>VLOOKUP($A37,[1]liste_inscriptions!$A:$AD,14,FALSE)</f>
        <v>#N/A</v>
      </c>
      <c r="F37" s="111" t="e">
        <f>VLOOKUP($A37,[1]liste_inscriptions!$A:$AD,17,FALSE)</f>
        <v>#N/A</v>
      </c>
      <c r="G37" s="111" t="e">
        <f>VLOOKUP($A37,[1]liste_inscriptions!$A:$AD,16,FALSE)</f>
        <v>#N/A</v>
      </c>
      <c r="H37" s="113" t="e">
        <f>VLOOKUP($A37,[1]liste_inscriptions!$A:$AD,18,FALSE)</f>
        <v>#N/A</v>
      </c>
      <c r="I37" s="9"/>
      <c r="J37" s="90"/>
      <c r="K37" s="9"/>
      <c r="L37" s="93" t="s">
        <v>68</v>
      </c>
      <c r="M37" s="64" t="e">
        <f>VLOOKUP($A37,[1]liste_inscriptions!$A:$AJ,34,FALSE)</f>
        <v>#N/A</v>
      </c>
      <c r="N37" s="104" t="e">
        <f>INDEX(médiateurs!$A:$O,MATCH(L37,médiateurs!$C:$C,0),1)</f>
        <v>#N/A</v>
      </c>
      <c r="O37" s="102"/>
      <c r="P37" s="11"/>
      <c r="Q37" s="124" t="s">
        <v>15</v>
      </c>
      <c r="R37" s="125"/>
      <c r="S37" s="135"/>
      <c r="T37" s="136"/>
      <c r="U37" s="9"/>
      <c r="V37" s="145" t="e">
        <f>TEXT(VLOOKUP($A37,[1]liste_inscriptions!$A:$AJ,30,FALSE)," ")</f>
        <v>#N/A</v>
      </c>
      <c r="W37" s="146"/>
      <c r="X37" s="95" t="str">
        <f>IF(ISNA(INDEX(médiateurs!$A:$O,MATCH(V37,médiateurs!$C:$C,0),1)),"",INDEX(médiateurs!$A:$O,MATCH(V37,médiateurs!$C:$C,0),1))</f>
        <v/>
      </c>
      <c r="Y37" s="102" t="e">
        <f>IF(AND(VLOOKUP(médiateurs!$AQ$2,médiateurs!$C:$C,1,0)=médiateurs!$AQ$2,V37=médiateurs!$AP$2),VLOOKUP(médiateurs!$AQ$2,médiateurs!$C:$AC,14,0),IF(AND(VLOOKUP(médiateurs!$AK$2,médiateurs!$C:$C,1,0)=médiateurs!$AK$2,V37=médiateurs!$AI$2),VLOOKUP(médiateurs!$AK$2,médiateurs!$C:$AC,14,0),IF(AND(VLOOKUP(médiateurs!$AL$2,médiateurs!$C:$C,1,0)=médiateurs!$AL$2,V37=médiateurs!$AJ$2),VLOOKUP(médiateurs!$AL$2,médiateurs!$C:$AC,14,0)," ")))</f>
        <v>#N/A</v>
      </c>
      <c r="Z37" s="151" t="e">
        <f>TEXT(VLOOKUP($A37,[1]liste_inscriptions!$A:$AD,29,FALSE)," ")</f>
        <v>#N/A</v>
      </c>
    </row>
    <row r="38" spans="1:26" s="5" customFormat="1" ht="15" customHeight="1">
      <c r="A38" s="117"/>
      <c r="B38" s="111"/>
      <c r="C38" s="111"/>
      <c r="D38" s="111"/>
      <c r="E38" s="111"/>
      <c r="F38" s="111"/>
      <c r="G38" s="111"/>
      <c r="H38" s="113"/>
      <c r="I38" s="9"/>
      <c r="J38" s="90"/>
      <c r="K38" s="9"/>
      <c r="L38" s="93"/>
      <c r="M38" s="64" t="e">
        <f>VLOOKUP($A38,[1]liste_inscriptions!$A:$AJ,34,FALSE)</f>
        <v>#N/A</v>
      </c>
      <c r="N38" s="105"/>
      <c r="O38" s="102"/>
      <c r="P38" s="11"/>
      <c r="Q38" s="124"/>
      <c r="R38" s="125"/>
      <c r="S38" s="135"/>
      <c r="T38" s="136"/>
      <c r="U38" s="9"/>
      <c r="V38" s="145"/>
      <c r="W38" s="146"/>
      <c r="X38" s="95"/>
      <c r="Y38" s="102"/>
      <c r="Z38" s="151"/>
    </row>
    <row r="39" spans="1:26" s="5" customFormat="1" ht="15" customHeight="1" thickBot="1">
      <c r="A39" s="118"/>
      <c r="B39" s="112"/>
      <c r="C39" s="112"/>
      <c r="D39" s="112"/>
      <c r="E39" s="112"/>
      <c r="F39" s="112"/>
      <c r="G39" s="112"/>
      <c r="H39" s="114"/>
      <c r="I39" s="9"/>
      <c r="J39" s="91"/>
      <c r="K39" s="9"/>
      <c r="L39" s="107"/>
      <c r="M39" s="62" t="e">
        <f>VLOOKUP($A39,[1]liste_inscriptions!$A:$AJ,34,FALSE)</f>
        <v>#N/A</v>
      </c>
      <c r="N39" s="108"/>
      <c r="O39" s="103"/>
      <c r="P39" s="11"/>
      <c r="Q39" s="126"/>
      <c r="R39" s="127"/>
      <c r="S39" s="137"/>
      <c r="T39" s="138"/>
      <c r="U39" s="9"/>
      <c r="V39" s="147"/>
      <c r="W39" s="148"/>
      <c r="X39" s="149"/>
      <c r="Y39" s="103"/>
      <c r="Z39" s="152"/>
    </row>
    <row r="40" spans="1:26" s="5" customFormat="1" ht="13" customHeight="1" thickBot="1">
      <c r="A40" s="15"/>
      <c r="B40" s="13"/>
      <c r="C40" s="13"/>
      <c r="D40" s="13"/>
      <c r="E40" s="13"/>
      <c r="F40" s="13"/>
      <c r="G40" s="4"/>
      <c r="H40" s="13"/>
      <c r="I40" s="13"/>
      <c r="J40" s="13"/>
      <c r="K40" s="13"/>
      <c r="L40" s="13"/>
      <c r="M40" s="13"/>
      <c r="N40" s="15"/>
      <c r="O40" s="15"/>
      <c r="P40" s="13"/>
      <c r="Q40" s="15"/>
      <c r="R40" s="15"/>
      <c r="S40" s="15"/>
      <c r="T40" s="15"/>
      <c r="U40" s="13"/>
      <c r="V40" s="13"/>
      <c r="W40" s="13"/>
      <c r="X40" s="15"/>
      <c r="Y40" s="15"/>
      <c r="Z40" s="13"/>
    </row>
    <row r="41" spans="1:26" s="5" customFormat="1" ht="40" customHeight="1" thickBot="1">
      <c r="A41" s="160" t="s">
        <v>59</v>
      </c>
      <c r="B41" s="161"/>
      <c r="C41" s="161"/>
      <c r="D41" s="161"/>
      <c r="E41" s="161"/>
      <c r="F41" s="161"/>
      <c r="G41" s="161"/>
      <c r="H41" s="161"/>
      <c r="I41" s="161"/>
      <c r="J41" s="161"/>
      <c r="K41" s="161"/>
      <c r="L41" s="161"/>
      <c r="M41" s="161"/>
      <c r="N41" s="161"/>
      <c r="O41" s="161"/>
      <c r="P41" s="161"/>
      <c r="Q41" s="161"/>
      <c r="R41" s="161"/>
      <c r="S41" s="161"/>
      <c r="T41" s="161"/>
      <c r="U41" s="161"/>
      <c r="V41" s="161"/>
      <c r="W41" s="161"/>
      <c r="X41" s="161"/>
      <c r="Y41" s="161"/>
      <c r="Z41" s="162"/>
    </row>
    <row r="42" spans="1:26" s="11" customFormat="1" ht="40" customHeight="1" thickBot="1">
      <c r="A42" s="41" t="s">
        <v>19</v>
      </c>
      <c r="B42" s="42" t="s">
        <v>30</v>
      </c>
      <c r="C42" s="42" t="s">
        <v>63</v>
      </c>
      <c r="D42" s="42" t="s">
        <v>64</v>
      </c>
      <c r="E42" s="42" t="s">
        <v>65</v>
      </c>
      <c r="F42" s="42" t="s">
        <v>66</v>
      </c>
      <c r="G42" s="42" t="s">
        <v>54</v>
      </c>
      <c r="H42" s="43" t="s">
        <v>55</v>
      </c>
      <c r="I42" s="13"/>
      <c r="J42" s="66" t="s">
        <v>69</v>
      </c>
      <c r="K42" s="13"/>
      <c r="L42" s="168" t="s">
        <v>38</v>
      </c>
      <c r="M42" s="169"/>
      <c r="N42" s="172" t="s">
        <v>24</v>
      </c>
      <c r="O42" s="173"/>
      <c r="P42" s="14"/>
      <c r="Q42" s="166" t="s">
        <v>79</v>
      </c>
      <c r="R42" s="167"/>
      <c r="S42" s="164" t="s">
        <v>24</v>
      </c>
      <c r="T42" s="165"/>
      <c r="U42" s="10"/>
      <c r="V42" s="44" t="s">
        <v>83</v>
      </c>
      <c r="W42" s="45" t="s">
        <v>73</v>
      </c>
      <c r="X42" s="45" t="s">
        <v>81</v>
      </c>
      <c r="Y42" s="46" t="s">
        <v>18</v>
      </c>
      <c r="Z42" s="47" t="s">
        <v>37</v>
      </c>
    </row>
    <row r="43" spans="1:26" s="13" customFormat="1" ht="15" customHeight="1">
      <c r="A43" s="119">
        <v>49</v>
      </c>
      <c r="B43" s="121" t="e">
        <f>VLOOKUP($A43,[1]liste_inscriptions!$A:$AD,6,FALSE)</f>
        <v>#N/A</v>
      </c>
      <c r="C43" s="121" t="e">
        <f>VLOOKUP($A43,[1]liste_inscriptions!$A:$AD,9,FALSE)</f>
        <v>#N/A</v>
      </c>
      <c r="D43" s="121" t="e">
        <f>VLOOKUP($A43,[1]liste_inscriptions!$A:$AD,12,FALSE)</f>
        <v>#N/A</v>
      </c>
      <c r="E43" s="121" t="e">
        <f>VLOOKUP($A43,[1]liste_inscriptions!$A:$AD,14,FALSE)</f>
        <v>#N/A</v>
      </c>
      <c r="F43" s="121" t="e">
        <f>VLOOKUP($A43,[1]liste_inscriptions!$A:$AD,17,FALSE)</f>
        <v>#N/A</v>
      </c>
      <c r="G43" s="121" t="e">
        <f>VLOOKUP($A43,[1]liste_inscriptions!$A:$AD,16,FALSE)</f>
        <v>#N/A</v>
      </c>
      <c r="H43" s="122" t="e">
        <f>VLOOKUP($A43,[1]liste_inscriptions!$A:$AD,18,FALSE)</f>
        <v>#N/A</v>
      </c>
      <c r="I43" s="9"/>
      <c r="J43" s="89" t="e">
        <f>INDEX(médiateurs!$A:$O,MATCH("accueil maison des rencontres",médiateurs!$C:$C,0),1)</f>
        <v>#N/A</v>
      </c>
      <c r="K43" s="9"/>
      <c r="L43" s="133" t="s">
        <v>70</v>
      </c>
      <c r="M43" s="134"/>
      <c r="N43" s="94" t="e">
        <f>INDEX(médiateurs!$A:$O,MATCH(L43,médiateurs!$C:$C,0),1)</f>
        <v>#N/A</v>
      </c>
      <c r="O43" s="101" t="e">
        <f>INDEX(médiateurs!$A:$O,MATCH("Projection MDVA 2",médiateurs!$C:$C,0),1)</f>
        <v>#N/A</v>
      </c>
      <c r="P43" s="63"/>
      <c r="Q43" s="143" t="e">
        <f>TEXT(VLOOKUP($A43,[1]liste_inscriptions!$A:$AJ,30,FALSE)," ")</f>
        <v>#N/A</v>
      </c>
      <c r="R43" s="144"/>
      <c r="S43" s="94" t="str">
        <f>IF(ISNA(INDEX(médiateurs!$A:$O,MATCH(Q43,médiateurs!$C:$C,0),1)),"",INDEX(médiateurs!$A:$O,MATCH(Q43,médiateurs!$C:$C,0),1))</f>
        <v/>
      </c>
      <c r="T43" s="101" t="e">
        <f>IF(AND(VLOOKUP(médiateurs!$AQ$2,médiateurs!$C:$C,1,0)=médiateurs!$AQ$2,Q43=médiateurs!$AP$2),VLOOKUP(médiateurs!$AQ$2,médiateurs!$C:$AC,14,0),IF(AND(VLOOKUP(médiateurs!$AK$2,médiateurs!$C:$C,1,0)=médiateurs!$AK$2,Q43=médiateurs!$AI$2),VLOOKUP(médiateurs!$AK$2,médiateurs!$C:$AC,14,0),IF(AND(VLOOKUP(médiateurs!$AL$2,médiateurs!$C:$C,1,0)=médiateurs!$AL$2,Q43=médiateurs!$AJ$2),VLOOKUP(médiateurs!$AL$2,médiateurs!$C:$AC,14,0)," ")))</f>
        <v>#N/A</v>
      </c>
      <c r="U43" s="69"/>
      <c r="V43" s="92" t="s">
        <v>14</v>
      </c>
      <c r="W43" s="61" t="e">
        <f>TEXT(VLOOKUP($A43,[1]liste_inscriptions!$A:$AJ,34,FALSE)," ")</f>
        <v>#N/A</v>
      </c>
      <c r="X43" s="94" t="e">
        <f>INDEX(médiateurs!$A:$O,MATCH(V43,médiateurs!$C:$C,0),1)</f>
        <v>#N/A</v>
      </c>
      <c r="Y43" s="96" t="e">
        <f>INDEX(médiateurs!$A:$O,MATCH(Y42,médiateurs!$C:$C,0),1)</f>
        <v>#N/A</v>
      </c>
      <c r="Z43" s="150" t="e">
        <f>TEXT(VLOOKUP($A43,[1]liste_inscriptions!$A:$AD,29,FALSE)," ")</f>
        <v>#N/A</v>
      </c>
    </row>
    <row r="44" spans="1:26" s="13" customFormat="1" ht="15" customHeight="1">
      <c r="A44" s="115"/>
      <c r="B44" s="111"/>
      <c r="C44" s="111"/>
      <c r="D44" s="111"/>
      <c r="E44" s="111"/>
      <c r="F44" s="111"/>
      <c r="G44" s="111"/>
      <c r="H44" s="113"/>
      <c r="I44" s="9"/>
      <c r="J44" s="90"/>
      <c r="K44" s="9"/>
      <c r="L44" s="124"/>
      <c r="M44" s="125"/>
      <c r="N44" s="95"/>
      <c r="O44" s="102"/>
      <c r="P44" s="63"/>
      <c r="Q44" s="145"/>
      <c r="R44" s="146"/>
      <c r="S44" s="95"/>
      <c r="T44" s="102"/>
      <c r="U44" s="70"/>
      <c r="V44" s="93"/>
      <c r="W44" s="64" t="e">
        <f>TEXT(VLOOKUP($A43,[1]liste_inscriptions!$A:$AJ,35,FALSE)," ")</f>
        <v>#N/A</v>
      </c>
      <c r="X44" s="95"/>
      <c r="Y44" s="97"/>
      <c r="Z44" s="151"/>
    </row>
    <row r="45" spans="1:26" s="13" customFormat="1" ht="15" customHeight="1">
      <c r="A45" s="115"/>
      <c r="B45" s="111"/>
      <c r="C45" s="111"/>
      <c r="D45" s="111"/>
      <c r="E45" s="111"/>
      <c r="F45" s="111"/>
      <c r="G45" s="111"/>
      <c r="H45" s="113"/>
      <c r="I45" s="9"/>
      <c r="J45" s="90"/>
      <c r="K45" s="9"/>
      <c r="L45" s="124"/>
      <c r="M45" s="125"/>
      <c r="N45" s="95"/>
      <c r="O45" s="102"/>
      <c r="P45" s="63"/>
      <c r="Q45" s="145"/>
      <c r="R45" s="146"/>
      <c r="S45" s="95"/>
      <c r="T45" s="102"/>
      <c r="U45" s="70"/>
      <c r="V45" s="93"/>
      <c r="W45" s="64" t="e">
        <f>TEXT(VLOOKUP($A43,[1]liste_inscriptions!$A:$AJ,36,FALSE)," ")</f>
        <v>#N/A</v>
      </c>
      <c r="X45" s="95"/>
      <c r="Y45" s="97"/>
      <c r="Z45" s="151"/>
    </row>
    <row r="46" spans="1:26" s="13" customFormat="1" ht="15" customHeight="1">
      <c r="A46" s="115">
        <v>50</v>
      </c>
      <c r="B46" s="111" t="e">
        <f>VLOOKUP($A46,[1]liste_inscriptions!$A:$AD,6,FALSE)</f>
        <v>#N/A</v>
      </c>
      <c r="C46" s="111" t="e">
        <f>VLOOKUP($A46,[1]liste_inscriptions!$A:$AD,9,FALSE)</f>
        <v>#N/A</v>
      </c>
      <c r="D46" s="111" t="e">
        <f>VLOOKUP($A46,[1]liste_inscriptions!$A:$AD,12,FALSE)</f>
        <v>#N/A</v>
      </c>
      <c r="E46" s="111" t="e">
        <f>VLOOKUP($A46,[1]liste_inscriptions!$A:$AD,14,FALSE)</f>
        <v>#N/A</v>
      </c>
      <c r="F46" s="111" t="e">
        <f>VLOOKUP($A46,[1]liste_inscriptions!$A:$AD,17,FALSE)</f>
        <v>#N/A</v>
      </c>
      <c r="G46" s="111" t="e">
        <f>VLOOKUP($A46,[1]liste_inscriptions!$A:$AD,16,FALSE)</f>
        <v>#N/A</v>
      </c>
      <c r="H46" s="113" t="e">
        <f>VLOOKUP($A46,[1]liste_inscriptions!$A:$AD,18,FALSE)</f>
        <v>#N/A</v>
      </c>
      <c r="I46" s="9"/>
      <c r="J46" s="90"/>
      <c r="K46" s="9"/>
      <c r="L46" s="124" t="s">
        <v>70</v>
      </c>
      <c r="M46" s="125"/>
      <c r="N46" s="95"/>
      <c r="O46" s="102"/>
      <c r="P46" s="63"/>
      <c r="Q46" s="145" t="e">
        <f>TEXT(VLOOKUP($A46,[1]liste_inscriptions!$A:$AJ,30,FALSE)," ")</f>
        <v>#N/A</v>
      </c>
      <c r="R46" s="146"/>
      <c r="S46" s="95" t="str">
        <f>IF(ISNA(INDEX(médiateurs!$A:$O,MATCH(Q46,médiateurs!$C:$C,0),1)),"",INDEX(médiateurs!$A:$O,MATCH(Q46,médiateurs!$C:$C,0),1))</f>
        <v/>
      </c>
      <c r="T46" s="102" t="e">
        <f>IF(AND(VLOOKUP(médiateurs!$AQ$2,médiateurs!$C:$C,1,0)=médiateurs!$AQ$2,Q46=médiateurs!$AP$2),VLOOKUP(médiateurs!$AQ$2,médiateurs!$C:$AC,14,0),IF(AND(VLOOKUP(médiateurs!$AK$2,médiateurs!$C:$C,1,0)=médiateurs!$AK$2,Q46=médiateurs!$AI$2),VLOOKUP(médiateurs!$AK$2,médiateurs!$C:$AC,14,0),IF(AND(VLOOKUP(médiateurs!$AL$2,médiateurs!$C:$C,1,0)=médiateurs!$AL$2,Q46=médiateurs!$AJ$2),VLOOKUP(médiateurs!$AL$2,médiateurs!$C:$AC,14,0)," ")))</f>
        <v>#N/A</v>
      </c>
      <c r="U46" s="70"/>
      <c r="V46" s="93" t="s">
        <v>48</v>
      </c>
      <c r="W46" s="64" t="e">
        <f>TEXT(VLOOKUP($A46,[1]liste_inscriptions!$A:$AJ,34,FALSE)," ")</f>
        <v>#N/A</v>
      </c>
      <c r="X46" s="95" t="e">
        <f>INDEX(médiateurs!$A:$O,MATCH(V46,médiateurs!$C:$C,0),1)</f>
        <v>#N/A</v>
      </c>
      <c r="Y46" s="97"/>
      <c r="Z46" s="151" t="e">
        <f>TEXT(VLOOKUP($A46,[1]liste_inscriptions!$A:$AD,29,FALSE)," ")</f>
        <v>#N/A</v>
      </c>
    </row>
    <row r="47" spans="1:26" s="13" customFormat="1" ht="15" customHeight="1">
      <c r="A47" s="115"/>
      <c r="B47" s="111"/>
      <c r="C47" s="111"/>
      <c r="D47" s="111"/>
      <c r="E47" s="111"/>
      <c r="F47" s="111"/>
      <c r="G47" s="111"/>
      <c r="H47" s="113"/>
      <c r="I47" s="9"/>
      <c r="J47" s="90"/>
      <c r="K47" s="9"/>
      <c r="L47" s="124"/>
      <c r="M47" s="125"/>
      <c r="N47" s="95"/>
      <c r="O47" s="102"/>
      <c r="P47" s="63"/>
      <c r="Q47" s="145"/>
      <c r="R47" s="146"/>
      <c r="S47" s="95"/>
      <c r="T47" s="102"/>
      <c r="U47" s="70"/>
      <c r="V47" s="93"/>
      <c r="W47" s="64" t="e">
        <f>TEXT(VLOOKUP($A46,[1]liste_inscriptions!$A:$AJ,35,FALSE)," ")</f>
        <v>#N/A</v>
      </c>
      <c r="X47" s="95"/>
      <c r="Y47" s="97"/>
      <c r="Z47" s="151"/>
    </row>
    <row r="48" spans="1:26" s="13" customFormat="1" ht="15" customHeight="1">
      <c r="A48" s="115"/>
      <c r="B48" s="111"/>
      <c r="C48" s="111"/>
      <c r="D48" s="111"/>
      <c r="E48" s="111"/>
      <c r="F48" s="111"/>
      <c r="G48" s="111"/>
      <c r="H48" s="113"/>
      <c r="I48" s="9"/>
      <c r="J48" s="90"/>
      <c r="K48" s="9"/>
      <c r="L48" s="124"/>
      <c r="M48" s="125"/>
      <c r="N48" s="95"/>
      <c r="O48" s="102"/>
      <c r="P48" s="63"/>
      <c r="Q48" s="145"/>
      <c r="R48" s="146"/>
      <c r="S48" s="95"/>
      <c r="T48" s="102"/>
      <c r="U48" s="70"/>
      <c r="V48" s="93"/>
      <c r="W48" s="64" t="e">
        <f>TEXT(VLOOKUP($A46,[1]liste_inscriptions!$A:$AJ,36,FALSE)," ")</f>
        <v>#N/A</v>
      </c>
      <c r="X48" s="95"/>
      <c r="Y48" s="97"/>
      <c r="Z48" s="151"/>
    </row>
    <row r="49" spans="1:26" s="5" customFormat="1" ht="15" customHeight="1">
      <c r="A49" s="115">
        <v>51</v>
      </c>
      <c r="B49" s="111" t="e">
        <f>VLOOKUP($A49,[1]liste_inscriptions!$A:$AD,6,FALSE)</f>
        <v>#N/A</v>
      </c>
      <c r="C49" s="111" t="e">
        <f>VLOOKUP($A49,[1]liste_inscriptions!$A:$AD,9,FALSE)</f>
        <v>#N/A</v>
      </c>
      <c r="D49" s="111" t="e">
        <f>VLOOKUP($A49,[1]liste_inscriptions!$A:$AD,12,FALSE)</f>
        <v>#N/A</v>
      </c>
      <c r="E49" s="111" t="e">
        <f>VLOOKUP($A49,[1]liste_inscriptions!$A:$AD,14,FALSE)</f>
        <v>#N/A</v>
      </c>
      <c r="F49" s="111" t="e">
        <f>VLOOKUP($A49,[1]liste_inscriptions!$A:$AD,17,FALSE)</f>
        <v>#N/A</v>
      </c>
      <c r="G49" s="111" t="e">
        <f>VLOOKUP($A49,[1]liste_inscriptions!$A:$AD,16,FALSE)</f>
        <v>#N/A</v>
      </c>
      <c r="H49" s="113" t="e">
        <f>VLOOKUP($A49,[1]liste_inscriptions!$A:$AD,18,FALSE)</f>
        <v>#N/A</v>
      </c>
      <c r="I49" s="9"/>
      <c r="J49" s="90"/>
      <c r="K49" s="9"/>
      <c r="L49" s="124" t="s">
        <v>70</v>
      </c>
      <c r="M49" s="125"/>
      <c r="N49" s="95"/>
      <c r="O49" s="102"/>
      <c r="P49" s="63"/>
      <c r="Q49" s="145" t="e">
        <f>TEXT(VLOOKUP($A49,[1]liste_inscriptions!$A:$AJ,30,FALSE)," ")</f>
        <v>#N/A</v>
      </c>
      <c r="R49" s="146"/>
      <c r="S49" s="95" t="str">
        <f>IF(ISNA(INDEX(médiateurs!$A:$O,MATCH(Q49,médiateurs!$C:$C,0),1)),"",INDEX(médiateurs!$A:$O,MATCH(Q49,médiateurs!$C:$C,0),1))</f>
        <v/>
      </c>
      <c r="T49" s="102" t="e">
        <f>IF(AND(VLOOKUP(médiateurs!$AQ$2,médiateurs!$C:$C,1,0)=médiateurs!$AQ$2,Q49=médiateurs!$AP$2),VLOOKUP(médiateurs!$AQ$2,médiateurs!$C:$AC,14,0),IF(AND(VLOOKUP(médiateurs!$AK$2,médiateurs!$C:$C,1,0)=médiateurs!$AK$2,Q49=médiateurs!$AI$2),VLOOKUP(médiateurs!$AK$2,médiateurs!$C:$AC,14,0),IF(AND(VLOOKUP(médiateurs!$AL$2,médiateurs!$C:$C,1,0)=médiateurs!$AL$2,Q49=médiateurs!$AJ$2),VLOOKUP(médiateurs!$AL$2,médiateurs!$C:$AC,14,0)," ")))</f>
        <v>#N/A</v>
      </c>
      <c r="U49" s="70"/>
      <c r="V49" s="93" t="s">
        <v>35</v>
      </c>
      <c r="W49" s="64" t="e">
        <f>TEXT(VLOOKUP($A49,[1]liste_inscriptions!$A:$AJ,34,FALSE)," ")</f>
        <v>#N/A</v>
      </c>
      <c r="X49" s="95" t="e">
        <f>INDEX(médiateurs!$A:$O,MATCH(V49,médiateurs!$C:$C,0),1)</f>
        <v>#N/A</v>
      </c>
      <c r="Y49" s="97"/>
      <c r="Z49" s="151" t="e">
        <f>TEXT(VLOOKUP($A49,[1]liste_inscriptions!$A:$AD,29,FALSE)," ")</f>
        <v>#N/A</v>
      </c>
    </row>
    <row r="50" spans="1:26" s="5" customFormat="1" ht="15" customHeight="1">
      <c r="A50" s="115"/>
      <c r="B50" s="111"/>
      <c r="C50" s="111"/>
      <c r="D50" s="111"/>
      <c r="E50" s="111"/>
      <c r="F50" s="111"/>
      <c r="G50" s="111"/>
      <c r="H50" s="113"/>
      <c r="I50" s="9"/>
      <c r="J50" s="90"/>
      <c r="K50" s="9"/>
      <c r="L50" s="124"/>
      <c r="M50" s="125"/>
      <c r="N50" s="95"/>
      <c r="O50" s="102"/>
      <c r="P50" s="63"/>
      <c r="Q50" s="145"/>
      <c r="R50" s="146"/>
      <c r="S50" s="95"/>
      <c r="T50" s="102"/>
      <c r="U50" s="70"/>
      <c r="V50" s="93"/>
      <c r="W50" s="64" t="e">
        <f>TEXT(VLOOKUP($A49,[1]liste_inscriptions!$A:$AJ,35,FALSE)," ")</f>
        <v>#N/A</v>
      </c>
      <c r="X50" s="95"/>
      <c r="Y50" s="97"/>
      <c r="Z50" s="151"/>
    </row>
    <row r="51" spans="1:26" s="5" customFormat="1" ht="15" customHeight="1">
      <c r="A51" s="115"/>
      <c r="B51" s="111"/>
      <c r="C51" s="111"/>
      <c r="D51" s="111"/>
      <c r="E51" s="111"/>
      <c r="F51" s="111"/>
      <c r="G51" s="111"/>
      <c r="H51" s="113"/>
      <c r="I51" s="9"/>
      <c r="J51" s="90"/>
      <c r="K51" s="9"/>
      <c r="L51" s="124"/>
      <c r="M51" s="125"/>
      <c r="N51" s="95"/>
      <c r="O51" s="102"/>
      <c r="P51" s="63"/>
      <c r="Q51" s="145"/>
      <c r="R51" s="146"/>
      <c r="S51" s="95"/>
      <c r="T51" s="102"/>
      <c r="U51" s="70"/>
      <c r="V51" s="93"/>
      <c r="W51" s="64" t="e">
        <f>TEXT(VLOOKUP($A49,[1]liste_inscriptions!$A:$AJ,36,FALSE)," ")</f>
        <v>#N/A</v>
      </c>
      <c r="X51" s="95"/>
      <c r="Y51" s="97"/>
      <c r="Z51" s="151"/>
    </row>
    <row r="52" spans="1:26" s="5" customFormat="1" ht="15" customHeight="1">
      <c r="A52" s="115">
        <v>52</v>
      </c>
      <c r="B52" s="111" t="e">
        <f>VLOOKUP($A52,[1]liste_inscriptions!$A:$AD,6,FALSE)</f>
        <v>#N/A</v>
      </c>
      <c r="C52" s="111" t="e">
        <f>VLOOKUP($A52,[1]liste_inscriptions!$A:$AD,9,FALSE)</f>
        <v>#N/A</v>
      </c>
      <c r="D52" s="111" t="e">
        <f>VLOOKUP($A52,[1]liste_inscriptions!$A:$AD,12,FALSE)</f>
        <v>#N/A</v>
      </c>
      <c r="E52" s="111" t="e">
        <f>VLOOKUP($A52,[1]liste_inscriptions!$A:$AD,14,FALSE)</f>
        <v>#N/A</v>
      </c>
      <c r="F52" s="111" t="e">
        <f>VLOOKUP($A52,[1]liste_inscriptions!$A:$AD,17,FALSE)</f>
        <v>#N/A</v>
      </c>
      <c r="G52" s="111" t="e">
        <f>VLOOKUP($A52,[1]liste_inscriptions!$A:$AD,16,FALSE)</f>
        <v>#N/A</v>
      </c>
      <c r="H52" s="113" t="e">
        <f>VLOOKUP($A52,[1]liste_inscriptions!$A:$AD,18,FALSE)</f>
        <v>#N/A</v>
      </c>
      <c r="I52" s="9"/>
      <c r="J52" s="90"/>
      <c r="K52" s="9"/>
      <c r="L52" s="124" t="s">
        <v>71</v>
      </c>
      <c r="M52" s="125"/>
      <c r="N52" s="95" t="e">
        <f>INDEX(médiateurs!$A:$O,MATCH(L52,médiateurs!$C:$C,0),1)</f>
        <v>#N/A</v>
      </c>
      <c r="O52" s="102" t="e">
        <f>INDEX(médiateurs!$A:$O,MATCH("Projection ENSP 2",médiateurs!$C:$C,0),1)</f>
        <v>#N/A</v>
      </c>
      <c r="P52" s="63"/>
      <c r="Q52" s="145" t="e">
        <f>TEXT(VLOOKUP($A52,[1]liste_inscriptions!$A:$AJ,30,FALSE)," ")</f>
        <v>#N/A</v>
      </c>
      <c r="R52" s="146"/>
      <c r="S52" s="95" t="str">
        <f>IF(ISNA(INDEX(médiateurs!$A:$O,MATCH(Q52,médiateurs!$C:$C,0),1)),"",INDEX(médiateurs!$A:$O,MATCH(Q52,médiateurs!$C:$C,0),1))</f>
        <v/>
      </c>
      <c r="T52" s="102" t="e">
        <f>IF(AND(VLOOKUP(médiateurs!$AQ$2,médiateurs!$C:$C,1,0)=médiateurs!$AQ$2,Q52=médiateurs!$AP$2),VLOOKUP(médiateurs!$AQ$2,médiateurs!$C:$AC,14,0),IF(AND(VLOOKUP(médiateurs!$AK$2,médiateurs!$C:$C,1,0)=médiateurs!$AK$2,Q52=médiateurs!$AI$2),VLOOKUP(médiateurs!$AK$2,médiateurs!$C:$AC,14,0),IF(AND(VLOOKUP(médiateurs!$AL$2,médiateurs!$C:$C,1,0)=médiateurs!$AL$2,Q52=médiateurs!$AJ$2),VLOOKUP(médiateurs!$AL$2,médiateurs!$C:$AC,14,0)," ")))</f>
        <v>#N/A</v>
      </c>
      <c r="U52" s="70"/>
      <c r="V52" s="93" t="s">
        <v>33</v>
      </c>
      <c r="W52" s="64" t="e">
        <f>TEXT(VLOOKUP($A52,[1]liste_inscriptions!$A:$AJ,34,FALSE)," ")</f>
        <v>#N/A</v>
      </c>
      <c r="X52" s="95" t="e">
        <f>INDEX(médiateurs!$A:$O,MATCH(V52,médiateurs!$C:$C,0),1)</f>
        <v>#N/A</v>
      </c>
      <c r="Y52" s="97"/>
      <c r="Z52" s="151" t="e">
        <f>TEXT(VLOOKUP($A52,[1]liste_inscriptions!$A:$AD,29,FALSE)," ")</f>
        <v>#N/A</v>
      </c>
    </row>
    <row r="53" spans="1:26" s="5" customFormat="1" ht="15" customHeight="1">
      <c r="A53" s="115"/>
      <c r="B53" s="111"/>
      <c r="C53" s="111"/>
      <c r="D53" s="111"/>
      <c r="E53" s="111"/>
      <c r="F53" s="111"/>
      <c r="G53" s="111"/>
      <c r="H53" s="113"/>
      <c r="I53" s="9"/>
      <c r="J53" s="90"/>
      <c r="K53" s="9"/>
      <c r="L53" s="124"/>
      <c r="M53" s="125"/>
      <c r="N53" s="95"/>
      <c r="O53" s="102"/>
      <c r="P53" s="63"/>
      <c r="Q53" s="145"/>
      <c r="R53" s="146"/>
      <c r="S53" s="95"/>
      <c r="T53" s="102"/>
      <c r="U53" s="70"/>
      <c r="V53" s="93"/>
      <c r="W53" s="64" t="e">
        <f>TEXT(VLOOKUP($A52,[1]liste_inscriptions!$A:$AJ,35,FALSE)," ")</f>
        <v>#N/A</v>
      </c>
      <c r="X53" s="95"/>
      <c r="Y53" s="97"/>
      <c r="Z53" s="151"/>
    </row>
    <row r="54" spans="1:26" s="5" customFormat="1" ht="15" customHeight="1">
      <c r="A54" s="115"/>
      <c r="B54" s="111"/>
      <c r="C54" s="111"/>
      <c r="D54" s="111"/>
      <c r="E54" s="111"/>
      <c r="F54" s="111"/>
      <c r="G54" s="111"/>
      <c r="H54" s="113"/>
      <c r="I54" s="9"/>
      <c r="J54" s="90"/>
      <c r="K54" s="9"/>
      <c r="L54" s="124"/>
      <c r="M54" s="125"/>
      <c r="N54" s="95"/>
      <c r="O54" s="102"/>
      <c r="P54" s="63"/>
      <c r="Q54" s="145"/>
      <c r="R54" s="146"/>
      <c r="S54" s="95"/>
      <c r="T54" s="102"/>
      <c r="U54" s="70"/>
      <c r="V54" s="93"/>
      <c r="W54" s="64" t="e">
        <f>TEXT(VLOOKUP($A52,[1]liste_inscriptions!$A:$AJ,36,FALSE)," ")</f>
        <v>#N/A</v>
      </c>
      <c r="X54" s="95"/>
      <c r="Y54" s="97"/>
      <c r="Z54" s="151"/>
    </row>
    <row r="55" spans="1:26" s="5" customFormat="1" ht="15" customHeight="1">
      <c r="A55" s="115">
        <v>53</v>
      </c>
      <c r="B55" s="111" t="e">
        <f>VLOOKUP($A55,[1]liste_inscriptions!$A:$AD,6,FALSE)</f>
        <v>#N/A</v>
      </c>
      <c r="C55" s="111" t="e">
        <f>VLOOKUP($A55,[1]liste_inscriptions!$A:$AD,9,FALSE)</f>
        <v>#N/A</v>
      </c>
      <c r="D55" s="111" t="e">
        <f>VLOOKUP($A55,[1]liste_inscriptions!$A:$AD,12,FALSE)</f>
        <v>#N/A</v>
      </c>
      <c r="E55" s="111" t="e">
        <f>VLOOKUP($A55,[1]liste_inscriptions!$A:$AD,14,FALSE)</f>
        <v>#N/A</v>
      </c>
      <c r="F55" s="111" t="e">
        <f>VLOOKUP($A55,[1]liste_inscriptions!$A:$AD,17,FALSE)</f>
        <v>#N/A</v>
      </c>
      <c r="G55" s="111" t="e">
        <f>VLOOKUP($A55,[1]liste_inscriptions!$A:$AD,16,FALSE)</f>
        <v>#N/A</v>
      </c>
      <c r="H55" s="113" t="e">
        <f>VLOOKUP($A55,[1]liste_inscriptions!$A:$AD,18,FALSE)</f>
        <v>#N/A</v>
      </c>
      <c r="I55" s="9"/>
      <c r="J55" s="90"/>
      <c r="K55" s="9"/>
      <c r="L55" s="124" t="s">
        <v>71</v>
      </c>
      <c r="M55" s="125"/>
      <c r="N55" s="95"/>
      <c r="O55" s="102"/>
      <c r="P55" s="63"/>
      <c r="Q55" s="145" t="e">
        <f>TEXT(VLOOKUP($A55,[1]liste_inscriptions!$A:$AJ,30,FALSE)," ")</f>
        <v>#N/A</v>
      </c>
      <c r="R55" s="146"/>
      <c r="S55" s="95" t="str">
        <f>IF(ISNA(INDEX(médiateurs!$A:$O,MATCH(Q55,médiateurs!$C:$C,0),1)),"",INDEX(médiateurs!$A:$O,MATCH(Q55,médiateurs!$C:$C,0),1))</f>
        <v/>
      </c>
      <c r="T55" s="102" t="e">
        <f>IF(AND(VLOOKUP(médiateurs!$AQ$2,médiateurs!$C:$C,1,0)=médiateurs!$AQ$2,Q55=médiateurs!$AP$2),VLOOKUP(médiateurs!$AQ$2,médiateurs!$C:$AC,14,0),IF(AND(VLOOKUP(médiateurs!$AK$2,médiateurs!$C:$C,1,0)=médiateurs!$AK$2,Q55=médiateurs!$AI$2),VLOOKUP(médiateurs!$AK$2,médiateurs!$C:$AC,14,0),IF(AND(VLOOKUP(médiateurs!$AL$2,médiateurs!$C:$C,1,0)=médiateurs!$AL$2,Q55=médiateurs!$AJ$2),VLOOKUP(médiateurs!$AL$2,médiateurs!$C:$AC,14,0)," ")))</f>
        <v>#N/A</v>
      </c>
      <c r="U55" s="70"/>
      <c r="V55" s="93" t="s">
        <v>9</v>
      </c>
      <c r="W55" s="64" t="e">
        <f>TEXT(VLOOKUP($A55,[1]liste_inscriptions!$A:$AJ,34,FALSE)," ")</f>
        <v>#N/A</v>
      </c>
      <c r="X55" s="95" t="e">
        <f>INDEX(médiateurs!$A:$O,MATCH(V55,médiateurs!$C:$C,0),1)</f>
        <v>#N/A</v>
      </c>
      <c r="Y55" s="97"/>
      <c r="Z55" s="151" t="e">
        <f>TEXT(VLOOKUP($A55,[1]liste_inscriptions!$A:$AD,29,FALSE)," ")</f>
        <v>#N/A</v>
      </c>
    </row>
    <row r="56" spans="1:26" s="5" customFormat="1" ht="15" customHeight="1">
      <c r="A56" s="115"/>
      <c r="B56" s="111"/>
      <c r="C56" s="111"/>
      <c r="D56" s="111"/>
      <c r="E56" s="111"/>
      <c r="F56" s="111"/>
      <c r="G56" s="111"/>
      <c r="H56" s="113"/>
      <c r="I56" s="9"/>
      <c r="J56" s="90"/>
      <c r="K56" s="9"/>
      <c r="L56" s="124"/>
      <c r="M56" s="125"/>
      <c r="N56" s="95"/>
      <c r="O56" s="102"/>
      <c r="P56" s="63"/>
      <c r="Q56" s="145"/>
      <c r="R56" s="146"/>
      <c r="S56" s="95"/>
      <c r="T56" s="102"/>
      <c r="U56" s="70"/>
      <c r="V56" s="93"/>
      <c r="W56" s="64" t="e">
        <f>TEXT(VLOOKUP($A55,[1]liste_inscriptions!$A:$AJ,35,FALSE)," ")</f>
        <v>#N/A</v>
      </c>
      <c r="X56" s="95"/>
      <c r="Y56" s="97"/>
      <c r="Z56" s="151"/>
    </row>
    <row r="57" spans="1:26" s="5" customFormat="1" ht="15" customHeight="1">
      <c r="A57" s="115"/>
      <c r="B57" s="111"/>
      <c r="C57" s="111"/>
      <c r="D57" s="111"/>
      <c r="E57" s="111"/>
      <c r="F57" s="111"/>
      <c r="G57" s="111"/>
      <c r="H57" s="113"/>
      <c r="I57" s="9"/>
      <c r="J57" s="90"/>
      <c r="K57" s="9"/>
      <c r="L57" s="124"/>
      <c r="M57" s="125"/>
      <c r="N57" s="95"/>
      <c r="O57" s="102"/>
      <c r="P57" s="63"/>
      <c r="Q57" s="145"/>
      <c r="R57" s="146"/>
      <c r="S57" s="95"/>
      <c r="T57" s="102"/>
      <c r="U57" s="70"/>
      <c r="V57" s="93"/>
      <c r="W57" s="64" t="e">
        <f>TEXT(VLOOKUP($A55,[1]liste_inscriptions!$A:$AJ,36,FALSE)," ")</f>
        <v>#N/A</v>
      </c>
      <c r="X57" s="95"/>
      <c r="Y57" s="97"/>
      <c r="Z57" s="151"/>
    </row>
    <row r="58" spans="1:26" s="5" customFormat="1" ht="15" customHeight="1">
      <c r="A58" s="115">
        <v>54</v>
      </c>
      <c r="B58" s="111" t="e">
        <f>VLOOKUP($A58,[1]liste_inscriptions!$A:$AD,6,FALSE)</f>
        <v>#N/A</v>
      </c>
      <c r="C58" s="111" t="e">
        <f>VLOOKUP($A58,[1]liste_inscriptions!$A:$AD,9,FALSE)</f>
        <v>#N/A</v>
      </c>
      <c r="D58" s="111" t="e">
        <f>VLOOKUP($A58,[1]liste_inscriptions!$A:$AD,12,FALSE)</f>
        <v>#N/A</v>
      </c>
      <c r="E58" s="111" t="e">
        <f>VLOOKUP($A58,[1]liste_inscriptions!$A:$AD,14,FALSE)</f>
        <v>#N/A</v>
      </c>
      <c r="F58" s="111" t="e">
        <f>VLOOKUP($A58,[1]liste_inscriptions!$A:$AD,17,FALSE)</f>
        <v>#N/A</v>
      </c>
      <c r="G58" s="111" t="e">
        <f>VLOOKUP($A58,[1]liste_inscriptions!$A:$AD,16,FALSE)</f>
        <v>#N/A</v>
      </c>
      <c r="H58" s="113" t="e">
        <f>VLOOKUP($A58,[1]liste_inscriptions!$A:$AD,18,FALSE)</f>
        <v>#N/A</v>
      </c>
      <c r="I58" s="9"/>
      <c r="J58" s="90"/>
      <c r="K58" s="9"/>
      <c r="L58" s="124" t="s">
        <v>71</v>
      </c>
      <c r="M58" s="125"/>
      <c r="N58" s="95"/>
      <c r="O58" s="102"/>
      <c r="P58" s="63"/>
      <c r="Q58" s="145" t="e">
        <f>TEXT(VLOOKUP($A58,[1]liste_inscriptions!$A:$AJ,30,FALSE)," ")</f>
        <v>#N/A</v>
      </c>
      <c r="R58" s="146"/>
      <c r="S58" s="95" t="str">
        <f>IF(ISNA(INDEX(médiateurs!$A:$O,MATCH(Q58,médiateurs!$C:$C,0),1)),"",INDEX(médiateurs!$A:$O,MATCH(Q58,médiateurs!$C:$C,0),1))</f>
        <v/>
      </c>
      <c r="T58" s="102" t="e">
        <f>IF(AND(VLOOKUP(médiateurs!$AQ$2,médiateurs!$C:$C,1,0)=médiateurs!$AQ$2,Q58=médiateurs!$AP$2),VLOOKUP(médiateurs!$AQ$2,médiateurs!$C:$AC,14,0),IF(AND(VLOOKUP(médiateurs!$AK$2,médiateurs!$C:$C,1,0)=médiateurs!$AK$2,Q58=médiateurs!$AI$2),VLOOKUP(médiateurs!$AK$2,médiateurs!$C:$AC,14,0),IF(AND(VLOOKUP(médiateurs!$AL$2,médiateurs!$C:$C,1,0)=médiateurs!$AL$2,Q58=médiateurs!$AJ$2),VLOOKUP(médiateurs!$AL$2,médiateurs!$C:$AC,14,0)," ")))</f>
        <v>#N/A</v>
      </c>
      <c r="U58" s="70"/>
      <c r="V58" s="93" t="s">
        <v>10</v>
      </c>
      <c r="W58" s="64" t="e">
        <f>TEXT(VLOOKUP($A58,[1]liste_inscriptions!$A:$AJ,34,FALSE)," ")</f>
        <v>#N/A</v>
      </c>
      <c r="X58" s="95" t="e">
        <f>INDEX(médiateurs!$A:$O,MATCH(V58,médiateurs!$C:$C,0),1)</f>
        <v>#N/A</v>
      </c>
      <c r="Y58" s="97"/>
      <c r="Z58" s="151" t="e">
        <f>TEXT(VLOOKUP($A58,[1]liste_inscriptions!$A:$AD,29,FALSE)," ")</f>
        <v>#N/A</v>
      </c>
    </row>
    <row r="59" spans="1:26" s="5" customFormat="1" ht="15" customHeight="1">
      <c r="A59" s="115"/>
      <c r="B59" s="111"/>
      <c r="C59" s="111"/>
      <c r="D59" s="111"/>
      <c r="E59" s="111"/>
      <c r="F59" s="111"/>
      <c r="G59" s="111"/>
      <c r="H59" s="113"/>
      <c r="I59" s="9"/>
      <c r="J59" s="90"/>
      <c r="K59" s="9"/>
      <c r="L59" s="124"/>
      <c r="M59" s="125"/>
      <c r="N59" s="95"/>
      <c r="O59" s="102"/>
      <c r="P59" s="63"/>
      <c r="Q59" s="145"/>
      <c r="R59" s="146"/>
      <c r="S59" s="95"/>
      <c r="T59" s="102"/>
      <c r="U59" s="70"/>
      <c r="V59" s="93"/>
      <c r="W59" s="64" t="e">
        <f>TEXT(VLOOKUP($A58,[1]liste_inscriptions!$A:$AJ,35,FALSE)," ")</f>
        <v>#N/A</v>
      </c>
      <c r="X59" s="95"/>
      <c r="Y59" s="97"/>
      <c r="Z59" s="151"/>
    </row>
    <row r="60" spans="1:26" s="5" customFormat="1" ht="15" customHeight="1">
      <c r="A60" s="115"/>
      <c r="B60" s="111"/>
      <c r="C60" s="111"/>
      <c r="D60" s="111"/>
      <c r="E60" s="111"/>
      <c r="F60" s="111"/>
      <c r="G60" s="111"/>
      <c r="H60" s="113"/>
      <c r="I60" s="9"/>
      <c r="J60" s="90"/>
      <c r="K60" s="9"/>
      <c r="L60" s="124"/>
      <c r="M60" s="125"/>
      <c r="N60" s="95"/>
      <c r="O60" s="102"/>
      <c r="P60" s="63"/>
      <c r="Q60" s="145"/>
      <c r="R60" s="146"/>
      <c r="S60" s="95"/>
      <c r="T60" s="102"/>
      <c r="U60" s="70"/>
      <c r="V60" s="93"/>
      <c r="W60" s="64" t="e">
        <f>TEXT(VLOOKUP($A58,[1]liste_inscriptions!$A:$AJ,36,FALSE)," ")</f>
        <v>#N/A</v>
      </c>
      <c r="X60" s="95"/>
      <c r="Y60" s="98"/>
      <c r="Z60" s="151"/>
    </row>
    <row r="61" spans="1:26" s="5" customFormat="1" ht="15" customHeight="1">
      <c r="A61" s="115">
        <v>55</v>
      </c>
      <c r="B61" s="111" t="e">
        <f>VLOOKUP($A61,[1]liste_inscriptions!$A:$AD,6,FALSE)</f>
        <v>#N/A</v>
      </c>
      <c r="C61" s="111" t="e">
        <f>VLOOKUP($A61,[1]liste_inscriptions!$A:$AD,9,FALSE)</f>
        <v>#N/A</v>
      </c>
      <c r="D61" s="111" t="e">
        <f>VLOOKUP($A61,[1]liste_inscriptions!$A:$AD,12,FALSE)</f>
        <v>#N/A</v>
      </c>
      <c r="E61" s="111" t="e">
        <f>VLOOKUP($A61,[1]liste_inscriptions!$A:$AD,14,FALSE)</f>
        <v>#N/A</v>
      </c>
      <c r="F61" s="111" t="e">
        <f>VLOOKUP($A61,[1]liste_inscriptions!$A:$AD,17,FALSE)</f>
        <v>#N/A</v>
      </c>
      <c r="G61" s="111" t="e">
        <f>VLOOKUP($A61,[1]liste_inscriptions!$A:$AD,16,FALSE)</f>
        <v>#N/A</v>
      </c>
      <c r="H61" s="113" t="e">
        <f>VLOOKUP($A61,[1]liste_inscriptions!$A:$AD,18,FALSE)</f>
        <v>#N/A</v>
      </c>
      <c r="I61" s="9"/>
      <c r="J61" s="90"/>
      <c r="K61" s="9"/>
      <c r="L61" s="124" t="s">
        <v>15</v>
      </c>
      <c r="M61" s="125"/>
      <c r="N61" s="135"/>
      <c r="O61" s="136"/>
      <c r="P61" s="63"/>
      <c r="Q61" s="145" t="e">
        <f>TEXT(VLOOKUP($A61,[1]liste_inscriptions!$A:$AJ,30,FALSE)," ")</f>
        <v>#N/A</v>
      </c>
      <c r="R61" s="146"/>
      <c r="S61" s="95" t="str">
        <f>IF(ISNA(INDEX(médiateurs!$A:$O,MATCH(Q61,médiateurs!$C:$C,0),1)),"",INDEX(médiateurs!$A:$O,MATCH(Q61,médiateurs!$C:$C,0),1))</f>
        <v/>
      </c>
      <c r="T61" s="102" t="e">
        <f>IF(AND(VLOOKUP(médiateurs!$AQ$2,médiateurs!$C:$C,1,0)=médiateurs!$AQ$2,Q61=médiateurs!$AP$2),VLOOKUP(médiateurs!$AQ$2,médiateurs!$C:$AC,14,0),IF(AND(VLOOKUP(médiateurs!$AK$2,médiateurs!$C:$C,1,0)=médiateurs!$AK$2,Q61=médiateurs!$AI$2),VLOOKUP(médiateurs!$AK$2,médiateurs!$C:$AC,14,0),IF(AND(VLOOKUP(médiateurs!$AL$2,médiateurs!$C:$C,1,0)=médiateurs!$AL$2,Q61=médiateurs!$AJ$2),VLOOKUP(médiateurs!$AL$2,médiateurs!$C:$AC,14,0)," ")))</f>
        <v>#N/A</v>
      </c>
      <c r="U61" s="70"/>
      <c r="V61" s="93" t="s">
        <v>72</v>
      </c>
      <c r="W61" s="64" t="e">
        <f>TEXT(VLOOKUP($A61,[1]liste_inscriptions!$A:$AJ,34,FALSE)," ")</f>
        <v>#N/A</v>
      </c>
      <c r="X61" s="95" t="e">
        <f>INDEX(médiateurs!$A:$O,MATCH(V61,médiateurs!$C:$C,0),1)</f>
        <v>#N/A</v>
      </c>
      <c r="Y61" s="99" t="e">
        <f>INDEX(médiateurs!$A:$O,MATCH("accueil SNCF 2",médiateurs!$C:$C,0),1)</f>
        <v>#N/A</v>
      </c>
      <c r="Z61" s="151" t="e">
        <f>TEXT(VLOOKUP($A61,[1]liste_inscriptions!$A:$AD,29,FALSE)," ")</f>
        <v>#N/A</v>
      </c>
    </row>
    <row r="62" spans="1:26" s="5" customFormat="1" ht="15" customHeight="1">
      <c r="A62" s="115"/>
      <c r="B62" s="111"/>
      <c r="C62" s="111"/>
      <c r="D62" s="111"/>
      <c r="E62" s="111"/>
      <c r="F62" s="111"/>
      <c r="G62" s="111"/>
      <c r="H62" s="113"/>
      <c r="I62" s="9"/>
      <c r="J62" s="90"/>
      <c r="K62" s="9"/>
      <c r="L62" s="124"/>
      <c r="M62" s="125"/>
      <c r="N62" s="135"/>
      <c r="O62" s="136"/>
      <c r="P62" s="63"/>
      <c r="Q62" s="145"/>
      <c r="R62" s="146"/>
      <c r="S62" s="95"/>
      <c r="T62" s="102"/>
      <c r="U62" s="70"/>
      <c r="V62" s="93"/>
      <c r="W62" s="64" t="e">
        <f>TEXT(VLOOKUP($A61,[1]liste_inscriptions!$A:$AJ,35,FALSE)," ")</f>
        <v>#N/A</v>
      </c>
      <c r="X62" s="95"/>
      <c r="Y62" s="97"/>
      <c r="Z62" s="151"/>
    </row>
    <row r="63" spans="1:26" s="5" customFormat="1" ht="15" customHeight="1">
      <c r="A63" s="115"/>
      <c r="B63" s="111"/>
      <c r="C63" s="111"/>
      <c r="D63" s="111"/>
      <c r="E63" s="111"/>
      <c r="F63" s="111"/>
      <c r="G63" s="111"/>
      <c r="H63" s="113"/>
      <c r="I63" s="9"/>
      <c r="J63" s="90"/>
      <c r="K63" s="9"/>
      <c r="L63" s="124"/>
      <c r="M63" s="125"/>
      <c r="N63" s="135"/>
      <c r="O63" s="136"/>
      <c r="P63" s="63"/>
      <c r="Q63" s="145"/>
      <c r="R63" s="146"/>
      <c r="S63" s="95"/>
      <c r="T63" s="102"/>
      <c r="U63" s="70"/>
      <c r="V63" s="93"/>
      <c r="W63" s="64" t="e">
        <f>TEXT(VLOOKUP($A61,[1]liste_inscriptions!$A:$AJ,36,FALSE)," ")</f>
        <v>#N/A</v>
      </c>
      <c r="X63" s="95"/>
      <c r="Y63" s="97"/>
      <c r="Z63" s="151"/>
    </row>
    <row r="64" spans="1:26" s="5" customFormat="1" ht="15" customHeight="1">
      <c r="A64" s="115">
        <v>56</v>
      </c>
      <c r="B64" s="111" t="e">
        <f>VLOOKUP($A64,[1]liste_inscriptions!$A:$AD,6,FALSE)</f>
        <v>#N/A</v>
      </c>
      <c r="C64" s="111" t="e">
        <f>VLOOKUP($A64,[1]liste_inscriptions!$A:$AD,9,FALSE)</f>
        <v>#N/A</v>
      </c>
      <c r="D64" s="111" t="e">
        <f>VLOOKUP($A64,[1]liste_inscriptions!$A:$AD,12,FALSE)</f>
        <v>#N/A</v>
      </c>
      <c r="E64" s="111" t="e">
        <f>VLOOKUP($A64,[1]liste_inscriptions!$A:$AD,14,FALSE)</f>
        <v>#N/A</v>
      </c>
      <c r="F64" s="111" t="e">
        <f>VLOOKUP($A64,[1]liste_inscriptions!$A:$AD,17,FALSE)</f>
        <v>#N/A</v>
      </c>
      <c r="G64" s="111" t="e">
        <f>VLOOKUP($A64,[1]liste_inscriptions!$A:$AD,16,FALSE)</f>
        <v>#N/A</v>
      </c>
      <c r="H64" s="113" t="e">
        <f>VLOOKUP($A64,[1]liste_inscriptions!$A:$AD,18,FALSE)</f>
        <v>#N/A</v>
      </c>
      <c r="I64" s="9"/>
      <c r="J64" s="90"/>
      <c r="K64" s="9"/>
      <c r="L64" s="124" t="s">
        <v>15</v>
      </c>
      <c r="M64" s="125"/>
      <c r="N64" s="135"/>
      <c r="O64" s="136"/>
      <c r="P64" s="63"/>
      <c r="Q64" s="145" t="e">
        <f>TEXT(VLOOKUP($A64,[1]liste_inscriptions!$A:$AJ,30,FALSE)," ")</f>
        <v>#N/A</v>
      </c>
      <c r="R64" s="146"/>
      <c r="S64" s="95" t="str">
        <f>IF(ISNA(INDEX(médiateurs!$A:$O,MATCH(Q64,médiateurs!$C:$C,0),1)),"",INDEX(médiateurs!$A:$O,MATCH(Q64,médiateurs!$C:$C,0),1))</f>
        <v/>
      </c>
      <c r="T64" s="102" t="e">
        <f>IF(AND(VLOOKUP(médiateurs!$AQ$2,médiateurs!$C:$C,1,0)=médiateurs!$AQ$2,Q64=médiateurs!$AP$2),VLOOKUP(médiateurs!$AQ$2,médiateurs!$C:$AC,14,0),IF(AND(VLOOKUP(médiateurs!$AK$2,médiateurs!$C:$C,1,0)=médiateurs!$AK$2,Q64=médiateurs!$AI$2),VLOOKUP(médiateurs!$AK$2,médiateurs!$C:$AC,14,0),IF(AND(VLOOKUP(médiateurs!$AL$2,médiateurs!$C:$C,1,0)=médiateurs!$AL$2,Q64=médiateurs!$AJ$2),VLOOKUP(médiateurs!$AL$2,médiateurs!$C:$AC,14,0)," ")))</f>
        <v>#N/A</v>
      </c>
      <c r="U64" s="70"/>
      <c r="V64" s="93" t="s">
        <v>50</v>
      </c>
      <c r="W64" s="64" t="e">
        <f>TEXT(VLOOKUP($A64,[1]liste_inscriptions!$A:$AJ,34,FALSE)," ")</f>
        <v>#N/A</v>
      </c>
      <c r="X64" s="95" t="e">
        <f>INDEX(médiateurs!$A:$O,MATCH(V64,médiateurs!$C:$C,0),1)</f>
        <v>#N/A</v>
      </c>
      <c r="Y64" s="97"/>
      <c r="Z64" s="151" t="e">
        <f>TEXT(VLOOKUP($A64,[1]liste_inscriptions!$A:$AD,29,FALSE)," ")</f>
        <v>#N/A</v>
      </c>
    </row>
    <row r="65" spans="1:26" s="5" customFormat="1" ht="15" customHeight="1">
      <c r="A65" s="115"/>
      <c r="B65" s="111"/>
      <c r="C65" s="111"/>
      <c r="D65" s="111"/>
      <c r="E65" s="111"/>
      <c r="F65" s="111"/>
      <c r="G65" s="111"/>
      <c r="H65" s="113"/>
      <c r="I65" s="9"/>
      <c r="J65" s="90"/>
      <c r="K65" s="9"/>
      <c r="L65" s="124"/>
      <c r="M65" s="125"/>
      <c r="N65" s="135"/>
      <c r="O65" s="136"/>
      <c r="P65" s="63"/>
      <c r="Q65" s="145"/>
      <c r="R65" s="146"/>
      <c r="S65" s="95"/>
      <c r="T65" s="102"/>
      <c r="U65" s="70"/>
      <c r="V65" s="93"/>
      <c r="W65" s="64" t="e">
        <f>TEXT(VLOOKUP($A64,[1]liste_inscriptions!$A:$AJ,35,FALSE)," ")</f>
        <v>#N/A</v>
      </c>
      <c r="X65" s="95"/>
      <c r="Y65" s="97"/>
      <c r="Z65" s="151"/>
    </row>
    <row r="66" spans="1:26" s="5" customFormat="1" ht="15" customHeight="1">
      <c r="A66" s="115"/>
      <c r="B66" s="111"/>
      <c r="C66" s="111"/>
      <c r="D66" s="111"/>
      <c r="E66" s="111"/>
      <c r="F66" s="111"/>
      <c r="G66" s="111"/>
      <c r="H66" s="113"/>
      <c r="I66" s="9"/>
      <c r="J66" s="90"/>
      <c r="K66" s="9"/>
      <c r="L66" s="124"/>
      <c r="M66" s="125"/>
      <c r="N66" s="135"/>
      <c r="O66" s="136"/>
      <c r="P66" s="63"/>
      <c r="Q66" s="145"/>
      <c r="R66" s="146"/>
      <c r="S66" s="95"/>
      <c r="T66" s="102"/>
      <c r="U66" s="70"/>
      <c r="V66" s="93"/>
      <c r="W66" s="64" t="e">
        <f>TEXT(VLOOKUP($A64,[1]liste_inscriptions!$A:$AJ,36,FALSE)," ")</f>
        <v>#N/A</v>
      </c>
      <c r="X66" s="95"/>
      <c r="Y66" s="97"/>
      <c r="Z66" s="151"/>
    </row>
    <row r="67" spans="1:26" s="5" customFormat="1" ht="15" customHeight="1">
      <c r="A67" s="115">
        <v>57</v>
      </c>
      <c r="B67" s="111" t="e">
        <f>VLOOKUP($A67,[1]liste_inscriptions!$A:$AD,6,FALSE)</f>
        <v>#N/A</v>
      </c>
      <c r="C67" s="111" t="e">
        <f>VLOOKUP($A67,[1]liste_inscriptions!$A:$AD,9,FALSE)</f>
        <v>#N/A</v>
      </c>
      <c r="D67" s="111" t="e">
        <f>VLOOKUP($A67,[1]liste_inscriptions!$A:$AD,12,FALSE)</f>
        <v>#N/A</v>
      </c>
      <c r="E67" s="111" t="e">
        <f>VLOOKUP($A67,[1]liste_inscriptions!$A:$AD,14,FALSE)</f>
        <v>#N/A</v>
      </c>
      <c r="F67" s="111" t="e">
        <f>VLOOKUP($A67,[1]liste_inscriptions!$A:$AD,17,FALSE)</f>
        <v>#N/A</v>
      </c>
      <c r="G67" s="111" t="e">
        <f>VLOOKUP($A67,[1]liste_inscriptions!$A:$AD,16,FALSE)</f>
        <v>#N/A</v>
      </c>
      <c r="H67" s="113" t="e">
        <f>VLOOKUP($A67,[1]liste_inscriptions!$A:$AD,18,FALSE)</f>
        <v>#N/A</v>
      </c>
      <c r="I67" s="9"/>
      <c r="J67" s="90"/>
      <c r="K67" s="9"/>
      <c r="L67" s="124" t="s">
        <v>15</v>
      </c>
      <c r="M67" s="125"/>
      <c r="N67" s="135"/>
      <c r="O67" s="136"/>
      <c r="P67" s="63"/>
      <c r="Q67" s="145" t="e">
        <f>TEXT(VLOOKUP($A67,[1]liste_inscriptions!$A:$AJ,30,FALSE)," ")</f>
        <v>#N/A</v>
      </c>
      <c r="R67" s="146"/>
      <c r="S67" s="95" t="str">
        <f>IF(ISNA(INDEX(médiateurs!$A:$O,MATCH(Q67,médiateurs!$C:$C,0),1)),"",INDEX(médiateurs!$A:$O,MATCH(Q67,médiateurs!$C:$C,0),1))</f>
        <v/>
      </c>
      <c r="T67" s="102" t="e">
        <f>IF(AND(VLOOKUP(médiateurs!$AQ$2,médiateurs!$C:$C,1,0)=médiateurs!$AQ$2,Q67=médiateurs!$AP$2),VLOOKUP(médiateurs!$AQ$2,médiateurs!$C:$AC,14,0),IF(AND(VLOOKUP(médiateurs!$AK$2,médiateurs!$C:$C,1,0)=médiateurs!$AK$2,Q67=médiateurs!$AI$2),VLOOKUP(médiateurs!$AK$2,médiateurs!$C:$AC,14,0),IF(AND(VLOOKUP(médiateurs!$AL$2,médiateurs!$C:$C,1,0)=médiateurs!$AL$2,Q67=médiateurs!$AJ$2),VLOOKUP(médiateurs!$AL$2,médiateurs!$C:$AC,14,0)," ")))</f>
        <v>#N/A</v>
      </c>
      <c r="U67" s="70"/>
      <c r="V67" s="93" t="s">
        <v>17</v>
      </c>
      <c r="W67" s="64" t="e">
        <f>TEXT(VLOOKUP($A67,[1]liste_inscriptions!$A:$AJ,34,FALSE)," ")</f>
        <v>#N/A</v>
      </c>
      <c r="X67" s="95" t="e">
        <f>INDEX(médiateurs!$A:$O,MATCH(V67,médiateurs!$C:$C,0),1)</f>
        <v>#N/A</v>
      </c>
      <c r="Y67" s="97"/>
      <c r="Z67" s="151" t="e">
        <f>TEXT(VLOOKUP($A67,[1]liste_inscriptions!$A:$AD,29,FALSE)," ")</f>
        <v>#N/A</v>
      </c>
    </row>
    <row r="68" spans="1:26" s="5" customFormat="1" ht="15" customHeight="1">
      <c r="A68" s="115"/>
      <c r="B68" s="111"/>
      <c r="C68" s="111"/>
      <c r="D68" s="111"/>
      <c r="E68" s="111"/>
      <c r="F68" s="111"/>
      <c r="G68" s="111"/>
      <c r="H68" s="113"/>
      <c r="I68" s="9"/>
      <c r="J68" s="90"/>
      <c r="K68" s="9"/>
      <c r="L68" s="124"/>
      <c r="M68" s="125"/>
      <c r="N68" s="135"/>
      <c r="O68" s="136"/>
      <c r="P68" s="63"/>
      <c r="Q68" s="145"/>
      <c r="R68" s="146"/>
      <c r="S68" s="95"/>
      <c r="T68" s="102"/>
      <c r="U68" s="70"/>
      <c r="V68" s="93"/>
      <c r="W68" s="64" t="e">
        <f>TEXT(VLOOKUP($A67,[1]liste_inscriptions!$A:$AJ,35,FALSE)," ")</f>
        <v>#N/A</v>
      </c>
      <c r="X68" s="95"/>
      <c r="Y68" s="97"/>
      <c r="Z68" s="151"/>
    </row>
    <row r="69" spans="1:26" s="5" customFormat="1" ht="15" customHeight="1">
      <c r="A69" s="115"/>
      <c r="B69" s="111"/>
      <c r="C69" s="111"/>
      <c r="D69" s="111"/>
      <c r="E69" s="111"/>
      <c r="F69" s="111"/>
      <c r="G69" s="111"/>
      <c r="H69" s="113"/>
      <c r="I69" s="9"/>
      <c r="J69" s="90"/>
      <c r="K69" s="9"/>
      <c r="L69" s="124"/>
      <c r="M69" s="125"/>
      <c r="N69" s="135"/>
      <c r="O69" s="136"/>
      <c r="P69" s="63"/>
      <c r="Q69" s="145"/>
      <c r="R69" s="146"/>
      <c r="S69" s="95"/>
      <c r="T69" s="102"/>
      <c r="U69" s="70"/>
      <c r="V69" s="93"/>
      <c r="W69" s="64" t="e">
        <f>TEXT(VLOOKUP($A67,[1]liste_inscriptions!$A:$AJ,36,FALSE)," ")</f>
        <v>#N/A</v>
      </c>
      <c r="X69" s="95"/>
      <c r="Y69" s="97"/>
      <c r="Z69" s="151"/>
    </row>
    <row r="70" spans="1:26" s="5" customFormat="1" ht="15" customHeight="1">
      <c r="A70" s="117">
        <v>58</v>
      </c>
      <c r="B70" s="111" t="e">
        <f>VLOOKUP($A70,[1]liste_inscriptions!$A:$AD,6,FALSE)</f>
        <v>#N/A</v>
      </c>
      <c r="C70" s="111" t="e">
        <f>VLOOKUP($A70,[1]liste_inscriptions!$A:$AD,9,FALSE)</f>
        <v>#N/A</v>
      </c>
      <c r="D70" s="111" t="e">
        <f>VLOOKUP($A70,[1]liste_inscriptions!$A:$AD,12,FALSE)</f>
        <v>#N/A</v>
      </c>
      <c r="E70" s="111" t="e">
        <f>VLOOKUP($A70,[1]liste_inscriptions!$A:$AD,14,FALSE)</f>
        <v>#N/A</v>
      </c>
      <c r="F70" s="111" t="e">
        <f>VLOOKUP($A70,[1]liste_inscriptions!$A:$AD,17,FALSE)</f>
        <v>#N/A</v>
      </c>
      <c r="G70" s="111" t="e">
        <f>VLOOKUP($A70,[1]liste_inscriptions!$A:$AD,16,FALSE)</f>
        <v>#N/A</v>
      </c>
      <c r="H70" s="113" t="e">
        <f>VLOOKUP($A70,[1]liste_inscriptions!$A:$AD,18,FALSE)</f>
        <v>#N/A</v>
      </c>
      <c r="I70" s="9"/>
      <c r="J70" s="90"/>
      <c r="K70" s="9"/>
      <c r="L70" s="124" t="s">
        <v>15</v>
      </c>
      <c r="M70" s="125"/>
      <c r="N70" s="135"/>
      <c r="O70" s="136"/>
      <c r="P70" s="63"/>
      <c r="Q70" s="145" t="e">
        <f>TEXT(VLOOKUP($A70,[1]liste_inscriptions!$A:$AJ,30,FALSE)," ")</f>
        <v>#N/A</v>
      </c>
      <c r="R70" s="146"/>
      <c r="S70" s="95" t="str">
        <f>IF(ISNA(INDEX(médiateurs!$A:$O,MATCH(Q70,médiateurs!$C:$C,0),1)),"",INDEX(médiateurs!$A:$O,MATCH(Q70,médiateurs!$C:$C,0),1))</f>
        <v/>
      </c>
      <c r="T70" s="102" t="e">
        <f>IF(AND(VLOOKUP(médiateurs!$AQ$2,médiateurs!$C:$C,1,0)=médiateurs!$AQ$2,Q70=médiateurs!$AP$2),VLOOKUP(médiateurs!$AQ$2,médiateurs!$C:$AC,14,0),IF(AND(VLOOKUP(médiateurs!$AK$2,médiateurs!$C:$C,1,0)=médiateurs!$AK$2,Q70=médiateurs!$AI$2),VLOOKUP(médiateurs!$AK$2,médiateurs!$C:$AC,14,0),IF(AND(VLOOKUP(médiateurs!$AL$2,médiateurs!$C:$C,1,0)=médiateurs!$AL$2,Q70=médiateurs!$AJ$2),VLOOKUP(médiateurs!$AL$2,médiateurs!$C:$AC,14,0)," ")))</f>
        <v>#N/A</v>
      </c>
      <c r="U70" s="70"/>
      <c r="V70" s="93" t="s">
        <v>45</v>
      </c>
      <c r="W70" s="64" t="e">
        <f>TEXT(VLOOKUP($A70,[1]liste_inscriptions!$A:$AJ,34,FALSE)," ")</f>
        <v>#N/A</v>
      </c>
      <c r="X70" s="95" t="e">
        <f>INDEX(médiateurs!$A:$O,MATCH(V70,médiateurs!$C:$C,0),1)</f>
        <v>#N/A</v>
      </c>
      <c r="Y70" s="97"/>
      <c r="Z70" s="151" t="e">
        <f>TEXT(VLOOKUP($A70,[1]liste_inscriptions!$A:$AD,29,FALSE)," ")</f>
        <v>#N/A</v>
      </c>
    </row>
    <row r="71" spans="1:26" s="5" customFormat="1" ht="15" customHeight="1">
      <c r="A71" s="117"/>
      <c r="B71" s="111"/>
      <c r="C71" s="111"/>
      <c r="D71" s="111"/>
      <c r="E71" s="111"/>
      <c r="F71" s="111"/>
      <c r="G71" s="111"/>
      <c r="H71" s="113"/>
      <c r="I71" s="9"/>
      <c r="J71" s="90"/>
      <c r="K71" s="9"/>
      <c r="L71" s="124"/>
      <c r="M71" s="125"/>
      <c r="N71" s="135"/>
      <c r="O71" s="136"/>
      <c r="P71" s="63"/>
      <c r="Q71" s="145"/>
      <c r="R71" s="146"/>
      <c r="S71" s="95"/>
      <c r="T71" s="102"/>
      <c r="U71" s="70"/>
      <c r="V71" s="93"/>
      <c r="W71" s="64" t="e">
        <f>TEXT(VLOOKUP($A70,[1]liste_inscriptions!$A:$AJ,35,FALSE)," ")</f>
        <v>#N/A</v>
      </c>
      <c r="X71" s="95"/>
      <c r="Y71" s="97"/>
      <c r="Z71" s="151"/>
    </row>
    <row r="72" spans="1:26" s="5" customFormat="1" ht="15" customHeight="1">
      <c r="A72" s="117"/>
      <c r="B72" s="111"/>
      <c r="C72" s="111"/>
      <c r="D72" s="111"/>
      <c r="E72" s="111"/>
      <c r="F72" s="111"/>
      <c r="G72" s="111"/>
      <c r="H72" s="113"/>
      <c r="I72" s="9"/>
      <c r="J72" s="90"/>
      <c r="K72" s="9"/>
      <c r="L72" s="124"/>
      <c r="M72" s="125"/>
      <c r="N72" s="135"/>
      <c r="O72" s="136"/>
      <c r="P72" s="63"/>
      <c r="Q72" s="145"/>
      <c r="R72" s="146"/>
      <c r="S72" s="95"/>
      <c r="T72" s="102"/>
      <c r="U72" s="70"/>
      <c r="V72" s="93"/>
      <c r="W72" s="64" t="e">
        <f>TEXT(VLOOKUP($A70,[1]liste_inscriptions!$A:$AJ,36,FALSE)," ")</f>
        <v>#N/A</v>
      </c>
      <c r="X72" s="95"/>
      <c r="Y72" s="97"/>
      <c r="Z72" s="151"/>
    </row>
    <row r="73" spans="1:26" s="5" customFormat="1" ht="15" customHeight="1">
      <c r="A73" s="117">
        <v>59</v>
      </c>
      <c r="B73" s="111" t="e">
        <f>VLOOKUP($A73,[1]liste_inscriptions!$A:$AD,6,FALSE)</f>
        <v>#N/A</v>
      </c>
      <c r="C73" s="111" t="e">
        <f>VLOOKUP($A73,[1]liste_inscriptions!$A:$AD,9,FALSE)</f>
        <v>#N/A</v>
      </c>
      <c r="D73" s="111" t="e">
        <f>VLOOKUP($A73,[1]liste_inscriptions!$A:$AD,12,FALSE)</f>
        <v>#N/A</v>
      </c>
      <c r="E73" s="111" t="e">
        <f>VLOOKUP($A73,[1]liste_inscriptions!$A:$AD,14,FALSE)</f>
        <v>#N/A</v>
      </c>
      <c r="F73" s="111" t="e">
        <f>VLOOKUP($A73,[1]liste_inscriptions!$A:$AD,17,FALSE)</f>
        <v>#N/A</v>
      </c>
      <c r="G73" s="111" t="e">
        <f>VLOOKUP($A73,[1]liste_inscriptions!$A:$AD,16,FALSE)</f>
        <v>#N/A</v>
      </c>
      <c r="H73" s="113" t="e">
        <f>VLOOKUP($A73,[1]liste_inscriptions!$A:$AD,18,FALSE)</f>
        <v>#N/A</v>
      </c>
      <c r="I73" s="9"/>
      <c r="J73" s="90"/>
      <c r="K73" s="9"/>
      <c r="L73" s="124" t="s">
        <v>15</v>
      </c>
      <c r="M73" s="125"/>
      <c r="N73" s="135"/>
      <c r="O73" s="136"/>
      <c r="P73" s="63"/>
      <c r="Q73" s="145" t="e">
        <f>TEXT(VLOOKUP($A73,[1]liste_inscriptions!$A:$AJ,30,FALSE)," ")</f>
        <v>#N/A</v>
      </c>
      <c r="R73" s="146"/>
      <c r="S73" s="95" t="str">
        <f>IF(ISNA(INDEX(médiateurs!$A:$O,MATCH(Q73,médiateurs!$C:$C,0),1)),"",INDEX(médiateurs!$A:$O,MATCH(Q73,médiateurs!$C:$C,0),1))</f>
        <v/>
      </c>
      <c r="T73" s="102" t="e">
        <f>IF(AND(VLOOKUP(médiateurs!$AQ$2,médiateurs!$C:$C,1,0)=médiateurs!$AQ$2,Q73=médiateurs!$AP$2),VLOOKUP(médiateurs!$AQ$2,médiateurs!$C:$AC,14,0),IF(AND(VLOOKUP(médiateurs!$AK$2,médiateurs!$C:$C,1,0)=médiateurs!$AK$2,Q73=médiateurs!$AI$2),VLOOKUP(médiateurs!$AK$2,médiateurs!$C:$AC,14,0),IF(AND(VLOOKUP(médiateurs!$AL$2,médiateurs!$C:$C,1,0)=médiateurs!$AL$2,Q73=médiateurs!$AJ$2),VLOOKUP(médiateurs!$AL$2,médiateurs!$C:$AC,14,0)," ")))</f>
        <v>#N/A</v>
      </c>
      <c r="U73" s="70"/>
      <c r="V73" s="93" t="s">
        <v>67</v>
      </c>
      <c r="W73" s="64" t="e">
        <f>TEXT(VLOOKUP($A73,[1]liste_inscriptions!$A:$AJ,34,FALSE)," ")</f>
        <v>#N/A</v>
      </c>
      <c r="X73" s="95" t="e">
        <f>INDEX(médiateurs!$A:$O,MATCH(V73,médiateurs!$C:$C,0),1)</f>
        <v>#N/A</v>
      </c>
      <c r="Y73" s="97"/>
      <c r="Z73" s="151" t="e">
        <f>TEXT(VLOOKUP($A73,[1]liste_inscriptions!$A:$AD,29,FALSE)," ")</f>
        <v>#N/A</v>
      </c>
    </row>
    <row r="74" spans="1:26" s="5" customFormat="1" ht="15" customHeight="1">
      <c r="A74" s="117"/>
      <c r="B74" s="111"/>
      <c r="C74" s="111"/>
      <c r="D74" s="111"/>
      <c r="E74" s="111"/>
      <c r="F74" s="111"/>
      <c r="G74" s="111"/>
      <c r="H74" s="113"/>
      <c r="I74" s="9"/>
      <c r="J74" s="90"/>
      <c r="K74" s="9"/>
      <c r="L74" s="124"/>
      <c r="M74" s="125"/>
      <c r="N74" s="135"/>
      <c r="O74" s="136"/>
      <c r="P74" s="63"/>
      <c r="Q74" s="145"/>
      <c r="R74" s="146"/>
      <c r="S74" s="95"/>
      <c r="T74" s="102"/>
      <c r="U74" s="70"/>
      <c r="V74" s="93"/>
      <c r="W74" s="64" t="e">
        <f>TEXT(VLOOKUP($A73,[1]liste_inscriptions!$A:$AJ,35,FALSE)," ")</f>
        <v>#N/A</v>
      </c>
      <c r="X74" s="95"/>
      <c r="Y74" s="97"/>
      <c r="Z74" s="151"/>
    </row>
    <row r="75" spans="1:26" s="5" customFormat="1" ht="15" customHeight="1">
      <c r="A75" s="117"/>
      <c r="B75" s="111"/>
      <c r="C75" s="111"/>
      <c r="D75" s="111"/>
      <c r="E75" s="111"/>
      <c r="F75" s="111"/>
      <c r="G75" s="111"/>
      <c r="H75" s="113"/>
      <c r="I75" s="9"/>
      <c r="J75" s="90"/>
      <c r="K75" s="9"/>
      <c r="L75" s="124"/>
      <c r="M75" s="125"/>
      <c r="N75" s="135"/>
      <c r="O75" s="136"/>
      <c r="P75" s="63"/>
      <c r="Q75" s="145"/>
      <c r="R75" s="146"/>
      <c r="S75" s="95"/>
      <c r="T75" s="102"/>
      <c r="U75" s="70"/>
      <c r="V75" s="93"/>
      <c r="W75" s="64" t="e">
        <f>TEXT(VLOOKUP($A73,[1]liste_inscriptions!$A:$AJ,36,FALSE)," ")</f>
        <v>#N/A</v>
      </c>
      <c r="X75" s="95"/>
      <c r="Y75" s="97"/>
      <c r="Z75" s="151"/>
    </row>
    <row r="76" spans="1:26" s="5" customFormat="1" ht="15" customHeight="1">
      <c r="A76" s="117">
        <v>60</v>
      </c>
      <c r="B76" s="111" t="e">
        <f>VLOOKUP($A76,[1]liste_inscriptions!$A:$AD,6,FALSE)</f>
        <v>#N/A</v>
      </c>
      <c r="C76" s="111" t="e">
        <f>VLOOKUP($A76,[1]liste_inscriptions!$A:$AD,9,FALSE)</f>
        <v>#N/A</v>
      </c>
      <c r="D76" s="111" t="e">
        <f>VLOOKUP($A76,[1]liste_inscriptions!$A:$AD,12,FALSE)</f>
        <v>#N/A</v>
      </c>
      <c r="E76" s="111" t="e">
        <f>VLOOKUP($A76,[1]liste_inscriptions!$A:$AD,14,FALSE)</f>
        <v>#N/A</v>
      </c>
      <c r="F76" s="111" t="e">
        <f>VLOOKUP($A76,[1]liste_inscriptions!$A:$AD,17,FALSE)</f>
        <v>#N/A</v>
      </c>
      <c r="G76" s="111" t="e">
        <f>VLOOKUP($A76,[1]liste_inscriptions!$A:$AD,16,FALSE)</f>
        <v>#N/A</v>
      </c>
      <c r="H76" s="113" t="e">
        <f>VLOOKUP($A76,[1]liste_inscriptions!$A:$AD,18,FALSE)</f>
        <v>#N/A</v>
      </c>
      <c r="I76" s="9"/>
      <c r="J76" s="90"/>
      <c r="K76" s="9"/>
      <c r="L76" s="124" t="s">
        <v>15</v>
      </c>
      <c r="M76" s="125"/>
      <c r="N76" s="135"/>
      <c r="O76" s="136"/>
      <c r="P76" s="63"/>
      <c r="Q76" s="145" t="e">
        <f>TEXT(VLOOKUP($A76,[1]liste_inscriptions!$A:$AJ,30,FALSE)," ")</f>
        <v>#N/A</v>
      </c>
      <c r="R76" s="146"/>
      <c r="S76" s="95" t="str">
        <f>IF(ISNA(INDEX(médiateurs!$A:$O,MATCH(Q76,médiateurs!$C:$C,0),1)),"",INDEX(médiateurs!$A:$O,MATCH(Q76,médiateurs!$C:$C,0),1))</f>
        <v/>
      </c>
      <c r="T76" s="102" t="e">
        <f>IF(AND(VLOOKUP(médiateurs!$AQ$2,médiateurs!$C:$C,1,0)=médiateurs!$AQ$2,Q76=médiateurs!$AP$2),VLOOKUP(médiateurs!$AQ$2,médiateurs!$C:$AC,14,0),IF(AND(VLOOKUP(médiateurs!$AK$2,médiateurs!$C:$C,1,0)=médiateurs!$AK$2,Q76=médiateurs!$AI$2),VLOOKUP(médiateurs!$AK$2,médiateurs!$C:$AC,14,0),IF(AND(VLOOKUP(médiateurs!$AL$2,médiateurs!$C:$C,1,0)=médiateurs!$AL$2,Q76=médiateurs!$AJ$2),VLOOKUP(médiateurs!$AL$2,médiateurs!$C:$AC,14,0)," ")))</f>
        <v>#N/A</v>
      </c>
      <c r="U76" s="70"/>
      <c r="V76" s="93" t="s">
        <v>68</v>
      </c>
      <c r="W76" s="64" t="e">
        <f>TEXT(VLOOKUP($A76,[1]liste_inscriptions!$A:$AJ,34,FALSE)," ")</f>
        <v>#N/A</v>
      </c>
      <c r="X76" s="95" t="e">
        <f>INDEX(médiateurs!$A:$O,MATCH(V76,médiateurs!$C:$C,0),1)</f>
        <v>#N/A</v>
      </c>
      <c r="Y76" s="97"/>
      <c r="Z76" s="151" t="e">
        <f>TEXT(VLOOKUP($A76,[1]liste_inscriptions!$A:$AD,29,FALSE)," ")</f>
        <v>#N/A</v>
      </c>
    </row>
    <row r="77" spans="1:26" s="5" customFormat="1" ht="15" customHeight="1">
      <c r="A77" s="117"/>
      <c r="B77" s="111"/>
      <c r="C77" s="111"/>
      <c r="D77" s="111"/>
      <c r="E77" s="111"/>
      <c r="F77" s="111"/>
      <c r="G77" s="111"/>
      <c r="H77" s="113"/>
      <c r="I77" s="9"/>
      <c r="J77" s="90"/>
      <c r="K77" s="9"/>
      <c r="L77" s="124"/>
      <c r="M77" s="125"/>
      <c r="N77" s="135"/>
      <c r="O77" s="136"/>
      <c r="P77" s="63"/>
      <c r="Q77" s="145"/>
      <c r="R77" s="146"/>
      <c r="S77" s="95"/>
      <c r="T77" s="102"/>
      <c r="U77" s="70"/>
      <c r="V77" s="93"/>
      <c r="W77" s="64" t="e">
        <f>TEXT(VLOOKUP($A76,[1]liste_inscriptions!$A:$AJ,35,FALSE)," ")</f>
        <v>#N/A</v>
      </c>
      <c r="X77" s="95"/>
      <c r="Y77" s="97"/>
      <c r="Z77" s="151"/>
    </row>
    <row r="78" spans="1:26" s="5" customFormat="1" ht="15" customHeight="1" thickBot="1">
      <c r="A78" s="118"/>
      <c r="B78" s="112"/>
      <c r="C78" s="112"/>
      <c r="D78" s="112"/>
      <c r="E78" s="112"/>
      <c r="F78" s="112"/>
      <c r="G78" s="112"/>
      <c r="H78" s="114"/>
      <c r="I78" s="9"/>
      <c r="J78" s="91"/>
      <c r="K78" s="9"/>
      <c r="L78" s="126"/>
      <c r="M78" s="127"/>
      <c r="N78" s="137"/>
      <c r="O78" s="138"/>
      <c r="P78" s="63"/>
      <c r="Q78" s="147"/>
      <c r="R78" s="148"/>
      <c r="S78" s="149"/>
      <c r="T78" s="103"/>
      <c r="U78" s="71"/>
      <c r="V78" s="107"/>
      <c r="W78" s="62" t="e">
        <f>TEXT(VLOOKUP($A76,[1]liste_inscriptions!$A:$AJ,36,FALSE)," ")</f>
        <v>#N/A</v>
      </c>
      <c r="X78" s="149"/>
      <c r="Y78" s="100"/>
      <c r="Z78" s="152"/>
    </row>
    <row r="79" spans="1:26" s="5" customFormat="1" ht="13" customHeight="1" thickBot="1">
      <c r="A79" s="15"/>
      <c r="B79" s="13"/>
      <c r="C79" s="13"/>
      <c r="D79" s="13"/>
      <c r="E79" s="13"/>
      <c r="F79" s="13"/>
      <c r="G79" s="4"/>
      <c r="H79" s="13"/>
      <c r="I79" s="13"/>
      <c r="J79" s="13"/>
      <c r="K79" s="13"/>
      <c r="L79" s="13"/>
      <c r="M79" s="13"/>
      <c r="N79" s="15"/>
      <c r="O79" s="13"/>
      <c r="P79" s="13"/>
      <c r="Q79" s="13"/>
      <c r="R79" s="13"/>
      <c r="S79" s="15"/>
      <c r="T79" s="15"/>
      <c r="U79" s="13"/>
      <c r="V79" s="13"/>
      <c r="W79" s="13"/>
      <c r="X79" s="15"/>
      <c r="Y79" s="15"/>
      <c r="Z79" s="13"/>
    </row>
    <row r="80" spans="1:26" s="5" customFormat="1" ht="40" customHeight="1" thickBot="1">
      <c r="A80" s="160" t="s">
        <v>57</v>
      </c>
      <c r="B80" s="161"/>
      <c r="C80" s="161"/>
      <c r="D80" s="161"/>
      <c r="E80" s="161"/>
      <c r="F80" s="161"/>
      <c r="G80" s="161"/>
      <c r="H80" s="161"/>
      <c r="I80" s="161"/>
      <c r="J80" s="161"/>
      <c r="K80" s="161"/>
      <c r="L80" s="161"/>
      <c r="M80" s="161"/>
      <c r="N80" s="161"/>
      <c r="O80" s="161"/>
      <c r="P80" s="161"/>
      <c r="Q80" s="161"/>
      <c r="R80" s="161"/>
      <c r="S80" s="161"/>
      <c r="T80" s="161"/>
      <c r="U80" s="161"/>
      <c r="V80" s="161"/>
      <c r="W80" s="161"/>
      <c r="X80" s="161"/>
      <c r="Y80" s="161"/>
      <c r="Z80" s="162"/>
    </row>
    <row r="81" spans="1:26" s="10" customFormat="1" ht="40" customHeight="1" thickBot="1">
      <c r="A81" s="41" t="s">
        <v>19</v>
      </c>
      <c r="B81" s="42" t="s">
        <v>30</v>
      </c>
      <c r="C81" s="42" t="s">
        <v>63</v>
      </c>
      <c r="D81" s="42" t="s">
        <v>64</v>
      </c>
      <c r="E81" s="42" t="s">
        <v>65</v>
      </c>
      <c r="F81" s="42" t="s">
        <v>66</v>
      </c>
      <c r="G81" s="42" t="s">
        <v>54</v>
      </c>
      <c r="H81" s="43" t="s">
        <v>55</v>
      </c>
      <c r="I81" s="11"/>
      <c r="J81" s="66" t="s">
        <v>69</v>
      </c>
      <c r="K81" s="58"/>
      <c r="L81" s="155" t="s">
        <v>58</v>
      </c>
      <c r="M81" s="156"/>
      <c r="N81" s="153" t="s">
        <v>24</v>
      </c>
      <c r="O81" s="154"/>
      <c r="P81" s="13"/>
      <c r="Q81" s="33" t="s">
        <v>60</v>
      </c>
      <c r="R81" s="68" t="s">
        <v>73</v>
      </c>
      <c r="S81" s="34" t="s">
        <v>81</v>
      </c>
      <c r="T81" s="35" t="s">
        <v>18</v>
      </c>
      <c r="U81" s="14"/>
      <c r="V81" s="158" t="s">
        <v>61</v>
      </c>
      <c r="W81" s="159"/>
      <c r="X81" s="153" t="s">
        <v>24</v>
      </c>
      <c r="Y81" s="157"/>
      <c r="Z81" s="47" t="s">
        <v>37</v>
      </c>
    </row>
    <row r="82" spans="1:26" s="13" customFormat="1" ht="15" customHeight="1">
      <c r="A82" s="120">
        <v>61</v>
      </c>
      <c r="B82" s="121" t="e">
        <f>VLOOKUP($A82,[1]liste_inscriptions!$A:$AD,6,FALSE)</f>
        <v>#N/A</v>
      </c>
      <c r="C82" s="121" t="e">
        <f>VLOOKUP($A82,[1]liste_inscriptions!$A:$AD,9,FALSE)</f>
        <v>#N/A</v>
      </c>
      <c r="D82" s="121" t="e">
        <f>VLOOKUP($A82,[1]liste_inscriptions!$A:$AD,12,FALSE)</f>
        <v>#N/A</v>
      </c>
      <c r="E82" s="121" t="e">
        <f>VLOOKUP($A82,[1]liste_inscriptions!$A:$AD,14,FALSE)</f>
        <v>#N/A</v>
      </c>
      <c r="F82" s="121" t="e">
        <f>VLOOKUP($A82,[1]liste_inscriptions!$A:$AD,17,FALSE)</f>
        <v>#N/A</v>
      </c>
      <c r="G82" s="121" t="e">
        <f>VLOOKUP($A82,[1]liste_inscriptions!$A:$AD,16,FALSE)</f>
        <v>#N/A</v>
      </c>
      <c r="H82" s="122" t="e">
        <f>VLOOKUP($A82,[1]liste_inscriptions!$A:$AD,18,FALSE)</f>
        <v>#N/A</v>
      </c>
      <c r="I82" s="12"/>
      <c r="J82" s="89" t="e">
        <f>INDEX(médiateurs!$A:$O,MATCH("accueil maison des rencontres",médiateurs!$C:$C,0),1)</f>
        <v>#N/A</v>
      </c>
      <c r="K82" s="12"/>
      <c r="L82" s="143" t="e">
        <f>TEXT(VLOOKUP($A82,[1]liste_inscriptions!$A:$AJ,30,FALSE)," ")</f>
        <v>#N/A</v>
      </c>
      <c r="M82" s="144"/>
      <c r="N82" s="94" t="str">
        <f>IF(ISNA(INDEX(médiateurs!$A:$O,MATCH(L82,médiateurs!$C:$C,0),1)),"",INDEX(médiateurs!$A:$O,MATCH(L82,médiateurs!$C:$C,0),1))</f>
        <v/>
      </c>
      <c r="O82" s="101" t="e">
        <f>IF(AND(VLOOKUP(médiateurs!$AQ$2,médiateurs!$C:$C,1,0)=médiateurs!$AQ$2,L82=médiateurs!$AP$2),VLOOKUP(médiateurs!$AQ$2,médiateurs!$C:$AC,14,0),IF(AND(VLOOKUP(médiateurs!$AK$2,médiateurs!$C:$C,1,0)=médiateurs!$AK$2,L82=médiateurs!$AI$2),VLOOKUP(médiateurs!$AK$2,médiateurs!$C:$AC,14,0),IF(AND(VLOOKUP(médiateurs!$AL$2,médiateurs!$C:$C,1,0)=médiateurs!$AL$2,L82=médiateurs!$AJ$2),VLOOKUP(médiateurs!$AL$2,médiateurs!$C:$AC,14,0)," ")))</f>
        <v>#N/A</v>
      </c>
      <c r="P82" s="12"/>
      <c r="Q82" s="92" t="s">
        <v>28</v>
      </c>
      <c r="R82" s="61" t="e">
        <f>TEXT(VLOOKUP($A82,[1]liste_inscriptions!$A:$AJ,34,FALSE)," ")</f>
        <v>#N/A</v>
      </c>
      <c r="S82" s="94" t="e">
        <f>INDEX(médiateurs!$A:$O,MATCH(Q82,médiateurs!$C:$C,0),1)</f>
        <v>#N/A</v>
      </c>
      <c r="T82" s="96" t="e">
        <f>INDEX(médiateurs!$A:$O,MATCH(T81,médiateurs!$C:$C,0),1)</f>
        <v>#N/A</v>
      </c>
      <c r="U82" s="12"/>
      <c r="V82" s="133" t="s">
        <v>70</v>
      </c>
      <c r="W82" s="134"/>
      <c r="X82" s="94" t="e">
        <f>INDEX(médiateurs!$A:$O,MATCH(V82,médiateurs!$C:$C,0),1)</f>
        <v>#N/A</v>
      </c>
      <c r="Y82" s="101" t="e">
        <f>INDEX(médiateurs!$A:$O,MATCH("Projection MDVA 2",médiateurs!$C:$C,0),1)</f>
        <v>#N/A</v>
      </c>
      <c r="Z82" s="150" t="e">
        <f>TEXT(VLOOKUP($A82,[1]liste_inscriptions!$A:$AD,29,FALSE)," ")</f>
        <v>#N/A</v>
      </c>
    </row>
    <row r="83" spans="1:26" s="13" customFormat="1" ht="15" customHeight="1">
      <c r="A83" s="116"/>
      <c r="B83" s="111"/>
      <c r="C83" s="111"/>
      <c r="D83" s="111"/>
      <c r="E83" s="111"/>
      <c r="F83" s="111"/>
      <c r="G83" s="111"/>
      <c r="H83" s="113"/>
      <c r="I83" s="12"/>
      <c r="J83" s="90"/>
      <c r="K83" s="12"/>
      <c r="L83" s="145"/>
      <c r="M83" s="146"/>
      <c r="N83" s="95"/>
      <c r="O83" s="102"/>
      <c r="P83" s="12"/>
      <c r="Q83" s="93"/>
      <c r="R83" s="64" t="e">
        <f>TEXT(VLOOKUP($A82,[1]liste_inscriptions!$A:$AJ,35,FALSE)," ")</f>
        <v>#N/A</v>
      </c>
      <c r="S83" s="95"/>
      <c r="T83" s="97"/>
      <c r="U83" s="12"/>
      <c r="V83" s="124"/>
      <c r="W83" s="125"/>
      <c r="X83" s="95"/>
      <c r="Y83" s="102"/>
      <c r="Z83" s="151"/>
    </row>
    <row r="84" spans="1:26" s="13" customFormat="1" ht="15" customHeight="1">
      <c r="A84" s="116"/>
      <c r="B84" s="111"/>
      <c r="C84" s="111"/>
      <c r="D84" s="111"/>
      <c r="E84" s="111"/>
      <c r="F84" s="111"/>
      <c r="G84" s="111"/>
      <c r="H84" s="113"/>
      <c r="I84" s="12"/>
      <c r="J84" s="90"/>
      <c r="K84" s="12"/>
      <c r="L84" s="145"/>
      <c r="M84" s="146"/>
      <c r="N84" s="95"/>
      <c r="O84" s="102"/>
      <c r="P84" s="12"/>
      <c r="Q84" s="93"/>
      <c r="R84" s="64" t="e">
        <f>TEXT(VLOOKUP($A82,[1]liste_inscriptions!$A:$AJ,36,FALSE)," ")</f>
        <v>#N/A</v>
      </c>
      <c r="S84" s="95"/>
      <c r="T84" s="97"/>
      <c r="U84" s="12"/>
      <c r="V84" s="124"/>
      <c r="W84" s="125"/>
      <c r="X84" s="95"/>
      <c r="Y84" s="102"/>
      <c r="Z84" s="151"/>
    </row>
    <row r="85" spans="1:26" s="13" customFormat="1" ht="15" customHeight="1">
      <c r="A85" s="116">
        <v>62</v>
      </c>
      <c r="B85" s="111" t="e">
        <f>VLOOKUP($A85,[1]liste_inscriptions!$A:$AD,6,FALSE)</f>
        <v>#N/A</v>
      </c>
      <c r="C85" s="111" t="e">
        <f>VLOOKUP($A85,[1]liste_inscriptions!$A:$AD,9,FALSE)</f>
        <v>#N/A</v>
      </c>
      <c r="D85" s="111" t="e">
        <f>VLOOKUP($A85,[1]liste_inscriptions!$A:$AD,12,FALSE)</f>
        <v>#N/A</v>
      </c>
      <c r="E85" s="111" t="e">
        <f>VLOOKUP($A85,[1]liste_inscriptions!$A:$AD,14,FALSE)</f>
        <v>#N/A</v>
      </c>
      <c r="F85" s="111" t="e">
        <f>VLOOKUP($A85,[1]liste_inscriptions!$A:$AD,17,FALSE)</f>
        <v>#N/A</v>
      </c>
      <c r="G85" s="111" t="e">
        <f>VLOOKUP($A85,[1]liste_inscriptions!$A:$AD,16,FALSE)</f>
        <v>#N/A</v>
      </c>
      <c r="H85" s="113" t="e">
        <f>VLOOKUP($A85,[1]liste_inscriptions!$A:$AD,18,FALSE)</f>
        <v>#N/A</v>
      </c>
      <c r="I85" s="12"/>
      <c r="J85" s="90"/>
      <c r="K85" s="12"/>
      <c r="L85" s="145" t="e">
        <f>TEXT(VLOOKUP($A85,[1]liste_inscriptions!$A:$AJ,30,FALSE)," ")</f>
        <v>#N/A</v>
      </c>
      <c r="M85" s="146"/>
      <c r="N85" s="95" t="str">
        <f>IF(ISNA(INDEX(médiateurs!$A:$O,MATCH(L85,médiateurs!$C:$C,0),1)),"",INDEX(médiateurs!$A:$O,MATCH(L85,médiateurs!$C:$C,0),1))</f>
        <v/>
      </c>
      <c r="O85" s="102" t="e">
        <f>IF(AND(VLOOKUP(médiateurs!$AQ$2,médiateurs!$C:$C,1,0)=médiateurs!$AQ$2,L85=médiateurs!$AP$2),VLOOKUP(médiateurs!$AQ$2,médiateurs!$C:$AC,14,0),IF(AND(VLOOKUP(médiateurs!$AK$2,médiateurs!$C:$C,1,0)=médiateurs!$AK$2,L85=médiateurs!$AI$2),VLOOKUP(médiateurs!$AK$2,médiateurs!$C:$AC,14,0),IF(AND(VLOOKUP(médiateurs!$AL$2,médiateurs!$C:$C,1,0)=médiateurs!$AL$2,L85=médiateurs!$AJ$2),VLOOKUP(médiateurs!$AL$2,médiateurs!$C:$AC,14,0)," ")))</f>
        <v>#N/A</v>
      </c>
      <c r="P85" s="12"/>
      <c r="Q85" s="93" t="s">
        <v>78</v>
      </c>
      <c r="R85" s="64" t="e">
        <f>TEXT(VLOOKUP($A85,[1]liste_inscriptions!$A:$AJ,34,FALSE)," ")</f>
        <v>#N/A</v>
      </c>
      <c r="S85" s="95" t="e">
        <f>INDEX(médiateurs!$A:$O,MATCH(Q85,médiateurs!$C:$C,0),1)</f>
        <v>#N/A</v>
      </c>
      <c r="T85" s="97"/>
      <c r="U85" s="12"/>
      <c r="V85" s="124" t="s">
        <v>70</v>
      </c>
      <c r="W85" s="125"/>
      <c r="X85" s="95"/>
      <c r="Y85" s="102"/>
      <c r="Z85" s="151" t="e">
        <f>TEXT(VLOOKUP($A85,[1]liste_inscriptions!$A:$AD,29,FALSE)," ")</f>
        <v>#N/A</v>
      </c>
    </row>
    <row r="86" spans="1:26" s="13" customFormat="1" ht="15" customHeight="1">
      <c r="A86" s="116"/>
      <c r="B86" s="111"/>
      <c r="C86" s="111"/>
      <c r="D86" s="111"/>
      <c r="E86" s="111"/>
      <c r="F86" s="111"/>
      <c r="G86" s="111"/>
      <c r="H86" s="113"/>
      <c r="I86" s="12"/>
      <c r="J86" s="90"/>
      <c r="K86" s="12"/>
      <c r="L86" s="145"/>
      <c r="M86" s="146"/>
      <c r="N86" s="95"/>
      <c r="O86" s="102"/>
      <c r="P86" s="12"/>
      <c r="Q86" s="93"/>
      <c r="R86" s="64" t="e">
        <f>TEXT(VLOOKUP($A85,[1]liste_inscriptions!$A:$AJ,35,FALSE)," ")</f>
        <v>#N/A</v>
      </c>
      <c r="S86" s="95"/>
      <c r="T86" s="97"/>
      <c r="U86" s="12"/>
      <c r="V86" s="124"/>
      <c r="W86" s="125"/>
      <c r="X86" s="95"/>
      <c r="Y86" s="102"/>
      <c r="Z86" s="151"/>
    </row>
    <row r="87" spans="1:26" s="13" customFormat="1" ht="15" customHeight="1">
      <c r="A87" s="116"/>
      <c r="B87" s="111"/>
      <c r="C87" s="111"/>
      <c r="D87" s="111"/>
      <c r="E87" s="111"/>
      <c r="F87" s="111"/>
      <c r="G87" s="111"/>
      <c r="H87" s="113"/>
      <c r="I87" s="12"/>
      <c r="J87" s="90"/>
      <c r="K87" s="12"/>
      <c r="L87" s="145"/>
      <c r="M87" s="146"/>
      <c r="N87" s="95"/>
      <c r="O87" s="102"/>
      <c r="P87" s="12"/>
      <c r="Q87" s="93"/>
      <c r="R87" s="64" t="e">
        <f>TEXT(VLOOKUP($A85,[1]liste_inscriptions!$A:$AJ,36,FALSE)," ")</f>
        <v>#N/A</v>
      </c>
      <c r="S87" s="95"/>
      <c r="T87" s="97"/>
      <c r="U87" s="12"/>
      <c r="V87" s="124"/>
      <c r="W87" s="125"/>
      <c r="X87" s="95"/>
      <c r="Y87" s="102"/>
      <c r="Z87" s="151"/>
    </row>
    <row r="88" spans="1:26" s="5" customFormat="1" ht="15" customHeight="1">
      <c r="A88" s="116">
        <v>63</v>
      </c>
      <c r="B88" s="111" t="e">
        <f>VLOOKUP($A88,[1]liste_inscriptions!$A:$AD,6,FALSE)</f>
        <v>#N/A</v>
      </c>
      <c r="C88" s="111" t="e">
        <f>VLOOKUP($A88,[1]liste_inscriptions!$A:$AD,9,FALSE)</f>
        <v>#N/A</v>
      </c>
      <c r="D88" s="111" t="e">
        <f>VLOOKUP($A88,[1]liste_inscriptions!$A:$AD,12,FALSE)</f>
        <v>#N/A</v>
      </c>
      <c r="E88" s="111" t="e">
        <f>VLOOKUP($A88,[1]liste_inscriptions!$A:$AD,14,FALSE)</f>
        <v>#N/A</v>
      </c>
      <c r="F88" s="111" t="e">
        <f>VLOOKUP($A88,[1]liste_inscriptions!$A:$AD,17,FALSE)</f>
        <v>#N/A</v>
      </c>
      <c r="G88" s="111" t="e">
        <f>VLOOKUP($A88,[1]liste_inscriptions!$A:$AD,16,FALSE)</f>
        <v>#N/A</v>
      </c>
      <c r="H88" s="113" t="e">
        <f>VLOOKUP($A88,[1]liste_inscriptions!$A:$AD,18,FALSE)</f>
        <v>#N/A</v>
      </c>
      <c r="I88" s="12"/>
      <c r="J88" s="90"/>
      <c r="K88" s="12"/>
      <c r="L88" s="145" t="e">
        <f>TEXT(VLOOKUP($A88,[1]liste_inscriptions!$A:$AJ,30,FALSE)," ")</f>
        <v>#N/A</v>
      </c>
      <c r="M88" s="146"/>
      <c r="N88" s="95" t="str">
        <f>IF(ISNA(INDEX(médiateurs!$A:$O,MATCH(L88,médiateurs!$C:$C,0),1)),"",INDEX(médiateurs!$A:$O,MATCH(L88,médiateurs!$C:$C,0),1))</f>
        <v/>
      </c>
      <c r="O88" s="102" t="e">
        <f>IF(AND(VLOOKUP(médiateurs!$AQ$2,médiateurs!$C:$C,1,0)=médiateurs!$AQ$2,L88=médiateurs!$AP$2),VLOOKUP(médiateurs!$AQ$2,médiateurs!$C:$AC,14,0),IF(AND(VLOOKUP(médiateurs!$AK$2,médiateurs!$C:$C,1,0)=médiateurs!$AK$2,L88=médiateurs!$AI$2),VLOOKUP(médiateurs!$AK$2,médiateurs!$C:$AC,14,0),IF(AND(VLOOKUP(médiateurs!$AL$2,médiateurs!$C:$C,1,0)=médiateurs!$AL$2,L88=médiateurs!$AJ$2),VLOOKUP(médiateurs!$AL$2,médiateurs!$C:$AC,14,0)," ")))</f>
        <v>#N/A</v>
      </c>
      <c r="P88" s="12"/>
      <c r="Q88" s="93" t="s">
        <v>35</v>
      </c>
      <c r="R88" s="64" t="e">
        <f>TEXT(VLOOKUP($A88,[1]liste_inscriptions!$A:$AJ,34,FALSE)," ")</f>
        <v>#N/A</v>
      </c>
      <c r="S88" s="95" t="e">
        <f>INDEX(médiateurs!$A:$O,MATCH(Q88,médiateurs!$C:$C,0),1)</f>
        <v>#N/A</v>
      </c>
      <c r="T88" s="97"/>
      <c r="U88" s="12"/>
      <c r="V88" s="124" t="s">
        <v>70</v>
      </c>
      <c r="W88" s="125"/>
      <c r="X88" s="95"/>
      <c r="Y88" s="102"/>
      <c r="Z88" s="151" t="e">
        <f>TEXT(VLOOKUP($A88,[1]liste_inscriptions!$A:$AD,29,FALSE)," ")</f>
        <v>#N/A</v>
      </c>
    </row>
    <row r="89" spans="1:26" s="5" customFormat="1" ht="15" customHeight="1">
      <c r="A89" s="116"/>
      <c r="B89" s="111"/>
      <c r="C89" s="111"/>
      <c r="D89" s="111"/>
      <c r="E89" s="111"/>
      <c r="F89" s="111"/>
      <c r="G89" s="111"/>
      <c r="H89" s="113"/>
      <c r="I89" s="12"/>
      <c r="J89" s="90"/>
      <c r="K89" s="12"/>
      <c r="L89" s="145"/>
      <c r="M89" s="146"/>
      <c r="N89" s="95"/>
      <c r="O89" s="102"/>
      <c r="P89" s="12"/>
      <c r="Q89" s="93"/>
      <c r="R89" s="64" t="e">
        <f>TEXT(VLOOKUP($A88,[1]liste_inscriptions!$A:$AJ,35,FALSE)," ")</f>
        <v>#N/A</v>
      </c>
      <c r="S89" s="95"/>
      <c r="T89" s="97"/>
      <c r="U89" s="12"/>
      <c r="V89" s="124"/>
      <c r="W89" s="125"/>
      <c r="X89" s="95"/>
      <c r="Y89" s="102"/>
      <c r="Z89" s="151"/>
    </row>
    <row r="90" spans="1:26" s="5" customFormat="1" ht="15" customHeight="1">
      <c r="A90" s="116"/>
      <c r="B90" s="111"/>
      <c r="C90" s="111"/>
      <c r="D90" s="111"/>
      <c r="E90" s="111"/>
      <c r="F90" s="111"/>
      <c r="G90" s="111"/>
      <c r="H90" s="113"/>
      <c r="I90" s="12"/>
      <c r="J90" s="90"/>
      <c r="K90" s="12"/>
      <c r="L90" s="145"/>
      <c r="M90" s="146"/>
      <c r="N90" s="95"/>
      <c r="O90" s="102"/>
      <c r="P90" s="12"/>
      <c r="Q90" s="93"/>
      <c r="R90" s="64" t="e">
        <f>TEXT(VLOOKUP($A88,[1]liste_inscriptions!$A:$AJ,36,FALSE)," ")</f>
        <v>#N/A</v>
      </c>
      <c r="S90" s="95"/>
      <c r="T90" s="97"/>
      <c r="U90" s="12"/>
      <c r="V90" s="124"/>
      <c r="W90" s="125"/>
      <c r="X90" s="95"/>
      <c r="Y90" s="102"/>
      <c r="Z90" s="151"/>
    </row>
    <row r="91" spans="1:26" s="5" customFormat="1" ht="15" customHeight="1">
      <c r="A91" s="116">
        <v>64</v>
      </c>
      <c r="B91" s="111" t="e">
        <f>VLOOKUP($A91,[1]liste_inscriptions!$A:$AD,6,FALSE)</f>
        <v>#N/A</v>
      </c>
      <c r="C91" s="111" t="e">
        <f>VLOOKUP($A91,[1]liste_inscriptions!$A:$AD,9,FALSE)</f>
        <v>#N/A</v>
      </c>
      <c r="D91" s="111" t="e">
        <f>VLOOKUP($A91,[1]liste_inscriptions!$A:$AD,12,FALSE)</f>
        <v>#N/A</v>
      </c>
      <c r="E91" s="111" t="e">
        <f>VLOOKUP($A91,[1]liste_inscriptions!$A:$AD,14,FALSE)</f>
        <v>#N/A</v>
      </c>
      <c r="F91" s="111" t="e">
        <f>VLOOKUP($A91,[1]liste_inscriptions!$A:$AD,17,FALSE)</f>
        <v>#N/A</v>
      </c>
      <c r="G91" s="111" t="e">
        <f>VLOOKUP($A91,[1]liste_inscriptions!$A:$AD,16,FALSE)</f>
        <v>#N/A</v>
      </c>
      <c r="H91" s="113" t="e">
        <f>VLOOKUP($A91,[1]liste_inscriptions!$A:$AD,18,FALSE)</f>
        <v>#N/A</v>
      </c>
      <c r="I91" s="12"/>
      <c r="J91" s="90"/>
      <c r="K91" s="12"/>
      <c r="L91" s="145" t="e">
        <f>TEXT(VLOOKUP($A91,[1]liste_inscriptions!$A:$AJ,30,FALSE)," ")</f>
        <v>#N/A</v>
      </c>
      <c r="M91" s="146"/>
      <c r="N91" s="95" t="str">
        <f>IF(ISNA(INDEX(médiateurs!$A:$O,MATCH(L91,médiateurs!$C:$C,0),1)),"",INDEX(médiateurs!$A:$O,MATCH(L91,médiateurs!$C:$C,0),1))</f>
        <v/>
      </c>
      <c r="O91" s="102" t="e">
        <f>IF(AND(VLOOKUP(médiateurs!$AQ$2,médiateurs!$C:$C,1,0)=médiateurs!$AQ$2,L91=médiateurs!$AP$2),VLOOKUP(médiateurs!$AQ$2,médiateurs!$C:$AC,14,0),IF(AND(VLOOKUP(médiateurs!$AK$2,médiateurs!$C:$C,1,0)=médiateurs!$AK$2,L91=médiateurs!$AI$2),VLOOKUP(médiateurs!$AK$2,médiateurs!$C:$AC,14,0),IF(AND(VLOOKUP(médiateurs!$AL$2,médiateurs!$C:$C,1,0)=médiateurs!$AL$2,L91=médiateurs!$AJ$2),VLOOKUP(médiateurs!$AL$2,médiateurs!$C:$AC,14,0)," ")))</f>
        <v>#N/A</v>
      </c>
      <c r="P91" s="12"/>
      <c r="Q91" s="93" t="s">
        <v>33</v>
      </c>
      <c r="R91" s="64" t="e">
        <f>TEXT(VLOOKUP($A91,[1]liste_inscriptions!$A:$AJ,34,FALSE)," ")</f>
        <v>#N/A</v>
      </c>
      <c r="S91" s="95" t="e">
        <f>INDEX(médiateurs!$A:$O,MATCH(Q91,médiateurs!$C:$C,0),1)</f>
        <v>#N/A</v>
      </c>
      <c r="T91" s="97"/>
      <c r="U91" s="12"/>
      <c r="V91" s="124" t="s">
        <v>71</v>
      </c>
      <c r="W91" s="125"/>
      <c r="X91" s="95" t="e">
        <f>INDEX(médiateurs!$A:$O,MATCH(V91,médiateurs!$C:$C,0),1)</f>
        <v>#N/A</v>
      </c>
      <c r="Y91" s="102" t="e">
        <f>INDEX(médiateurs!$A:$O,MATCH("Projection ENSP 2",médiateurs!$C:$C,0),1)</f>
        <v>#N/A</v>
      </c>
      <c r="Z91" s="151" t="e">
        <f>TEXT(VLOOKUP($A91,[1]liste_inscriptions!$A:$AD,29,FALSE)," ")</f>
        <v>#N/A</v>
      </c>
    </row>
    <row r="92" spans="1:26" s="5" customFormat="1" ht="15" customHeight="1">
      <c r="A92" s="116"/>
      <c r="B92" s="111"/>
      <c r="C92" s="111"/>
      <c r="D92" s="111"/>
      <c r="E92" s="111"/>
      <c r="F92" s="111"/>
      <c r="G92" s="111"/>
      <c r="H92" s="113"/>
      <c r="I92" s="12"/>
      <c r="J92" s="90"/>
      <c r="K92" s="12"/>
      <c r="L92" s="145"/>
      <c r="M92" s="146"/>
      <c r="N92" s="95"/>
      <c r="O92" s="102"/>
      <c r="P92" s="12"/>
      <c r="Q92" s="93"/>
      <c r="R92" s="64" t="e">
        <f>TEXT(VLOOKUP($A91,[1]liste_inscriptions!$A:$AJ,35,FALSE)," ")</f>
        <v>#N/A</v>
      </c>
      <c r="S92" s="95"/>
      <c r="T92" s="97"/>
      <c r="U92" s="12"/>
      <c r="V92" s="124"/>
      <c r="W92" s="125"/>
      <c r="X92" s="95"/>
      <c r="Y92" s="102"/>
      <c r="Z92" s="151"/>
    </row>
    <row r="93" spans="1:26" s="5" customFormat="1" ht="15" customHeight="1">
      <c r="A93" s="116"/>
      <c r="B93" s="111"/>
      <c r="C93" s="111"/>
      <c r="D93" s="111"/>
      <c r="E93" s="111"/>
      <c r="F93" s="111"/>
      <c r="G93" s="111"/>
      <c r="H93" s="113"/>
      <c r="I93" s="12"/>
      <c r="J93" s="90"/>
      <c r="K93" s="12"/>
      <c r="L93" s="145"/>
      <c r="M93" s="146"/>
      <c r="N93" s="95"/>
      <c r="O93" s="102"/>
      <c r="P93" s="12"/>
      <c r="Q93" s="93"/>
      <c r="R93" s="64" t="e">
        <f>TEXT(VLOOKUP($A91,[1]liste_inscriptions!$A:$AJ,36,FALSE)," ")</f>
        <v>#N/A</v>
      </c>
      <c r="S93" s="95"/>
      <c r="T93" s="97"/>
      <c r="U93" s="12"/>
      <c r="V93" s="124"/>
      <c r="W93" s="125"/>
      <c r="X93" s="95"/>
      <c r="Y93" s="102"/>
      <c r="Z93" s="151"/>
    </row>
    <row r="94" spans="1:26" s="5" customFormat="1" ht="15" customHeight="1">
      <c r="A94" s="116">
        <v>65</v>
      </c>
      <c r="B94" s="111" t="e">
        <f>VLOOKUP($A94,[1]liste_inscriptions!$A:$AD,6,FALSE)</f>
        <v>#N/A</v>
      </c>
      <c r="C94" s="111" t="e">
        <f>VLOOKUP($A94,[1]liste_inscriptions!$A:$AD,9,FALSE)</f>
        <v>#N/A</v>
      </c>
      <c r="D94" s="111" t="e">
        <f>VLOOKUP($A94,[1]liste_inscriptions!$A:$AD,12,FALSE)</f>
        <v>#N/A</v>
      </c>
      <c r="E94" s="111" t="e">
        <f>VLOOKUP($A94,[1]liste_inscriptions!$A:$AD,14,FALSE)</f>
        <v>#N/A</v>
      </c>
      <c r="F94" s="111" t="e">
        <f>VLOOKUP($A94,[1]liste_inscriptions!$A:$AD,17,FALSE)</f>
        <v>#N/A</v>
      </c>
      <c r="G94" s="111" t="e">
        <f>VLOOKUP($A94,[1]liste_inscriptions!$A:$AD,16,FALSE)</f>
        <v>#N/A</v>
      </c>
      <c r="H94" s="113" t="e">
        <f>VLOOKUP($A94,[1]liste_inscriptions!$A:$AD,18,FALSE)</f>
        <v>#N/A</v>
      </c>
      <c r="I94" s="12"/>
      <c r="J94" s="90"/>
      <c r="K94" s="12"/>
      <c r="L94" s="145" t="e">
        <f>TEXT(VLOOKUP($A94,[1]liste_inscriptions!$A:$AJ,30,FALSE)," ")</f>
        <v>#N/A</v>
      </c>
      <c r="M94" s="146"/>
      <c r="N94" s="95" t="str">
        <f>IF(ISNA(INDEX(médiateurs!$A:$O,MATCH(L94,médiateurs!$C:$C,0),1)),"",INDEX(médiateurs!$A:$O,MATCH(L94,médiateurs!$C:$C,0),1))</f>
        <v/>
      </c>
      <c r="O94" s="102" t="e">
        <f>IF(AND(VLOOKUP(médiateurs!$AQ$2,médiateurs!$C:$C,1,0)=médiateurs!$AQ$2,L94=médiateurs!$AP$2),VLOOKUP(médiateurs!$AQ$2,médiateurs!$C:$AC,14,0),IF(AND(VLOOKUP(médiateurs!$AK$2,médiateurs!$C:$C,1,0)=médiateurs!$AK$2,L94=médiateurs!$AI$2),VLOOKUP(médiateurs!$AK$2,médiateurs!$C:$AC,14,0),IF(AND(VLOOKUP(médiateurs!$AL$2,médiateurs!$C:$C,1,0)=médiateurs!$AL$2,L94=médiateurs!$AJ$2),VLOOKUP(médiateurs!$AL$2,médiateurs!$C:$AC,14,0)," ")))</f>
        <v>#N/A</v>
      </c>
      <c r="P94" s="12"/>
      <c r="Q94" s="93" t="s">
        <v>9</v>
      </c>
      <c r="R94" s="64" t="e">
        <f>TEXT(VLOOKUP($A94,[1]liste_inscriptions!$A:$AJ,34,FALSE)," ")</f>
        <v>#N/A</v>
      </c>
      <c r="S94" s="95" t="e">
        <f>INDEX(médiateurs!$A:$O,MATCH(Q94,médiateurs!$C:$C,0),1)</f>
        <v>#N/A</v>
      </c>
      <c r="T94" s="97"/>
      <c r="U94" s="12"/>
      <c r="V94" s="124" t="s">
        <v>71</v>
      </c>
      <c r="W94" s="125"/>
      <c r="X94" s="95"/>
      <c r="Y94" s="102"/>
      <c r="Z94" s="151" t="e">
        <f>TEXT(VLOOKUP($A94,[1]liste_inscriptions!$A:$AD,29,FALSE)," ")</f>
        <v>#N/A</v>
      </c>
    </row>
    <row r="95" spans="1:26" s="5" customFormat="1" ht="15" customHeight="1">
      <c r="A95" s="116"/>
      <c r="B95" s="111"/>
      <c r="C95" s="111"/>
      <c r="D95" s="111"/>
      <c r="E95" s="111"/>
      <c r="F95" s="111"/>
      <c r="G95" s="111"/>
      <c r="H95" s="113"/>
      <c r="I95" s="12"/>
      <c r="J95" s="90"/>
      <c r="K95" s="12"/>
      <c r="L95" s="145"/>
      <c r="M95" s="146"/>
      <c r="N95" s="95"/>
      <c r="O95" s="102"/>
      <c r="P95" s="12"/>
      <c r="Q95" s="93"/>
      <c r="R95" s="64" t="e">
        <f>TEXT(VLOOKUP($A94,[1]liste_inscriptions!$A:$AJ,35,FALSE)," ")</f>
        <v>#N/A</v>
      </c>
      <c r="S95" s="95"/>
      <c r="T95" s="97"/>
      <c r="U95" s="12"/>
      <c r="V95" s="124"/>
      <c r="W95" s="125"/>
      <c r="X95" s="95"/>
      <c r="Y95" s="102"/>
      <c r="Z95" s="151"/>
    </row>
    <row r="96" spans="1:26" s="5" customFormat="1" ht="15" customHeight="1">
      <c r="A96" s="116"/>
      <c r="B96" s="111"/>
      <c r="C96" s="111"/>
      <c r="D96" s="111"/>
      <c r="E96" s="111"/>
      <c r="F96" s="111"/>
      <c r="G96" s="111"/>
      <c r="H96" s="113"/>
      <c r="I96" s="12"/>
      <c r="J96" s="90"/>
      <c r="K96" s="12"/>
      <c r="L96" s="145"/>
      <c r="M96" s="146"/>
      <c r="N96" s="95"/>
      <c r="O96" s="102"/>
      <c r="P96" s="12"/>
      <c r="Q96" s="93"/>
      <c r="R96" s="64" t="e">
        <f>TEXT(VLOOKUP($A94,[1]liste_inscriptions!$A:$AJ,36,FALSE)," ")</f>
        <v>#N/A</v>
      </c>
      <c r="S96" s="95"/>
      <c r="T96" s="97"/>
      <c r="U96" s="12"/>
      <c r="V96" s="124"/>
      <c r="W96" s="125"/>
      <c r="X96" s="95"/>
      <c r="Y96" s="102"/>
      <c r="Z96" s="151"/>
    </row>
    <row r="97" spans="1:26" s="5" customFormat="1" ht="15" customHeight="1">
      <c r="A97" s="116">
        <v>66</v>
      </c>
      <c r="B97" s="111" t="e">
        <f>VLOOKUP($A97,[1]liste_inscriptions!$A:$AD,6,FALSE)</f>
        <v>#N/A</v>
      </c>
      <c r="C97" s="111" t="e">
        <f>VLOOKUP($A97,[1]liste_inscriptions!$A:$AD,9,FALSE)</f>
        <v>#N/A</v>
      </c>
      <c r="D97" s="111" t="e">
        <f>VLOOKUP($A97,[1]liste_inscriptions!$A:$AD,12,FALSE)</f>
        <v>#N/A</v>
      </c>
      <c r="E97" s="111" t="e">
        <f>VLOOKUP($A97,[1]liste_inscriptions!$A:$AD,14,FALSE)</f>
        <v>#N/A</v>
      </c>
      <c r="F97" s="111" t="e">
        <f>VLOOKUP($A97,[1]liste_inscriptions!$A:$AD,17,FALSE)</f>
        <v>#N/A</v>
      </c>
      <c r="G97" s="111" t="e">
        <f>VLOOKUP($A97,[1]liste_inscriptions!$A:$AD,16,FALSE)</f>
        <v>#N/A</v>
      </c>
      <c r="H97" s="113" t="e">
        <f>VLOOKUP($A97,[1]liste_inscriptions!$A:$AD,18,FALSE)</f>
        <v>#N/A</v>
      </c>
      <c r="I97" s="12"/>
      <c r="J97" s="90"/>
      <c r="K97" s="12"/>
      <c r="L97" s="145" t="e">
        <f>TEXT(VLOOKUP($A97,[1]liste_inscriptions!$A:$AJ,30,FALSE)," ")</f>
        <v>#N/A</v>
      </c>
      <c r="M97" s="146"/>
      <c r="N97" s="95" t="str">
        <f>IF(ISNA(INDEX(médiateurs!$A:$O,MATCH(L97,médiateurs!$C:$C,0),1)),"",INDEX(médiateurs!$A:$O,MATCH(L97,médiateurs!$C:$C,0),1))</f>
        <v/>
      </c>
      <c r="O97" s="102" t="e">
        <f>IF(AND(VLOOKUP(médiateurs!$AQ$2,médiateurs!$C:$C,1,0)=médiateurs!$AQ$2,L97=médiateurs!$AP$2),VLOOKUP(médiateurs!$AQ$2,médiateurs!$C:$AC,14,0),IF(AND(VLOOKUP(médiateurs!$AK$2,médiateurs!$C:$C,1,0)=médiateurs!$AK$2,L97=médiateurs!$AI$2),VLOOKUP(médiateurs!$AK$2,médiateurs!$C:$AC,14,0),IF(AND(VLOOKUP(médiateurs!$AL$2,médiateurs!$C:$C,1,0)=médiateurs!$AL$2,L97=médiateurs!$AJ$2),VLOOKUP(médiateurs!$AL$2,médiateurs!$C:$AC,14,0)," ")))</f>
        <v>#N/A</v>
      </c>
      <c r="P97" s="12"/>
      <c r="Q97" s="93" t="s">
        <v>10</v>
      </c>
      <c r="R97" s="64" t="e">
        <f>TEXT(VLOOKUP($A97,[1]liste_inscriptions!$A:$AJ,34,FALSE)," ")</f>
        <v>#N/A</v>
      </c>
      <c r="S97" s="95" t="e">
        <f>INDEX(médiateurs!$A:$O,MATCH(Q97,médiateurs!$C:$C,0),1)</f>
        <v>#N/A</v>
      </c>
      <c r="T97" s="97"/>
      <c r="U97" s="12"/>
      <c r="V97" s="124" t="s">
        <v>71</v>
      </c>
      <c r="W97" s="125"/>
      <c r="X97" s="95"/>
      <c r="Y97" s="102"/>
      <c r="Z97" s="151" t="e">
        <f>TEXT(VLOOKUP($A97,[1]liste_inscriptions!$A:$AD,29,FALSE)," ")</f>
        <v>#N/A</v>
      </c>
    </row>
    <row r="98" spans="1:26" s="5" customFormat="1" ht="15" customHeight="1">
      <c r="A98" s="116"/>
      <c r="B98" s="111"/>
      <c r="C98" s="111"/>
      <c r="D98" s="111"/>
      <c r="E98" s="111"/>
      <c r="F98" s="111"/>
      <c r="G98" s="111"/>
      <c r="H98" s="113"/>
      <c r="I98" s="12"/>
      <c r="J98" s="90"/>
      <c r="K98" s="12"/>
      <c r="L98" s="145"/>
      <c r="M98" s="146"/>
      <c r="N98" s="95"/>
      <c r="O98" s="102"/>
      <c r="P98" s="12"/>
      <c r="Q98" s="93"/>
      <c r="R98" s="64" t="e">
        <f>TEXT(VLOOKUP($A97,[1]liste_inscriptions!$A:$AJ,35,FALSE)," ")</f>
        <v>#N/A</v>
      </c>
      <c r="S98" s="95"/>
      <c r="T98" s="97"/>
      <c r="U98" s="12"/>
      <c r="V98" s="124"/>
      <c r="W98" s="125"/>
      <c r="X98" s="95"/>
      <c r="Y98" s="102"/>
      <c r="Z98" s="151"/>
    </row>
    <row r="99" spans="1:26" s="5" customFormat="1" ht="15" customHeight="1">
      <c r="A99" s="116"/>
      <c r="B99" s="111"/>
      <c r="C99" s="111"/>
      <c r="D99" s="111"/>
      <c r="E99" s="111"/>
      <c r="F99" s="111"/>
      <c r="G99" s="111"/>
      <c r="H99" s="113"/>
      <c r="I99" s="12"/>
      <c r="J99" s="90"/>
      <c r="K99" s="12"/>
      <c r="L99" s="145"/>
      <c r="M99" s="146"/>
      <c r="N99" s="95"/>
      <c r="O99" s="102"/>
      <c r="P99" s="12"/>
      <c r="Q99" s="93"/>
      <c r="R99" s="64" t="e">
        <f>TEXT(VLOOKUP($A97,[1]liste_inscriptions!$A:$AJ,36,FALSE)," ")</f>
        <v>#N/A</v>
      </c>
      <c r="S99" s="95"/>
      <c r="T99" s="98"/>
      <c r="U99" s="12"/>
      <c r="V99" s="124"/>
      <c r="W99" s="125"/>
      <c r="X99" s="95"/>
      <c r="Y99" s="102"/>
      <c r="Z99" s="151"/>
    </row>
    <row r="100" spans="1:26" s="5" customFormat="1" ht="15" customHeight="1">
      <c r="A100" s="116">
        <v>67</v>
      </c>
      <c r="B100" s="111" t="e">
        <f>VLOOKUP($A100,[1]liste_inscriptions!$A:$AD,6,FALSE)</f>
        <v>#N/A</v>
      </c>
      <c r="C100" s="111" t="e">
        <f>VLOOKUP($A100,[1]liste_inscriptions!$A:$AD,9,FALSE)</f>
        <v>#N/A</v>
      </c>
      <c r="D100" s="111" t="e">
        <f>VLOOKUP($A100,[1]liste_inscriptions!$A:$AD,12,FALSE)</f>
        <v>#N/A</v>
      </c>
      <c r="E100" s="111" t="e">
        <f>VLOOKUP($A100,[1]liste_inscriptions!$A:$AD,14,FALSE)</f>
        <v>#N/A</v>
      </c>
      <c r="F100" s="111" t="e">
        <f>VLOOKUP($A100,[1]liste_inscriptions!$A:$AD,17,FALSE)</f>
        <v>#N/A</v>
      </c>
      <c r="G100" s="111" t="e">
        <f>VLOOKUP($A100,[1]liste_inscriptions!$A:$AD,16,FALSE)</f>
        <v>#N/A</v>
      </c>
      <c r="H100" s="113" t="e">
        <f>VLOOKUP($A100,[1]liste_inscriptions!$A:$AD,18,FALSE)</f>
        <v>#N/A</v>
      </c>
      <c r="I100" s="12"/>
      <c r="J100" s="90"/>
      <c r="K100" s="12"/>
      <c r="L100" s="145" t="e">
        <f>TEXT(VLOOKUP($A100,[1]liste_inscriptions!$A:$AJ,30,FALSE)," ")</f>
        <v>#N/A</v>
      </c>
      <c r="M100" s="146"/>
      <c r="N100" s="95" t="str">
        <f>IF(ISNA(INDEX(médiateurs!$A:$O,MATCH(L100,médiateurs!$C:$C,0),1)),"",INDEX(médiateurs!$A:$O,MATCH(L100,médiateurs!$C:$C,0),1))</f>
        <v/>
      </c>
      <c r="O100" s="102" t="e">
        <f>IF(AND(VLOOKUP(médiateurs!$AQ$2,médiateurs!$C:$C,1,0)=médiateurs!$AQ$2,L100=médiateurs!$AP$2),VLOOKUP(médiateurs!$AQ$2,médiateurs!$C:$AC,14,0),IF(AND(VLOOKUP(médiateurs!$AK$2,médiateurs!$C:$C,1,0)=médiateurs!$AK$2,L100=médiateurs!$AI$2),VLOOKUP(médiateurs!$AK$2,médiateurs!$C:$AC,14,0),IF(AND(VLOOKUP(médiateurs!$AL$2,médiateurs!$C:$C,1,0)=médiateurs!$AL$2,L100=médiateurs!$AJ$2),VLOOKUP(médiateurs!$AL$2,médiateurs!$C:$AC,14,0)," ")))</f>
        <v>#N/A</v>
      </c>
      <c r="P100" s="12"/>
      <c r="Q100" s="93" t="s">
        <v>72</v>
      </c>
      <c r="R100" s="64" t="e">
        <f>TEXT(VLOOKUP($A100,[1]liste_inscriptions!$A:$AJ,34,FALSE)," ")</f>
        <v>#N/A</v>
      </c>
      <c r="S100" s="95" t="e">
        <f>INDEX(médiateurs!$A:$O,MATCH(Q100,médiateurs!$C:$C,0),1)</f>
        <v>#N/A</v>
      </c>
      <c r="T100" s="99" t="e">
        <f>INDEX(médiateurs!$A:$O,MATCH("accueil SNCF 2",médiateurs!$C:$C,0),1)</f>
        <v>#N/A</v>
      </c>
      <c r="U100" s="12"/>
      <c r="V100" s="124" t="s">
        <v>15</v>
      </c>
      <c r="W100" s="125"/>
      <c r="X100" s="135"/>
      <c r="Y100" s="136"/>
      <c r="Z100" s="151" t="e">
        <f>TEXT(VLOOKUP($A100,[1]liste_inscriptions!$A:$AD,29,FALSE)," ")</f>
        <v>#N/A</v>
      </c>
    </row>
    <row r="101" spans="1:26" s="5" customFormat="1" ht="15" customHeight="1">
      <c r="A101" s="116"/>
      <c r="B101" s="111"/>
      <c r="C101" s="111"/>
      <c r="D101" s="111"/>
      <c r="E101" s="111"/>
      <c r="F101" s="111"/>
      <c r="G101" s="111"/>
      <c r="H101" s="113"/>
      <c r="I101" s="12"/>
      <c r="J101" s="90"/>
      <c r="K101" s="12"/>
      <c r="L101" s="145"/>
      <c r="M101" s="146"/>
      <c r="N101" s="95"/>
      <c r="O101" s="102"/>
      <c r="P101" s="12"/>
      <c r="Q101" s="93"/>
      <c r="R101" s="64" t="e">
        <f>TEXT(VLOOKUP($A100,[1]liste_inscriptions!$A:$AJ,35,FALSE)," ")</f>
        <v>#N/A</v>
      </c>
      <c r="S101" s="95"/>
      <c r="T101" s="97"/>
      <c r="U101" s="12"/>
      <c r="V101" s="124"/>
      <c r="W101" s="125"/>
      <c r="X101" s="135"/>
      <c r="Y101" s="136"/>
      <c r="Z101" s="151"/>
    </row>
    <row r="102" spans="1:26" s="5" customFormat="1" ht="15" customHeight="1">
      <c r="A102" s="116"/>
      <c r="B102" s="111"/>
      <c r="C102" s="111"/>
      <c r="D102" s="111"/>
      <c r="E102" s="111"/>
      <c r="F102" s="111"/>
      <c r="G102" s="111"/>
      <c r="H102" s="113"/>
      <c r="I102" s="12"/>
      <c r="J102" s="90"/>
      <c r="K102" s="12"/>
      <c r="L102" s="145"/>
      <c r="M102" s="146"/>
      <c r="N102" s="95"/>
      <c r="O102" s="102"/>
      <c r="P102" s="12"/>
      <c r="Q102" s="93"/>
      <c r="R102" s="64" t="e">
        <f>TEXT(VLOOKUP($A100,[1]liste_inscriptions!$A:$AJ,36,FALSE)," ")</f>
        <v>#N/A</v>
      </c>
      <c r="S102" s="95"/>
      <c r="T102" s="97"/>
      <c r="U102" s="12"/>
      <c r="V102" s="124"/>
      <c r="W102" s="125"/>
      <c r="X102" s="135"/>
      <c r="Y102" s="136"/>
      <c r="Z102" s="151"/>
    </row>
    <row r="103" spans="1:26" s="5" customFormat="1" ht="15" customHeight="1">
      <c r="A103" s="116">
        <v>68</v>
      </c>
      <c r="B103" s="111" t="e">
        <f>VLOOKUP($A103,[1]liste_inscriptions!$A:$AD,6,FALSE)</f>
        <v>#N/A</v>
      </c>
      <c r="C103" s="111" t="e">
        <f>VLOOKUP($A103,[1]liste_inscriptions!$A:$AD,9,FALSE)</f>
        <v>#N/A</v>
      </c>
      <c r="D103" s="111" t="e">
        <f>VLOOKUP($A103,[1]liste_inscriptions!$A:$AD,12,FALSE)</f>
        <v>#N/A</v>
      </c>
      <c r="E103" s="111" t="e">
        <f>VLOOKUP($A103,[1]liste_inscriptions!$A:$AD,14,FALSE)</f>
        <v>#N/A</v>
      </c>
      <c r="F103" s="111" t="e">
        <f>VLOOKUP($A103,[1]liste_inscriptions!$A:$AD,17,FALSE)</f>
        <v>#N/A</v>
      </c>
      <c r="G103" s="111" t="e">
        <f>VLOOKUP($A103,[1]liste_inscriptions!$A:$AD,16,FALSE)</f>
        <v>#N/A</v>
      </c>
      <c r="H103" s="113" t="e">
        <f>VLOOKUP($A103,[1]liste_inscriptions!$A:$AD,18,FALSE)</f>
        <v>#N/A</v>
      </c>
      <c r="I103" s="12"/>
      <c r="J103" s="90"/>
      <c r="K103" s="12"/>
      <c r="L103" s="145" t="e">
        <f>TEXT(VLOOKUP($A103,[1]liste_inscriptions!$A:$AJ,30,FALSE)," ")</f>
        <v>#N/A</v>
      </c>
      <c r="M103" s="146"/>
      <c r="N103" s="95" t="str">
        <f>IF(ISNA(INDEX(médiateurs!$A:$O,MATCH(L103,médiateurs!$C:$C,0),1)),"",INDEX(médiateurs!$A:$O,MATCH(L103,médiateurs!$C:$C,0),1))</f>
        <v/>
      </c>
      <c r="O103" s="102" t="e">
        <f>IF(AND(VLOOKUP(médiateurs!$AQ$2,médiateurs!$C:$C,1,0)=médiateurs!$AQ$2,L103=médiateurs!$AP$2),VLOOKUP(médiateurs!$AQ$2,médiateurs!$C:$AC,14,0),IF(AND(VLOOKUP(médiateurs!$AK$2,médiateurs!$C:$C,1,0)=médiateurs!$AK$2,L103=médiateurs!$AI$2),VLOOKUP(médiateurs!$AK$2,médiateurs!$C:$AC,14,0),IF(AND(VLOOKUP(médiateurs!$AL$2,médiateurs!$C:$C,1,0)=médiateurs!$AL$2,L103=médiateurs!$AJ$2),VLOOKUP(médiateurs!$AL$2,médiateurs!$C:$AC,14,0)," ")))</f>
        <v>#N/A</v>
      </c>
      <c r="P103" s="12"/>
      <c r="Q103" s="93" t="s">
        <v>50</v>
      </c>
      <c r="R103" s="64" t="e">
        <f>TEXT(VLOOKUP($A103,[1]liste_inscriptions!$A:$AJ,34,FALSE)," ")</f>
        <v>#N/A</v>
      </c>
      <c r="S103" s="95" t="e">
        <f>INDEX(médiateurs!$A:$O,MATCH(Q103,médiateurs!$C:$C,0),1)</f>
        <v>#N/A</v>
      </c>
      <c r="T103" s="97"/>
      <c r="U103" s="12"/>
      <c r="V103" s="124" t="s">
        <v>15</v>
      </c>
      <c r="W103" s="125"/>
      <c r="X103" s="135"/>
      <c r="Y103" s="136"/>
      <c r="Z103" s="151" t="e">
        <f>TEXT(VLOOKUP($A103,[1]liste_inscriptions!$A:$AD,29,FALSE)," ")</f>
        <v>#N/A</v>
      </c>
    </row>
    <row r="104" spans="1:26" s="5" customFormat="1" ht="15" customHeight="1">
      <c r="A104" s="116"/>
      <c r="B104" s="111"/>
      <c r="C104" s="111"/>
      <c r="D104" s="111"/>
      <c r="E104" s="111"/>
      <c r="F104" s="111"/>
      <c r="G104" s="111"/>
      <c r="H104" s="113"/>
      <c r="I104" s="12"/>
      <c r="J104" s="90"/>
      <c r="K104" s="12"/>
      <c r="L104" s="145"/>
      <c r="M104" s="146"/>
      <c r="N104" s="95"/>
      <c r="O104" s="102"/>
      <c r="P104" s="12"/>
      <c r="Q104" s="93"/>
      <c r="R104" s="64" t="e">
        <f>TEXT(VLOOKUP($A103,[1]liste_inscriptions!$A:$AJ,35,FALSE)," ")</f>
        <v>#N/A</v>
      </c>
      <c r="S104" s="95"/>
      <c r="T104" s="97"/>
      <c r="U104" s="12"/>
      <c r="V104" s="124"/>
      <c r="W104" s="125"/>
      <c r="X104" s="135"/>
      <c r="Y104" s="136"/>
      <c r="Z104" s="151"/>
    </row>
    <row r="105" spans="1:26" s="5" customFormat="1" ht="15" customHeight="1">
      <c r="A105" s="116"/>
      <c r="B105" s="111"/>
      <c r="C105" s="111"/>
      <c r="D105" s="111"/>
      <c r="E105" s="111"/>
      <c r="F105" s="111"/>
      <c r="G105" s="111"/>
      <c r="H105" s="113"/>
      <c r="I105" s="12"/>
      <c r="J105" s="90"/>
      <c r="K105" s="12"/>
      <c r="L105" s="145"/>
      <c r="M105" s="146"/>
      <c r="N105" s="95"/>
      <c r="O105" s="102"/>
      <c r="P105" s="12"/>
      <c r="Q105" s="93"/>
      <c r="R105" s="64" t="e">
        <f>TEXT(VLOOKUP($A103,[1]liste_inscriptions!$A:$AJ,36,FALSE)," ")</f>
        <v>#N/A</v>
      </c>
      <c r="S105" s="95"/>
      <c r="T105" s="97"/>
      <c r="U105" s="12"/>
      <c r="V105" s="124"/>
      <c r="W105" s="125"/>
      <c r="X105" s="135"/>
      <c r="Y105" s="136"/>
      <c r="Z105" s="151"/>
    </row>
    <row r="106" spans="1:26" s="5" customFormat="1" ht="15" customHeight="1">
      <c r="A106" s="116">
        <v>69</v>
      </c>
      <c r="B106" s="111" t="e">
        <f>VLOOKUP($A106,[1]liste_inscriptions!$A:$AD,6,FALSE)</f>
        <v>#N/A</v>
      </c>
      <c r="C106" s="111" t="e">
        <f>VLOOKUP($A106,[1]liste_inscriptions!$A:$AD,9,FALSE)</f>
        <v>#N/A</v>
      </c>
      <c r="D106" s="111" t="e">
        <f>VLOOKUP($A106,[1]liste_inscriptions!$A:$AD,12,FALSE)</f>
        <v>#N/A</v>
      </c>
      <c r="E106" s="111" t="e">
        <f>VLOOKUP($A106,[1]liste_inscriptions!$A:$AD,14,FALSE)</f>
        <v>#N/A</v>
      </c>
      <c r="F106" s="111" t="e">
        <f>VLOOKUP($A106,[1]liste_inscriptions!$A:$AD,17,FALSE)</f>
        <v>#N/A</v>
      </c>
      <c r="G106" s="111" t="e">
        <f>VLOOKUP($A106,[1]liste_inscriptions!$A:$AD,16,FALSE)</f>
        <v>#N/A</v>
      </c>
      <c r="H106" s="113" t="e">
        <f>VLOOKUP($A106,[1]liste_inscriptions!$A:$AD,18,FALSE)</f>
        <v>#N/A</v>
      </c>
      <c r="I106" s="12"/>
      <c r="J106" s="90"/>
      <c r="K106" s="12"/>
      <c r="L106" s="145" t="e">
        <f>TEXT(VLOOKUP($A106,[1]liste_inscriptions!$A:$AJ,30,FALSE)," ")</f>
        <v>#N/A</v>
      </c>
      <c r="M106" s="146"/>
      <c r="N106" s="95" t="str">
        <f>IF(ISNA(INDEX(médiateurs!$A:$O,MATCH(L106,médiateurs!$C:$C,0),1)),"",INDEX(médiateurs!$A:$O,MATCH(L106,médiateurs!$C:$C,0),1))</f>
        <v/>
      </c>
      <c r="O106" s="102" t="e">
        <f>IF(AND(VLOOKUP(médiateurs!$AQ$2,médiateurs!$C:$C,1,0)=médiateurs!$AQ$2,L106=médiateurs!$AP$2),VLOOKUP(médiateurs!$AQ$2,médiateurs!$C:$AC,14,0),IF(AND(VLOOKUP(médiateurs!$AK$2,médiateurs!$C:$C,1,0)=médiateurs!$AK$2,L106=médiateurs!$AI$2),VLOOKUP(médiateurs!$AK$2,médiateurs!$C:$AC,14,0),IF(AND(VLOOKUP(médiateurs!$AL$2,médiateurs!$C:$C,1,0)=médiateurs!$AL$2,L106=médiateurs!$AJ$2),VLOOKUP(médiateurs!$AL$2,médiateurs!$C:$AC,14,0)," ")))</f>
        <v>#N/A</v>
      </c>
      <c r="P106" s="12"/>
      <c r="Q106" s="93" t="s">
        <v>17</v>
      </c>
      <c r="R106" s="64" t="e">
        <f>TEXT(VLOOKUP($A106,[1]liste_inscriptions!$A:$AJ,34,FALSE)," ")</f>
        <v>#N/A</v>
      </c>
      <c r="S106" s="95" t="e">
        <f>INDEX(médiateurs!$A:$O,MATCH(Q106,médiateurs!$C:$C,0),1)</f>
        <v>#N/A</v>
      </c>
      <c r="T106" s="97"/>
      <c r="U106" s="12"/>
      <c r="V106" s="124" t="s">
        <v>15</v>
      </c>
      <c r="W106" s="125"/>
      <c r="X106" s="135"/>
      <c r="Y106" s="136"/>
      <c r="Z106" s="151" t="e">
        <f>TEXT(VLOOKUP($A106,[1]liste_inscriptions!$A:$AD,29,FALSE)," ")</f>
        <v>#N/A</v>
      </c>
    </row>
    <row r="107" spans="1:26" s="5" customFormat="1" ht="15" customHeight="1">
      <c r="A107" s="116"/>
      <c r="B107" s="111"/>
      <c r="C107" s="111"/>
      <c r="D107" s="111"/>
      <c r="E107" s="111"/>
      <c r="F107" s="111"/>
      <c r="G107" s="111"/>
      <c r="H107" s="113"/>
      <c r="I107" s="12"/>
      <c r="J107" s="90"/>
      <c r="K107" s="12"/>
      <c r="L107" s="145"/>
      <c r="M107" s="146"/>
      <c r="N107" s="95"/>
      <c r="O107" s="102"/>
      <c r="P107" s="12"/>
      <c r="Q107" s="93"/>
      <c r="R107" s="64" t="e">
        <f>TEXT(VLOOKUP($A106,[1]liste_inscriptions!$A:$AJ,35,FALSE)," ")</f>
        <v>#N/A</v>
      </c>
      <c r="S107" s="95"/>
      <c r="T107" s="97"/>
      <c r="U107" s="12"/>
      <c r="V107" s="124"/>
      <c r="W107" s="125"/>
      <c r="X107" s="135"/>
      <c r="Y107" s="136"/>
      <c r="Z107" s="151"/>
    </row>
    <row r="108" spans="1:26" s="5" customFormat="1" ht="15" customHeight="1">
      <c r="A108" s="116"/>
      <c r="B108" s="111"/>
      <c r="C108" s="111"/>
      <c r="D108" s="111"/>
      <c r="E108" s="111"/>
      <c r="F108" s="111"/>
      <c r="G108" s="111"/>
      <c r="H108" s="113"/>
      <c r="I108" s="12"/>
      <c r="J108" s="90"/>
      <c r="K108" s="12"/>
      <c r="L108" s="145"/>
      <c r="M108" s="146"/>
      <c r="N108" s="95"/>
      <c r="O108" s="102"/>
      <c r="P108" s="12"/>
      <c r="Q108" s="93"/>
      <c r="R108" s="64" t="e">
        <f>TEXT(VLOOKUP($A106,[1]liste_inscriptions!$A:$AJ,36,FALSE)," ")</f>
        <v>#N/A</v>
      </c>
      <c r="S108" s="95"/>
      <c r="T108" s="97"/>
      <c r="U108" s="12"/>
      <c r="V108" s="124"/>
      <c r="W108" s="125"/>
      <c r="X108" s="135"/>
      <c r="Y108" s="136"/>
      <c r="Z108" s="151"/>
    </row>
    <row r="109" spans="1:26" s="5" customFormat="1" ht="15" customHeight="1">
      <c r="A109" s="109">
        <v>70</v>
      </c>
      <c r="B109" s="111" t="e">
        <f>VLOOKUP($A109,[1]liste_inscriptions!$A:$AD,6,FALSE)</f>
        <v>#N/A</v>
      </c>
      <c r="C109" s="111" t="e">
        <f>VLOOKUP($A109,[1]liste_inscriptions!$A:$AD,9,FALSE)</f>
        <v>#N/A</v>
      </c>
      <c r="D109" s="111" t="e">
        <f>VLOOKUP($A109,[1]liste_inscriptions!$A:$AD,12,FALSE)</f>
        <v>#N/A</v>
      </c>
      <c r="E109" s="111" t="e">
        <f>VLOOKUP($A109,[1]liste_inscriptions!$A:$AD,14,FALSE)</f>
        <v>#N/A</v>
      </c>
      <c r="F109" s="111" t="e">
        <f>VLOOKUP($A109,[1]liste_inscriptions!$A:$AD,17,FALSE)</f>
        <v>#N/A</v>
      </c>
      <c r="G109" s="111" t="e">
        <f>VLOOKUP($A109,[1]liste_inscriptions!$A:$AD,16,FALSE)</f>
        <v>#N/A</v>
      </c>
      <c r="H109" s="113" t="e">
        <f>VLOOKUP($A109,[1]liste_inscriptions!$A:$AD,18,FALSE)</f>
        <v>#N/A</v>
      </c>
      <c r="I109" s="12"/>
      <c r="J109" s="90"/>
      <c r="K109" s="12"/>
      <c r="L109" s="145" t="e">
        <f>TEXT(VLOOKUP($A109,[1]liste_inscriptions!$A:$AJ,30,FALSE)," ")</f>
        <v>#N/A</v>
      </c>
      <c r="M109" s="146"/>
      <c r="N109" s="95" t="str">
        <f>IF(ISNA(INDEX(médiateurs!$A:$O,MATCH(L109,médiateurs!$C:$C,0),1)),"",INDEX(médiateurs!$A:$O,MATCH(L109,médiateurs!$C:$C,0),1))</f>
        <v/>
      </c>
      <c r="O109" s="102" t="e">
        <f>IF(AND(VLOOKUP(médiateurs!$AQ$2,médiateurs!$C:$C,1,0)=médiateurs!$AQ$2,L109=médiateurs!$AP$2),VLOOKUP(médiateurs!$AQ$2,médiateurs!$C:$AC,14,0),IF(AND(VLOOKUP(médiateurs!$AK$2,médiateurs!$C:$C,1,0)=médiateurs!$AK$2,L109=médiateurs!$AI$2),VLOOKUP(médiateurs!$AK$2,médiateurs!$C:$AC,14,0),IF(AND(VLOOKUP(médiateurs!$AL$2,médiateurs!$C:$C,1,0)=médiateurs!$AL$2,L109=médiateurs!$AJ$2),VLOOKUP(médiateurs!$AL$2,médiateurs!$C:$AC,14,0)," ")))</f>
        <v>#N/A</v>
      </c>
      <c r="P109" s="12"/>
      <c r="Q109" s="93" t="s">
        <v>45</v>
      </c>
      <c r="R109" s="64" t="e">
        <f>TEXT(VLOOKUP($A109,[1]liste_inscriptions!$A:$AJ,34,FALSE)," ")</f>
        <v>#N/A</v>
      </c>
      <c r="S109" s="95" t="e">
        <f>INDEX(médiateurs!$A:$O,MATCH(Q109,médiateurs!$C:$C,0),1)</f>
        <v>#N/A</v>
      </c>
      <c r="T109" s="97"/>
      <c r="U109" s="12"/>
      <c r="V109" s="124" t="s">
        <v>15</v>
      </c>
      <c r="W109" s="125"/>
      <c r="X109" s="135"/>
      <c r="Y109" s="136"/>
      <c r="Z109" s="151" t="e">
        <f>TEXT(VLOOKUP($A109,[1]liste_inscriptions!$A:$AD,29,FALSE)," ")</f>
        <v>#N/A</v>
      </c>
    </row>
    <row r="110" spans="1:26" s="5" customFormat="1" ht="15" customHeight="1">
      <c r="A110" s="109"/>
      <c r="B110" s="111"/>
      <c r="C110" s="111"/>
      <c r="D110" s="111"/>
      <c r="E110" s="111"/>
      <c r="F110" s="111"/>
      <c r="G110" s="111"/>
      <c r="H110" s="113"/>
      <c r="I110" s="12"/>
      <c r="J110" s="90"/>
      <c r="K110" s="12"/>
      <c r="L110" s="145"/>
      <c r="M110" s="146"/>
      <c r="N110" s="95"/>
      <c r="O110" s="102"/>
      <c r="P110" s="12"/>
      <c r="Q110" s="93"/>
      <c r="R110" s="64" t="e">
        <f>TEXT(VLOOKUP($A109,[1]liste_inscriptions!$A:$AJ,35,FALSE)," ")</f>
        <v>#N/A</v>
      </c>
      <c r="S110" s="95"/>
      <c r="T110" s="97"/>
      <c r="U110" s="12"/>
      <c r="V110" s="124"/>
      <c r="W110" s="125"/>
      <c r="X110" s="135"/>
      <c r="Y110" s="136"/>
      <c r="Z110" s="151"/>
    </row>
    <row r="111" spans="1:26" s="5" customFormat="1" ht="15" customHeight="1">
      <c r="A111" s="109"/>
      <c r="B111" s="111"/>
      <c r="C111" s="111"/>
      <c r="D111" s="111"/>
      <c r="E111" s="111"/>
      <c r="F111" s="111"/>
      <c r="G111" s="111"/>
      <c r="H111" s="113"/>
      <c r="I111" s="12"/>
      <c r="J111" s="90"/>
      <c r="K111" s="12"/>
      <c r="L111" s="145"/>
      <c r="M111" s="146"/>
      <c r="N111" s="95"/>
      <c r="O111" s="102"/>
      <c r="P111" s="12"/>
      <c r="Q111" s="93"/>
      <c r="R111" s="64" t="e">
        <f>TEXT(VLOOKUP($A109,[1]liste_inscriptions!$A:$AJ,36,FALSE)," ")</f>
        <v>#N/A</v>
      </c>
      <c r="S111" s="95"/>
      <c r="T111" s="97"/>
      <c r="U111" s="12"/>
      <c r="V111" s="124"/>
      <c r="W111" s="125"/>
      <c r="X111" s="135"/>
      <c r="Y111" s="136"/>
      <c r="Z111" s="151"/>
    </row>
    <row r="112" spans="1:26" s="5" customFormat="1" ht="15" customHeight="1">
      <c r="A112" s="109">
        <v>71</v>
      </c>
      <c r="B112" s="111" t="e">
        <f>VLOOKUP($A112,[1]liste_inscriptions!$A:$AD,6,FALSE)</f>
        <v>#N/A</v>
      </c>
      <c r="C112" s="111" t="e">
        <f>VLOOKUP($A112,[1]liste_inscriptions!$A:$AD,9,FALSE)</f>
        <v>#N/A</v>
      </c>
      <c r="D112" s="111" t="e">
        <f>VLOOKUP($A112,[1]liste_inscriptions!$A:$AD,12,FALSE)</f>
        <v>#N/A</v>
      </c>
      <c r="E112" s="111" t="e">
        <f>VLOOKUP($A112,[1]liste_inscriptions!$A:$AD,14,FALSE)</f>
        <v>#N/A</v>
      </c>
      <c r="F112" s="111" t="e">
        <f>VLOOKUP($A112,[1]liste_inscriptions!$A:$AD,17,FALSE)</f>
        <v>#N/A</v>
      </c>
      <c r="G112" s="111" t="e">
        <f>VLOOKUP($A112,[1]liste_inscriptions!$A:$AD,16,FALSE)</f>
        <v>#N/A</v>
      </c>
      <c r="H112" s="113" t="e">
        <f>VLOOKUP($A112,[1]liste_inscriptions!$A:$AD,18,FALSE)</f>
        <v>#N/A</v>
      </c>
      <c r="I112" s="12"/>
      <c r="J112" s="90"/>
      <c r="K112" s="12"/>
      <c r="L112" s="145" t="e">
        <f>TEXT(VLOOKUP($A112,[1]liste_inscriptions!$A:$AJ,30,FALSE)," ")</f>
        <v>#N/A</v>
      </c>
      <c r="M112" s="146"/>
      <c r="N112" s="95" t="str">
        <f>IF(ISNA(INDEX(médiateurs!$A:$O,MATCH(L112,médiateurs!$C:$C,0),1)),"",INDEX(médiateurs!$A:$O,MATCH(L112,médiateurs!$C:$C,0),1))</f>
        <v/>
      </c>
      <c r="O112" s="102" t="e">
        <f>IF(AND(VLOOKUP(médiateurs!$AQ$2,médiateurs!$C:$C,1,0)=médiateurs!$AQ$2,L112=médiateurs!$AP$2),VLOOKUP(médiateurs!$AQ$2,médiateurs!$C:$AC,14,0),IF(AND(VLOOKUP(médiateurs!$AK$2,médiateurs!$C:$C,1,0)=médiateurs!$AK$2,L112=médiateurs!$AI$2),VLOOKUP(médiateurs!$AK$2,médiateurs!$C:$AC,14,0),IF(AND(VLOOKUP(médiateurs!$AL$2,médiateurs!$C:$C,1,0)=médiateurs!$AL$2,L112=médiateurs!$AJ$2),VLOOKUP(médiateurs!$AL$2,médiateurs!$C:$AC,14,0)," ")))</f>
        <v>#N/A</v>
      </c>
      <c r="P112" s="12"/>
      <c r="Q112" s="93" t="s">
        <v>67</v>
      </c>
      <c r="R112" s="64" t="e">
        <f>TEXT(VLOOKUP($A112,[1]liste_inscriptions!$A:$AJ,34,FALSE)," ")</f>
        <v>#N/A</v>
      </c>
      <c r="S112" s="95" t="e">
        <f>INDEX(médiateurs!$A:$O,MATCH(Q112,médiateurs!$C:$C,0),1)</f>
        <v>#N/A</v>
      </c>
      <c r="T112" s="97"/>
      <c r="U112" s="12"/>
      <c r="V112" s="124" t="s">
        <v>15</v>
      </c>
      <c r="W112" s="125"/>
      <c r="X112" s="135"/>
      <c r="Y112" s="136"/>
      <c r="Z112" s="151" t="e">
        <f>TEXT(VLOOKUP($A112,[1]liste_inscriptions!$A:$AD,29,FALSE)," ")</f>
        <v>#N/A</v>
      </c>
    </row>
    <row r="113" spans="1:26" s="5" customFormat="1" ht="15" customHeight="1">
      <c r="A113" s="109"/>
      <c r="B113" s="111"/>
      <c r="C113" s="111"/>
      <c r="D113" s="111"/>
      <c r="E113" s="111"/>
      <c r="F113" s="111"/>
      <c r="G113" s="111"/>
      <c r="H113" s="113"/>
      <c r="I113" s="12"/>
      <c r="J113" s="90"/>
      <c r="K113" s="12"/>
      <c r="L113" s="145"/>
      <c r="M113" s="146"/>
      <c r="N113" s="95"/>
      <c r="O113" s="102"/>
      <c r="P113" s="12"/>
      <c r="Q113" s="93"/>
      <c r="R113" s="64" t="e">
        <f>TEXT(VLOOKUP($A112,[1]liste_inscriptions!$A:$AJ,35,FALSE)," ")</f>
        <v>#N/A</v>
      </c>
      <c r="S113" s="95"/>
      <c r="T113" s="97"/>
      <c r="U113" s="12"/>
      <c r="V113" s="124"/>
      <c r="W113" s="125"/>
      <c r="X113" s="135"/>
      <c r="Y113" s="136"/>
      <c r="Z113" s="151"/>
    </row>
    <row r="114" spans="1:26" s="5" customFormat="1" ht="15" customHeight="1">
      <c r="A114" s="109"/>
      <c r="B114" s="111"/>
      <c r="C114" s="111"/>
      <c r="D114" s="111"/>
      <c r="E114" s="111"/>
      <c r="F114" s="111"/>
      <c r="G114" s="111"/>
      <c r="H114" s="113"/>
      <c r="I114" s="12"/>
      <c r="J114" s="90"/>
      <c r="K114" s="12"/>
      <c r="L114" s="145"/>
      <c r="M114" s="146"/>
      <c r="N114" s="95"/>
      <c r="O114" s="102"/>
      <c r="P114" s="12"/>
      <c r="Q114" s="93"/>
      <c r="R114" s="64" t="e">
        <f>TEXT(VLOOKUP($A112,[1]liste_inscriptions!$A:$AJ,36,FALSE)," ")</f>
        <v>#N/A</v>
      </c>
      <c r="S114" s="95"/>
      <c r="T114" s="97"/>
      <c r="U114" s="12"/>
      <c r="V114" s="124"/>
      <c r="W114" s="125"/>
      <c r="X114" s="135"/>
      <c r="Y114" s="136"/>
      <c r="Z114" s="151"/>
    </row>
    <row r="115" spans="1:26" s="5" customFormat="1" ht="15" customHeight="1">
      <c r="A115" s="109">
        <v>72</v>
      </c>
      <c r="B115" s="111" t="e">
        <f>VLOOKUP($A115,[1]liste_inscriptions!$A:$AD,6,FALSE)</f>
        <v>#N/A</v>
      </c>
      <c r="C115" s="111" t="e">
        <f>VLOOKUP($A115,[1]liste_inscriptions!$A:$AD,9,FALSE)</f>
        <v>#N/A</v>
      </c>
      <c r="D115" s="111" t="e">
        <f>VLOOKUP($A115,[1]liste_inscriptions!$A:$AD,12,FALSE)</f>
        <v>#N/A</v>
      </c>
      <c r="E115" s="111" t="e">
        <f>VLOOKUP($A115,[1]liste_inscriptions!$A:$AD,14,FALSE)</f>
        <v>#N/A</v>
      </c>
      <c r="F115" s="111" t="e">
        <f>VLOOKUP($A115,[1]liste_inscriptions!$A:$AD,17,FALSE)</f>
        <v>#N/A</v>
      </c>
      <c r="G115" s="111" t="e">
        <f>VLOOKUP($A115,[1]liste_inscriptions!$A:$AD,16,FALSE)</f>
        <v>#N/A</v>
      </c>
      <c r="H115" s="113" t="e">
        <f>VLOOKUP($A115,[1]liste_inscriptions!$A:$AD,18,FALSE)</f>
        <v>#N/A</v>
      </c>
      <c r="I115" s="12"/>
      <c r="J115" s="90"/>
      <c r="K115" s="12"/>
      <c r="L115" s="145" t="e">
        <f>TEXT(VLOOKUP($A115,[1]liste_inscriptions!$A:$AJ,30,FALSE)," ")</f>
        <v>#N/A</v>
      </c>
      <c r="M115" s="146"/>
      <c r="N115" s="95" t="str">
        <f>IF(ISNA(INDEX(médiateurs!$A:$O,MATCH(L115,médiateurs!$C:$C,0),1)),"",INDEX(médiateurs!$A:$O,MATCH(L115,médiateurs!$C:$C,0),1))</f>
        <v/>
      </c>
      <c r="O115" s="102" t="e">
        <f>IF(AND(VLOOKUP(médiateurs!$AQ$2,médiateurs!$C:$C,1,0)=médiateurs!$AQ$2,L115=médiateurs!$AP$2),VLOOKUP(médiateurs!$AQ$2,médiateurs!$C:$AC,14,0),IF(AND(VLOOKUP(médiateurs!$AK$2,médiateurs!$C:$C,1,0)=médiateurs!$AK$2,L115=médiateurs!$AI$2),VLOOKUP(médiateurs!$AK$2,médiateurs!$C:$AC,14,0),IF(AND(VLOOKUP(médiateurs!$AL$2,médiateurs!$C:$C,1,0)=médiateurs!$AL$2,L115=médiateurs!$AJ$2),VLOOKUP(médiateurs!$AL$2,médiateurs!$C:$AC,14,0)," ")))</f>
        <v>#N/A</v>
      </c>
      <c r="P115" s="12"/>
      <c r="Q115" s="93" t="s">
        <v>68</v>
      </c>
      <c r="R115" s="64" t="e">
        <f>TEXT(VLOOKUP($A115,[1]liste_inscriptions!$A:$AJ,34,FALSE)," ")</f>
        <v>#N/A</v>
      </c>
      <c r="S115" s="95" t="e">
        <f>INDEX(médiateurs!$A:$O,MATCH(Q115,médiateurs!$C:$C,0),1)</f>
        <v>#N/A</v>
      </c>
      <c r="T115" s="97"/>
      <c r="U115" s="12"/>
      <c r="V115" s="124" t="s">
        <v>15</v>
      </c>
      <c r="W115" s="125"/>
      <c r="X115" s="135"/>
      <c r="Y115" s="136"/>
      <c r="Z115" s="151" t="e">
        <f>TEXT(VLOOKUP($A115,[1]liste_inscriptions!$A:$AD,29,FALSE)," ")</f>
        <v>#N/A</v>
      </c>
    </row>
    <row r="116" spans="1:26" ht="15" customHeight="1">
      <c r="A116" s="109"/>
      <c r="B116" s="111"/>
      <c r="C116" s="111"/>
      <c r="D116" s="111"/>
      <c r="E116" s="111"/>
      <c r="F116" s="111"/>
      <c r="G116" s="111"/>
      <c r="H116" s="113"/>
      <c r="I116" s="67"/>
      <c r="J116" s="90"/>
      <c r="K116" s="7"/>
      <c r="L116" s="145"/>
      <c r="M116" s="146"/>
      <c r="N116" s="95"/>
      <c r="O116" s="102"/>
      <c r="P116" s="67"/>
      <c r="Q116" s="93"/>
      <c r="R116" s="64" t="e">
        <f>TEXT(VLOOKUP($A115,[1]liste_inscriptions!$A:$AJ,35,FALSE)," ")</f>
        <v>#N/A</v>
      </c>
      <c r="S116" s="95"/>
      <c r="T116" s="97"/>
      <c r="U116" s="59"/>
      <c r="V116" s="124"/>
      <c r="W116" s="125"/>
      <c r="X116" s="135"/>
      <c r="Y116" s="136"/>
      <c r="Z116" s="151"/>
    </row>
    <row r="117" spans="1:26" ht="15" customHeight="1" thickBot="1">
      <c r="A117" s="110"/>
      <c r="B117" s="112"/>
      <c r="C117" s="112"/>
      <c r="D117" s="112"/>
      <c r="E117" s="112"/>
      <c r="F117" s="112"/>
      <c r="G117" s="112"/>
      <c r="H117" s="114"/>
      <c r="I117" s="7"/>
      <c r="J117" s="91"/>
      <c r="K117" s="7"/>
      <c r="L117" s="147"/>
      <c r="M117" s="148"/>
      <c r="N117" s="149"/>
      <c r="O117" s="103"/>
      <c r="P117" s="7"/>
      <c r="Q117" s="107"/>
      <c r="R117" s="62" t="e">
        <f>TEXT(VLOOKUP($A115,[1]liste_inscriptions!$A:$AJ,36,FALSE)," ")</f>
        <v>#N/A</v>
      </c>
      <c r="S117" s="149"/>
      <c r="T117" s="100"/>
      <c r="U117" s="7"/>
      <c r="V117" s="126"/>
      <c r="W117" s="127"/>
      <c r="X117" s="137"/>
      <c r="Y117" s="138"/>
      <c r="Z117" s="152"/>
    </row>
    <row r="118" spans="1:26" ht="40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2"/>
      <c r="O118" s="3"/>
      <c r="P118" s="3"/>
      <c r="Q118" s="3"/>
      <c r="R118" s="3"/>
      <c r="S118" s="2"/>
      <c r="T118" s="2"/>
      <c r="U118" s="3"/>
      <c r="V118" s="3"/>
      <c r="W118" s="3"/>
      <c r="X118" s="2"/>
      <c r="Y118" s="2"/>
      <c r="Z118" s="3"/>
    </row>
    <row r="119" spans="1:26" ht="40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2"/>
      <c r="O119" s="3"/>
      <c r="P119" s="3"/>
      <c r="Q119" s="3"/>
      <c r="R119" s="3"/>
      <c r="S119" s="2"/>
      <c r="T119" s="2"/>
      <c r="U119" s="3"/>
      <c r="V119" s="3"/>
      <c r="W119" s="3"/>
      <c r="X119" s="2"/>
      <c r="Y119" s="2"/>
      <c r="Z119" s="3"/>
    </row>
  </sheetData>
  <sheetCalcPr fullCalcOnLoad="1"/>
  <mergeCells count="580">
    <mergeCell ref="S115:S117"/>
    <mergeCell ref="V115:W117"/>
    <mergeCell ref="Z115:Z117"/>
    <mergeCell ref="G115:G117"/>
    <mergeCell ref="H115:H117"/>
    <mergeCell ref="L115:M117"/>
    <mergeCell ref="N115:N117"/>
    <mergeCell ref="O115:O117"/>
    <mergeCell ref="Q115:Q117"/>
    <mergeCell ref="A115:A117"/>
    <mergeCell ref="B115:B117"/>
    <mergeCell ref="C115:C117"/>
    <mergeCell ref="D115:D117"/>
    <mergeCell ref="E115:E117"/>
    <mergeCell ref="F115:F117"/>
    <mergeCell ref="N112:N114"/>
    <mergeCell ref="O112:O114"/>
    <mergeCell ref="Q112:Q114"/>
    <mergeCell ref="S112:S114"/>
    <mergeCell ref="V112:W114"/>
    <mergeCell ref="Z112:Z114"/>
    <mergeCell ref="Z109:Z111"/>
    <mergeCell ref="A112:A114"/>
    <mergeCell ref="B112:B114"/>
    <mergeCell ref="C112:C114"/>
    <mergeCell ref="D112:D114"/>
    <mergeCell ref="E112:E114"/>
    <mergeCell ref="F112:F114"/>
    <mergeCell ref="G112:G114"/>
    <mergeCell ref="H112:H114"/>
    <mergeCell ref="L112:M114"/>
    <mergeCell ref="L109:M111"/>
    <mergeCell ref="N109:N111"/>
    <mergeCell ref="O109:O111"/>
    <mergeCell ref="Q109:Q111"/>
    <mergeCell ref="S109:S111"/>
    <mergeCell ref="V109:W111"/>
    <mergeCell ref="C103:C105"/>
    <mergeCell ref="D103:D105"/>
    <mergeCell ref="V106:W108"/>
    <mergeCell ref="Z106:Z108"/>
    <mergeCell ref="A109:A111"/>
    <mergeCell ref="B109:B111"/>
    <mergeCell ref="C109:C111"/>
    <mergeCell ref="D109:D111"/>
    <mergeCell ref="E109:E111"/>
    <mergeCell ref="F109:F111"/>
    <mergeCell ref="G109:G111"/>
    <mergeCell ref="H109:H111"/>
    <mergeCell ref="H106:H108"/>
    <mergeCell ref="L106:M108"/>
    <mergeCell ref="N106:N108"/>
    <mergeCell ref="O106:O108"/>
    <mergeCell ref="Q106:Q108"/>
    <mergeCell ref="S106:S108"/>
    <mergeCell ref="S100:S102"/>
    <mergeCell ref="S97:S99"/>
    <mergeCell ref="S103:S105"/>
    <mergeCell ref="V103:W105"/>
    <mergeCell ref="Z103:Z105"/>
    <mergeCell ref="A106:A108"/>
    <mergeCell ref="B106:B108"/>
    <mergeCell ref="C106:C108"/>
    <mergeCell ref="D106:D108"/>
    <mergeCell ref="E106:E108"/>
    <mergeCell ref="F106:F108"/>
    <mergeCell ref="G106:G108"/>
    <mergeCell ref="G103:G105"/>
    <mergeCell ref="H103:H105"/>
    <mergeCell ref="L103:M105"/>
    <mergeCell ref="N103:N105"/>
    <mergeCell ref="O103:O105"/>
    <mergeCell ref="Q103:Q105"/>
    <mergeCell ref="T100:T117"/>
    <mergeCell ref="V100:W102"/>
    <mergeCell ref="X100:Y117"/>
    <mergeCell ref="Z100:Z102"/>
    <mergeCell ref="A103:A105"/>
    <mergeCell ref="B103:B105"/>
    <mergeCell ref="O97:O99"/>
    <mergeCell ref="Q97:Q99"/>
    <mergeCell ref="E103:E105"/>
    <mergeCell ref="F103:F105"/>
    <mergeCell ref="H100:H102"/>
    <mergeCell ref="L100:M102"/>
    <mergeCell ref="N100:N102"/>
    <mergeCell ref="O100:O102"/>
    <mergeCell ref="Q100:Q102"/>
    <mergeCell ref="A100:A102"/>
    <mergeCell ref="B100:B102"/>
    <mergeCell ref="C100:C102"/>
    <mergeCell ref="D100:D102"/>
    <mergeCell ref="E100:E102"/>
    <mergeCell ref="F100:F102"/>
    <mergeCell ref="G100:G102"/>
    <mergeCell ref="G97:G99"/>
    <mergeCell ref="H97:H99"/>
    <mergeCell ref="L91:M93"/>
    <mergeCell ref="N91:N93"/>
    <mergeCell ref="O91:O93"/>
    <mergeCell ref="Q91:Q93"/>
    <mergeCell ref="Q94:Q96"/>
    <mergeCell ref="S94:S96"/>
    <mergeCell ref="V94:W96"/>
    <mergeCell ref="Z94:Z96"/>
    <mergeCell ref="A97:A99"/>
    <mergeCell ref="B97:B99"/>
    <mergeCell ref="C97:C99"/>
    <mergeCell ref="D97:D99"/>
    <mergeCell ref="E97:E99"/>
    <mergeCell ref="F97:F99"/>
    <mergeCell ref="F94:F96"/>
    <mergeCell ref="G94:G96"/>
    <mergeCell ref="H94:H96"/>
    <mergeCell ref="L94:M96"/>
    <mergeCell ref="N94:N96"/>
    <mergeCell ref="O94:O96"/>
    <mergeCell ref="V97:W99"/>
    <mergeCell ref="Z97:Z99"/>
    <mergeCell ref="L97:M99"/>
    <mergeCell ref="N97:N99"/>
    <mergeCell ref="S82:S84"/>
    <mergeCell ref="T82:T99"/>
    <mergeCell ref="O88:O90"/>
    <mergeCell ref="Q88:Q90"/>
    <mergeCell ref="S88:S90"/>
    <mergeCell ref="V88:W90"/>
    <mergeCell ref="Z88:Z90"/>
    <mergeCell ref="A91:A93"/>
    <mergeCell ref="B91:B93"/>
    <mergeCell ref="C91:C93"/>
    <mergeCell ref="D91:D93"/>
    <mergeCell ref="E91:E93"/>
    <mergeCell ref="S91:S93"/>
    <mergeCell ref="V91:W93"/>
    <mergeCell ref="X91:X99"/>
    <mergeCell ref="Y91:Y99"/>
    <mergeCell ref="Z91:Z93"/>
    <mergeCell ref="A94:A96"/>
    <mergeCell ref="B94:B96"/>
    <mergeCell ref="C94:C96"/>
    <mergeCell ref="D94:D96"/>
    <mergeCell ref="E94:E96"/>
    <mergeCell ref="G91:G93"/>
    <mergeCell ref="H91:H93"/>
    <mergeCell ref="N88:N90"/>
    <mergeCell ref="F91:F93"/>
    <mergeCell ref="Z85:Z87"/>
    <mergeCell ref="A88:A90"/>
    <mergeCell ref="B88:B90"/>
    <mergeCell ref="C88:C90"/>
    <mergeCell ref="D88:D90"/>
    <mergeCell ref="E88:E90"/>
    <mergeCell ref="F88:F90"/>
    <mergeCell ref="G88:G90"/>
    <mergeCell ref="H88:H90"/>
    <mergeCell ref="L88:M90"/>
    <mergeCell ref="Y82:Y90"/>
    <mergeCell ref="Z82:Z84"/>
    <mergeCell ref="A85:A87"/>
    <mergeCell ref="B85:B87"/>
    <mergeCell ref="C85:C87"/>
    <mergeCell ref="D85:D87"/>
    <mergeCell ref="E85:E87"/>
    <mergeCell ref="F85:F87"/>
    <mergeCell ref="G85:G87"/>
    <mergeCell ref="H85:H87"/>
    <mergeCell ref="O82:O84"/>
    <mergeCell ref="Q82:Q84"/>
    <mergeCell ref="A80:Z80"/>
    <mergeCell ref="L81:M81"/>
    <mergeCell ref="N81:O81"/>
    <mergeCell ref="V81:W81"/>
    <mergeCell ref="X81:Y81"/>
    <mergeCell ref="A82:A84"/>
    <mergeCell ref="B82:B84"/>
    <mergeCell ref="C82:C84"/>
    <mergeCell ref="D82:D84"/>
    <mergeCell ref="E82:E84"/>
    <mergeCell ref="V82:W84"/>
    <mergeCell ref="X82:X90"/>
    <mergeCell ref="O85:O87"/>
    <mergeCell ref="Q85:Q87"/>
    <mergeCell ref="S85:S87"/>
    <mergeCell ref="V85:W87"/>
    <mergeCell ref="F82:F84"/>
    <mergeCell ref="G82:G84"/>
    <mergeCell ref="H82:H84"/>
    <mergeCell ref="J82:J117"/>
    <mergeCell ref="L82:M84"/>
    <mergeCell ref="N82:N84"/>
    <mergeCell ref="L85:M87"/>
    <mergeCell ref="N85:N87"/>
    <mergeCell ref="Q76:R78"/>
    <mergeCell ref="S76:S78"/>
    <mergeCell ref="T76:T78"/>
    <mergeCell ref="V76:V78"/>
    <mergeCell ref="X76:X78"/>
    <mergeCell ref="Z76:Z78"/>
    <mergeCell ref="Z73:Z75"/>
    <mergeCell ref="A76:A78"/>
    <mergeCell ref="B76:B78"/>
    <mergeCell ref="C76:C78"/>
    <mergeCell ref="D76:D78"/>
    <mergeCell ref="E76:E78"/>
    <mergeCell ref="F76:F78"/>
    <mergeCell ref="G76:G78"/>
    <mergeCell ref="H76:H78"/>
    <mergeCell ref="L76:M78"/>
    <mergeCell ref="L73:M75"/>
    <mergeCell ref="Q73:R75"/>
    <mergeCell ref="S73:S75"/>
    <mergeCell ref="T73:T75"/>
    <mergeCell ref="V73:V75"/>
    <mergeCell ref="X73:X75"/>
    <mergeCell ref="A73:A75"/>
    <mergeCell ref="B73:B75"/>
    <mergeCell ref="C73:C75"/>
    <mergeCell ref="D73:D75"/>
    <mergeCell ref="E73:E75"/>
    <mergeCell ref="F73:F75"/>
    <mergeCell ref="G73:G75"/>
    <mergeCell ref="H73:H75"/>
    <mergeCell ref="H70:H72"/>
    <mergeCell ref="T64:T66"/>
    <mergeCell ref="V64:V66"/>
    <mergeCell ref="V67:V69"/>
    <mergeCell ref="X67:X69"/>
    <mergeCell ref="Z67:Z69"/>
    <mergeCell ref="A70:A72"/>
    <mergeCell ref="B70:B72"/>
    <mergeCell ref="C70:C72"/>
    <mergeCell ref="D70:D72"/>
    <mergeCell ref="E70:E72"/>
    <mergeCell ref="F70:F72"/>
    <mergeCell ref="G70:G72"/>
    <mergeCell ref="X70:X72"/>
    <mergeCell ref="Z70:Z72"/>
    <mergeCell ref="L70:M72"/>
    <mergeCell ref="Q70:R72"/>
    <mergeCell ref="S70:S72"/>
    <mergeCell ref="T70:T72"/>
    <mergeCell ref="V70:V72"/>
    <mergeCell ref="D67:D69"/>
    <mergeCell ref="E67:E69"/>
    <mergeCell ref="F67:F69"/>
    <mergeCell ref="G67:G69"/>
    <mergeCell ref="H67:H69"/>
    <mergeCell ref="H64:H66"/>
    <mergeCell ref="L64:M66"/>
    <mergeCell ref="Q64:R66"/>
    <mergeCell ref="S64:S66"/>
    <mergeCell ref="Y61:Y78"/>
    <mergeCell ref="Z61:Z63"/>
    <mergeCell ref="A64:A66"/>
    <mergeCell ref="B64:B66"/>
    <mergeCell ref="C64:C66"/>
    <mergeCell ref="D64:D66"/>
    <mergeCell ref="E64:E66"/>
    <mergeCell ref="F64:F66"/>
    <mergeCell ref="G64:G66"/>
    <mergeCell ref="L61:M63"/>
    <mergeCell ref="N61:O78"/>
    <mergeCell ref="Q61:R63"/>
    <mergeCell ref="S61:S63"/>
    <mergeCell ref="T61:T63"/>
    <mergeCell ref="V61:V63"/>
    <mergeCell ref="L67:M69"/>
    <mergeCell ref="Q67:R69"/>
    <mergeCell ref="S67:S69"/>
    <mergeCell ref="T67:T69"/>
    <mergeCell ref="X64:X66"/>
    <mergeCell ref="Z64:Z66"/>
    <mergeCell ref="A67:A69"/>
    <mergeCell ref="B67:B69"/>
    <mergeCell ref="C67:C69"/>
    <mergeCell ref="A61:A63"/>
    <mergeCell ref="B61:B63"/>
    <mergeCell ref="C61:C63"/>
    <mergeCell ref="D61:D63"/>
    <mergeCell ref="E61:E63"/>
    <mergeCell ref="F61:F63"/>
    <mergeCell ref="G61:G63"/>
    <mergeCell ref="H61:H63"/>
    <mergeCell ref="X61:X63"/>
    <mergeCell ref="T58:T60"/>
    <mergeCell ref="V58:V60"/>
    <mergeCell ref="A52:A54"/>
    <mergeCell ref="B52:B54"/>
    <mergeCell ref="C52:C54"/>
    <mergeCell ref="D52:D54"/>
    <mergeCell ref="Z55:Z57"/>
    <mergeCell ref="A58:A60"/>
    <mergeCell ref="B58:B60"/>
    <mergeCell ref="C58:C60"/>
    <mergeCell ref="D58:D60"/>
    <mergeCell ref="E58:E60"/>
    <mergeCell ref="F58:F60"/>
    <mergeCell ref="G58:G60"/>
    <mergeCell ref="H58:H60"/>
    <mergeCell ref="L58:M60"/>
    <mergeCell ref="L55:M57"/>
    <mergeCell ref="Q55:R57"/>
    <mergeCell ref="S55:S57"/>
    <mergeCell ref="T55:T57"/>
    <mergeCell ref="V55:V57"/>
    <mergeCell ref="X55:X57"/>
    <mergeCell ref="X58:X60"/>
    <mergeCell ref="Z58:Z60"/>
    <mergeCell ref="X46:X48"/>
    <mergeCell ref="Z46:Z48"/>
    <mergeCell ref="Q46:R48"/>
    <mergeCell ref="S46:S48"/>
    <mergeCell ref="T46:T48"/>
    <mergeCell ref="V46:V48"/>
    <mergeCell ref="X52:X54"/>
    <mergeCell ref="Z52:Z54"/>
    <mergeCell ref="A55:A57"/>
    <mergeCell ref="B55:B57"/>
    <mergeCell ref="C55:C57"/>
    <mergeCell ref="D55:D57"/>
    <mergeCell ref="E55:E57"/>
    <mergeCell ref="F55:F57"/>
    <mergeCell ref="G55:G57"/>
    <mergeCell ref="H55:H57"/>
    <mergeCell ref="N52:N60"/>
    <mergeCell ref="O52:O60"/>
    <mergeCell ref="Q52:R54"/>
    <mergeCell ref="S52:S54"/>
    <mergeCell ref="T52:T54"/>
    <mergeCell ref="V52:V54"/>
    <mergeCell ref="Q58:R60"/>
    <mergeCell ref="S58:S60"/>
    <mergeCell ref="Z43:Z45"/>
    <mergeCell ref="A46:A48"/>
    <mergeCell ref="B46:B48"/>
    <mergeCell ref="C46:C48"/>
    <mergeCell ref="D46:D48"/>
    <mergeCell ref="E46:E48"/>
    <mergeCell ref="F46:F48"/>
    <mergeCell ref="G46:G48"/>
    <mergeCell ref="H46:H48"/>
    <mergeCell ref="L46:M48"/>
    <mergeCell ref="Q43:R45"/>
    <mergeCell ref="S43:S45"/>
    <mergeCell ref="T43:T45"/>
    <mergeCell ref="V43:V45"/>
    <mergeCell ref="X43:X45"/>
    <mergeCell ref="Y43:Y60"/>
    <mergeCell ref="E52:E54"/>
    <mergeCell ref="F52:F54"/>
    <mergeCell ref="Q49:R51"/>
    <mergeCell ref="S49:S51"/>
    <mergeCell ref="T49:T51"/>
    <mergeCell ref="V49:V51"/>
    <mergeCell ref="X49:X51"/>
    <mergeCell ref="Z49:Z51"/>
    <mergeCell ref="O43:O51"/>
    <mergeCell ref="L49:M51"/>
    <mergeCell ref="G52:G54"/>
    <mergeCell ref="H52:H54"/>
    <mergeCell ref="L52:M54"/>
    <mergeCell ref="A49:A51"/>
    <mergeCell ref="B49:B51"/>
    <mergeCell ref="C49:C51"/>
    <mergeCell ref="D49:D51"/>
    <mergeCell ref="E49:E51"/>
    <mergeCell ref="F49:F51"/>
    <mergeCell ref="G49:G51"/>
    <mergeCell ref="H49:H51"/>
    <mergeCell ref="A43:A45"/>
    <mergeCell ref="B43:B45"/>
    <mergeCell ref="C43:C45"/>
    <mergeCell ref="D43:D45"/>
    <mergeCell ref="E43:E45"/>
    <mergeCell ref="F43:F45"/>
    <mergeCell ref="Y37:Y39"/>
    <mergeCell ref="Z37:Z39"/>
    <mergeCell ref="A41:Z41"/>
    <mergeCell ref="L42:M42"/>
    <mergeCell ref="N42:O42"/>
    <mergeCell ref="Q42:R42"/>
    <mergeCell ref="S42:T42"/>
    <mergeCell ref="H37:H39"/>
    <mergeCell ref="L37:L39"/>
    <mergeCell ref="N37:N39"/>
    <mergeCell ref="Q37:R39"/>
    <mergeCell ref="V37:W39"/>
    <mergeCell ref="X37:X39"/>
    <mergeCell ref="G43:G45"/>
    <mergeCell ref="H43:H45"/>
    <mergeCell ref="J43:J78"/>
    <mergeCell ref="L43:M45"/>
    <mergeCell ref="N43:N51"/>
    <mergeCell ref="Z34:Z36"/>
    <mergeCell ref="A37:A39"/>
    <mergeCell ref="B37:B39"/>
    <mergeCell ref="C37:C39"/>
    <mergeCell ref="D37:D39"/>
    <mergeCell ref="E37:E39"/>
    <mergeCell ref="F37:F39"/>
    <mergeCell ref="G37:G39"/>
    <mergeCell ref="G34:G36"/>
    <mergeCell ref="H34:H36"/>
    <mergeCell ref="L34:L36"/>
    <mergeCell ref="N34:N36"/>
    <mergeCell ref="Q34:R36"/>
    <mergeCell ref="V34:W36"/>
    <mergeCell ref="A34:A36"/>
    <mergeCell ref="B34:B36"/>
    <mergeCell ref="C34:C36"/>
    <mergeCell ref="D34:D36"/>
    <mergeCell ref="E34:E36"/>
    <mergeCell ref="F34:F36"/>
    <mergeCell ref="F31:F33"/>
    <mergeCell ref="G31:G33"/>
    <mergeCell ref="H31:H33"/>
    <mergeCell ref="Z28:Z30"/>
    <mergeCell ref="A31:A33"/>
    <mergeCell ref="B31:B33"/>
    <mergeCell ref="C31:C33"/>
    <mergeCell ref="D31:D33"/>
    <mergeCell ref="E31:E33"/>
    <mergeCell ref="V31:W33"/>
    <mergeCell ref="X31:X33"/>
    <mergeCell ref="Y31:Y33"/>
    <mergeCell ref="Z31:Z33"/>
    <mergeCell ref="L31:L33"/>
    <mergeCell ref="N31:N33"/>
    <mergeCell ref="Q31:R33"/>
    <mergeCell ref="Z25:Z27"/>
    <mergeCell ref="A28:A30"/>
    <mergeCell ref="B28:B30"/>
    <mergeCell ref="C28:C30"/>
    <mergeCell ref="D28:D30"/>
    <mergeCell ref="E28:E30"/>
    <mergeCell ref="F28:F30"/>
    <mergeCell ref="F25:F27"/>
    <mergeCell ref="G25:G27"/>
    <mergeCell ref="H25:H27"/>
    <mergeCell ref="L25:L27"/>
    <mergeCell ref="N25:N27"/>
    <mergeCell ref="Q25:R27"/>
    <mergeCell ref="S22:T39"/>
    <mergeCell ref="V22:W24"/>
    <mergeCell ref="X22:X24"/>
    <mergeCell ref="Y22:Y24"/>
    <mergeCell ref="Z22:Z24"/>
    <mergeCell ref="A25:A27"/>
    <mergeCell ref="B25:B27"/>
    <mergeCell ref="C25:C27"/>
    <mergeCell ref="Q28:R30"/>
    <mergeCell ref="V28:W30"/>
    <mergeCell ref="X28:X30"/>
    <mergeCell ref="D25:D27"/>
    <mergeCell ref="E25:E27"/>
    <mergeCell ref="G22:G24"/>
    <mergeCell ref="H22:H24"/>
    <mergeCell ref="L22:L24"/>
    <mergeCell ref="N22:N24"/>
    <mergeCell ref="O22:O39"/>
    <mergeCell ref="Q22:R24"/>
    <mergeCell ref="G28:G30"/>
    <mergeCell ref="H28:H30"/>
    <mergeCell ref="L28:L30"/>
    <mergeCell ref="N28:N30"/>
    <mergeCell ref="A19:A21"/>
    <mergeCell ref="B19:B21"/>
    <mergeCell ref="C19:C21"/>
    <mergeCell ref="D19:D21"/>
    <mergeCell ref="E19:E21"/>
    <mergeCell ref="F19:F21"/>
    <mergeCell ref="A22:A24"/>
    <mergeCell ref="B22:B24"/>
    <mergeCell ref="C22:C24"/>
    <mergeCell ref="D22:D24"/>
    <mergeCell ref="E22:E24"/>
    <mergeCell ref="F22:F24"/>
    <mergeCell ref="C16:C18"/>
    <mergeCell ref="D16:D18"/>
    <mergeCell ref="E16:E18"/>
    <mergeCell ref="F16:F18"/>
    <mergeCell ref="S13:S21"/>
    <mergeCell ref="T13:T21"/>
    <mergeCell ref="V13:W15"/>
    <mergeCell ref="X13:X15"/>
    <mergeCell ref="Y13:Y15"/>
    <mergeCell ref="N19:N21"/>
    <mergeCell ref="Q19:R21"/>
    <mergeCell ref="V19:W21"/>
    <mergeCell ref="G19:G21"/>
    <mergeCell ref="H19:H21"/>
    <mergeCell ref="L19:L21"/>
    <mergeCell ref="A13:A15"/>
    <mergeCell ref="B13:B15"/>
    <mergeCell ref="C13:C15"/>
    <mergeCell ref="D13:D15"/>
    <mergeCell ref="E13:E15"/>
    <mergeCell ref="Z13:Z15"/>
    <mergeCell ref="Z16:Z18"/>
    <mergeCell ref="X19:X21"/>
    <mergeCell ref="Y19:Y21"/>
    <mergeCell ref="Z19:Z21"/>
    <mergeCell ref="F13:F15"/>
    <mergeCell ref="G13:G15"/>
    <mergeCell ref="H13:H15"/>
    <mergeCell ref="L13:L15"/>
    <mergeCell ref="N13:N15"/>
    <mergeCell ref="Q13:R15"/>
    <mergeCell ref="L16:L18"/>
    <mergeCell ref="N16:N18"/>
    <mergeCell ref="Q16:R18"/>
    <mergeCell ref="V16:W18"/>
    <mergeCell ref="X16:X18"/>
    <mergeCell ref="Y16:Y18"/>
    <mergeCell ref="A16:A18"/>
    <mergeCell ref="B16:B18"/>
    <mergeCell ref="Z7:Z9"/>
    <mergeCell ref="A10:A12"/>
    <mergeCell ref="B10:B12"/>
    <mergeCell ref="C10:C12"/>
    <mergeCell ref="D10:D12"/>
    <mergeCell ref="E10:E12"/>
    <mergeCell ref="F10:F12"/>
    <mergeCell ref="G10:G12"/>
    <mergeCell ref="H10:H12"/>
    <mergeCell ref="L10:L12"/>
    <mergeCell ref="Q10:R12"/>
    <mergeCell ref="V10:W12"/>
    <mergeCell ref="X10:X12"/>
    <mergeCell ref="Y10:Y12"/>
    <mergeCell ref="Z10:Z12"/>
    <mergeCell ref="Y4:Y6"/>
    <mergeCell ref="Q7:R9"/>
    <mergeCell ref="V7:W9"/>
    <mergeCell ref="X7:X9"/>
    <mergeCell ref="Y7:Y9"/>
    <mergeCell ref="G4:G6"/>
    <mergeCell ref="H4:H6"/>
    <mergeCell ref="J4:J39"/>
    <mergeCell ref="L4:L6"/>
    <mergeCell ref="V25:W27"/>
    <mergeCell ref="X25:X27"/>
    <mergeCell ref="Y25:Y27"/>
    <mergeCell ref="Y28:Y30"/>
    <mergeCell ref="X34:X36"/>
    <mergeCell ref="Y34:Y36"/>
    <mergeCell ref="F7:F9"/>
    <mergeCell ref="G7:G9"/>
    <mergeCell ref="H7:H9"/>
    <mergeCell ref="L7:L9"/>
    <mergeCell ref="Q4:R6"/>
    <mergeCell ref="S4:S12"/>
    <mergeCell ref="T4:T12"/>
    <mergeCell ref="V4:W6"/>
    <mergeCell ref="X4:X6"/>
    <mergeCell ref="A1:Z1"/>
    <mergeCell ref="A2:Z2"/>
    <mergeCell ref="Q3:R3"/>
    <mergeCell ref="S3:T3"/>
    <mergeCell ref="V3:W3"/>
    <mergeCell ref="X3:Y3"/>
    <mergeCell ref="N4:N6"/>
    <mergeCell ref="O4:O21"/>
    <mergeCell ref="N7:N9"/>
    <mergeCell ref="N10:N12"/>
    <mergeCell ref="G16:G18"/>
    <mergeCell ref="H16:H18"/>
    <mergeCell ref="A4:A6"/>
    <mergeCell ref="B4:B6"/>
    <mergeCell ref="C4:C6"/>
    <mergeCell ref="D4:D6"/>
    <mergeCell ref="E4:E6"/>
    <mergeCell ref="F4:F6"/>
    <mergeCell ref="Z4:Z6"/>
    <mergeCell ref="A7:A9"/>
    <mergeCell ref="B7:B9"/>
    <mergeCell ref="C7:C9"/>
    <mergeCell ref="D7:D9"/>
    <mergeCell ref="E7:E9"/>
  </mergeCells>
  <phoneticPr fontId="26" type="noConversion"/>
  <conditionalFormatting sqref="AA1:XFD1048576 B1:Z1 B3:Z40 A1:A41 A42:Z79 A81:Z1048576 A80">
    <cfRule type="expression" dxfId="2" priority="1">
      <formula>ISERROR(A1)</formula>
    </cfRule>
  </conditionalFormatting>
  <printOptions horizontalCentered="1" verticalCentered="1"/>
  <pageMargins left="0.39370078740157483" right="0.39370078740157483" top="0.59055118110236227" bottom="0.59055118110236227" header="0.39370078740157483" footer="0.39370078740157483"/>
  <headerFooter>
    <oddHeader>&amp;C&amp;20Mis à jour le &amp;D à &amp;T</oddHeader>
  </headerFooter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médiateurs</vt:lpstr>
      <vt:lpstr>Jeudi 4</vt:lpstr>
      <vt:lpstr>Vendredi 5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Raphaëlle Sottet</dc:creator>
  <cp:lastModifiedBy>UTILISATEUR RIP</cp:lastModifiedBy>
  <cp:lastPrinted>2013-09-12T11:54:56Z</cp:lastPrinted>
  <dcterms:created xsi:type="dcterms:W3CDTF">2012-08-22T07:39:42Z</dcterms:created>
  <dcterms:modified xsi:type="dcterms:W3CDTF">2013-09-30T08:21:00Z</dcterms:modified>
</cp:coreProperties>
</file>