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8800" windowHeight="12585" activeTab="1"/>
  </bookViews>
  <sheets>
    <sheet name="détails en ligne" sheetId="1" r:id="rId1"/>
    <sheet name="formules" sheetId="5" r:id="rId2"/>
  </sheets>
  <definedNames>
    <definedName name="_xlnm._FilterDatabase" localSheetId="0" hidden="1">'détails en ligne'!#REF!</definedName>
    <definedName name="_xlnm._FilterDatabase" localSheetId="1" hidden="1">formules!$A$2:$A$19</definedName>
    <definedName name="CAFAP_balance_31_12_2012" localSheetId="0">#REF!</definedName>
    <definedName name="_xlnm.Print_Area" localSheetId="0">'détails en ligne'!$B$1:$J$25</definedName>
  </definedNames>
  <calcPr calcId="152511"/>
</workbook>
</file>

<file path=xl/calcChain.xml><?xml version="1.0" encoding="utf-8"?>
<calcChain xmlns="http://schemas.openxmlformats.org/spreadsheetml/2006/main">
  <c r="H4" i="5" l="1" a="1"/>
  <c r="H4" i="5"/>
  <c r="H10" i="5" a="1"/>
  <c r="H10" i="5"/>
  <c r="H7" i="5" a="1"/>
  <c r="H7" i="5" s="1"/>
  <c r="G13" i="5" a="1"/>
  <c r="G10" i="5" a="1"/>
  <c r="G7" i="5" a="1"/>
  <c r="G4" i="5" a="1"/>
  <c r="G13" i="5" l="1"/>
  <c r="G10" i="5"/>
  <c r="G7" i="5"/>
  <c r="G4" i="5"/>
  <c r="G19" i="5" l="1"/>
  <c r="G16" i="5"/>
  <c r="D6" i="5"/>
  <c r="B8" i="5"/>
  <c r="C9" i="5"/>
  <c r="E10" i="5"/>
  <c r="B12" i="5"/>
  <c r="C13" i="5"/>
  <c r="F14" i="5"/>
  <c r="B16" i="5"/>
  <c r="C17" i="5"/>
  <c r="D18" i="5"/>
  <c r="B20" i="5"/>
  <c r="C21" i="5"/>
  <c r="E22" i="5"/>
  <c r="B24" i="5"/>
  <c r="C25" i="5"/>
  <c r="F26" i="5"/>
  <c r="B28" i="5"/>
  <c r="C29" i="5"/>
  <c r="D30" i="5"/>
  <c r="B32" i="5"/>
  <c r="C33" i="5"/>
  <c r="E34" i="5"/>
  <c r="B36" i="5"/>
  <c r="C37" i="5"/>
  <c r="F38" i="5"/>
  <c r="B40" i="5"/>
  <c r="C41" i="5"/>
  <c r="D42" i="5"/>
  <c r="B44" i="5"/>
  <c r="C45" i="5"/>
  <c r="E46" i="5"/>
  <c r="B7" i="5"/>
  <c r="C8" i="5"/>
  <c r="D9" i="5"/>
  <c r="B11" i="5"/>
  <c r="C12" i="5"/>
  <c r="E13" i="5"/>
  <c r="B15" i="5"/>
  <c r="C16" i="5"/>
  <c r="F17" i="5"/>
  <c r="B19" i="5"/>
  <c r="C20" i="5"/>
  <c r="D21" i="5"/>
  <c r="B23" i="5"/>
  <c r="C24" i="5"/>
  <c r="E25" i="5"/>
  <c r="B27" i="5"/>
  <c r="C28" i="5"/>
  <c r="F29" i="5"/>
  <c r="B31" i="5"/>
  <c r="D33" i="5"/>
  <c r="B35" i="5"/>
  <c r="C36" i="5"/>
  <c r="E37" i="5"/>
  <c r="B39" i="5"/>
  <c r="C40" i="5"/>
  <c r="F41" i="5"/>
  <c r="B43" i="5"/>
  <c r="C44" i="5"/>
  <c r="D45" i="5"/>
  <c r="B47" i="5"/>
  <c r="B6" i="5"/>
  <c r="C7" i="5"/>
  <c r="F8" i="5"/>
  <c r="B10" i="5"/>
  <c r="C11" i="5"/>
  <c r="D12" i="5"/>
  <c r="B14" i="5"/>
  <c r="C15" i="5"/>
  <c r="E16" i="5"/>
  <c r="B18" i="5"/>
  <c r="C19" i="5"/>
  <c r="F20" i="5"/>
  <c r="B22" i="5"/>
  <c r="C23" i="5"/>
  <c r="D24" i="5"/>
  <c r="B26" i="5"/>
  <c r="C27" i="5"/>
  <c r="E28" i="5"/>
  <c r="B30" i="5"/>
  <c r="F32" i="5"/>
  <c r="B34" i="5"/>
  <c r="C35" i="5"/>
  <c r="D36" i="5"/>
  <c r="B38" i="5"/>
  <c r="C39" i="5"/>
  <c r="E40" i="5"/>
  <c r="B42" i="5"/>
  <c r="C43" i="5"/>
  <c r="F44" i="5"/>
  <c r="B46" i="5"/>
  <c r="C47" i="5"/>
  <c r="C6" i="5"/>
  <c r="E7" i="5"/>
  <c r="B9" i="5"/>
  <c r="C10" i="5"/>
  <c r="F11" i="5"/>
  <c r="B13" i="5"/>
  <c r="C14" i="5"/>
  <c r="D15" i="5"/>
  <c r="B17" i="5"/>
  <c r="C18" i="5"/>
  <c r="E19" i="5"/>
  <c r="B21" i="5"/>
  <c r="C22" i="5"/>
  <c r="F23" i="5"/>
  <c r="B25" i="5"/>
  <c r="C26" i="5"/>
  <c r="D27" i="5"/>
  <c r="B29" i="5"/>
  <c r="E31" i="5"/>
  <c r="B33" i="5"/>
  <c r="C34" i="5"/>
  <c r="F35" i="5"/>
  <c r="B37" i="5"/>
  <c r="C38" i="5"/>
  <c r="D39" i="5"/>
  <c r="B41" i="5"/>
  <c r="C42" i="5"/>
  <c r="E43" i="5"/>
  <c r="B45" i="5"/>
  <c r="C46" i="5"/>
  <c r="F47" i="5"/>
  <c r="D3" i="5"/>
  <c r="C3" i="5"/>
  <c r="B4" i="5"/>
  <c r="E4" i="5"/>
  <c r="B5" i="5"/>
  <c r="C4" i="5"/>
  <c r="C5" i="5"/>
  <c r="B3" i="5"/>
  <c r="E1" i="5" l="1"/>
  <c r="A46" i="5" l="1"/>
  <c r="A47" i="5" s="1"/>
  <c r="I16" i="1"/>
  <c r="I17" i="1"/>
  <c r="I18" i="1"/>
  <c r="I19" i="1"/>
  <c r="I20" i="1"/>
  <c r="I21" i="1"/>
  <c r="I22" i="1"/>
  <c r="I23" i="1"/>
  <c r="I24" i="1"/>
  <c r="J21" i="1"/>
  <c r="J22" i="1"/>
  <c r="J23" i="1"/>
  <c r="J24" i="1"/>
  <c r="A6" i="5"/>
  <c r="A7" i="5"/>
  <c r="A8" i="5" s="1"/>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A36" i="5" s="1"/>
  <c r="A37" i="5" s="1"/>
  <c r="A38" i="5" s="1"/>
  <c r="A39" i="5" s="1"/>
  <c r="A40" i="5" s="1"/>
  <c r="A41" i="5" s="1"/>
  <c r="J17" i="1"/>
  <c r="F5" i="5"/>
  <c r="F1" i="5" l="1"/>
  <c r="J16" i="1" l="1"/>
  <c r="J20" i="1" l="1"/>
  <c r="I14" i="1" l="1"/>
  <c r="J19" i="1"/>
  <c r="J18" i="1"/>
  <c r="D1" i="5" l="1"/>
  <c r="J14" i="1"/>
  <c r="J25" i="1"/>
  <c r="B25" i="1"/>
  <c r="H14" i="1"/>
  <c r="H25" i="1" l="1"/>
  <c r="G25" i="1"/>
  <c r="C30" i="5"/>
  <c r="C31" i="5"/>
  <c r="C32" i="5"/>
</calcChain>
</file>

<file path=xl/sharedStrings.xml><?xml version="1.0" encoding="utf-8"?>
<sst xmlns="http://schemas.openxmlformats.org/spreadsheetml/2006/main" count="59" uniqueCount="37">
  <si>
    <r>
      <rPr>
        <sz val="11"/>
        <color theme="1"/>
        <rFont val="Calibri"/>
        <family val="2"/>
      </rPr>
      <t>Date</t>
    </r>
  </si>
  <si>
    <t xml:space="preserve">N° facture </t>
  </si>
  <si>
    <t>2013-01</t>
  </si>
  <si>
    <t>2013-02</t>
  </si>
  <si>
    <t>2013-03</t>
  </si>
  <si>
    <t>2013-04</t>
  </si>
  <si>
    <t>2013-05</t>
  </si>
  <si>
    <t>COTISATION 2013</t>
  </si>
  <si>
    <t>Type de facture</t>
  </si>
  <si>
    <t>AVOIR</t>
  </si>
  <si>
    <t>AV</t>
  </si>
  <si>
    <t>FA</t>
  </si>
  <si>
    <t>FACTURE</t>
  </si>
  <si>
    <t>Montant HT</t>
  </si>
  <si>
    <t>Montant TVA</t>
  </si>
  <si>
    <t>Montant TTC</t>
  </si>
  <si>
    <t>2013-250</t>
  </si>
  <si>
    <t>a</t>
  </si>
  <si>
    <t>ligne sur feuille 1</t>
  </si>
  <si>
    <t>etc.</t>
  </si>
  <si>
    <t>…</t>
  </si>
  <si>
    <t>TTC</t>
  </si>
  <si>
    <t>HT</t>
  </si>
  <si>
    <t>TVA</t>
  </si>
  <si>
    <t>Montant</t>
  </si>
  <si>
    <t>Description</t>
  </si>
  <si>
    <t>détails</t>
  </si>
  <si>
    <t xml:space="preserve">extrait de fichier </t>
  </si>
  <si>
    <t>Sté</t>
  </si>
  <si>
    <t>client</t>
  </si>
  <si>
    <t>COTISATION</t>
  </si>
  <si>
    <t>AUTRES</t>
  </si>
  <si>
    <t>RIEN</t>
  </si>
  <si>
    <t>matrice</t>
  </si>
  <si>
    <t>…. Etc.</t>
  </si>
  <si>
    <t>formule INDEX sans INDIRECT qui fonctionne pas mais que je dois RECOPIER sur 250 LIGNES !!!!</t>
  </si>
  <si>
    <r>
      <t>formule</t>
    </r>
    <r>
      <rPr>
        <b/>
        <u/>
        <sz val="11"/>
        <color rgb="FFFF0000"/>
        <rFont val="Calibri"/>
        <family val="2"/>
        <scheme val="minor"/>
      </rPr>
      <t xml:space="preserve"> INDEX +INDIRECT qui ne fonctionne pas</t>
    </r>
    <r>
      <rPr>
        <sz val="11"/>
        <color theme="1"/>
        <rFont val="Calibri"/>
        <family val="2"/>
        <scheme val="minor"/>
      </rPr>
      <t>, comment faire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</si>
</sst>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43" formatCode="_-* #,##0.00\ _€_-;\-* #,##0.00\ _€_-;_-* &quot;-&quot;??\ _€_-;_-@_-"/>
    <numFmt numFmtId="164" formatCode="_-* #,##0.00\ [$€-40C]_-;\-* #,##0.00\ [$€-40C]_-;_-* &quot;-&quot;??\ [$€-40C]_-;_-@_-"/>
  </numFmts>
  <fonts count="21" x14ac:knownFonts="1">
    <font>
      <sz val="11"/>
      <color theme="1"/>
      <name val="Calibri"/>
      <family val="2"/>
      <scheme val="minor"/>
    </font>
    <font>
      <sz val="11"/>
      <color theme="1"/>
      <name val="Calibri"/>
      <family val="2"/>
      <scheme val="minor"/>
    </font>
    <font>
      <sz val="11"/>
      <color theme="1"/>
      <name val="Calibri"/>
      <family val="2"/>
    </font>
    <font>
      <sz val="11"/>
      <color theme="1"/>
      <name val="Arial"/>
      <family val="2"/>
    </font>
    <font>
      <b/>
      <sz val="11"/>
      <color rgb="FFE36C0A"/>
      <name val="Arial"/>
      <family val="2"/>
    </font>
    <font>
      <u/>
      <sz val="11"/>
      <color theme="10"/>
      <name val="Calibri"/>
      <family val="2"/>
      <scheme val="minor"/>
    </font>
    <font>
      <i/>
      <sz val="11"/>
      <color theme="1"/>
      <name val="Arial"/>
      <family val="2"/>
    </font>
    <font>
      <b/>
      <sz val="14"/>
      <color theme="0"/>
      <name val="Calibri"/>
      <family val="2"/>
      <scheme val="minor"/>
    </font>
    <font>
      <b/>
      <u/>
      <sz val="11"/>
      <color theme="1"/>
      <name val="Calibri"/>
      <family val="2"/>
      <scheme val="minor"/>
    </font>
    <font>
      <sz val="11"/>
      <name val="Calibri"/>
      <family val="2"/>
      <scheme val="minor"/>
    </font>
    <font>
      <b/>
      <u/>
      <sz val="11"/>
      <name val="Calibri"/>
      <family val="2"/>
      <scheme val="minor"/>
    </font>
    <font>
      <b/>
      <sz val="11"/>
      <name val="Calibri"/>
      <family val="2"/>
      <scheme val="minor"/>
    </font>
    <font>
      <b/>
      <u/>
      <sz val="28"/>
      <color rgb="FF4F81BD" tint="-0.24994659260841701"/>
      <name val="Calibri"/>
      <family val="2"/>
    </font>
    <font>
      <b/>
      <sz val="20"/>
      <color theme="0"/>
      <name val="Calibri"/>
      <family val="2"/>
    </font>
    <font>
      <b/>
      <u/>
      <sz val="11"/>
      <color rgb="FFFF0000"/>
      <name val="Calibri"/>
      <family val="2"/>
      <scheme val="minor"/>
    </font>
    <font>
      <b/>
      <i/>
      <u/>
      <sz val="11"/>
      <color rgb="FFFF0000"/>
      <name val="Calibri"/>
      <family val="2"/>
      <scheme val="minor"/>
    </font>
    <font>
      <b/>
      <sz val="11"/>
      <color theme="1"/>
      <name val="Calibri"/>
      <family val="2"/>
      <scheme val="minor"/>
    </font>
    <font>
      <sz val="8"/>
      <name val="Calibri"/>
      <family val="2"/>
      <scheme val="minor"/>
    </font>
    <font>
      <sz val="8"/>
      <color theme="1"/>
      <name val="Calibri"/>
      <family val="2"/>
      <scheme val="minor"/>
    </font>
    <font>
      <sz val="11"/>
      <color rgb="FFFF0000"/>
      <name val="Calibri"/>
      <family val="2"/>
      <scheme val="minor"/>
    </font>
    <font>
      <sz val="11"/>
      <color theme="1"/>
      <name val="Calibri"/>
      <scheme val="minor"/>
    </font>
  </fonts>
  <fills count="8">
    <fill>
      <patternFill patternType="none"/>
    </fill>
    <fill>
      <patternFill patternType="gray125"/>
    </fill>
    <fill>
      <patternFill patternType="solid">
        <fgColor theme="4"/>
        <bgColor theme="4"/>
      </patternFill>
    </fill>
    <fill>
      <patternFill patternType="solid">
        <fgColor theme="4"/>
        <bgColor indexed="64"/>
      </patternFill>
    </fill>
    <fill>
      <patternFill patternType="solid">
        <fgColor theme="3" tint="0.39997558519241921"/>
        <bgColor indexed="64"/>
      </patternFill>
    </fill>
    <fill>
      <patternFill patternType="solid">
        <fgColor rgb="FFFFFF00"/>
        <bgColor indexed="64"/>
      </patternFill>
    </fill>
    <fill>
      <patternFill patternType="solid">
        <fgColor theme="6"/>
        <bgColor indexed="64"/>
      </patternFill>
    </fill>
    <fill>
      <patternFill patternType="solid">
        <fgColor rgb="FF00B0F0"/>
        <bgColor indexed="64"/>
      </patternFill>
    </fill>
  </fills>
  <borders count="10">
    <border>
      <left/>
      <right/>
      <top/>
      <bottom/>
      <diagonal/>
    </border>
    <border>
      <left/>
      <right style="thin">
        <color theme="0"/>
      </right>
      <top/>
      <bottom style="thick">
        <color theme="0"/>
      </bottom>
      <diagonal/>
    </border>
    <border>
      <left/>
      <right/>
      <top/>
      <bottom style="thick">
        <color theme="0"/>
      </bottom>
      <diagonal/>
    </border>
    <border>
      <left style="thin">
        <color theme="0"/>
      </left>
      <right style="thin">
        <color theme="0"/>
      </right>
      <top style="thin">
        <color theme="0"/>
      </top>
      <bottom style="thick">
        <color theme="0"/>
      </bottom>
      <diagonal/>
    </border>
    <border>
      <left/>
      <right/>
      <top style="thin">
        <color theme="0"/>
      </top>
      <bottom/>
      <diagonal/>
    </border>
    <border>
      <left/>
      <right style="thin">
        <color theme="0"/>
      </right>
      <top style="thin">
        <color theme="0"/>
      </top>
      <bottom/>
      <diagonal/>
    </border>
    <border>
      <left style="thin">
        <color theme="0"/>
      </left>
      <right/>
      <top style="thin">
        <color theme="0"/>
      </top>
      <bottom/>
      <diagonal/>
    </border>
    <border>
      <left/>
      <right/>
      <top/>
      <bottom style="double">
        <color indexed="64"/>
      </bottom>
      <diagonal/>
    </border>
    <border>
      <left/>
      <right/>
      <top/>
      <bottom style="thin">
        <color indexed="64"/>
      </bottom>
      <diagonal/>
    </border>
    <border>
      <left/>
      <right/>
      <top style="double">
        <color indexed="64"/>
      </top>
      <bottom/>
      <diagonal/>
    </border>
  </borders>
  <cellStyleXfs count="5">
    <xf numFmtId="0" fontId="0" fillId="0" borderId="0"/>
    <xf numFmtId="44" fontId="1" fillId="0" borderId="0" applyFont="0" applyFill="0" applyBorder="0" applyAlignment="0" applyProtection="0"/>
    <xf numFmtId="0" fontId="5" fillId="0" borderId="0" applyNumberFormat="0" applyFill="0" applyBorder="0" applyAlignment="0" applyProtection="0"/>
    <xf numFmtId="43" fontId="1" fillId="0" borderId="0" applyFont="0" applyFill="0" applyBorder="0" applyAlignment="0" applyProtection="0"/>
    <xf numFmtId="9" fontId="1" fillId="0" borderId="0" applyFont="0" applyFill="0" applyBorder="0" applyAlignment="0" applyProtection="0"/>
  </cellStyleXfs>
  <cellXfs count="74">
    <xf numFmtId="0" fontId="0" fillId="0" borderId="0" xfId="0"/>
    <xf numFmtId="164" fontId="0" fillId="0" borderId="0" xfId="0" applyNumberFormat="1" applyFont="1"/>
    <xf numFmtId="0" fontId="0" fillId="0" borderId="0" xfId="0"/>
    <xf numFmtId="0" fontId="0" fillId="0" borderId="0" xfId="0"/>
    <xf numFmtId="0" fontId="3" fillId="0" borderId="0" xfId="0" applyFont="1" applyAlignment="1">
      <alignment vertical="center"/>
    </xf>
    <xf numFmtId="0" fontId="4" fillId="0" borderId="0" xfId="0" applyFont="1" applyAlignment="1">
      <alignment vertical="center"/>
    </xf>
    <xf numFmtId="0" fontId="5" fillId="0" borderId="0" xfId="2" applyAlignment="1">
      <alignment vertical="center"/>
    </xf>
    <xf numFmtId="0" fontId="6" fillId="0" borderId="0" xfId="0" applyFont="1" applyAlignment="1">
      <alignment vertical="center"/>
    </xf>
    <xf numFmtId="44" fontId="0" fillId="0" borderId="0" xfId="1" applyFont="1"/>
    <xf numFmtId="14" fontId="0" fillId="0" borderId="0" xfId="0" applyNumberFormat="1"/>
    <xf numFmtId="44" fontId="7" fillId="2" borderId="3" xfId="1" applyNumberFormat="1" applyFont="1" applyFill="1" applyBorder="1" applyAlignment="1">
      <alignment vertical="center"/>
    </xf>
    <xf numFmtId="0" fontId="0" fillId="0" borderId="0" xfId="0" applyAlignment="1">
      <alignment horizontal="center" vertical="center" wrapText="1"/>
    </xf>
    <xf numFmtId="0" fontId="2" fillId="0" borderId="0" xfId="0" applyFont="1" applyAlignment="1">
      <alignment horizontal="center" vertical="center" wrapText="1"/>
    </xf>
    <xf numFmtId="14" fontId="0" fillId="0" borderId="0" xfId="0" applyNumberFormat="1" applyFont="1" applyAlignment="1">
      <alignment horizontal="center" vertical="center" wrapText="1"/>
    </xf>
    <xf numFmtId="44" fontId="2" fillId="0" borderId="0" xfId="1" applyFont="1" applyAlignment="1">
      <alignment horizontal="center" vertical="center" wrapText="1"/>
    </xf>
    <xf numFmtId="44" fontId="0" fillId="0" borderId="0" xfId="0" applyNumberFormat="1"/>
    <xf numFmtId="0" fontId="8" fillId="4" borderId="0" xfId="0" applyFont="1" applyFill="1"/>
    <xf numFmtId="0" fontId="0" fillId="4" borderId="0" xfId="0" applyFill="1"/>
    <xf numFmtId="49" fontId="0" fillId="0" borderId="0" xfId="0" applyNumberFormat="1"/>
    <xf numFmtId="49" fontId="2" fillId="0" borderId="0" xfId="0" applyNumberFormat="1" applyFont="1" applyAlignment="1">
      <alignment horizontal="center" vertical="center" wrapText="1"/>
    </xf>
    <xf numFmtId="49" fontId="0" fillId="0" borderId="0" xfId="0" applyNumberFormat="1" applyAlignment="1">
      <alignment horizontal="center" vertical="center" wrapText="1"/>
    </xf>
    <xf numFmtId="10" fontId="0" fillId="0" borderId="0" xfId="4" applyNumberFormat="1" applyFont="1"/>
    <xf numFmtId="10" fontId="2" fillId="0" borderId="0" xfId="4" applyNumberFormat="1" applyFont="1" applyAlignment="1" applyProtection="1">
      <alignment horizontal="center" vertical="center" wrapText="1"/>
    </xf>
    <xf numFmtId="44" fontId="2" fillId="0" borderId="0" xfId="1" applyFont="1" applyAlignment="1" applyProtection="1">
      <alignment horizontal="center" vertical="center" wrapText="1"/>
    </xf>
    <xf numFmtId="44" fontId="0" fillId="0" borderId="0" xfId="1" applyFont="1" applyProtection="1"/>
    <xf numFmtId="0" fontId="0" fillId="0" borderId="0" xfId="0" applyFont="1" applyProtection="1">
      <protection locked="0"/>
    </xf>
    <xf numFmtId="14" fontId="0" fillId="0" borderId="0" xfId="0" applyNumberFormat="1" applyFont="1" applyProtection="1">
      <protection locked="0"/>
    </xf>
    <xf numFmtId="0" fontId="0" fillId="0" borderId="0" xfId="0" applyNumberFormat="1" applyFont="1" applyProtection="1">
      <protection locked="0"/>
    </xf>
    <xf numFmtId="44" fontId="0" fillId="0" borderId="0" xfId="1" applyFont="1" applyProtection="1">
      <protection locked="0"/>
    </xf>
    <xf numFmtId="0" fontId="9" fillId="0" borderId="0" xfId="0" applyFont="1" applyProtection="1">
      <protection locked="0"/>
    </xf>
    <xf numFmtId="14" fontId="9" fillId="0" borderId="0" xfId="0" applyNumberFormat="1" applyFont="1" applyProtection="1">
      <protection locked="0"/>
    </xf>
    <xf numFmtId="0" fontId="9" fillId="0" borderId="0" xfId="0" applyNumberFormat="1" applyFont="1" applyProtection="1">
      <protection locked="0"/>
    </xf>
    <xf numFmtId="44" fontId="9" fillId="0" borderId="0" xfId="1" applyFont="1" applyProtection="1">
      <protection locked="0"/>
    </xf>
    <xf numFmtId="44" fontId="9" fillId="0" borderId="0" xfId="1" applyFont="1" applyProtection="1"/>
    <xf numFmtId="164" fontId="9" fillId="0" borderId="0" xfId="0" applyNumberFormat="1" applyFont="1"/>
    <xf numFmtId="0" fontId="9" fillId="0" borderId="0" xfId="0" applyFont="1"/>
    <xf numFmtId="44" fontId="0" fillId="0" borderId="0" xfId="4" applyNumberFormat="1" applyFont="1" applyProtection="1"/>
    <xf numFmtId="44" fontId="0" fillId="0" borderId="0" xfId="1" applyNumberFormat="1" applyFont="1" applyProtection="1"/>
    <xf numFmtId="0" fontId="9" fillId="0" borderId="0" xfId="0" applyNumberFormat="1" applyFont="1" applyFill="1" applyBorder="1" applyAlignment="1">
      <alignment horizontal="center" vertical="center"/>
    </xf>
    <xf numFmtId="43" fontId="9" fillId="0" borderId="0" xfId="3" applyFont="1" applyFill="1" applyBorder="1" applyAlignment="1">
      <alignment horizontal="left"/>
    </xf>
    <xf numFmtId="0" fontId="10" fillId="0" borderId="0" xfId="0" applyNumberFormat="1" applyFont="1" applyFill="1" applyBorder="1" applyAlignment="1">
      <alignment horizontal="center" vertical="center" wrapText="1"/>
    </xf>
    <xf numFmtId="0" fontId="11" fillId="0" borderId="8" xfId="0" applyFont="1" applyFill="1" applyBorder="1" applyAlignment="1">
      <alignment horizontal="center" vertical="center"/>
    </xf>
    <xf numFmtId="0" fontId="9" fillId="0" borderId="7" xfId="0" applyNumberFormat="1" applyFont="1" applyFill="1" applyBorder="1" applyAlignment="1">
      <alignment horizontal="center" vertical="center"/>
    </xf>
    <xf numFmtId="0" fontId="9" fillId="0" borderId="9" xfId="0" applyNumberFormat="1" applyFont="1" applyFill="1" applyBorder="1" applyAlignment="1">
      <alignment horizontal="center" vertical="center"/>
    </xf>
    <xf numFmtId="14" fontId="9" fillId="0" borderId="0" xfId="0" applyNumberFormat="1" applyFont="1" applyFill="1" applyBorder="1"/>
    <xf numFmtId="44" fontId="0" fillId="0" borderId="0" xfId="1" applyNumberFormat="1" applyFont="1" applyFill="1" applyBorder="1" applyAlignment="1">
      <alignment horizontal="left"/>
    </xf>
    <xf numFmtId="49" fontId="15" fillId="0" borderId="0" xfId="0" applyNumberFormat="1" applyFont="1"/>
    <xf numFmtId="0" fontId="9" fillId="0" borderId="0" xfId="0" applyFont="1" applyFill="1" applyBorder="1"/>
    <xf numFmtId="0" fontId="12" fillId="0" borderId="0" xfId="0" applyFont="1" applyAlignment="1"/>
    <xf numFmtId="44" fontId="13" fillId="3" borderId="6" xfId="1" applyNumberFormat="1" applyFont="1" applyFill="1" applyBorder="1" applyAlignment="1">
      <alignment horizontal="center" vertical="center" wrapText="1"/>
    </xf>
    <xf numFmtId="44" fontId="13" fillId="3" borderId="4" xfId="1" applyNumberFormat="1" applyFont="1" applyFill="1" applyBorder="1" applyAlignment="1">
      <alignment horizontal="center" vertical="center" wrapText="1"/>
    </xf>
    <xf numFmtId="44" fontId="13" fillId="3" borderId="5" xfId="1" applyNumberFormat="1" applyFont="1" applyFill="1" applyBorder="1" applyAlignment="1">
      <alignment horizontal="center" vertical="center" wrapText="1"/>
    </xf>
    <xf numFmtId="0" fontId="13" fillId="3" borderId="4" xfId="0" applyFont="1" applyFill="1" applyBorder="1" applyAlignment="1">
      <alignment horizontal="center" vertical="center"/>
    </xf>
    <xf numFmtId="0" fontId="13" fillId="3" borderId="5" xfId="0" applyFont="1" applyFill="1" applyBorder="1" applyAlignment="1">
      <alignment horizontal="center" vertical="center"/>
    </xf>
    <xf numFmtId="0" fontId="13" fillId="3" borderId="2" xfId="0" applyFont="1" applyFill="1" applyBorder="1" applyAlignment="1">
      <alignment horizontal="center" vertical="center"/>
    </xf>
    <xf numFmtId="0" fontId="13" fillId="3" borderId="1" xfId="0" applyFont="1" applyFill="1" applyBorder="1" applyAlignment="1">
      <alignment horizontal="center" vertical="center"/>
    </xf>
    <xf numFmtId="49" fontId="15" fillId="0" borderId="0" xfId="0" applyNumberFormat="1" applyFont="1" applyFill="1" applyAlignment="1">
      <alignment horizontal="left" indent="4"/>
    </xf>
    <xf numFmtId="0" fontId="17" fillId="6" borderId="0" xfId="0" applyFont="1" applyFill="1"/>
    <xf numFmtId="0" fontId="18" fillId="6" borderId="0" xfId="0" applyFont="1" applyFill="1"/>
    <xf numFmtId="44" fontId="20" fillId="0" borderId="0" xfId="0" applyNumberFormat="1" applyFont="1"/>
    <xf numFmtId="0" fontId="9" fillId="5" borderId="0" xfId="0" applyFont="1" applyFill="1" applyBorder="1" applyAlignment="1">
      <alignment horizontal="center" vertical="center" wrapText="1"/>
    </xf>
    <xf numFmtId="0" fontId="5" fillId="7" borderId="0" xfId="2" applyFill="1" applyBorder="1" applyAlignment="1">
      <alignment horizontal="center" vertical="center"/>
    </xf>
    <xf numFmtId="0" fontId="0" fillId="5" borderId="0" xfId="0" applyFill="1" applyAlignment="1">
      <alignment horizontal="center" vertical="center" wrapText="1"/>
    </xf>
    <xf numFmtId="0" fontId="0" fillId="5" borderId="0" xfId="0" applyFill="1" applyAlignment="1">
      <alignment horizontal="center" vertical="center"/>
    </xf>
    <xf numFmtId="0" fontId="9" fillId="7" borderId="0" xfId="0" applyFont="1" applyFill="1" applyBorder="1" applyAlignment="1">
      <alignment horizontal="center" vertical="center"/>
    </xf>
    <xf numFmtId="0" fontId="0" fillId="7" borderId="0" xfId="0" applyFill="1" applyAlignment="1">
      <alignment horizontal="center" vertical="center"/>
    </xf>
    <xf numFmtId="0" fontId="9" fillId="5" borderId="0" xfId="0" applyFont="1" applyFill="1" applyBorder="1" applyAlignment="1">
      <alignment horizontal="center" vertical="center"/>
    </xf>
    <xf numFmtId="0" fontId="8" fillId="0" borderId="0" xfId="0" applyFont="1" applyAlignment="1">
      <alignment horizontal="center"/>
    </xf>
    <xf numFmtId="0" fontId="0" fillId="0" borderId="0" xfId="0" applyAlignment="1">
      <alignment horizontal="left" indent="3"/>
    </xf>
    <xf numFmtId="0" fontId="16" fillId="6" borderId="0" xfId="0" applyFont="1" applyFill="1" applyAlignment="1">
      <alignment horizontal="left" indent="3"/>
    </xf>
    <xf numFmtId="0" fontId="11" fillId="6" borderId="0" xfId="0" applyFont="1" applyFill="1" applyAlignment="1">
      <alignment horizontal="left" indent="3"/>
    </xf>
    <xf numFmtId="0" fontId="9" fillId="0" borderId="0" xfId="0" applyFont="1" applyFill="1" applyBorder="1" applyAlignment="1">
      <alignment horizontal="left" indent="3"/>
    </xf>
    <xf numFmtId="0" fontId="19" fillId="7" borderId="0" xfId="0" applyFont="1" applyFill="1" applyBorder="1" applyAlignment="1">
      <alignment horizontal="center" vertical="center" wrapText="1"/>
    </xf>
    <xf numFmtId="0" fontId="9" fillId="0" borderId="0" xfId="0" quotePrefix="1" applyFont="1" applyFill="1"/>
  </cellXfs>
  <cellStyles count="5">
    <cellStyle name="Lien hypertexte" xfId="2" builtinId="8"/>
    <cellStyle name="Milliers" xfId="3" builtinId="3"/>
    <cellStyle name="Monétaire" xfId="1" builtinId="4"/>
    <cellStyle name="Normal" xfId="0" builtinId="0"/>
    <cellStyle name="Pourcentage" xfId="4" builtinId="5"/>
  </cellStyles>
  <dxfs count="19">
    <dxf>
      <font>
        <b val="0"/>
        <i val="0"/>
        <strike val="0"/>
        <condense val="0"/>
        <extend val="0"/>
        <outline val="0"/>
        <shadow val="0"/>
        <u val="none"/>
        <vertAlign val="baseline"/>
        <sz val="11"/>
        <color theme="1"/>
        <name val="Calibri"/>
        <scheme val="minor"/>
      </font>
      <numFmt numFmtId="34" formatCode="_-* #,##0.00\ &quot;€&quot;_-;\-* #,##0.00\ &quot;€&quot;_-;_-* &quot;-&quot;??\ &quot;€&quot;_-;_-@_-"/>
    </dxf>
    <dxf>
      <font>
        <b val="0"/>
        <i val="0"/>
        <strike val="0"/>
        <condense val="0"/>
        <extend val="0"/>
        <outline val="0"/>
        <shadow val="0"/>
        <u val="none"/>
        <vertAlign val="baseline"/>
        <sz val="11"/>
        <color theme="1"/>
        <name val="Calibri"/>
        <scheme val="minor"/>
      </font>
      <numFmt numFmtId="34" formatCode="_-* #,##0.00\ &quot;€&quot;_-;\-* #,##0.00\ &quot;€&quot;_-;_-* &quot;-&quot;??\ &quot;€&quot;_-;_-@_-"/>
    </dxf>
    <dxf>
      <font>
        <b val="0"/>
        <i val="0"/>
        <strike val="0"/>
        <condense val="0"/>
        <extend val="0"/>
        <outline val="0"/>
        <shadow val="0"/>
        <u val="none"/>
        <vertAlign val="baseline"/>
        <sz val="11"/>
        <color theme="1"/>
        <name val="Calibri"/>
        <scheme val="minor"/>
      </font>
      <numFmt numFmtId="34" formatCode="_-* #,##0.00\ &quot;€&quot;_-;\-* #,##0.00\ &quot;€&quot;_-;_-* &quot;-&quot;??\ &quot;€&quot;_-;_-@_-"/>
    </dxf>
    <dxf>
      <numFmt numFmtId="30" formatCode="@"/>
    </dxf>
    <dxf>
      <numFmt numFmtId="30" formatCode="@"/>
    </dxf>
    <dxf>
      <numFmt numFmtId="30" formatCode="@"/>
    </dxf>
    <dxf>
      <numFmt numFmtId="19" formatCode="dd/mm/yyyy"/>
    </dxf>
    <dxf>
      <font>
        <color rgb="FFFF0000"/>
      </font>
    </dxf>
    <dxf>
      <font>
        <b val="0"/>
        <i val="0"/>
        <strike val="0"/>
        <condense val="0"/>
        <extend val="0"/>
        <outline val="0"/>
        <shadow val="0"/>
        <u val="none"/>
        <vertAlign val="baseline"/>
        <sz val="11"/>
        <color theme="1"/>
        <name val="Calibri"/>
        <scheme val="minor"/>
      </font>
      <numFmt numFmtId="34" formatCode="_-* #,##0.00\ &quot;€&quot;_-;\-* #,##0.00\ &quot;€&quot;_-;_-* &quot;-&quot;??\ &quot;€&quot;_-;_-@_-"/>
      <protection locked="1" hidden="0"/>
    </dxf>
    <dxf>
      <font>
        <b val="0"/>
        <i val="0"/>
        <strike val="0"/>
        <condense val="0"/>
        <extend val="0"/>
        <outline val="0"/>
        <shadow val="0"/>
        <u val="none"/>
        <vertAlign val="baseline"/>
        <sz val="11"/>
        <color theme="1"/>
        <name val="Calibri"/>
        <scheme val="minor"/>
      </font>
      <numFmt numFmtId="34" formatCode="_-* #,##0.00\ &quot;€&quot;_-;\-* #,##0.00\ &quot;€&quot;_-;_-* &quot;-&quot;??\ &quot;€&quot;_-;_-@_-"/>
      <protection locked="1" hidden="0"/>
    </dxf>
    <dxf>
      <font>
        <strike val="0"/>
        <outline val="0"/>
        <shadow val="0"/>
        <u val="none"/>
        <vertAlign val="baseline"/>
        <sz val="11"/>
        <color theme="1"/>
        <name val="Calibri"/>
        <scheme val="minor"/>
      </font>
      <protection locked="0" hidden="0"/>
    </dxf>
    <dxf>
      <font>
        <b val="0"/>
        <i val="0"/>
        <strike val="0"/>
        <condense val="0"/>
        <extend val="0"/>
        <outline val="0"/>
        <shadow val="0"/>
        <u val="none"/>
        <vertAlign val="baseline"/>
        <sz val="11"/>
        <color theme="1"/>
        <name val="Calibri"/>
        <scheme val="minor"/>
      </font>
      <numFmt numFmtId="0" formatCode="General"/>
      <protection locked="0" hidden="0"/>
    </dxf>
    <dxf>
      <font>
        <b val="0"/>
        <i val="0"/>
        <strike val="0"/>
        <condense val="0"/>
        <extend val="0"/>
        <outline val="0"/>
        <shadow val="0"/>
        <u val="none"/>
        <vertAlign val="baseline"/>
        <sz val="11"/>
        <color theme="1"/>
        <name val="Calibri"/>
        <scheme val="minor"/>
      </font>
      <numFmt numFmtId="0" formatCode="General"/>
      <protection locked="0" hidden="0"/>
    </dxf>
    <dxf>
      <font>
        <strike val="0"/>
        <outline val="0"/>
        <shadow val="0"/>
        <u val="none"/>
        <vertAlign val="baseline"/>
        <sz val="11"/>
        <color theme="1"/>
        <name val="Calibri"/>
        <scheme val="minor"/>
      </font>
      <numFmt numFmtId="0" formatCode="General"/>
      <protection locked="0" hidden="0"/>
    </dxf>
    <dxf>
      <font>
        <strike val="0"/>
        <outline val="0"/>
        <shadow val="0"/>
        <u val="none"/>
        <vertAlign val="baseline"/>
        <sz val="11"/>
        <color theme="1"/>
        <name val="Calibri"/>
        <scheme val="minor"/>
      </font>
      <numFmt numFmtId="19" formatCode="dd/mm/yyyy"/>
      <protection locked="0" hidden="0"/>
    </dxf>
    <dxf>
      <font>
        <b val="0"/>
        <i val="0"/>
        <strike val="0"/>
        <condense val="0"/>
        <extend val="0"/>
        <outline val="0"/>
        <shadow val="0"/>
        <u val="none"/>
        <vertAlign val="baseline"/>
        <sz val="11"/>
        <color theme="1"/>
        <name val="Calibri"/>
        <scheme val="minor"/>
      </font>
      <protection locked="0" hidden="0"/>
    </dxf>
    <dxf>
      <font>
        <strike val="0"/>
        <outline val="0"/>
        <shadow val="0"/>
        <u val="none"/>
        <vertAlign val="baseline"/>
        <sz val="11"/>
        <color theme="1"/>
        <name val="Calibri"/>
        <scheme val="minor"/>
      </font>
      <protection locked="0" hidden="0"/>
    </dxf>
    <dxf>
      <font>
        <strike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10</xdr:col>
      <xdr:colOff>0</xdr:colOff>
      <xdr:row>0</xdr:row>
      <xdr:rowOff>123825</xdr:rowOff>
    </xdr:from>
    <xdr:to>
      <xdr:col>18</xdr:col>
      <xdr:colOff>676275</xdr:colOff>
      <xdr:row>38</xdr:row>
      <xdr:rowOff>95250</xdr:rowOff>
    </xdr:to>
    <xdr:sp macro="" textlink="">
      <xdr:nvSpPr>
        <xdr:cNvPr id="2" name="ZoneTexte 1"/>
        <xdr:cNvSpPr txBox="1"/>
      </xdr:nvSpPr>
      <xdr:spPr>
        <a:xfrm>
          <a:off x="10668000" y="123825"/>
          <a:ext cx="6772275" cy="819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endParaRPr lang="fr-FR"/>
        </a:p>
        <a:p>
          <a:r>
            <a:rPr lang="fr-FR" u="sng"/>
            <a:t>Contexte</a:t>
          </a:r>
          <a:r>
            <a:rPr lang="fr-FR" u="sng" baseline="0"/>
            <a:t> :</a:t>
          </a:r>
          <a:r>
            <a:rPr lang="fr-FR"/>
            <a:t/>
          </a:r>
          <a:br>
            <a:rPr lang="fr-FR"/>
          </a:br>
          <a:r>
            <a:rPr lang="fr-FR"/>
            <a:t>Je travaille actuellement sur un fichier Excel constituée de deux feuilles. La première est une feuille de données comprenant à chaque ligne une facture avec diverses informations (n°, nom de la société, nom du client, montant de la facture, du règlement, ...). La deuxième est une feuille de traitement de donnée où chaque facture est détaillée en 3 lignes (une ligne TTC une ligne HT et une ligne TVA) et plusieurs colonnes. Dans quelques colonnes et pour ces 3 lignes, j'ai mis des formules me permettant d'aller chercher mes données situées sur une seule ligne (se trouvant dans la 1er feuille) afin de remplir automatiquement mes trois lignes dans les cellules souhaitées. Donc, pour résumer, une seule ligne de donnée sur la première feuille et décomposée est 3 lignes sur la seconde feuille à l'aide de formule intégrant des ref. de cellule de la première feuille (localisée sur une seule ligne).</a:t>
          </a:r>
        </a:p>
        <a:p>
          <a:endParaRPr lang="fr-FR"/>
        </a:p>
        <a:p>
          <a:r>
            <a:rPr lang="fr-FR"/>
            <a:t>Aide</a:t>
          </a:r>
          <a:r>
            <a:rPr lang="fr-FR" baseline="0"/>
            <a:t> l'aide de </a:t>
          </a:r>
          <a:r>
            <a:rPr lang="fr-FR" b="1" baseline="0"/>
            <a:t>Banzai64</a:t>
          </a:r>
          <a:r>
            <a:rPr lang="fr-FR" baseline="0"/>
            <a:t> et de sa formule =INDIRECT("'détails en ligne'!C" &amp; L+(ENT((LIGNE()-3)/3)))</a:t>
          </a:r>
        </a:p>
        <a:p>
          <a:r>
            <a:rPr lang="fr-FR"/>
            <a:t>je</a:t>
          </a:r>
          <a:r>
            <a:rPr lang="fr-FR" baseline="0"/>
            <a:t> peux recopier les formules sur </a:t>
          </a:r>
          <a:r>
            <a:rPr lang="fr-FR"/>
            <a:t>250 lignes (merci</a:t>
          </a:r>
          <a:r>
            <a:rPr lang="fr-FR" baseline="0"/>
            <a:t> c'est top !) </a:t>
          </a:r>
          <a:r>
            <a:rPr lang="fr-FR"/>
            <a:t>,</a:t>
          </a:r>
          <a:r>
            <a:rPr lang="fr-FR" baseline="0"/>
            <a:t> pour cela :</a:t>
          </a:r>
          <a:endParaRPr lang="fr-FR"/>
        </a:p>
        <a:p>
          <a:r>
            <a:rPr lang="fr-FR" sz="1100">
              <a:solidFill>
                <a:schemeClr val="dk1"/>
              </a:solidFill>
              <a:effectLst/>
              <a:latin typeface="+mn-lt"/>
              <a:ea typeface="+mn-ea"/>
              <a:cs typeface="+mn-cs"/>
            </a:rPr>
            <a:t>Colonne B : Sélectionnes B3 et tires vers le bas</a:t>
          </a:r>
          <a:endParaRPr lang="fr-FR">
            <a:effectLst/>
          </a:endParaRPr>
        </a:p>
        <a:p>
          <a:pPr eaLnBrk="1" fontAlgn="auto" latinLnBrk="0" hangingPunct="1"/>
          <a:r>
            <a:rPr lang="fr-FR" sz="1100">
              <a:solidFill>
                <a:schemeClr val="dk1"/>
              </a:solidFill>
              <a:effectLst/>
              <a:latin typeface="+mn-lt"/>
              <a:ea typeface="+mn-ea"/>
              <a:cs typeface="+mn-cs"/>
            </a:rPr>
            <a:t>Colonne C : Sélectionnes V3 et tires vers le bas</a:t>
          </a:r>
          <a:endParaRPr lang="fr-FR">
            <a:effectLst/>
          </a:endParaRPr>
        </a:p>
        <a:p>
          <a:pPr eaLnBrk="1" fontAlgn="auto" latinLnBrk="0" hangingPunct="1"/>
          <a:r>
            <a:rPr lang="fr-FR" sz="1100">
              <a:solidFill>
                <a:schemeClr val="dk1"/>
              </a:solidFill>
              <a:effectLst/>
              <a:latin typeface="+mn-lt"/>
              <a:ea typeface="+mn-ea"/>
              <a:cs typeface="+mn-cs"/>
            </a:rPr>
            <a:t>Et</a:t>
          </a:r>
          <a:r>
            <a:rPr lang="fr-FR" sz="1100" baseline="0">
              <a:solidFill>
                <a:schemeClr val="dk1"/>
              </a:solidFill>
              <a:effectLst/>
              <a:latin typeface="+mn-lt"/>
              <a:ea typeface="+mn-ea"/>
              <a:cs typeface="+mn-cs"/>
            </a:rPr>
            <a:t> en </a:t>
          </a:r>
          <a:r>
            <a:rPr lang="fr-FR" sz="1100">
              <a:solidFill>
                <a:schemeClr val="dk1"/>
              </a:solidFill>
              <a:effectLst/>
              <a:latin typeface="+mn-lt"/>
              <a:ea typeface="+mn-ea"/>
              <a:cs typeface="+mn-cs"/>
            </a:rPr>
            <a:t>groupant ces 2 colonnes</a:t>
          </a:r>
          <a:endParaRPr lang="fr-FR">
            <a:effectLst/>
          </a:endParaRPr>
        </a:p>
        <a:p>
          <a:pPr eaLnBrk="1" fontAlgn="auto" latinLnBrk="0" hangingPunct="1"/>
          <a:r>
            <a:rPr lang="fr-FR" sz="1100">
              <a:solidFill>
                <a:schemeClr val="dk1"/>
              </a:solidFill>
              <a:effectLst/>
              <a:latin typeface="+mn-lt"/>
              <a:ea typeface="+mn-ea"/>
              <a:cs typeface="+mn-cs"/>
            </a:rPr>
            <a:t>Sélectionnes D3:F3 et tires vers</a:t>
          </a:r>
          <a:r>
            <a:rPr lang="fr-FR" sz="1100" baseline="0">
              <a:solidFill>
                <a:schemeClr val="dk1"/>
              </a:solidFill>
              <a:effectLst/>
              <a:latin typeface="+mn-lt"/>
              <a:ea typeface="+mn-ea"/>
              <a:cs typeface="+mn-cs"/>
            </a:rPr>
            <a:t> le bas</a:t>
          </a:r>
          <a:endParaRPr lang="fr-FR">
            <a:effectLst/>
          </a:endParaRPr>
        </a:p>
        <a:p>
          <a:endParaRPr lang="fr-FR" sz="1100" b="0" i="0" u="none" strike="noStrike">
            <a:solidFill>
              <a:schemeClr val="dk1"/>
            </a:solidFill>
            <a:effectLst/>
            <a:latin typeface="+mn-lt"/>
            <a:ea typeface="+mn-ea"/>
            <a:cs typeface="+mn-cs"/>
          </a:endParaRPr>
        </a:p>
        <a:p>
          <a:r>
            <a:rPr lang="fr-FR" sz="1100" b="1" i="0" u="sng" strike="noStrike">
              <a:solidFill>
                <a:schemeClr val="dk1"/>
              </a:solidFill>
              <a:effectLst/>
              <a:latin typeface="+mn-lt"/>
              <a:ea typeface="+mn-ea"/>
              <a:cs typeface="+mn-cs"/>
            </a:rPr>
            <a:t>PROBLEME A RESOUDRE SVP :</a:t>
          </a:r>
        </a:p>
        <a:p>
          <a:r>
            <a:rPr lang="fr-FR" sz="1100" b="0" i="0" u="none" strike="noStrike">
              <a:solidFill>
                <a:schemeClr val="dk1"/>
              </a:solidFill>
              <a:effectLst/>
              <a:latin typeface="+mn-lt"/>
              <a:ea typeface="+mn-ea"/>
              <a:cs typeface="+mn-cs"/>
            </a:rPr>
            <a:t>Par contre, j'ai </a:t>
          </a:r>
          <a:r>
            <a:rPr lang="fr-FR" sz="1100" b="0" i="0" u="none" strike="noStrike" baseline="0">
              <a:solidFill>
                <a:schemeClr val="dk1"/>
              </a:solidFill>
              <a:effectLst/>
              <a:latin typeface="+mn-lt"/>
              <a:ea typeface="+mn-ea"/>
              <a:cs typeface="+mn-cs"/>
            </a:rPr>
            <a:t> </a:t>
          </a:r>
          <a:r>
            <a:rPr lang="fr-FR" sz="1100" b="0" i="0" u="none" strike="noStrike">
              <a:solidFill>
                <a:schemeClr val="dk1"/>
              </a:solidFill>
              <a:effectLst/>
              <a:latin typeface="+mn-lt"/>
              <a:ea typeface="+mn-ea"/>
              <a:cs typeface="+mn-cs"/>
            </a:rPr>
            <a:t>une </a:t>
          </a:r>
          <a:r>
            <a:rPr lang="fr-FR" sz="1100" b="1" i="0" u="none" strike="noStrike">
              <a:solidFill>
                <a:schemeClr val="dk1"/>
              </a:solidFill>
              <a:effectLst/>
              <a:latin typeface="+mn-lt"/>
              <a:ea typeface="+mn-ea"/>
              <a:cs typeface="+mn-cs"/>
            </a:rPr>
            <a:t>formule INDEX où</a:t>
          </a:r>
          <a:r>
            <a:rPr lang="fr-FR" sz="1100" b="1" i="0" u="none" strike="noStrike" baseline="0">
              <a:solidFill>
                <a:schemeClr val="dk1"/>
              </a:solidFill>
              <a:effectLst/>
              <a:latin typeface="+mn-lt"/>
              <a:ea typeface="+mn-ea"/>
              <a:cs typeface="+mn-cs"/>
            </a:rPr>
            <a:t> je dois intégrer INDIRECTE</a:t>
          </a:r>
          <a:r>
            <a:rPr lang="fr-FR" sz="1100" b="1" i="0" u="none" strike="noStrike">
              <a:solidFill>
                <a:schemeClr val="dk1"/>
              </a:solidFill>
              <a:effectLst/>
              <a:latin typeface="+mn-lt"/>
              <a:ea typeface="+mn-ea"/>
              <a:cs typeface="+mn-cs"/>
            </a:rPr>
            <a:t> </a:t>
          </a:r>
          <a:r>
            <a:rPr lang="fr-FR" sz="1100" b="0" i="0" u="none" strike="noStrike">
              <a:solidFill>
                <a:schemeClr val="dk1"/>
              </a:solidFill>
              <a:effectLst/>
              <a:latin typeface="+mn-lt"/>
              <a:ea typeface="+mn-ea"/>
              <a:cs typeface="+mn-cs"/>
            </a:rPr>
            <a:t>qui ne fonctionne pas, comment faire ?</a:t>
          </a:r>
        </a:p>
        <a:p>
          <a:endParaRPr lang="fr-FR" sz="1100" b="0" i="1" u="none" strike="noStrike">
            <a:solidFill>
              <a:schemeClr val="dk1"/>
            </a:solidFill>
            <a:effectLst/>
            <a:latin typeface="+mn-lt"/>
            <a:ea typeface="+mn-ea"/>
            <a:cs typeface="+mn-cs"/>
          </a:endParaRPr>
        </a:p>
        <a:p>
          <a:r>
            <a:rPr lang="fr-FR" sz="1100" b="0" i="1" u="none" strike="noStrike">
              <a:solidFill>
                <a:schemeClr val="dk1"/>
              </a:solidFill>
              <a:effectLst/>
              <a:latin typeface="+mn-lt"/>
              <a:ea typeface="+mn-ea"/>
              <a:cs typeface="+mn-cs"/>
            </a:rPr>
            <a:t>Cf.</a:t>
          </a:r>
          <a:r>
            <a:rPr lang="fr-FR" sz="1100" b="0" i="1" u="none" strike="noStrike" baseline="0">
              <a:solidFill>
                <a:schemeClr val="dk1"/>
              </a:solidFill>
              <a:effectLst/>
              <a:latin typeface="+mn-lt"/>
              <a:ea typeface="+mn-ea"/>
              <a:cs typeface="+mn-cs"/>
            </a:rPr>
            <a:t> ONGLET formules du fichier en PJ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Formule INDEX +INDIRECT qui ne fonctionne pas :</a:t>
          </a:r>
        </a:p>
        <a:p>
          <a:r>
            <a:rPr lang="fr-FR"/>
            <a:t>=INDEX($I$6:$I$8;EQUIV(VRAI;ESTNUM(CHERCHE($J$6:$J$8;INDIRECT("'détails en ligne'!G" &amp; 16+(ENT((LIGNE()-3)/3)));0))))       (jaune)</a:t>
          </a:r>
        </a:p>
        <a:p>
          <a:endParaRPr lang="fr-FR"/>
        </a:p>
        <a:p>
          <a:r>
            <a:rPr lang="fr-FR"/>
            <a:t>I6= COTISATION          J6= 1</a:t>
          </a:r>
        </a:p>
        <a:p>
          <a:r>
            <a:rPr lang="fr-FR" baseline="0"/>
            <a:t>       </a:t>
          </a:r>
          <a:r>
            <a:rPr lang="fr-FR"/>
            <a:t>AUTRES                         2</a:t>
          </a:r>
          <a:br>
            <a:rPr lang="fr-FR"/>
          </a:br>
          <a:r>
            <a:rPr lang="fr-FR"/>
            <a:t>       RIEN                               3</a:t>
          </a:r>
        </a:p>
        <a:p>
          <a:endParaRPr lang="fr-FR"/>
        </a:p>
        <a:p>
          <a:r>
            <a:rPr lang="fr-FR"/>
            <a:t>Pour info la formule sans</a:t>
          </a:r>
          <a:r>
            <a:rPr lang="fr-FR" baseline="0"/>
            <a:t> INDIRECT (bleu) : =INDEX($J$6:$J$8;EQUIV(VRAI;ESTNUM(CHERCHE($I$6:$I$8;'détails en ligne'!G16));0))</a:t>
          </a:r>
          <a:endParaRPr lang="fr-FR"/>
        </a:p>
        <a:p>
          <a:endParaRPr lang="fr-FR"/>
        </a:p>
        <a:p>
          <a:r>
            <a:rPr lang="fr-FR"/>
            <a:t>j'ai essayé des tirer cette formule mais je constate à chaque fois elle ne</a:t>
          </a:r>
          <a:r>
            <a:rPr lang="fr-FR" baseline="0"/>
            <a:t> fonctionne pas car elle ne gère pas le </a:t>
          </a:r>
          <a:r>
            <a:rPr lang="fr-FR"/>
            <a:t>décalage de 3 au niveau des ref. sur l'onglet "détail en ligne" </a:t>
          </a:r>
          <a:br>
            <a:rPr lang="fr-FR"/>
          </a:br>
          <a:r>
            <a:rPr lang="fr-FR"/>
            <a:t/>
          </a:r>
          <a:br>
            <a:rPr lang="fr-FR"/>
          </a:br>
          <a:r>
            <a:rPr lang="fr-FR"/>
            <a:t>Voir fichier en pj.</a:t>
          </a:r>
          <a:br>
            <a:rPr lang="fr-FR"/>
          </a:br>
          <a:r>
            <a:rPr lang="fr-FR"/>
            <a:t/>
          </a:r>
          <a:br>
            <a:rPr lang="fr-FR"/>
          </a:br>
          <a:r>
            <a:rPr lang="fr-FR"/>
            <a:t>Si vous avez déjà rencontré ce problème ou une solution à me proposer pour me dépanner, je vous en remercie par avance (car je dois rendre le ficher dans quelques jours).</a:t>
          </a:r>
          <a:br>
            <a:rPr lang="fr-FR"/>
          </a:br>
          <a:r>
            <a:rPr lang="fr-FR"/>
            <a:t/>
          </a:r>
          <a:br>
            <a:rPr lang="fr-FR"/>
          </a:br>
          <a:r>
            <a:rPr lang="fr-FR"/>
            <a:t>Dans l'attente d'une réponse, merci à vous.</a:t>
          </a:r>
          <a:br>
            <a:rPr lang="fr-FR"/>
          </a:br>
          <a:r>
            <a:rPr lang="fr-FR"/>
            <a:t/>
          </a:r>
          <a:br>
            <a:rPr lang="fr-FR"/>
          </a:br>
          <a:r>
            <a:rPr lang="fr-FR"/>
            <a:t>Greg69100</a:t>
          </a:r>
          <a:br>
            <a:rPr lang="fr-FR"/>
          </a:br>
          <a:endParaRPr lang="fr-FR" sz="1100"/>
        </a:p>
      </xdr:txBody>
    </xdr:sp>
    <xdr:clientData/>
  </xdr:twoCellAnchor>
</xdr:wsDr>
</file>

<file path=xl/tables/table1.xml><?xml version="1.0" encoding="utf-8"?>
<table xmlns="http://schemas.openxmlformats.org/spreadsheetml/2006/main" id="1" name="Facture" displayName="Facture" ref="B15:J25" totalsRowCount="1" headerRowDxfId="18" dataDxfId="17">
  <autoFilter ref="B15:J24"/>
  <sortState ref="B4:J17">
    <sortCondition ref="B3:B17"/>
  </sortState>
  <tableColumns count="9">
    <tableColumn id="1" name="N° facture " totalsRowFunction="count" dataDxfId="16"/>
    <tableColumn id="10" name="Type de facture" dataDxfId="15"/>
    <tableColumn id="2" name="Date" dataDxfId="14" totalsRowDxfId="6"/>
    <tableColumn id="4" name="Sté" dataDxfId="13" totalsRowDxfId="5"/>
    <tableColumn id="11" name="client" dataDxfId="12" totalsRowDxfId="4"/>
    <tableColumn id="16" name="Description" totalsRowFunction="count" dataDxfId="11" totalsRowDxfId="3"/>
    <tableColumn id="5" name="Montant HT" totalsRowFunction="sum" dataDxfId="10" totalsRowDxfId="2" dataCellStyle="Monétaire"/>
    <tableColumn id="18" name="Montant TVA" dataDxfId="9" totalsRowDxfId="1" dataCellStyle="Pourcentage">
      <calculatedColumnFormula>+Facture[[#This Row],[Montant HT]]*0.196</calculatedColumnFormula>
    </tableColumn>
    <tableColumn id="17" name="Montant TTC" totalsRowFunction="sum" dataDxfId="8" totalsRowDxfId="0" dataCellStyle="Monétaire">
      <calculatedColumnFormula>+Facture[[#This Row],[Montant HT]]+Facture[[#This Row],[Montant TVA]]</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B1:Q25"/>
  <sheetViews>
    <sheetView showGridLines="0" zoomScale="85" zoomScaleNormal="85" workbookViewId="0">
      <pane xSplit="1" ySplit="15" topLeftCell="B16" activePane="bottomRight" state="frozen"/>
      <selection pane="topRight" activeCell="B1" sqref="B1"/>
      <selection pane="bottomLeft" activeCell="A15" sqref="A15"/>
      <selection pane="bottomRight" activeCell="G17" sqref="G17"/>
    </sheetView>
  </sheetViews>
  <sheetFormatPr baseColWidth="10" defaultColWidth="9" defaultRowHeight="15" x14ac:dyDescent="0.25"/>
  <cols>
    <col min="1" max="1" width="3" customWidth="1"/>
    <col min="2" max="2" width="11.42578125" customWidth="1"/>
    <col min="3" max="3" width="7.42578125" style="3" customWidth="1"/>
    <col min="4" max="4" width="10.85546875" style="9" bestFit="1" customWidth="1"/>
    <col min="5" max="5" width="34.28515625" style="18" bestFit="1" customWidth="1"/>
    <col min="6" max="6" width="28.85546875" style="18" bestFit="1" customWidth="1"/>
    <col min="7" max="7" width="28" style="18" bestFit="1" customWidth="1"/>
    <col min="8" max="8" width="16.140625" style="8" customWidth="1"/>
    <col min="9" max="9" width="18" style="21" customWidth="1"/>
    <col min="10" max="10" width="17" style="8" customWidth="1"/>
    <col min="11" max="11" width="3.5703125" style="2" customWidth="1"/>
    <col min="12" max="12" width="18.5703125" bestFit="1" customWidth="1"/>
    <col min="16" max="16" width="19.7109375" customWidth="1"/>
    <col min="17" max="17" width="8.140625" customWidth="1"/>
  </cols>
  <sheetData>
    <row r="1" spans="2:17" s="2" customFormat="1" x14ac:dyDescent="0.25">
      <c r="D1" s="9"/>
      <c r="E1" s="18"/>
      <c r="F1" s="18"/>
      <c r="G1" s="18"/>
      <c r="H1" s="8"/>
      <c r="I1" s="21"/>
      <c r="J1" s="8"/>
      <c r="L1" s="3"/>
      <c r="M1" s="3"/>
      <c r="N1" s="3"/>
      <c r="O1" s="3"/>
      <c r="P1" s="3"/>
      <c r="Q1" s="3"/>
    </row>
    <row r="2" spans="2:17" s="2" customFormat="1" x14ac:dyDescent="0.25">
      <c r="D2" s="9"/>
      <c r="E2" s="46" t="s">
        <v>27</v>
      </c>
      <c r="F2" s="18"/>
      <c r="G2" s="18"/>
      <c r="H2" s="8"/>
      <c r="I2" s="21"/>
      <c r="J2" s="8"/>
      <c r="L2" s="3"/>
      <c r="M2" s="3"/>
      <c r="N2" s="3"/>
      <c r="O2" s="3"/>
      <c r="P2" s="3"/>
      <c r="Q2" s="3"/>
    </row>
    <row r="3" spans="2:17" s="2" customFormat="1" x14ac:dyDescent="0.25">
      <c r="D3" s="9"/>
      <c r="E3" s="18"/>
      <c r="F3" s="18"/>
      <c r="G3" s="18"/>
      <c r="H3" s="8"/>
      <c r="I3" s="21"/>
      <c r="J3" s="8"/>
      <c r="L3" s="3"/>
      <c r="M3" s="3"/>
      <c r="N3" s="3"/>
      <c r="O3" s="3"/>
      <c r="P3" s="3"/>
      <c r="Q3" s="3"/>
    </row>
    <row r="4" spans="2:17" s="2" customFormat="1" x14ac:dyDescent="0.25">
      <c r="B4" s="5"/>
      <c r="C4" s="5"/>
      <c r="D4" s="9"/>
      <c r="E4" s="18"/>
      <c r="F4" s="18"/>
      <c r="G4" s="18"/>
      <c r="H4" s="8"/>
      <c r="I4" s="21"/>
      <c r="J4" s="8"/>
      <c r="L4" s="3"/>
      <c r="M4" s="3"/>
      <c r="N4" s="3"/>
      <c r="O4" s="3"/>
      <c r="P4" s="3"/>
      <c r="Q4" s="3"/>
    </row>
    <row r="5" spans="2:17" s="2" customFormat="1" x14ac:dyDescent="0.25">
      <c r="B5" s="4"/>
      <c r="C5" s="4"/>
      <c r="D5" s="9"/>
      <c r="E5" s="18"/>
      <c r="F5" s="18"/>
      <c r="G5" s="18"/>
      <c r="H5" s="8"/>
      <c r="I5" s="21"/>
      <c r="J5" s="8"/>
      <c r="L5" s="3"/>
      <c r="M5" s="3"/>
      <c r="N5" s="3"/>
      <c r="O5" s="3"/>
      <c r="P5" s="3"/>
      <c r="Q5" s="3"/>
    </row>
    <row r="6" spans="2:17" s="2" customFormat="1" ht="36" x14ac:dyDescent="0.55000000000000004">
      <c r="B6" s="7"/>
      <c r="C6" s="7"/>
      <c r="D6" s="16" t="s">
        <v>8</v>
      </c>
      <c r="E6" s="17"/>
      <c r="F6" s="18"/>
      <c r="G6" s="18"/>
      <c r="H6" s="48"/>
      <c r="I6" s="48"/>
      <c r="J6" s="48"/>
      <c r="L6" s="3"/>
      <c r="M6" s="3"/>
      <c r="N6" s="3"/>
      <c r="O6" s="3"/>
      <c r="P6" s="3"/>
      <c r="Q6" s="3"/>
    </row>
    <row r="7" spans="2:17" s="2" customFormat="1" x14ac:dyDescent="0.25">
      <c r="B7" s="4"/>
      <c r="C7" s="4"/>
      <c r="D7" s="17" t="s">
        <v>9</v>
      </c>
      <c r="E7" s="17" t="s">
        <v>10</v>
      </c>
      <c r="F7" s="18"/>
      <c r="G7" s="18"/>
      <c r="H7" s="8"/>
      <c r="I7" s="21"/>
      <c r="J7" s="8"/>
      <c r="L7" s="3"/>
      <c r="M7" s="3"/>
      <c r="N7" s="3"/>
      <c r="O7" s="3"/>
      <c r="P7" s="3"/>
      <c r="Q7" s="3"/>
    </row>
    <row r="8" spans="2:17" s="2" customFormat="1" x14ac:dyDescent="0.25">
      <c r="B8" s="4"/>
      <c r="C8" s="4"/>
      <c r="D8" s="17" t="s">
        <v>12</v>
      </c>
      <c r="E8" s="17" t="s">
        <v>11</v>
      </c>
      <c r="F8" s="18"/>
      <c r="G8" s="18"/>
      <c r="H8" s="8"/>
      <c r="I8" s="21"/>
      <c r="J8" s="8"/>
      <c r="L8" s="3"/>
      <c r="M8" s="3"/>
      <c r="N8" s="3"/>
      <c r="O8" s="3"/>
      <c r="P8" s="3"/>
      <c r="Q8" s="3"/>
    </row>
    <row r="9" spans="2:17" s="2" customFormat="1" x14ac:dyDescent="0.25">
      <c r="B9" s="6"/>
      <c r="C9" s="6"/>
      <c r="D9" s="9"/>
      <c r="E9" s="18"/>
      <c r="F9" s="18"/>
      <c r="G9" s="18"/>
      <c r="H9" s="8"/>
      <c r="I9" s="21"/>
      <c r="J9" s="8"/>
      <c r="L9" s="3"/>
      <c r="M9" s="3"/>
      <c r="N9" s="3"/>
      <c r="O9" s="3"/>
      <c r="P9" s="3"/>
      <c r="Q9" s="3"/>
    </row>
    <row r="10" spans="2:17" s="2" customFormat="1" x14ac:dyDescent="0.25">
      <c r="B10" s="4"/>
      <c r="C10" s="4"/>
      <c r="D10" s="9"/>
      <c r="E10" s="18"/>
      <c r="F10" s="18"/>
      <c r="G10" s="18"/>
      <c r="H10" s="8"/>
      <c r="I10" s="21"/>
      <c r="J10" s="8"/>
      <c r="L10" s="3"/>
      <c r="M10" s="3"/>
      <c r="N10" s="3"/>
      <c r="O10" s="3"/>
      <c r="P10" s="3"/>
      <c r="Q10" s="3"/>
    </row>
    <row r="11" spans="2:17" s="2" customFormat="1" x14ac:dyDescent="0.25">
      <c r="C11" s="3"/>
      <c r="D11" s="9"/>
      <c r="E11" s="18"/>
      <c r="F11" s="18"/>
      <c r="G11" s="18"/>
      <c r="I11" s="21"/>
      <c r="J11" s="3"/>
      <c r="L11" s="3"/>
      <c r="M11" s="3"/>
      <c r="N11" s="3"/>
      <c r="O11" s="3"/>
      <c r="P11" s="3"/>
      <c r="Q11" s="3"/>
    </row>
    <row r="12" spans="2:17" s="2" customFormat="1" x14ac:dyDescent="0.25">
      <c r="C12" s="3"/>
      <c r="D12" s="9"/>
      <c r="E12" s="18"/>
      <c r="F12" s="18"/>
      <c r="G12" s="18"/>
      <c r="H12" s="3"/>
      <c r="I12" s="21"/>
      <c r="J12" s="15"/>
      <c r="L12" s="3"/>
      <c r="M12" s="3"/>
      <c r="N12" s="3"/>
      <c r="O12" s="3"/>
      <c r="P12" s="3"/>
      <c r="Q12" s="3"/>
    </row>
    <row r="13" spans="2:17" s="11" customFormat="1" ht="26.25" customHeight="1" x14ac:dyDescent="0.25">
      <c r="B13" s="52" t="s">
        <v>26</v>
      </c>
      <c r="C13" s="52"/>
      <c r="D13" s="52"/>
      <c r="E13" s="52"/>
      <c r="F13" s="52"/>
      <c r="G13" s="53"/>
      <c r="H13" s="49" t="s">
        <v>24</v>
      </c>
      <c r="I13" s="50"/>
      <c r="J13" s="51"/>
      <c r="K13" s="2"/>
      <c r="L13" s="3"/>
      <c r="M13" s="3"/>
      <c r="N13" s="3"/>
      <c r="O13" s="3"/>
      <c r="P13" s="3"/>
      <c r="Q13" s="3"/>
    </row>
    <row r="14" spans="2:17" s="2" customFormat="1" ht="19.5" customHeight="1" thickBot="1" x14ac:dyDescent="0.3">
      <c r="B14" s="54"/>
      <c r="C14" s="54"/>
      <c r="D14" s="54"/>
      <c r="E14" s="54"/>
      <c r="F14" s="54"/>
      <c r="G14" s="55"/>
      <c r="H14" s="10">
        <f>SUBTOTAL(109,Facture[Montant HT])</f>
        <v>1420</v>
      </c>
      <c r="I14" s="10">
        <f>SUBTOTAL(109,Facture[Montant TVA])</f>
        <v>278.32</v>
      </c>
      <c r="J14" s="10">
        <f>SUBTOTAL(109,Facture[Montant TTC])</f>
        <v>1698.3200000000002</v>
      </c>
      <c r="L14" s="3"/>
      <c r="M14" s="3"/>
      <c r="N14" s="3"/>
      <c r="O14" s="3"/>
      <c r="P14" s="3"/>
      <c r="Q14" s="3"/>
    </row>
    <row r="15" spans="2:17" s="11" customFormat="1" ht="45.75" thickTop="1" x14ac:dyDescent="0.25">
      <c r="B15" s="12" t="s">
        <v>1</v>
      </c>
      <c r="C15" s="12" t="s">
        <v>8</v>
      </c>
      <c r="D15" s="13" t="s">
        <v>0</v>
      </c>
      <c r="E15" s="19" t="s">
        <v>28</v>
      </c>
      <c r="F15" s="20" t="s">
        <v>29</v>
      </c>
      <c r="G15" s="20" t="s">
        <v>25</v>
      </c>
      <c r="H15" s="14" t="s">
        <v>13</v>
      </c>
      <c r="I15" s="22" t="s">
        <v>14</v>
      </c>
      <c r="J15" s="23" t="s">
        <v>15</v>
      </c>
      <c r="K15" s="2"/>
      <c r="L15" s="3"/>
      <c r="M15" s="3"/>
      <c r="N15" s="3"/>
      <c r="O15" s="3"/>
      <c r="P15" s="3"/>
      <c r="Q15" s="3"/>
    </row>
    <row r="16" spans="2:17" s="35" customFormat="1" x14ac:dyDescent="0.25">
      <c r="B16" s="29" t="s">
        <v>2</v>
      </c>
      <c r="C16" s="29" t="s">
        <v>11</v>
      </c>
      <c r="D16" s="30">
        <v>41297</v>
      </c>
      <c r="E16" s="31" t="s">
        <v>17</v>
      </c>
      <c r="F16" s="31" t="s">
        <v>17</v>
      </c>
      <c r="G16" s="27" t="s">
        <v>7</v>
      </c>
      <c r="H16" s="32">
        <v>200</v>
      </c>
      <c r="I16" s="33">
        <f>+Facture[[#This Row],[Montant HT]]*0.196</f>
        <v>39.200000000000003</v>
      </c>
      <c r="J16" s="33">
        <f>+Facture[[#This Row],[Montant HT]]+Facture[[#This Row],[Montant TVA]]</f>
        <v>239.2</v>
      </c>
      <c r="K16" s="34"/>
      <c r="L16" s="3"/>
      <c r="M16" s="3"/>
      <c r="N16" s="3"/>
      <c r="O16" s="3"/>
      <c r="P16" s="3"/>
      <c r="Q16" s="3"/>
    </row>
    <row r="17" spans="2:17" x14ac:dyDescent="0.25">
      <c r="B17" s="25" t="s">
        <v>3</v>
      </c>
      <c r="C17" s="25" t="s">
        <v>11</v>
      </c>
      <c r="D17" s="26">
        <v>41297</v>
      </c>
      <c r="E17" s="31" t="s">
        <v>17</v>
      </c>
      <c r="F17" s="31" t="s">
        <v>17</v>
      </c>
      <c r="G17" s="27" t="s">
        <v>32</v>
      </c>
      <c r="H17" s="28">
        <v>200</v>
      </c>
      <c r="I17" s="24">
        <f>+Facture[[#This Row],[Montant HT]]*0.196</f>
        <v>39.200000000000003</v>
      </c>
      <c r="J17" s="24">
        <f>+Facture[[#This Row],[Montant HT]]+Facture[[#This Row],[Montant TVA]]</f>
        <v>239.2</v>
      </c>
      <c r="K17" s="1"/>
      <c r="L17" s="3"/>
      <c r="M17" s="3"/>
      <c r="N17" s="3"/>
      <c r="O17" s="3"/>
      <c r="P17" s="3"/>
      <c r="Q17" s="3"/>
    </row>
    <row r="18" spans="2:17" x14ac:dyDescent="0.25">
      <c r="B18" s="25" t="s">
        <v>4</v>
      </c>
      <c r="C18" s="25" t="s">
        <v>11</v>
      </c>
      <c r="D18" s="26">
        <v>41297</v>
      </c>
      <c r="E18" s="31" t="s">
        <v>17</v>
      </c>
      <c r="F18" s="31" t="s">
        <v>17</v>
      </c>
      <c r="G18" s="27" t="s">
        <v>31</v>
      </c>
      <c r="H18" s="28">
        <v>600</v>
      </c>
      <c r="I18" s="24">
        <f>+Facture[[#This Row],[Montant HT]]*0.196</f>
        <v>117.60000000000001</v>
      </c>
      <c r="J18" s="24">
        <f>+Facture[[#This Row],[Montant HT]]+Facture[[#This Row],[Montant TVA]]</f>
        <v>717.6</v>
      </c>
      <c r="K18" s="1"/>
      <c r="L18" s="3"/>
      <c r="M18" s="3"/>
      <c r="N18" s="3"/>
      <c r="O18" s="3"/>
      <c r="P18" s="3"/>
      <c r="Q18" s="3"/>
    </row>
    <row r="19" spans="2:17" x14ac:dyDescent="0.25">
      <c r="B19" s="25" t="s">
        <v>5</v>
      </c>
      <c r="C19" s="25" t="s">
        <v>11</v>
      </c>
      <c r="D19" s="26">
        <v>41297</v>
      </c>
      <c r="E19" s="31" t="s">
        <v>17</v>
      </c>
      <c r="F19" s="31" t="s">
        <v>17</v>
      </c>
      <c r="G19" s="27" t="s">
        <v>32</v>
      </c>
      <c r="H19" s="28">
        <v>150</v>
      </c>
      <c r="I19" s="24">
        <f>+Facture[[#This Row],[Montant HT]]*0.196</f>
        <v>29.400000000000002</v>
      </c>
      <c r="J19" s="24">
        <f>+Facture[[#This Row],[Montant HT]]+Facture[[#This Row],[Montant TVA]]</f>
        <v>179.4</v>
      </c>
      <c r="K19" s="1"/>
      <c r="L19" s="3"/>
      <c r="M19" s="3"/>
      <c r="N19" s="3"/>
      <c r="O19" s="3"/>
      <c r="P19" s="3"/>
      <c r="Q19" s="3"/>
    </row>
    <row r="20" spans="2:17" x14ac:dyDescent="0.25">
      <c r="B20" s="25" t="s">
        <v>6</v>
      </c>
      <c r="C20" s="25" t="s">
        <v>11</v>
      </c>
      <c r="D20" s="26">
        <v>41279</v>
      </c>
      <c r="E20" s="31" t="s">
        <v>17</v>
      </c>
      <c r="F20" s="31" t="s">
        <v>17</v>
      </c>
      <c r="G20" s="27" t="s">
        <v>31</v>
      </c>
      <c r="H20" s="28">
        <v>150</v>
      </c>
      <c r="I20" s="24">
        <f>+Facture[[#This Row],[Montant HT]]*0.196</f>
        <v>29.400000000000002</v>
      </c>
      <c r="J20" s="24">
        <f>+Facture[[#This Row],[Montant HT]]+Facture[[#This Row],[Montant TVA]]</f>
        <v>179.4</v>
      </c>
      <c r="K20" s="1"/>
      <c r="L20" s="3"/>
      <c r="M20" s="3"/>
      <c r="N20" s="3"/>
      <c r="O20" s="3"/>
      <c r="P20" s="3"/>
      <c r="Q20" s="3"/>
    </row>
    <row r="21" spans="2:17" x14ac:dyDescent="0.25">
      <c r="B21" s="25" t="s">
        <v>19</v>
      </c>
      <c r="C21" s="25"/>
      <c r="D21" s="26"/>
      <c r="E21" s="27"/>
      <c r="F21" s="27"/>
      <c r="G21" s="27"/>
      <c r="H21" s="28">
        <v>120</v>
      </c>
      <c r="I21" s="36">
        <f>+Facture[[#This Row],[Montant HT]]*0.196</f>
        <v>23.52</v>
      </c>
      <c r="J21" s="37">
        <f>+Facture[[#This Row],[Montant HT]]+Facture[[#This Row],[Montant TVA]]</f>
        <v>143.52000000000001</v>
      </c>
      <c r="L21" s="3"/>
      <c r="M21" s="3"/>
      <c r="N21" s="3"/>
      <c r="O21" s="3"/>
      <c r="P21" s="3"/>
      <c r="Q21" s="3"/>
    </row>
    <row r="22" spans="2:17" x14ac:dyDescent="0.25">
      <c r="B22" s="25"/>
      <c r="C22" s="25"/>
      <c r="D22" s="26"/>
      <c r="E22" s="27"/>
      <c r="F22" s="27"/>
      <c r="G22" s="27"/>
      <c r="H22" s="28"/>
      <c r="I22" s="36">
        <f>+Facture[[#This Row],[Montant HT]]*0.196</f>
        <v>0</v>
      </c>
      <c r="J22" s="37">
        <f>+Facture[[#This Row],[Montant HT]]+Facture[[#This Row],[Montant TVA]]</f>
        <v>0</v>
      </c>
      <c r="L22" s="3"/>
      <c r="M22" s="3"/>
      <c r="N22" s="3"/>
      <c r="O22" s="3"/>
      <c r="P22" s="3"/>
      <c r="Q22" s="3"/>
    </row>
    <row r="23" spans="2:17" x14ac:dyDescent="0.25">
      <c r="B23" s="25"/>
      <c r="C23" s="25"/>
      <c r="D23" s="26"/>
      <c r="E23" s="27"/>
      <c r="F23" s="27"/>
      <c r="G23" s="27"/>
      <c r="H23" s="28"/>
      <c r="I23" s="36">
        <f>+Facture[[#This Row],[Montant HT]]*0.196</f>
        <v>0</v>
      </c>
      <c r="J23" s="37">
        <f>+Facture[[#This Row],[Montant HT]]+Facture[[#This Row],[Montant TVA]]</f>
        <v>0</v>
      </c>
    </row>
    <row r="24" spans="2:17" x14ac:dyDescent="0.25">
      <c r="B24" s="25" t="s">
        <v>16</v>
      </c>
      <c r="C24" s="25"/>
      <c r="D24" s="26"/>
      <c r="E24" s="27"/>
      <c r="F24" s="27"/>
      <c r="G24" s="27"/>
      <c r="H24" s="28"/>
      <c r="I24" s="36">
        <f>+Facture[[#This Row],[Montant HT]]*0.196</f>
        <v>0</v>
      </c>
      <c r="J24" s="37">
        <f>+Facture[[#This Row],[Montant HT]]+Facture[[#This Row],[Montant TVA]]</f>
        <v>0</v>
      </c>
    </row>
    <row r="25" spans="2:17" x14ac:dyDescent="0.25">
      <c r="B25">
        <f>SUBTOTAL(103,Facture[[N° facture ]])</f>
        <v>7</v>
      </c>
      <c r="G25" s="18">
        <f>SUBTOTAL(103,Facture[Description])</f>
        <v>5</v>
      </c>
      <c r="H25" s="59">
        <f>SUBTOTAL(109,Facture[Montant HT])</f>
        <v>1420</v>
      </c>
      <c r="I25" s="59"/>
      <c r="J25" s="59">
        <f>SUBTOTAL(109,Facture[Montant TTC])</f>
        <v>1698.3200000000002</v>
      </c>
    </row>
  </sheetData>
  <sheetProtection deleteColumns="0"/>
  <sortState ref="O2:O10">
    <sortCondition ref="O2:O10"/>
  </sortState>
  <mergeCells count="3">
    <mergeCell ref="H6:J6"/>
    <mergeCell ref="H13:J13"/>
    <mergeCell ref="B13:G14"/>
  </mergeCells>
  <conditionalFormatting sqref="K16:K20">
    <cfRule type="cellIs" dxfId="7" priority="4" operator="greaterThan">
      <formula>0</formula>
    </cfRule>
  </conditionalFormatting>
  <dataValidations count="2">
    <dataValidation type="list" allowBlank="1" showInputMessage="1" showErrorMessage="1" sqref="C16:C24">
      <formula1>$E$7:$E$8</formula1>
    </dataValidation>
    <dataValidation type="list" allowBlank="1" showInputMessage="1" showErrorMessage="1" sqref="G22:G24">
      <formula1>$O$2:$O$12</formula1>
    </dataValidation>
  </dataValidations>
  <printOptions horizontalCentered="1"/>
  <pageMargins left="0.5" right="0.5" top="0.5" bottom="0.5" header="0.3" footer="0.3"/>
  <pageSetup scale="36" fitToHeight="0" orientation="portrait" horizontalDpi="300" verticalDpi="30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48"/>
  <sheetViews>
    <sheetView tabSelected="1" zoomScaleNormal="100" workbookViewId="0">
      <selection activeCell="I20" sqref="I20"/>
    </sheetView>
  </sheetViews>
  <sheetFormatPr baseColWidth="10" defaultRowHeight="15" x14ac:dyDescent="0.25"/>
  <cols>
    <col min="1" max="1" width="13.42578125" style="38" customWidth="1"/>
    <col min="2" max="2" width="11.42578125" style="47"/>
    <col min="3" max="3" width="31.7109375" style="47" bestFit="1" customWidth="1"/>
    <col min="4" max="6" width="11.42578125" style="47"/>
    <col min="7" max="7" width="24.85546875" style="66" customWidth="1"/>
    <col min="8" max="8" width="23.7109375" style="64" customWidth="1"/>
    <col min="9" max="9" width="16.42578125" style="71" customWidth="1"/>
    <col min="10" max="10" width="4.140625" style="47" customWidth="1"/>
    <col min="11" max="16384" width="11.42578125" style="47"/>
  </cols>
  <sheetData>
    <row r="1" spans="1:12" x14ac:dyDescent="0.25">
      <c r="A1" s="56" t="s">
        <v>27</v>
      </c>
      <c r="D1" s="39">
        <f ca="1">SUBTOTAL(9,D3:D185)</f>
        <v>3396.6400000000003</v>
      </c>
      <c r="E1" s="39">
        <f t="shared" ref="E1" ca="1" si="0">SUBTOTAL(9,E3:E185)</f>
        <v>2840</v>
      </c>
      <c r="F1" s="39">
        <f ca="1">SUBTOTAL(9,F3:F185)</f>
        <v>278.32</v>
      </c>
      <c r="G1" s="60"/>
      <c r="H1" s="61"/>
      <c r="I1" s="68"/>
      <c r="J1" s="3"/>
      <c r="K1" s="3"/>
    </row>
    <row r="2" spans="1:12" ht="75" x14ac:dyDescent="0.25">
      <c r="A2" s="40" t="s">
        <v>18</v>
      </c>
      <c r="D2" s="41" t="s">
        <v>21</v>
      </c>
      <c r="E2" s="41" t="s">
        <v>22</v>
      </c>
      <c r="F2" s="41" t="s">
        <v>23</v>
      </c>
      <c r="G2" s="62" t="s">
        <v>36</v>
      </c>
      <c r="H2" s="72" t="s">
        <v>35</v>
      </c>
      <c r="I2" s="68"/>
      <c r="J2" s="3"/>
      <c r="K2" s="3"/>
    </row>
    <row r="3" spans="1:12" x14ac:dyDescent="0.25">
      <c r="A3" s="38">
        <v>16</v>
      </c>
      <c r="B3" s="44">
        <f ca="1">INDIRECT("'détails en ligne'!D" &amp; 16+(INT((ROW()-3)/3)))</f>
        <v>41297</v>
      </c>
      <c r="C3" s="73" t="str">
        <f ca="1">CONCATENATE(INDIRECT("'détails en ligne'!C" &amp; 16+(INT((ROW()-3)/3)))," N°",INDIRECT("'détails en ligne'!B" &amp; 16+(INT((ROW()-3)/3)))," ",INDIRECT("'détails en ligne'!E" &amp; 16+(INT((ROW()-3)/3)))," ",INDIRECT("'détails en ligne'!F" &amp; 16+(INT((ROW()-3)/3)))," ",INDIRECT("'détails en ligne'!G" &amp; 16+(INT((ROW()-3)/3))))</f>
        <v>FA N°2013-01 a a COTISATION 2013</v>
      </c>
      <c r="D3" s="45">
        <f ca="1">INDIRECT("'détails en ligne'!J" &amp; 16+(INT((ROW()-3)/3)))</f>
        <v>239.2</v>
      </c>
      <c r="E3" s="45"/>
      <c r="F3" s="45"/>
      <c r="G3" s="63"/>
      <c r="I3" s="68"/>
      <c r="J3"/>
      <c r="K3"/>
      <c r="L3"/>
    </row>
    <row r="4" spans="1:12" x14ac:dyDescent="0.25">
      <c r="A4" s="38">
        <v>16</v>
      </c>
      <c r="B4" s="44">
        <f ca="1">INDIRECT("'détails en ligne'!D" &amp; 16+(INT((ROW()-3)/3)))</f>
        <v>41297</v>
      </c>
      <c r="C4" s="73" t="str">
        <f t="shared" ref="C4:C47" ca="1" si="1">CONCATENATE(INDIRECT("'détails en ligne'!C" &amp; 16+(INT((ROW()-3)/3)))," N°",INDIRECT("'détails en ligne'!B" &amp; 16+(INT((ROW()-3)/3)))," ",INDIRECT("'détails en ligne'!E" &amp; 16+(INT((ROW()-3)/3)))," ",INDIRECT("'détails en ligne'!F" &amp; 16+(INT((ROW()-3)/3)))," ",INDIRECT("'détails en ligne'!G" &amp; 16+(INT((ROW()-3)/3))))</f>
        <v>FA N°2013-01 a a COTISATION 2013</v>
      </c>
      <c r="D4" s="45"/>
      <c r="E4" s="45">
        <f ca="1">INDIRECT("'détails en ligne'!H" &amp; 16+(INT((ROW()-3)/3)))</f>
        <v>200</v>
      </c>
      <c r="F4" s="45"/>
      <c r="G4" s="63" t="str">
        <f t="array" aca="1" ref="G4" ca="1">INDEX($I$6:$I$8,MATCH(TRUE,ISNUMBER(SEARCH($J$6:$J$8,INDIRECT("'détails en ligne'!G" &amp; 16+(INT((ROW()-3)/3))),0))))</f>
        <v>RIEN</v>
      </c>
      <c r="H4" s="65">
        <f t="array" ref="H4">INDEX($J$6:$J$8,MATCH(TRUE,ISNUMBER(SEARCH($I$6:$I$8,'détails en ligne'!G16)),0))</f>
        <v>1</v>
      </c>
      <c r="I4" s="68"/>
      <c r="J4"/>
      <c r="K4"/>
      <c r="L4"/>
    </row>
    <row r="5" spans="1:12" ht="15.75" thickBot="1" x14ac:dyDescent="0.3">
      <c r="A5" s="42">
        <v>16</v>
      </c>
      <c r="B5" s="44">
        <f t="shared" ref="B5:B47" ca="1" si="2">INDIRECT("'détails en ligne'!D" &amp; 16+(INT((ROW()-3)/3)))</f>
        <v>41297</v>
      </c>
      <c r="C5" s="73" t="str">
        <f t="shared" ca="1" si="1"/>
        <v>FA N°2013-01 a a COTISATION 2013</v>
      </c>
      <c r="D5" s="45"/>
      <c r="E5" s="45"/>
      <c r="F5" s="45">
        <f ca="1">INDIRECT("'détails en ligne'!I" &amp; 16+(INT((ROW()-3)/3)))</f>
        <v>39.200000000000003</v>
      </c>
      <c r="G5" s="63"/>
      <c r="H5" s="65"/>
      <c r="I5" s="67" t="s">
        <v>33</v>
      </c>
      <c r="J5" s="67"/>
      <c r="K5"/>
      <c r="L5"/>
    </row>
    <row r="6" spans="1:12" ht="15.75" thickTop="1" x14ac:dyDescent="0.25">
      <c r="A6" s="38">
        <f>+A5+1</f>
        <v>17</v>
      </c>
      <c r="B6" s="44">
        <f t="shared" ca="1" si="2"/>
        <v>41297</v>
      </c>
      <c r="C6" s="73" t="str">
        <f t="shared" ca="1" si="1"/>
        <v>FA N°2013-02 a a RIEN</v>
      </c>
      <c r="D6" s="45">
        <f t="shared" ref="D6" ca="1" si="3">INDIRECT("'détails en ligne'!J" &amp; 16+(INT((ROW()-3)/3)))</f>
        <v>239.2</v>
      </c>
      <c r="E6" s="45"/>
      <c r="F6" s="45"/>
      <c r="G6" s="63"/>
      <c r="I6" s="69" t="s">
        <v>30</v>
      </c>
      <c r="J6" s="57">
        <v>1</v>
      </c>
    </row>
    <row r="7" spans="1:12" x14ac:dyDescent="0.25">
      <c r="A7" s="38">
        <f t="shared" ref="A7:A8" si="4">+A6</f>
        <v>17</v>
      </c>
      <c r="B7" s="44">
        <f t="shared" ca="1" si="2"/>
        <v>41297</v>
      </c>
      <c r="C7" s="73" t="str">
        <f t="shared" ca="1" si="1"/>
        <v>FA N°2013-02 a a RIEN</v>
      </c>
      <c r="D7" s="45"/>
      <c r="E7" s="45">
        <f t="shared" ref="E7" ca="1" si="5">INDIRECT("'détails en ligne'!H" &amp; 16+(INT((ROW()-3)/3)))</f>
        <v>200</v>
      </c>
      <c r="F7" s="45"/>
      <c r="G7" s="63" t="str">
        <f t="array" aca="1" ref="G7" ca="1">INDEX($I$6:$I$8,MATCH(TRUE,ISNUMBER(SEARCH($J$6:$J$8,INDIRECT("'détails en ligne'!G" &amp; 16+(INT((ROW()-3)/3))),0))))</f>
        <v>RIEN</v>
      </c>
      <c r="H7" s="65">
        <f t="array" ref="H7">INDEX($J$6:$J$8,MATCH(TRUE,ISNUMBER(SEARCH($I$6:$I$8,'détails en ligne'!G17)),0))</f>
        <v>3</v>
      </c>
      <c r="I7" s="69" t="s">
        <v>31</v>
      </c>
      <c r="J7" s="58">
        <v>2</v>
      </c>
    </row>
    <row r="8" spans="1:12" ht="15.75" thickBot="1" x14ac:dyDescent="0.3">
      <c r="A8" s="42">
        <f t="shared" si="4"/>
        <v>17</v>
      </c>
      <c r="B8" s="44">
        <f t="shared" ca="1" si="2"/>
        <v>41297</v>
      </c>
      <c r="C8" s="73" t="str">
        <f t="shared" ca="1" si="1"/>
        <v>FA N°2013-02 a a RIEN</v>
      </c>
      <c r="D8" s="45"/>
      <c r="E8" s="45"/>
      <c r="F8" s="45">
        <f t="shared" ref="F8" ca="1" si="6">INDIRECT("'détails en ligne'!I" &amp; 16+(INT((ROW()-3)/3)))</f>
        <v>39.200000000000003</v>
      </c>
      <c r="G8" s="63"/>
      <c r="H8" s="65"/>
      <c r="I8" s="70" t="s">
        <v>32</v>
      </c>
      <c r="J8" s="58">
        <v>3</v>
      </c>
    </row>
    <row r="9" spans="1:12" ht="15.75" thickTop="1" x14ac:dyDescent="0.25">
      <c r="A9" s="38">
        <f>+A8+1</f>
        <v>18</v>
      </c>
      <c r="B9" s="44">
        <f t="shared" ca="1" si="2"/>
        <v>41297</v>
      </c>
      <c r="C9" s="73" t="str">
        <f t="shared" ca="1" si="1"/>
        <v>FA N°2013-03 a a AUTRES</v>
      </c>
      <c r="D9" s="45">
        <f t="shared" ref="D9" ca="1" si="7">INDIRECT("'détails en ligne'!J" &amp; 16+(INT((ROW()-3)/3)))</f>
        <v>717.6</v>
      </c>
      <c r="E9" s="45"/>
      <c r="F9" s="45"/>
      <c r="G9" s="63"/>
      <c r="H9" s="65"/>
      <c r="I9" s="68"/>
      <c r="J9"/>
      <c r="K9" s="3"/>
      <c r="L9" s="3"/>
    </row>
    <row r="10" spans="1:12" x14ac:dyDescent="0.25">
      <c r="A10" s="38">
        <f t="shared" ref="A10:A11" si="8">+A9</f>
        <v>18</v>
      </c>
      <c r="B10" s="44">
        <f t="shared" ca="1" si="2"/>
        <v>41297</v>
      </c>
      <c r="C10" s="73" t="str">
        <f t="shared" ca="1" si="1"/>
        <v>FA N°2013-03 a a AUTRES</v>
      </c>
      <c r="D10" s="45"/>
      <c r="E10" s="45">
        <f t="shared" ref="E10" ca="1" si="9">INDIRECT("'détails en ligne'!H" &amp; 16+(INT((ROW()-3)/3)))</f>
        <v>600</v>
      </c>
      <c r="F10" s="45"/>
      <c r="G10" s="63" t="str">
        <f t="array" aca="1" ref="G10" ca="1">INDEX($I$6:$I$8,MATCH(TRUE,ISNUMBER(SEARCH($J$6:$J$8,INDIRECT("'détails en ligne'!G" &amp; 16+(INT((ROW()-3)/3))),0))))</f>
        <v>RIEN</v>
      </c>
      <c r="H10" s="65">
        <f t="array" ref="H10">INDEX($J$6:$J$8,MATCH(TRUE,ISNUMBER(SEARCH($I$6:$I$8,'détails en ligne'!G18)),0))</f>
        <v>2</v>
      </c>
      <c r="I10" s="68"/>
      <c r="J10"/>
      <c r="K10" s="3"/>
      <c r="L10" s="3"/>
    </row>
    <row r="11" spans="1:12" ht="15.75" thickBot="1" x14ac:dyDescent="0.3">
      <c r="A11" s="42">
        <f t="shared" si="8"/>
        <v>18</v>
      </c>
      <c r="B11" s="44">
        <f t="shared" ca="1" si="2"/>
        <v>41297</v>
      </c>
      <c r="C11" s="73" t="str">
        <f t="shared" ca="1" si="1"/>
        <v>FA N°2013-03 a a AUTRES</v>
      </c>
      <c r="D11" s="45"/>
      <c r="E11" s="45"/>
      <c r="F11" s="45">
        <f t="shared" ref="F11" ca="1" si="10">INDIRECT("'détails en ligne'!I" &amp; 16+(INT((ROW()-3)/3)))</f>
        <v>117.60000000000001</v>
      </c>
      <c r="G11" s="63"/>
      <c r="H11" s="65"/>
      <c r="I11" s="68"/>
      <c r="J11"/>
      <c r="K11" s="3"/>
      <c r="L11" s="3"/>
    </row>
    <row r="12" spans="1:12" ht="15.75" thickTop="1" x14ac:dyDescent="0.25">
      <c r="A12" s="38">
        <f>+A11+1</f>
        <v>19</v>
      </c>
      <c r="B12" s="44">
        <f t="shared" ca="1" si="2"/>
        <v>41297</v>
      </c>
      <c r="C12" s="73" t="str">
        <f t="shared" ca="1" si="1"/>
        <v>FA N°2013-04 a a RIEN</v>
      </c>
      <c r="D12" s="45">
        <f t="shared" ref="D12" ca="1" si="11">INDIRECT("'détails en ligne'!J" &amp; 16+(INT((ROW()-3)/3)))</f>
        <v>179.4</v>
      </c>
      <c r="E12" s="45"/>
      <c r="F12" s="45"/>
      <c r="G12" s="63"/>
      <c r="H12" s="65"/>
      <c r="I12" s="68"/>
      <c r="J12"/>
      <c r="K12" s="3"/>
      <c r="L12" s="3"/>
    </row>
    <row r="13" spans="1:12" x14ac:dyDescent="0.25">
      <c r="A13" s="38">
        <f t="shared" ref="A13:A14" si="12">+A12</f>
        <v>19</v>
      </c>
      <c r="B13" s="44">
        <f t="shared" ca="1" si="2"/>
        <v>41297</v>
      </c>
      <c r="C13" s="73" t="str">
        <f t="shared" ca="1" si="1"/>
        <v>FA N°2013-04 a a RIEN</v>
      </c>
      <c r="D13" s="45"/>
      <c r="E13" s="45">
        <f t="shared" ref="E13:E47" ca="1" si="13">INDIRECT("'détails en ligne'!H" &amp; 16+(INT((ROW()-3)/3)))</f>
        <v>150</v>
      </c>
      <c r="F13" s="45"/>
      <c r="G13" s="63" t="str">
        <f t="array" aca="1" ref="G13" ca="1">INDEX($I$6:$I$8,MATCH(TRUE,ISNUMBER(SEARCH($J$6:$J$8,INDIRECT("'détails en ligne'!G" &amp; 16+(INT((ROW()-3)/3))),0))))</f>
        <v>RIEN</v>
      </c>
    </row>
    <row r="14" spans="1:12" ht="15.75" thickBot="1" x14ac:dyDescent="0.3">
      <c r="A14" s="42">
        <f t="shared" si="12"/>
        <v>19</v>
      </c>
      <c r="B14" s="44">
        <f t="shared" ca="1" si="2"/>
        <v>41297</v>
      </c>
      <c r="C14" s="73" t="str">
        <f t="shared" ca="1" si="1"/>
        <v>FA N°2013-04 a a RIEN</v>
      </c>
      <c r="D14" s="45"/>
      <c r="E14" s="45"/>
      <c r="F14" s="45">
        <f t="shared" ref="F14:F47" ca="1" si="14">INDIRECT("'détails en ligne'!I" &amp; 16+(INT((ROW()-3)/3)))</f>
        <v>29.400000000000002</v>
      </c>
      <c r="G14" s="63"/>
    </row>
    <row r="15" spans="1:12" ht="15.75" thickTop="1" x14ac:dyDescent="0.25">
      <c r="A15" s="38">
        <f>+A14+1</f>
        <v>20</v>
      </c>
      <c r="B15" s="44">
        <f t="shared" ca="1" si="2"/>
        <v>41279</v>
      </c>
      <c r="C15" s="73" t="str">
        <f t="shared" ca="1" si="1"/>
        <v>FA N°2013-05 a a AUTRES</v>
      </c>
      <c r="D15" s="45">
        <f t="shared" ref="D15:D47" ca="1" si="15">INDIRECT("'détails en ligne'!J" &amp; 16+(INT((ROW()-3)/3)))</f>
        <v>179.4</v>
      </c>
      <c r="E15" s="45"/>
      <c r="F15" s="45"/>
      <c r="G15" s="63"/>
    </row>
    <row r="16" spans="1:12" x14ac:dyDescent="0.25">
      <c r="A16" s="38">
        <f t="shared" ref="A16:A17" si="16">+A15</f>
        <v>20</v>
      </c>
      <c r="B16" s="44">
        <f t="shared" ca="1" si="2"/>
        <v>41279</v>
      </c>
      <c r="C16" s="73" t="str">
        <f t="shared" ca="1" si="1"/>
        <v>FA N°2013-05 a a AUTRES</v>
      </c>
      <c r="D16" s="45"/>
      <c r="E16" s="45">
        <f t="shared" ref="E16:E47" ca="1" si="17">INDIRECT("'détails en ligne'!H" &amp; 16+(INT((ROW()-3)/3)))</f>
        <v>150</v>
      </c>
      <c r="F16" s="45"/>
      <c r="G16" s="63" t="e">
        <f ca="1">INDEX($I$6:$I$8,MATCH(TRUE,ISNUMBER(SEARCH($J$6:$J$8,INDIRECT("'détails en ligne'!G" &amp; 16+(INT((ROW()-3)/3))),0))))</f>
        <v>#N/A</v>
      </c>
    </row>
    <row r="17" spans="1:7" ht="15.75" thickBot="1" x14ac:dyDescent="0.3">
      <c r="A17" s="42">
        <f t="shared" si="16"/>
        <v>20</v>
      </c>
      <c r="B17" s="44">
        <f t="shared" ca="1" si="2"/>
        <v>41279</v>
      </c>
      <c r="C17" s="73" t="str">
        <f t="shared" ca="1" si="1"/>
        <v>FA N°2013-05 a a AUTRES</v>
      </c>
      <c r="D17" s="45"/>
      <c r="E17" s="45"/>
      <c r="F17" s="45">
        <f t="shared" ref="F17:F47" ca="1" si="18">INDIRECT("'détails en ligne'!I" &amp; 16+(INT((ROW()-3)/3)))</f>
        <v>29.400000000000002</v>
      </c>
      <c r="G17" s="63"/>
    </row>
    <row r="18" spans="1:7" ht="15.75" thickTop="1" x14ac:dyDescent="0.25">
      <c r="A18" s="43">
        <f>+A17+1</f>
        <v>21</v>
      </c>
      <c r="B18" s="44">
        <f t="shared" ca="1" si="2"/>
        <v>0</v>
      </c>
      <c r="C18" s="73" t="str">
        <f t="shared" ca="1" si="1"/>
        <v xml:space="preserve"> N°etc.   </v>
      </c>
      <c r="D18" s="45">
        <f t="shared" ref="D18:D47" ca="1" si="19">INDIRECT("'détails en ligne'!J" &amp; 16+(INT((ROW()-3)/3)))</f>
        <v>143.52000000000001</v>
      </c>
      <c r="E18" s="45"/>
      <c r="F18" s="45"/>
      <c r="G18" s="63"/>
    </row>
    <row r="19" spans="1:7" x14ac:dyDescent="0.25">
      <c r="A19" s="38">
        <f>+A18</f>
        <v>21</v>
      </c>
      <c r="B19" s="44">
        <f t="shared" ca="1" si="2"/>
        <v>0</v>
      </c>
      <c r="C19" s="73" t="str">
        <f t="shared" ca="1" si="1"/>
        <v xml:space="preserve"> N°etc.   </v>
      </c>
      <c r="D19" s="45"/>
      <c r="E19" s="45">
        <f t="shared" ref="E19:E47" ca="1" si="20">INDIRECT("'détails en ligne'!H" &amp; 16+(INT((ROW()-3)/3)))</f>
        <v>120</v>
      </c>
      <c r="F19" s="45"/>
      <c r="G19" s="63" t="e">
        <f ca="1">INDEX($I$6:$I$8,MATCH(TRUE,ISNUMBER(SEARCH($J$6:$J$8,INDIRECT("'détails en ligne'!G" &amp; 16+(INT((ROW()-3)/3))),0))))</f>
        <v>#N/A</v>
      </c>
    </row>
    <row r="20" spans="1:7" ht="15.75" thickBot="1" x14ac:dyDescent="0.3">
      <c r="A20" s="42">
        <f>+A19</f>
        <v>21</v>
      </c>
      <c r="B20" s="44">
        <f t="shared" ca="1" si="2"/>
        <v>0</v>
      </c>
      <c r="C20" s="73" t="str">
        <f t="shared" ca="1" si="1"/>
        <v xml:space="preserve"> N°etc.   </v>
      </c>
      <c r="D20" s="45"/>
      <c r="E20" s="45"/>
      <c r="F20" s="45">
        <f t="shared" ref="F20:F47" ca="1" si="21">INDIRECT("'détails en ligne'!I" &amp; 16+(INT((ROW()-3)/3)))</f>
        <v>23.52</v>
      </c>
      <c r="G20" s="63"/>
    </row>
    <row r="21" spans="1:7" ht="15.75" thickTop="1" x14ac:dyDescent="0.25">
      <c r="A21" s="43">
        <f>+A20+1</f>
        <v>22</v>
      </c>
      <c r="B21" s="44">
        <f t="shared" ca="1" si="2"/>
        <v>0</v>
      </c>
      <c r="C21" s="73" t="str">
        <f t="shared" ca="1" si="1"/>
        <v xml:space="preserve"> N°   </v>
      </c>
      <c r="D21" s="45">
        <f t="shared" ref="D21:D47" ca="1" si="22">INDIRECT("'détails en ligne'!J" &amp; 16+(INT((ROW()-3)/3)))</f>
        <v>0</v>
      </c>
      <c r="E21" s="45"/>
      <c r="F21" s="45"/>
    </row>
    <row r="22" spans="1:7" x14ac:dyDescent="0.25">
      <c r="A22" s="38">
        <f>+A21</f>
        <v>22</v>
      </c>
      <c r="B22" s="44">
        <f t="shared" ca="1" si="2"/>
        <v>0</v>
      </c>
      <c r="C22" s="73" t="str">
        <f t="shared" ca="1" si="1"/>
        <v xml:space="preserve"> N°   </v>
      </c>
      <c r="D22" s="45"/>
      <c r="E22" s="45">
        <f t="shared" ref="E22:E47" ca="1" si="23">INDIRECT("'détails en ligne'!H" &amp; 16+(INT((ROW()-3)/3)))</f>
        <v>0</v>
      </c>
      <c r="F22" s="45"/>
      <c r="G22" s="66" t="s">
        <v>34</v>
      </c>
    </row>
    <row r="23" spans="1:7" ht="15.75" thickBot="1" x14ac:dyDescent="0.3">
      <c r="A23" s="42">
        <f>+A22</f>
        <v>22</v>
      </c>
      <c r="B23" s="44">
        <f t="shared" ca="1" si="2"/>
        <v>0</v>
      </c>
      <c r="C23" s="73" t="str">
        <f t="shared" ca="1" si="1"/>
        <v xml:space="preserve"> N°   </v>
      </c>
      <c r="D23" s="45"/>
      <c r="E23" s="45"/>
      <c r="F23" s="45">
        <f t="shared" ref="F23:F47" ca="1" si="24">INDIRECT("'détails en ligne'!I" &amp; 16+(INT((ROW()-3)/3)))</f>
        <v>0</v>
      </c>
    </row>
    <row r="24" spans="1:7" ht="15.75" thickTop="1" x14ac:dyDescent="0.25">
      <c r="A24" s="43">
        <f>+A23+1</f>
        <v>23</v>
      </c>
      <c r="B24" s="44">
        <f t="shared" ca="1" si="2"/>
        <v>0</v>
      </c>
      <c r="C24" s="73" t="str">
        <f t="shared" ca="1" si="1"/>
        <v xml:space="preserve"> N°   </v>
      </c>
      <c r="D24" s="45">
        <f t="shared" ref="D24:D47" ca="1" si="25">INDIRECT("'détails en ligne'!J" &amp; 16+(INT((ROW()-3)/3)))</f>
        <v>0</v>
      </c>
      <c r="E24" s="45"/>
      <c r="F24" s="45"/>
    </row>
    <row r="25" spans="1:7" x14ac:dyDescent="0.25">
      <c r="A25" s="38">
        <f>+A24</f>
        <v>23</v>
      </c>
      <c r="B25" s="44">
        <f t="shared" ca="1" si="2"/>
        <v>0</v>
      </c>
      <c r="C25" s="73" t="str">
        <f t="shared" ca="1" si="1"/>
        <v xml:space="preserve"> N°   </v>
      </c>
      <c r="D25" s="45"/>
      <c r="E25" s="45">
        <f t="shared" ref="E25:E47" ca="1" si="26">INDIRECT("'détails en ligne'!H" &amp; 16+(INT((ROW()-3)/3)))</f>
        <v>0</v>
      </c>
      <c r="F25" s="45"/>
    </row>
    <row r="26" spans="1:7" ht="15.75" thickBot="1" x14ac:dyDescent="0.3">
      <c r="A26" s="42">
        <f>+A25</f>
        <v>23</v>
      </c>
      <c r="B26" s="44">
        <f t="shared" ca="1" si="2"/>
        <v>0</v>
      </c>
      <c r="C26" s="73" t="str">
        <f t="shared" ca="1" si="1"/>
        <v xml:space="preserve"> N°   </v>
      </c>
      <c r="D26" s="45"/>
      <c r="E26" s="45"/>
      <c r="F26" s="45">
        <f t="shared" ref="F26:F47" ca="1" si="27">INDIRECT("'détails en ligne'!I" &amp; 16+(INT((ROW()-3)/3)))</f>
        <v>0</v>
      </c>
    </row>
    <row r="27" spans="1:7" ht="15.75" thickTop="1" x14ac:dyDescent="0.25">
      <c r="A27" s="43">
        <f>+A26+1</f>
        <v>24</v>
      </c>
      <c r="B27" s="44">
        <f t="shared" ca="1" si="2"/>
        <v>0</v>
      </c>
      <c r="C27" s="73" t="str">
        <f t="shared" ca="1" si="1"/>
        <v xml:space="preserve"> N°2013-250   </v>
      </c>
      <c r="D27" s="45">
        <f t="shared" ref="D27:D47" ca="1" si="28">INDIRECT("'détails en ligne'!J" &amp; 16+(INT((ROW()-3)/3)))</f>
        <v>0</v>
      </c>
      <c r="E27" s="45"/>
      <c r="F27" s="45"/>
    </row>
    <row r="28" spans="1:7" x14ac:dyDescent="0.25">
      <c r="A28" s="38">
        <f>+A27</f>
        <v>24</v>
      </c>
      <c r="B28" s="44">
        <f t="shared" ca="1" si="2"/>
        <v>0</v>
      </c>
      <c r="C28" s="73" t="str">
        <f t="shared" ca="1" si="1"/>
        <v xml:space="preserve"> N°2013-250   </v>
      </c>
      <c r="D28" s="45"/>
      <c r="E28" s="45">
        <f t="shared" ref="E28:E47" ca="1" si="29">INDIRECT("'détails en ligne'!H" &amp; 16+(INT((ROW()-3)/3)))</f>
        <v>0</v>
      </c>
      <c r="F28" s="45"/>
    </row>
    <row r="29" spans="1:7" ht="15.75" thickBot="1" x14ac:dyDescent="0.3">
      <c r="A29" s="42">
        <f>+A28</f>
        <v>24</v>
      </c>
      <c r="B29" s="44">
        <f t="shared" ca="1" si="2"/>
        <v>0</v>
      </c>
      <c r="C29" s="73" t="str">
        <f t="shared" ca="1" si="1"/>
        <v xml:space="preserve"> N°2013-250   </v>
      </c>
      <c r="D29" s="45"/>
      <c r="E29" s="45"/>
      <c r="F29" s="45">
        <f t="shared" ref="F29:F47" ca="1" si="30">INDIRECT("'détails en ligne'!I" &amp; 16+(INT((ROW()-3)/3)))</f>
        <v>0</v>
      </c>
    </row>
    <row r="30" spans="1:7" ht="15.75" thickTop="1" x14ac:dyDescent="0.25">
      <c r="A30" s="43">
        <f>+A29+1</f>
        <v>25</v>
      </c>
      <c r="B30" s="44">
        <f t="shared" ca="1" si="2"/>
        <v>0</v>
      </c>
      <c r="C30" s="73" t="str">
        <f t="shared" ca="1" si="1"/>
        <v xml:space="preserve"> N°7   5</v>
      </c>
      <c r="D30" s="45">
        <f t="shared" ref="D30:D47" ca="1" si="31">INDIRECT("'détails en ligne'!J" &amp; 16+(INT((ROW()-3)/3)))</f>
        <v>1698.3200000000002</v>
      </c>
      <c r="E30" s="45"/>
      <c r="F30" s="45"/>
    </row>
    <row r="31" spans="1:7" x14ac:dyDescent="0.25">
      <c r="A31" s="38">
        <f>+A30</f>
        <v>25</v>
      </c>
      <c r="B31" s="44">
        <f t="shared" ca="1" si="2"/>
        <v>0</v>
      </c>
      <c r="C31" s="73" t="str">
        <f t="shared" ca="1" si="1"/>
        <v xml:space="preserve"> N°7   5</v>
      </c>
      <c r="D31" s="45"/>
      <c r="E31" s="45">
        <f t="shared" ref="E31:E47" ca="1" si="32">INDIRECT("'détails en ligne'!H" &amp; 16+(INT((ROW()-3)/3)))</f>
        <v>1420</v>
      </c>
      <c r="F31" s="45"/>
    </row>
    <row r="32" spans="1:7" ht="15.75" thickBot="1" x14ac:dyDescent="0.3">
      <c r="A32" s="42">
        <f>+A31</f>
        <v>25</v>
      </c>
      <c r="B32" s="44">
        <f t="shared" ca="1" si="2"/>
        <v>0</v>
      </c>
      <c r="C32" s="73" t="str">
        <f t="shared" ca="1" si="1"/>
        <v xml:space="preserve"> N°7   5</v>
      </c>
      <c r="D32" s="45"/>
      <c r="E32" s="45"/>
      <c r="F32" s="45">
        <f t="shared" ref="F32:F47" ca="1" si="33">INDIRECT("'détails en ligne'!I" &amp; 16+(INT((ROW()-3)/3)))</f>
        <v>0</v>
      </c>
    </row>
    <row r="33" spans="1:6" ht="15.75" thickTop="1" x14ac:dyDescent="0.25">
      <c r="A33" s="43">
        <f>+A32+1</f>
        <v>26</v>
      </c>
      <c r="B33" s="44">
        <f t="shared" ca="1" si="2"/>
        <v>0</v>
      </c>
      <c r="C33" s="73" t="str">
        <f t="shared" ca="1" si="1"/>
        <v xml:space="preserve"> N°   </v>
      </c>
      <c r="D33" s="45">
        <f t="shared" ref="D33:D47" ca="1" si="34">INDIRECT("'détails en ligne'!J" &amp; 16+(INT((ROW()-3)/3)))</f>
        <v>0</v>
      </c>
      <c r="E33" s="45"/>
      <c r="F33" s="45"/>
    </row>
    <row r="34" spans="1:6" x14ac:dyDescent="0.25">
      <c r="A34" s="38">
        <f>+A33</f>
        <v>26</v>
      </c>
      <c r="B34" s="44">
        <f t="shared" ca="1" si="2"/>
        <v>0</v>
      </c>
      <c r="C34" s="73" t="str">
        <f t="shared" ca="1" si="1"/>
        <v xml:space="preserve"> N°   </v>
      </c>
      <c r="D34" s="45"/>
      <c r="E34" s="45">
        <f t="shared" ref="E34:E47" ca="1" si="35">INDIRECT("'détails en ligne'!H" &amp; 16+(INT((ROW()-3)/3)))</f>
        <v>0</v>
      </c>
      <c r="F34" s="45"/>
    </row>
    <row r="35" spans="1:6" ht="15.75" thickBot="1" x14ac:dyDescent="0.3">
      <c r="A35" s="42">
        <f>+A34</f>
        <v>26</v>
      </c>
      <c r="B35" s="44">
        <f t="shared" ca="1" si="2"/>
        <v>0</v>
      </c>
      <c r="C35" s="73" t="str">
        <f t="shared" ca="1" si="1"/>
        <v xml:space="preserve"> N°   </v>
      </c>
      <c r="D35" s="45"/>
      <c r="E35" s="45"/>
      <c r="F35" s="45">
        <f t="shared" ref="F35:F47" ca="1" si="36">INDIRECT("'détails en ligne'!I" &amp; 16+(INT((ROW()-3)/3)))</f>
        <v>0</v>
      </c>
    </row>
    <row r="36" spans="1:6" ht="15.75" thickTop="1" x14ac:dyDescent="0.25">
      <c r="A36" s="43">
        <f>+A35+1</f>
        <v>27</v>
      </c>
      <c r="B36" s="44">
        <f t="shared" ca="1" si="2"/>
        <v>0</v>
      </c>
      <c r="C36" s="73" t="str">
        <f t="shared" ca="1" si="1"/>
        <v xml:space="preserve"> N°   </v>
      </c>
      <c r="D36" s="45">
        <f t="shared" ref="D36:D47" ca="1" si="37">INDIRECT("'détails en ligne'!J" &amp; 16+(INT((ROW()-3)/3)))</f>
        <v>0</v>
      </c>
      <c r="E36" s="45"/>
      <c r="F36" s="45"/>
    </row>
    <row r="37" spans="1:6" x14ac:dyDescent="0.25">
      <c r="A37" s="38">
        <f>+A36</f>
        <v>27</v>
      </c>
      <c r="B37" s="44">
        <f t="shared" ca="1" si="2"/>
        <v>0</v>
      </c>
      <c r="C37" s="73" t="str">
        <f t="shared" ca="1" si="1"/>
        <v xml:space="preserve"> N°   </v>
      </c>
      <c r="D37" s="45"/>
      <c r="E37" s="45">
        <f t="shared" ref="E37:E47" ca="1" si="38">INDIRECT("'détails en ligne'!H" &amp; 16+(INT((ROW()-3)/3)))</f>
        <v>0</v>
      </c>
      <c r="F37" s="45"/>
    </row>
    <row r="38" spans="1:6" ht="15.75" thickBot="1" x14ac:dyDescent="0.3">
      <c r="A38" s="42">
        <f>+A37</f>
        <v>27</v>
      </c>
      <c r="B38" s="44">
        <f t="shared" ca="1" si="2"/>
        <v>0</v>
      </c>
      <c r="C38" s="73" t="str">
        <f t="shared" ca="1" si="1"/>
        <v xml:space="preserve"> N°   </v>
      </c>
      <c r="D38" s="45"/>
      <c r="E38" s="45"/>
      <c r="F38" s="45">
        <f t="shared" ref="F38:F47" ca="1" si="39">INDIRECT("'détails en ligne'!I" &amp; 16+(INT((ROW()-3)/3)))</f>
        <v>0</v>
      </c>
    </row>
    <row r="39" spans="1:6" ht="15.75" thickTop="1" x14ac:dyDescent="0.25">
      <c r="A39" s="43">
        <f>+A38+1</f>
        <v>28</v>
      </c>
      <c r="B39" s="44">
        <f t="shared" ca="1" si="2"/>
        <v>0</v>
      </c>
      <c r="C39" s="73" t="str">
        <f t="shared" ca="1" si="1"/>
        <v xml:space="preserve"> N°   </v>
      </c>
      <c r="D39" s="45">
        <f t="shared" ref="D39:D47" ca="1" si="40">INDIRECT("'détails en ligne'!J" &amp; 16+(INT((ROW()-3)/3)))</f>
        <v>0</v>
      </c>
      <c r="E39" s="45"/>
      <c r="F39" s="45"/>
    </row>
    <row r="40" spans="1:6" x14ac:dyDescent="0.25">
      <c r="A40" s="38">
        <f>+A39</f>
        <v>28</v>
      </c>
      <c r="B40" s="44">
        <f t="shared" ca="1" si="2"/>
        <v>0</v>
      </c>
      <c r="C40" s="73" t="str">
        <f t="shared" ca="1" si="1"/>
        <v xml:space="preserve"> N°   </v>
      </c>
      <c r="D40" s="45"/>
      <c r="E40" s="45">
        <f t="shared" ref="E40:E47" ca="1" si="41">INDIRECT("'détails en ligne'!H" &amp; 16+(INT((ROW()-3)/3)))</f>
        <v>0</v>
      </c>
      <c r="F40" s="45"/>
    </row>
    <row r="41" spans="1:6" ht="15.75" thickBot="1" x14ac:dyDescent="0.3">
      <c r="A41" s="42">
        <f>+A40</f>
        <v>28</v>
      </c>
      <c r="B41" s="44">
        <f t="shared" ca="1" si="2"/>
        <v>0</v>
      </c>
      <c r="C41" s="73" t="str">
        <f t="shared" ca="1" si="1"/>
        <v xml:space="preserve"> N°   </v>
      </c>
      <c r="D41" s="45"/>
      <c r="E41" s="45"/>
      <c r="F41" s="45">
        <f t="shared" ref="F41:F47" ca="1" si="42">INDIRECT("'détails en ligne'!I" &amp; 16+(INT((ROW()-3)/3)))</f>
        <v>0</v>
      </c>
    </row>
    <row r="42" spans="1:6" ht="15.75" thickTop="1" x14ac:dyDescent="0.25">
      <c r="A42" s="38" t="s">
        <v>20</v>
      </c>
      <c r="B42" s="44">
        <f t="shared" ca="1" si="2"/>
        <v>0</v>
      </c>
      <c r="C42" s="73" t="str">
        <f t="shared" ca="1" si="1"/>
        <v xml:space="preserve"> N°   </v>
      </c>
      <c r="D42" s="45">
        <f t="shared" ref="D42:D47" ca="1" si="43">INDIRECT("'détails en ligne'!J" &amp; 16+(INT((ROW()-3)/3)))</f>
        <v>0</v>
      </c>
      <c r="E42" s="45"/>
      <c r="F42" s="45"/>
    </row>
    <row r="43" spans="1:6" x14ac:dyDescent="0.25">
      <c r="A43" s="38" t="s">
        <v>20</v>
      </c>
      <c r="B43" s="44">
        <f t="shared" ca="1" si="2"/>
        <v>0</v>
      </c>
      <c r="C43" s="73" t="str">
        <f t="shared" ca="1" si="1"/>
        <v xml:space="preserve"> N°   </v>
      </c>
      <c r="D43" s="45"/>
      <c r="E43" s="45">
        <f t="shared" ref="E43:E47" ca="1" si="44">INDIRECT("'détails en ligne'!H" &amp; 16+(INT((ROW()-3)/3)))</f>
        <v>0</v>
      </c>
      <c r="F43" s="45"/>
    </row>
    <row r="44" spans="1:6" ht="15.75" thickBot="1" x14ac:dyDescent="0.3">
      <c r="A44" s="38" t="s">
        <v>20</v>
      </c>
      <c r="B44" s="44">
        <f t="shared" ca="1" si="2"/>
        <v>0</v>
      </c>
      <c r="C44" s="73" t="str">
        <f t="shared" ca="1" si="1"/>
        <v xml:space="preserve"> N°   </v>
      </c>
      <c r="D44" s="45"/>
      <c r="E44" s="45"/>
      <c r="F44" s="45">
        <f t="shared" ref="F44:F47" ca="1" si="45">INDIRECT("'détails en ligne'!I" &amp; 16+(INT((ROW()-3)/3)))</f>
        <v>0</v>
      </c>
    </row>
    <row r="45" spans="1:6" ht="15.75" thickTop="1" x14ac:dyDescent="0.25">
      <c r="A45" s="43">
        <v>250</v>
      </c>
      <c r="B45" s="44">
        <f t="shared" ca="1" si="2"/>
        <v>0</v>
      </c>
      <c r="C45" s="73" t="str">
        <f t="shared" ca="1" si="1"/>
        <v xml:space="preserve"> N°   </v>
      </c>
      <c r="D45" s="45">
        <f t="shared" ref="D45:D47" ca="1" si="46">INDIRECT("'détails en ligne'!J" &amp; 16+(INT((ROW()-3)/3)))</f>
        <v>0</v>
      </c>
      <c r="E45" s="45"/>
      <c r="F45" s="45"/>
    </row>
    <row r="46" spans="1:6" x14ac:dyDescent="0.25">
      <c r="A46" s="38">
        <f>+A45</f>
        <v>250</v>
      </c>
      <c r="B46" s="44">
        <f t="shared" ca="1" si="2"/>
        <v>0</v>
      </c>
      <c r="C46" s="73" t="str">
        <f t="shared" ca="1" si="1"/>
        <v xml:space="preserve"> N°   </v>
      </c>
      <c r="D46" s="45"/>
      <c r="E46" s="45">
        <f t="shared" ref="E46:E47" ca="1" si="47">INDIRECT("'détails en ligne'!H" &amp; 16+(INT((ROW()-3)/3)))</f>
        <v>0</v>
      </c>
      <c r="F46" s="45"/>
    </row>
    <row r="47" spans="1:6" ht="15.75" thickBot="1" x14ac:dyDescent="0.3">
      <c r="A47" s="42">
        <f>+A46</f>
        <v>250</v>
      </c>
      <c r="B47" s="44">
        <f t="shared" ca="1" si="2"/>
        <v>0</v>
      </c>
      <c r="C47" s="73" t="str">
        <f t="shared" ca="1" si="1"/>
        <v xml:space="preserve"> N°   </v>
      </c>
      <c r="D47" s="45"/>
      <c r="E47" s="45"/>
      <c r="F47" s="45">
        <f t="shared" ref="F47" ca="1" si="48">INDIRECT("'détails en ligne'!I" &amp; 16+(INT((ROW()-3)/3)))</f>
        <v>0</v>
      </c>
    </row>
    <row r="48" spans="1:6" ht="15.75" thickTop="1" x14ac:dyDescent="0.25"/>
  </sheetData>
  <mergeCells count="1">
    <mergeCell ref="I5:J5"/>
  </mergeCells>
  <pageMargins left="0.7" right="0.7" top="0.75" bottom="0.75" header="0.3" footer="0.3"/>
  <pageSetup paperSize="9" orientation="portrait" horizontalDpi="0" verticalDpi="0"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4903CAE-659F-491E-A0EB-89CB6314192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détails en ligne</vt:lpstr>
      <vt:lpstr>formules</vt:lpstr>
      <vt:lpstr>'détails en ligne'!Zone_d_impression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Invoice tracker</dc:title>
  <dc:creator>utilisateur</dc:creator>
  <cp:lastModifiedBy>utilisateur</cp:lastModifiedBy>
  <cp:lastPrinted>2013-09-27T10:42:08Z</cp:lastPrinted>
  <dcterms:created xsi:type="dcterms:W3CDTF">2013-09-27T09:58:04Z</dcterms:created>
  <dcterms:modified xsi:type="dcterms:W3CDTF">2013-09-29T10:26:56Z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TC103551889990</vt:lpwstr>
  </property>
</Properties>
</file>