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TEST" sheetId="1" r:id="rId1"/>
  </sheets>
  <calcPr calcId="145621"/>
</workbook>
</file>

<file path=xl/calcChain.xml><?xml version="1.0" encoding="utf-8"?>
<calcChain xmlns="http://schemas.openxmlformats.org/spreadsheetml/2006/main">
  <c r="B4" i="1" l="1"/>
  <c r="C4" i="1"/>
  <c r="D4" i="1"/>
  <c r="E4" i="1"/>
  <c r="F4" i="1"/>
  <c r="G4" i="1"/>
  <c r="H4" i="1"/>
  <c r="I4" i="1"/>
  <c r="J4" i="1"/>
  <c r="B5" i="1"/>
  <c r="C5" i="1"/>
  <c r="D5" i="1"/>
  <c r="E5" i="1"/>
  <c r="F5" i="1"/>
  <c r="G5" i="1"/>
  <c r="H5" i="1"/>
  <c r="I5" i="1"/>
  <c r="J5" i="1"/>
  <c r="B6" i="1"/>
  <c r="C6" i="1"/>
  <c r="D6" i="1"/>
  <c r="E6" i="1"/>
  <c r="F6" i="1"/>
  <c r="G6" i="1"/>
  <c r="H6" i="1"/>
  <c r="I6" i="1"/>
  <c r="J6" i="1"/>
  <c r="D3" i="1"/>
  <c r="B3" i="1"/>
  <c r="J3" i="1"/>
  <c r="G3" i="1"/>
  <c r="E3" i="1"/>
  <c r="F3" i="1"/>
  <c r="C3" i="1"/>
  <c r="I3" i="1"/>
  <c r="H3" i="1"/>
</calcChain>
</file>

<file path=xl/sharedStrings.xml><?xml version="1.0" encoding="utf-8"?>
<sst xmlns="http://schemas.openxmlformats.org/spreadsheetml/2006/main" count="31" uniqueCount="25">
  <si>
    <t>AGENCE</t>
  </si>
  <si>
    <t>CLIENT</t>
  </si>
  <si>
    <t>Expéditeur</t>
  </si>
  <si>
    <t>Infos</t>
  </si>
  <si>
    <t xml:space="preserve">Agence : SIEGE  IMPORT MARITIME
Maritime Import 
Client : NOVOTEK (GHALLAB BADR)
Expéditeur : NINGBO CHUYUE IMP EXP  
Compagnie  : MAERSK
Bateau : CIELO DI AGADIR  B/L N° : 587718803
ETA / ETD :  
Provenance : /CHINE
Départ le : 22/10/2014  Arrivée le : 04/12/2014
(CFR)
</t>
  </si>
  <si>
    <t xml:space="preserve">Agence : SIEGE  IMPORT AERIEN
Aérien Import 
Client : WIN-TSI (OUMALIK ABDERRAHMANE)
Expéditeur : COWAY  
D.U.M  N° : 301.010.2014.0101190.E
D.U.M du :  02/12/2014
Compagnie  : AIMOS LOGISTICS
Vol N° : EY613  LTA N° : 607-58601465
ETA / ETD :  
Provenance : SEOUL/COREE DU SUD
Départ le : 02/12/2014  Arrivée le : 02/12/2014
(EXW)
</t>
  </si>
  <si>
    <t xml:space="preserve">Agence : SIEGE  IMPORT MARITIME
Maritime Import 
Client : GLOBAL BROTHERS (EL KHALFI ABDELBASSET)
Expéditeur : GLOBAL BROTHERS TRADING CO.,LTD  
D.U.M  N° : 309.010.2014.0116241.P
D.U.M du :  02/12/2014
Compagnie  : MAERSK
Bateau : CIELO DI AGADIR  B/L N° : 952319925
ETA / ETD :  
Provenance : /CHINE
Départ le : 02/11/2014  Arrivée le : 27/11/2014
(CFR)
</t>
  </si>
  <si>
    <t>Compagnie</t>
  </si>
  <si>
    <t>Provenance</t>
  </si>
  <si>
    <t>Départ</t>
  </si>
  <si>
    <t>Arrivée</t>
  </si>
  <si>
    <t xml:space="preserve">Agence : SIEGE  IMPORT MARITIME
Maritime Import 
Client : NOUVEL ESPACE (BENNIS )
Expéditeur : ANADOLU KIMYA SAN.VE TIC LTD STI  
Compagnie  : SLINE
Bateau : AURETTE A
ETA / ETD :  
Provenance : ISTANBUL/TURQUIE
Départ le : 20/11/2014  Arrivée le : 02/12/2014
(FOB)
</t>
  </si>
  <si>
    <t xml:space="preserve">Agence : SIEGE  IMPORT MARITIME
Maritime Import 
Client : EVANEGOCE (CHERIFI )
Expéditeur : VINO KADIFE TEKSTIL SAN. VE TIC LTD.STI  
Compagnie  : ACCIONA TRANSMEDITERRANEA
Bateau : CAMELLIA  B/L N° : ISB0201317
ETA / ETD :  
Provenance : BURSA/TURQUIE
Départ le : 19/11/2014  Arrivée le : 28/11/2014
(FOB)
</t>
  </si>
  <si>
    <t>IMPORT MARITIME</t>
  </si>
  <si>
    <t>NOUVEL ESPACE</t>
  </si>
  <si>
    <t xml:space="preserve">ANADOLU KIMYA SAN.VE TIC LTD STI  </t>
  </si>
  <si>
    <t>SLINE</t>
  </si>
  <si>
    <t>AURETTE A</t>
  </si>
  <si>
    <t>ISTANBUL/TURQUIE</t>
  </si>
  <si>
    <t>FOB</t>
  </si>
  <si>
    <t>MANUELLEMENT</t>
  </si>
  <si>
    <t>incoterm</t>
  </si>
  <si>
    <t>?</t>
  </si>
  <si>
    <t>AUTOMATIQUEMENT</t>
  </si>
  <si>
    <r>
      <t>Bateau</t>
    </r>
    <r>
      <rPr>
        <b/>
        <sz val="11"/>
        <color rgb="FFFF0000"/>
        <rFont val="Calibri"/>
        <family val="2"/>
        <scheme val="minor"/>
      </rPr>
      <t xml:space="preserve"> / Vol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</si>
</sst>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b/>
      <sz val="10"/>
      <name val="Verdana"/>
      <family val="2"/>
    </font>
    <font>
      <b/>
      <sz val="12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5FFE8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3" fillId="0" borderId="1" xfId="1" applyNumberFormat="1" applyFont="1" applyFill="1" applyBorder="1" applyAlignment="1" applyProtection="1">
      <alignment horizontal="left" vertical="top" wrapText="1" readingOrder="1"/>
    </xf>
    <xf numFmtId="0" fontId="4" fillId="2" borderId="1" xfId="1" applyNumberFormat="1" applyFont="1" applyFill="1" applyBorder="1" applyAlignment="1" applyProtection="1">
      <alignment horizontal="center" vertical="center" wrapText="1" readingOrder="1"/>
    </xf>
    <xf numFmtId="0" fontId="1" fillId="2" borderId="1" xfId="0" applyFont="1" applyFill="1" applyBorder="1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3" borderId="1" xfId="0" applyFill="1" applyBorder="1" applyAlignment="1">
      <alignment horizontal="left" vertical="center" wrapText="1"/>
    </xf>
    <xf numFmtId="14" fontId="0" fillId="3" borderId="1" xfId="0" applyNumberFormat="1" applyFill="1" applyBorder="1" applyAlignment="1">
      <alignment horizontal="left" vertical="center" wrapText="1"/>
    </xf>
    <xf numFmtId="0" fontId="0" fillId="3" borderId="0" xfId="0" applyFill="1"/>
    <xf numFmtId="0" fontId="7" fillId="3" borderId="0" xfId="0" applyFont="1" applyFill="1" applyAlignment="1">
      <alignment horizontal="center" vertical="center"/>
    </xf>
    <xf numFmtId="0" fontId="3" fillId="3" borderId="1" xfId="1" applyNumberFormat="1" applyFont="1" applyFill="1" applyBorder="1" applyAlignment="1" applyProtection="1">
      <alignment horizontal="left" vertical="top" wrapText="1" readingOrder="1"/>
    </xf>
    <xf numFmtId="0" fontId="0" fillId="0" borderId="1" xfId="0" applyBorder="1" applyAlignment="1">
      <alignment wrapText="1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Medium9"/>
  <colors>
    <mruColors>
      <color rgb="FFFFFF00"/>
      <color rgb="FFC5FFE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133350</xdr:colOff>
      <xdr:row>1</xdr:row>
      <xdr:rowOff>1095375</xdr:rowOff>
    </xdr:from>
    <xdr:to>
      <xdr:col>10</xdr:col>
      <xdr:colOff>523875</xdr:colOff>
      <xdr:row>1</xdr:row>
      <xdr:rowOff>1104900</xdr:rowOff>
    </xdr:to>
    <xdr:cxnSp macro="">
      <xdr:nvCxnSpPr>
        <xdr:cNvPr id="3" name="Connecteur droit avec flèche 2"/>
        <xdr:cNvCxnSpPr/>
      </xdr:nvCxnSpPr>
      <xdr:spPr>
        <a:xfrm flipH="1">
          <a:off x="12258675" y="1666875"/>
          <a:ext cx="390525" cy="952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L6"/>
  <sheetViews>
    <sheetView tabSelected="1" workbookViewId="0">
      <pane ySplit="1" topLeftCell="A2" activePane="bottomLeft" state="frozen"/>
      <selection pane="bottomLeft" activeCell="B3" sqref="B3"/>
    </sheetView>
  </sheetViews>
  <sheetFormatPr baseColWidth="10" defaultColWidth="15.42578125" defaultRowHeight="15" x14ac:dyDescent="0.25"/>
  <cols>
    <col min="1" max="1" width="55.7109375" bestFit="1" customWidth="1"/>
    <col min="2" max="2" width="13.7109375" bestFit="1" customWidth="1"/>
    <col min="3" max="3" width="15.28515625" bestFit="1" customWidth="1"/>
    <col min="4" max="4" width="15" bestFit="1" customWidth="1"/>
    <col min="5" max="5" width="14.5703125" bestFit="1" customWidth="1"/>
    <col min="6" max="6" width="15.140625" bestFit="1" customWidth="1"/>
    <col min="8" max="9" width="10.7109375" bestFit="1" customWidth="1"/>
    <col min="10" max="10" width="9" bestFit="1" customWidth="1"/>
    <col min="11" max="11" width="5.28515625" bestFit="1" customWidth="1"/>
    <col min="12" max="12" width="22" bestFit="1" customWidth="1"/>
  </cols>
  <sheetData>
    <row r="1" spans="1:12" x14ac:dyDescent="0.25">
      <c r="A1" s="2" t="s">
        <v>3</v>
      </c>
      <c r="B1" s="3" t="s">
        <v>0</v>
      </c>
      <c r="C1" s="3" t="s">
        <v>1</v>
      </c>
      <c r="D1" s="3" t="s">
        <v>2</v>
      </c>
      <c r="E1" s="3" t="s">
        <v>7</v>
      </c>
      <c r="F1" s="3" t="s">
        <v>24</v>
      </c>
      <c r="G1" s="3" t="s">
        <v>8</v>
      </c>
      <c r="H1" s="3" t="s">
        <v>9</v>
      </c>
      <c r="I1" s="3" t="s">
        <v>10</v>
      </c>
      <c r="J1" s="3" t="s">
        <v>21</v>
      </c>
    </row>
    <row r="2" spans="1:12" ht="140.25" x14ac:dyDescent="0.25">
      <c r="A2" s="10" t="s">
        <v>11</v>
      </c>
      <c r="B2" s="6" t="s">
        <v>13</v>
      </c>
      <c r="C2" s="6" t="s">
        <v>14</v>
      </c>
      <c r="D2" s="6" t="s">
        <v>15</v>
      </c>
      <c r="E2" s="6" t="s">
        <v>16</v>
      </c>
      <c r="F2" s="6" t="s">
        <v>17</v>
      </c>
      <c r="G2" s="6" t="s">
        <v>18</v>
      </c>
      <c r="H2" s="7">
        <v>41963</v>
      </c>
      <c r="I2" s="7">
        <v>41975</v>
      </c>
      <c r="J2" s="6" t="s">
        <v>19</v>
      </c>
      <c r="K2" s="8"/>
      <c r="L2" s="9" t="s">
        <v>20</v>
      </c>
    </row>
    <row r="3" spans="1:12" ht="140.25" x14ac:dyDescent="0.25">
      <c r="A3" s="1" t="s">
        <v>12</v>
      </c>
      <c r="B3" s="11" t="str">
        <f>MID($A3,SEARCH("Agence : ",$A3)+9,SEARCH(CHAR(10),$A3)-10)</f>
        <v>SIEGE  IMPORT MARITIME</v>
      </c>
      <c r="C3" s="11" t="str">
        <f>MID($A3,SEARCH("Client : ",$A3)+9,SEARCH("Expéditeur : ",$A3)-10-SEARCH("Client : ",$A3))</f>
        <v>EVANEGOCE (CHERIFI )</v>
      </c>
      <c r="D3" s="11" t="str">
        <f t="shared" ref="D3:D6" si="0">MID($A3,SEARCH("Expéditeur : ",$A3)+13,IFERROR(SEARCH("D.U.M",$A3),SEARCH("Compagnie  : ",$A3))-14-SEARCH("Expéditeur : ",$A3))</f>
        <v xml:space="preserve">VINO KADIFE TEKSTIL SAN. VE TIC LTD.STI  </v>
      </c>
      <c r="E3" s="11" t="str">
        <f>MID($A3,SEARCH("Compagnie  : ",$A3)+13,IFERROR(SEARCH("Bateau : ",$A3),SEARCH("Vol N° : ",$A3))-14-SEARCH("Compagnie  : ",$A3))</f>
        <v>ACCIONA TRANSMEDITERRANEA</v>
      </c>
      <c r="F3" s="11" t="str">
        <f>MID($A3,IFERROR(SEARCH("Bateau : ",$A3),SEARCH("Vol N° : ",$A3))+9,SEARCH("Provenance : ",$A3)-24-IFERROR(SEARCH("Bateau : ",$A3),SEARCH("Vol N° : ",$A3)))</f>
        <v>CAMELLIA  B/L N° : ISB0201317</v>
      </c>
      <c r="G3" s="11" t="str">
        <f>MID($A3,SEARCH("Provenance : ",$A3)+13,SEARCH("Départ le : ",$A3)-14-SEARCH("Provenance : ",$A3))</f>
        <v>BURSA/TURQUIE</v>
      </c>
      <c r="H3" s="11" t="str">
        <f>MID($A3,SEARCH("Départ le : ",$A3)+12,10)</f>
        <v>19/11/2014</v>
      </c>
      <c r="I3" s="11" t="str">
        <f>MID($A3,SEARCH("Arrivée le : ",$A3)+13,10)</f>
        <v>28/11/2014</v>
      </c>
      <c r="J3" s="11" t="str">
        <f>LEFT(RIGHT($A3,5),3)</f>
        <v>FOB</v>
      </c>
      <c r="K3" s="5" t="s">
        <v>22</v>
      </c>
      <c r="L3" s="4" t="s">
        <v>23</v>
      </c>
    </row>
    <row r="4" spans="1:12" ht="140.25" x14ac:dyDescent="0.25">
      <c r="A4" s="1" t="s">
        <v>4</v>
      </c>
      <c r="B4" s="11" t="str">
        <f t="shared" ref="B4:B6" si="1">MID($A4,SEARCH("Agence : ",$A4)+9,SEARCH(CHAR(10),$A4)-10)</f>
        <v>SIEGE  IMPORT MARITIME</v>
      </c>
      <c r="C4" s="11" t="str">
        <f t="shared" ref="C4:C6" si="2">MID($A4,SEARCH("Client : ",$A4)+9,SEARCH("Expéditeur : ",$A4)-10-SEARCH("Client : ",$A4))</f>
        <v>NOVOTEK (GHALLAB BADR)</v>
      </c>
      <c r="D4" s="11" t="str">
        <f t="shared" si="0"/>
        <v xml:space="preserve">NINGBO CHUYUE IMP EXP  </v>
      </c>
      <c r="E4" s="11" t="str">
        <f t="shared" ref="E4:E6" si="3">MID($A4,SEARCH("Compagnie  : ",$A4)+13,IFERROR(SEARCH("Bateau : ",$A4),SEARCH("Vol N° : ",$A4))-14-SEARCH("Compagnie  : ",$A4))</f>
        <v>MAERSK</v>
      </c>
      <c r="F4" s="11" t="str">
        <f t="shared" ref="F4:F6" si="4">MID($A4,IFERROR(SEARCH("Bateau : ",$A4),SEARCH("Vol N° : ",$A4))+9,SEARCH("Provenance : ",$A4)-24-IFERROR(SEARCH("Bateau : ",$A4),SEARCH("Vol N° : ",$A4)))</f>
        <v>CIELO DI AGADIR  B/L N° : 587718803</v>
      </c>
      <c r="G4" s="11" t="str">
        <f t="shared" ref="G4:G6" si="5">MID($A4,SEARCH("Provenance : ",$A4)+13,SEARCH("Départ le : ",$A4)-14-SEARCH("Provenance : ",$A4))</f>
        <v>/CHINE</v>
      </c>
      <c r="H4" s="11" t="str">
        <f t="shared" ref="H4:H6" si="6">MID($A4,SEARCH("Départ le : ",$A4)+12,10)</f>
        <v>22/10/2014</v>
      </c>
      <c r="I4" s="11" t="str">
        <f t="shared" ref="I4:I6" si="7">MID($A4,SEARCH("Arrivée le : ",$A4)+13,10)</f>
        <v>04/12/2014</v>
      </c>
      <c r="J4" s="11" t="str">
        <f t="shared" ref="J4:J6" si="8">LEFT(RIGHT($A4,5),3)</f>
        <v>CFR</v>
      </c>
      <c r="K4" s="5" t="s">
        <v>22</v>
      </c>
      <c r="L4" s="4" t="s">
        <v>23</v>
      </c>
    </row>
    <row r="5" spans="1:12" ht="165.75" x14ac:dyDescent="0.25">
      <c r="A5" s="1" t="s">
        <v>5</v>
      </c>
      <c r="B5" s="11" t="str">
        <f t="shared" si="1"/>
        <v>SIEGE  IMPORT AERIEN</v>
      </c>
      <c r="C5" s="11" t="str">
        <f t="shared" si="2"/>
        <v>WIN-TSI (OUMALIK ABDERRAHMANE)</v>
      </c>
      <c r="D5" s="11" t="str">
        <f t="shared" si="0"/>
        <v xml:space="preserve">COWAY  </v>
      </c>
      <c r="E5" s="11" t="str">
        <f t="shared" si="3"/>
        <v>AIMOS LOGISTICS</v>
      </c>
      <c r="F5" s="11" t="str">
        <f t="shared" si="4"/>
        <v>EY613  LTA N° : 607-58601465</v>
      </c>
      <c r="G5" s="11" t="str">
        <f t="shared" si="5"/>
        <v>SEOUL/COREE DU SUD</v>
      </c>
      <c r="H5" s="11" t="str">
        <f t="shared" si="6"/>
        <v>02/12/2014</v>
      </c>
      <c r="I5" s="11" t="str">
        <f t="shared" si="7"/>
        <v>02/12/2014</v>
      </c>
      <c r="J5" s="11" t="str">
        <f t="shared" si="8"/>
        <v>EXW</v>
      </c>
      <c r="K5" s="5" t="s">
        <v>22</v>
      </c>
      <c r="L5" s="4" t="s">
        <v>23</v>
      </c>
    </row>
    <row r="6" spans="1:12" ht="165.75" x14ac:dyDescent="0.25">
      <c r="A6" s="1" t="s">
        <v>6</v>
      </c>
      <c r="B6" s="11" t="str">
        <f t="shared" si="1"/>
        <v>SIEGE  IMPORT MARITIME</v>
      </c>
      <c r="C6" s="11" t="str">
        <f t="shared" si="2"/>
        <v>GLOBAL BROTHERS (EL KHALFI ABDELBASSET)</v>
      </c>
      <c r="D6" s="11" t="str">
        <f t="shared" si="0"/>
        <v xml:space="preserve">GLOBAL BROTHERS TRADING CO.,LTD  </v>
      </c>
      <c r="E6" s="11" t="str">
        <f t="shared" si="3"/>
        <v>MAERSK</v>
      </c>
      <c r="F6" s="11" t="str">
        <f t="shared" si="4"/>
        <v>CIELO DI AGADIR  B/L N° : 952319925</v>
      </c>
      <c r="G6" s="11" t="str">
        <f t="shared" si="5"/>
        <v>/CHINE</v>
      </c>
      <c r="H6" s="11" t="str">
        <f t="shared" si="6"/>
        <v>02/11/2014</v>
      </c>
      <c r="I6" s="11" t="str">
        <f t="shared" si="7"/>
        <v>27/11/2014</v>
      </c>
      <c r="J6" s="11" t="str">
        <f t="shared" si="8"/>
        <v>CFR</v>
      </c>
      <c r="K6" s="5" t="s">
        <v>22</v>
      </c>
      <c r="L6" s="4" t="s">
        <v>23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2014-12-16T12:04:55Z</dcterms:modified>
</cp:coreProperties>
</file>