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5" windowWidth="22110" windowHeight="9525"/>
  </bookViews>
  <sheets>
    <sheet name="Feuil1" sheetId="1" r:id="rId1"/>
    <sheet name="Feuil2" sheetId="2" r:id="rId2"/>
  </sheets>
  <definedNames>
    <definedName name="categories">Feuil2!$C$2:$E$2</definedName>
    <definedName name="groupes">Feuil2!$B$3:$B$4</definedName>
    <definedName name="sport1">Feuil2!$C$3:$E$4</definedName>
    <definedName name="sport2">Feuil2!$C$8:$E$9</definedName>
  </definedNames>
  <calcPr calcId="145621"/>
</workbook>
</file>

<file path=xl/calcChain.xml><?xml version="1.0" encoding="utf-8"?>
<calcChain xmlns="http://schemas.openxmlformats.org/spreadsheetml/2006/main">
  <c r="U3" i="1" l="1"/>
  <c r="U4" i="1"/>
  <c r="U5" i="1"/>
  <c r="U6" i="1"/>
  <c r="U7" i="1"/>
  <c r="U8" i="1"/>
  <c r="U9" i="1"/>
  <c r="U10" i="1"/>
  <c r="U11" i="1"/>
  <c r="U12" i="1"/>
  <c r="U13" i="1"/>
  <c r="U14" i="1"/>
  <c r="O14" i="1"/>
  <c r="O13" i="1"/>
  <c r="O12" i="1"/>
  <c r="O11" i="1"/>
  <c r="O10" i="1"/>
  <c r="O9" i="1"/>
  <c r="O8" i="1"/>
  <c r="O7" i="1"/>
  <c r="O6" i="1"/>
  <c r="O5" i="1"/>
  <c r="O4" i="1"/>
  <c r="O3" i="1"/>
  <c r="K14" i="1"/>
  <c r="K13" i="1"/>
  <c r="K12" i="1"/>
  <c r="K11" i="1"/>
  <c r="K10" i="1"/>
  <c r="K9" i="1"/>
  <c r="K8" i="1"/>
  <c r="K7" i="1"/>
  <c r="K6" i="1"/>
  <c r="K5" i="1"/>
  <c r="K4" i="1"/>
  <c r="K3" i="1"/>
  <c r="G3" i="1"/>
  <c r="G4" i="1"/>
  <c r="G5" i="1"/>
  <c r="G6" i="1"/>
  <c r="G7" i="1"/>
  <c r="G8" i="1"/>
  <c r="G9" i="1"/>
  <c r="G10" i="1"/>
  <c r="G11" i="1"/>
  <c r="G12" i="1"/>
  <c r="G13" i="1"/>
  <c r="G14" i="1"/>
  <c r="A1" i="1"/>
  <c r="D3" i="1" s="1"/>
  <c r="E3" i="1" s="1"/>
  <c r="M3" i="1" s="1"/>
  <c r="I3" i="1" l="1"/>
  <c r="D11" i="1"/>
  <c r="E11" i="1" s="1"/>
  <c r="M11" i="1" s="1"/>
  <c r="D7" i="1"/>
  <c r="E7" i="1" s="1"/>
  <c r="M7" i="1" s="1"/>
  <c r="D14" i="1"/>
  <c r="E14" i="1" s="1"/>
  <c r="M14" i="1" s="1"/>
  <c r="D10" i="1"/>
  <c r="E10" i="1" s="1"/>
  <c r="M10" i="1" s="1"/>
  <c r="D6" i="1"/>
  <c r="E6" i="1" s="1"/>
  <c r="M6" i="1" s="1"/>
  <c r="D13" i="1"/>
  <c r="E13" i="1" s="1"/>
  <c r="M13" i="1" s="1"/>
  <c r="D9" i="1"/>
  <c r="E9" i="1" s="1"/>
  <c r="M9" i="1" s="1"/>
  <c r="D5" i="1"/>
  <c r="E5" i="1" s="1"/>
  <c r="M5" i="1" s="1"/>
  <c r="D12" i="1"/>
  <c r="E12" i="1" s="1"/>
  <c r="M12" i="1" s="1"/>
  <c r="D8" i="1"/>
  <c r="E8" i="1" s="1"/>
  <c r="M8" i="1" s="1"/>
  <c r="D4" i="1"/>
  <c r="E4" i="1" s="1"/>
  <c r="M4" i="1" s="1"/>
  <c r="I5" i="1" l="1"/>
  <c r="I10" i="1"/>
  <c r="I4" i="1"/>
  <c r="I9" i="1"/>
  <c r="I14" i="1"/>
  <c r="I8" i="1"/>
  <c r="I13" i="1"/>
  <c r="I7" i="1"/>
  <c r="I12" i="1"/>
  <c r="I6" i="1"/>
  <c r="I11" i="1"/>
</calcChain>
</file>

<file path=xl/sharedStrings.xml><?xml version="1.0" encoding="utf-8"?>
<sst xmlns="http://schemas.openxmlformats.org/spreadsheetml/2006/main" count="41" uniqueCount="28">
  <si>
    <t>SPORT 1</t>
  </si>
  <si>
    <t>SPORT 2</t>
  </si>
  <si>
    <t>SPORT 3</t>
  </si>
  <si>
    <t>Groupe</t>
  </si>
  <si>
    <t>Catégorie</t>
  </si>
  <si>
    <t>Date d'examen</t>
  </si>
  <si>
    <t>Examen valable jusque ...</t>
  </si>
  <si>
    <t>Personnel 1</t>
  </si>
  <si>
    <t>Personnel 2</t>
  </si>
  <si>
    <t>Personnel 3</t>
  </si>
  <si>
    <t>Personnel 4</t>
  </si>
  <si>
    <t>Personnel 5</t>
  </si>
  <si>
    <t>Personnel 6</t>
  </si>
  <si>
    <t>Personnel 7</t>
  </si>
  <si>
    <t>Personnel 8</t>
  </si>
  <si>
    <t>Personnel 9</t>
  </si>
  <si>
    <t>Personnel 10</t>
  </si>
  <si>
    <t>Personnel 11</t>
  </si>
  <si>
    <t>Personnel 12</t>
  </si>
  <si>
    <t>A</t>
  </si>
  <si>
    <t>B</t>
  </si>
  <si>
    <t>C</t>
  </si>
  <si>
    <t>Sport 1</t>
  </si>
  <si>
    <t>Sport 2</t>
  </si>
  <si>
    <t>Age</t>
  </si>
  <si>
    <t>Date de naissance</t>
  </si>
  <si>
    <t>Résultat</t>
  </si>
  <si>
    <t>Validation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</si>
</sst>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&quot; ans&quot;"/>
    <numFmt numFmtId="165" formatCode="[$-F400]h:mm:ss\ AM/PM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b/>
      <sz val="9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1" xfId="0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4" fontId="0" fillId="0" borderId="23" xfId="0" applyNumberFormat="1" applyBorder="1" applyAlignment="1">
      <alignment horizontal="center"/>
    </xf>
    <xf numFmtId="0" fontId="0" fillId="0" borderId="10" xfId="0" quotePrefix="1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0" fontId="0" fillId="0" borderId="7" xfId="0" quotePrefix="1" applyNumberFormat="1" applyBorder="1" applyAlignment="1">
      <alignment horizontal="center"/>
    </xf>
    <xf numFmtId="14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2" fillId="0" borderId="0" xfId="0" applyFont="1"/>
    <xf numFmtId="0" fontId="2" fillId="0" borderId="10" xfId="0" applyFont="1" applyBorder="1" applyAlignment="1">
      <alignment vertical="center" wrapText="1"/>
    </xf>
    <xf numFmtId="0" fontId="2" fillId="0" borderId="1" xfId="0" applyFont="1" applyBorder="1"/>
    <xf numFmtId="0" fontId="3" fillId="0" borderId="23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8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0" fontId="3" fillId="0" borderId="26" xfId="0" applyFont="1" applyBorder="1" applyAlignment="1">
      <alignment vertical="center" wrapText="1"/>
    </xf>
    <xf numFmtId="0" fontId="0" fillId="0" borderId="10" xfId="0" applyBorder="1"/>
    <xf numFmtId="0" fontId="0" fillId="0" borderId="6" xfId="0" applyBorder="1"/>
    <xf numFmtId="0" fontId="0" fillId="0" borderId="7" xfId="0" applyBorder="1"/>
  </cellXfs>
  <cellStyles count="1">
    <cellStyle name="Normal" xfId="0" builtinId="0"/>
  </cellStyles>
  <dxfs count="10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activeCell="I3" sqref="I3"/>
    </sheetView>
  </sheetViews>
  <sheetFormatPr baseColWidth="10" defaultRowHeight="15" x14ac:dyDescent="0.25"/>
  <cols>
    <col min="1" max="1" width="11.42578125" style="31"/>
    <col min="2" max="2" width="8.5703125" customWidth="1"/>
    <col min="4" max="4" width="24.85546875" bestFit="1" customWidth="1"/>
    <col min="5" max="5" width="14.42578125" bestFit="1" customWidth="1"/>
    <col min="6" max="6" width="13" customWidth="1"/>
    <col min="11" max="11" width="16" customWidth="1"/>
  </cols>
  <sheetData>
    <row r="1" spans="1:21" s="31" customFormat="1" x14ac:dyDescent="0.25">
      <c r="A1" s="28">
        <f ca="1">TODAY()</f>
        <v>42161</v>
      </c>
      <c r="B1" s="29"/>
      <c r="C1" s="29"/>
      <c r="D1" s="29"/>
      <c r="E1" s="30"/>
      <c r="F1" s="39" t="s">
        <v>0</v>
      </c>
      <c r="G1" s="40"/>
      <c r="H1" s="40"/>
      <c r="I1" s="41"/>
      <c r="J1" s="39" t="s">
        <v>1</v>
      </c>
      <c r="K1" s="40"/>
      <c r="L1" s="40"/>
      <c r="M1" s="41"/>
      <c r="N1" s="48" t="s">
        <v>2</v>
      </c>
      <c r="O1" s="49"/>
      <c r="P1" s="49"/>
      <c r="Q1" s="49"/>
      <c r="R1" s="49"/>
      <c r="S1" s="49"/>
      <c r="T1" s="49"/>
      <c r="U1" s="50"/>
    </row>
    <row r="2" spans="1:21" s="31" customFormat="1" ht="36" x14ac:dyDescent="0.25">
      <c r="A2" s="37"/>
      <c r="B2" s="29" t="s">
        <v>3</v>
      </c>
      <c r="C2" s="37" t="s">
        <v>25</v>
      </c>
      <c r="D2" s="37" t="s">
        <v>24</v>
      </c>
      <c r="E2" s="38" t="s">
        <v>4</v>
      </c>
      <c r="F2" s="42" t="s">
        <v>5</v>
      </c>
      <c r="G2" s="29" t="s">
        <v>6</v>
      </c>
      <c r="H2" s="37" t="s">
        <v>26</v>
      </c>
      <c r="I2" s="32" t="s">
        <v>27</v>
      </c>
      <c r="J2" s="34" t="s">
        <v>5</v>
      </c>
      <c r="K2" s="29" t="s">
        <v>6</v>
      </c>
      <c r="L2" s="29" t="s">
        <v>26</v>
      </c>
      <c r="M2" s="32" t="s">
        <v>27</v>
      </c>
      <c r="N2" s="36" t="s">
        <v>5</v>
      </c>
      <c r="O2" s="35" t="s">
        <v>6</v>
      </c>
      <c r="P2" s="37"/>
      <c r="Q2" s="37"/>
      <c r="R2" s="37"/>
      <c r="S2" s="37"/>
      <c r="T2" s="37"/>
      <c r="U2" s="32"/>
    </row>
    <row r="3" spans="1:21" x14ac:dyDescent="0.25">
      <c r="A3" s="33" t="s">
        <v>7</v>
      </c>
      <c r="B3" s="7">
        <v>1</v>
      </c>
      <c r="C3" s="18">
        <v>23377</v>
      </c>
      <c r="D3" s="19">
        <f t="shared" ref="D3:D14" ca="1" si="0">DATEDIF(C3,$A$1,"y")</f>
        <v>51</v>
      </c>
      <c r="E3" s="21" t="str">
        <f t="shared" ref="E3:E14" ca="1" si="1">IF(D3&lt;40,"A",IF(D3&lt;50,"B","C"))</f>
        <v>C</v>
      </c>
      <c r="F3" s="22">
        <v>41609</v>
      </c>
      <c r="G3" s="18">
        <f t="shared" ref="G3:G14" si="2">EDATE(F3,12)</f>
        <v>41974</v>
      </c>
      <c r="H3" s="20">
        <v>1.4259259259259261E-2</v>
      </c>
      <c r="I3" s="23" t="str">
        <f ca="1">IF((H3*1440)&gt;=INDEX(sport1,MATCH($B3,groupes,0),MATCH(Feuil1!$E3,categories,0)),"Échec","Réussite")</f>
        <v>Réussite</v>
      </c>
      <c r="J3" s="22">
        <v>41896</v>
      </c>
      <c r="K3" s="18">
        <f t="shared" ref="K3:K14" si="3">EDATE(J3,12)</f>
        <v>42261</v>
      </c>
      <c r="L3" s="20">
        <v>1.4259259259259261E-2</v>
      </c>
      <c r="M3" s="23" t="str">
        <f ca="1">IF((L3*1440)&lt;INDEX(sport2,MATCH($B3,groupes,0),MATCH(Feuil1!$E3,categories,0)),"Échec","Réussite")</f>
        <v>Réussite</v>
      </c>
      <c r="N3" s="22">
        <v>41740</v>
      </c>
      <c r="O3" s="18">
        <f t="shared" ref="O3:O14" si="4">EDATE(N3,12)</f>
        <v>42105</v>
      </c>
      <c r="P3" s="2" t="b">
        <v>0</v>
      </c>
      <c r="Q3" s="2" t="b">
        <v>0</v>
      </c>
      <c r="R3" s="2" t="b">
        <v>1</v>
      </c>
      <c r="S3" s="2" t="b">
        <v>0</v>
      </c>
      <c r="T3" s="2" t="b">
        <v>0</v>
      </c>
      <c r="U3" s="51" t="str">
        <f t="shared" ref="U3:U14" si="5">IF(AND($P3=TRUE,COUNTIF(P3:T3,"=VRAI")&gt;=3),"OK","PAS OK")</f>
        <v>PAS OK</v>
      </c>
    </row>
    <row r="4" spans="1:21" x14ac:dyDescent="0.25">
      <c r="A4" s="33" t="s">
        <v>8</v>
      </c>
      <c r="B4" s="7">
        <v>1</v>
      </c>
      <c r="C4" s="18">
        <v>23744</v>
      </c>
      <c r="D4" s="19">
        <f t="shared" ca="1" si="0"/>
        <v>50</v>
      </c>
      <c r="E4" s="21" t="str">
        <f t="shared" ca="1" si="1"/>
        <v>C</v>
      </c>
      <c r="F4" s="22">
        <v>41656</v>
      </c>
      <c r="G4" s="18">
        <f t="shared" si="2"/>
        <v>42021</v>
      </c>
      <c r="H4" s="20">
        <v>1.7118055555555556E-2</v>
      </c>
      <c r="I4" s="23" t="str">
        <f ca="1">IF((H4*1440)&gt;=INDEX(sport1,MATCH($B4,groupes,0),MATCH(Feuil1!$E4,categories,0)),"Échec","Réussite")</f>
        <v>Échec</v>
      </c>
      <c r="J4" s="22">
        <v>41718</v>
      </c>
      <c r="K4" s="18">
        <f t="shared" si="3"/>
        <v>42083</v>
      </c>
      <c r="L4" s="20">
        <v>1.7118055555555556E-2</v>
      </c>
      <c r="M4" s="23" t="str">
        <f ca="1">IF((L4*1440)&lt;INDEX(sport2,MATCH($B4,groupes,0),MATCH(Feuil1!$E4,categories,0)),"Échec","Réussite")</f>
        <v>Réussite</v>
      </c>
      <c r="N4" s="22">
        <v>41784</v>
      </c>
      <c r="O4" s="18">
        <f t="shared" si="4"/>
        <v>42149</v>
      </c>
      <c r="P4" s="2" t="b">
        <v>1</v>
      </c>
      <c r="Q4" s="2" t="b">
        <v>1</v>
      </c>
      <c r="R4" s="2" t="b">
        <v>0</v>
      </c>
      <c r="S4" s="2" t="b">
        <v>1</v>
      </c>
      <c r="T4" s="2" t="b">
        <v>1</v>
      </c>
      <c r="U4" s="51" t="str">
        <f t="shared" si="5"/>
        <v>OK</v>
      </c>
    </row>
    <row r="5" spans="1:21" x14ac:dyDescent="0.25">
      <c r="A5" s="33" t="s">
        <v>9</v>
      </c>
      <c r="B5" s="7">
        <v>1</v>
      </c>
      <c r="C5" s="18">
        <v>24110</v>
      </c>
      <c r="D5" s="19">
        <f t="shared" ca="1" si="0"/>
        <v>49</v>
      </c>
      <c r="E5" s="21" t="str">
        <f t="shared" ca="1" si="1"/>
        <v>B</v>
      </c>
      <c r="F5" s="22">
        <v>41791</v>
      </c>
      <c r="G5" s="18">
        <f t="shared" si="2"/>
        <v>42156</v>
      </c>
      <c r="H5" s="20">
        <v>1.8217592592592594E-2</v>
      </c>
      <c r="I5" s="23" t="str">
        <f ca="1">IF((H5*1440)&gt;=INDEX(sport1,MATCH($B5,groupes,0),MATCH(Feuil1!$E5,categories,0)),"Échec","Réussite")</f>
        <v>Échec</v>
      </c>
      <c r="J5" s="22">
        <v>42127</v>
      </c>
      <c r="K5" s="18">
        <f t="shared" si="3"/>
        <v>42493</v>
      </c>
      <c r="L5" s="20">
        <v>1.8217592592592594E-2</v>
      </c>
      <c r="M5" s="23" t="str">
        <f ca="1">IF((L5*1440)&lt;INDEX(sport2,MATCH($B5,groupes,0),MATCH(Feuil1!$E5,categories,0)),"Échec","Réussite")</f>
        <v>Réussite</v>
      </c>
      <c r="N5" s="22">
        <v>41797</v>
      </c>
      <c r="O5" s="18">
        <f t="shared" si="4"/>
        <v>42162</v>
      </c>
      <c r="P5" s="2" t="b">
        <v>1</v>
      </c>
      <c r="Q5" s="2" t="b">
        <v>0</v>
      </c>
      <c r="R5" s="2" t="b">
        <v>0</v>
      </c>
      <c r="S5" s="2" t="b">
        <v>1</v>
      </c>
      <c r="T5" s="2" t="b">
        <v>0</v>
      </c>
      <c r="U5" s="51" t="str">
        <f t="shared" si="5"/>
        <v>PAS OK</v>
      </c>
    </row>
    <row r="6" spans="1:21" x14ac:dyDescent="0.25">
      <c r="A6" s="33" t="s">
        <v>10</v>
      </c>
      <c r="B6" s="7">
        <v>1</v>
      </c>
      <c r="C6" s="18">
        <v>27030</v>
      </c>
      <c r="D6" s="19">
        <f t="shared" ca="1" si="0"/>
        <v>41</v>
      </c>
      <c r="E6" s="21" t="str">
        <f t="shared" ca="1" si="1"/>
        <v>B</v>
      </c>
      <c r="F6" s="22">
        <v>41859</v>
      </c>
      <c r="G6" s="18">
        <f t="shared" si="2"/>
        <v>42224</v>
      </c>
      <c r="H6" s="20">
        <v>1.6238425925925924E-2</v>
      </c>
      <c r="I6" s="23" t="str">
        <f ca="1">IF((H6*1440)&gt;=INDEX(sport1,MATCH($B6,groupes,0),MATCH(Feuil1!$E6,categories,0)),"Échec","Réussite")</f>
        <v>Échec</v>
      </c>
      <c r="J6" s="22">
        <v>42046</v>
      </c>
      <c r="K6" s="18">
        <f t="shared" si="3"/>
        <v>42411</v>
      </c>
      <c r="L6" s="20">
        <v>1.6238425925925924E-2</v>
      </c>
      <c r="M6" s="23" t="str">
        <f ca="1">IF((L6*1440)&lt;INDEX(sport2,MATCH($B6,groupes,0),MATCH(Feuil1!$E6,categories,0)),"Échec","Réussite")</f>
        <v>Réussite</v>
      </c>
      <c r="N6" s="22">
        <v>41972</v>
      </c>
      <c r="O6" s="18">
        <f t="shared" si="4"/>
        <v>42337</v>
      </c>
      <c r="P6" s="2" t="b">
        <v>0</v>
      </c>
      <c r="Q6" s="2" t="b">
        <v>1</v>
      </c>
      <c r="R6" s="2" t="b">
        <v>0</v>
      </c>
      <c r="S6" s="2" t="b">
        <v>0</v>
      </c>
      <c r="T6" s="2" t="b">
        <v>1</v>
      </c>
      <c r="U6" s="51" t="str">
        <f t="shared" si="5"/>
        <v>PAS OK</v>
      </c>
    </row>
    <row r="7" spans="1:21" x14ac:dyDescent="0.25">
      <c r="A7" s="33" t="s">
        <v>11</v>
      </c>
      <c r="B7" s="7">
        <v>1</v>
      </c>
      <c r="C7" s="18">
        <v>27396</v>
      </c>
      <c r="D7" s="19">
        <f t="shared" ca="1" si="0"/>
        <v>40</v>
      </c>
      <c r="E7" s="21" t="str">
        <f t="shared" ca="1" si="1"/>
        <v>B</v>
      </c>
      <c r="F7" s="22">
        <v>41713</v>
      </c>
      <c r="G7" s="18">
        <f t="shared" si="2"/>
        <v>42078</v>
      </c>
      <c r="H7" s="20">
        <v>1.2951388888888887E-2</v>
      </c>
      <c r="I7" s="23" t="str">
        <f ca="1">IF((H7*1440)&gt;=INDEX(sport1,MATCH($B7,groupes,0),MATCH(Feuil1!$E7,categories,0)),"Échec","Réussite")</f>
        <v>Échec</v>
      </c>
      <c r="J7" s="22">
        <v>42095</v>
      </c>
      <c r="K7" s="18">
        <f t="shared" si="3"/>
        <v>42461</v>
      </c>
      <c r="L7" s="20">
        <v>1.2951388888888887E-2</v>
      </c>
      <c r="M7" s="23" t="str">
        <f ca="1">IF((L7*1440)&lt;INDEX(sport2,MATCH($B7,groupes,0),MATCH(Feuil1!$E7,categories,0)),"Échec","Réussite")</f>
        <v>Réussite</v>
      </c>
      <c r="N7" s="22">
        <v>41913</v>
      </c>
      <c r="O7" s="18">
        <f t="shared" si="4"/>
        <v>42278</v>
      </c>
      <c r="P7" s="2" t="b">
        <v>1</v>
      </c>
      <c r="Q7" s="2" t="b">
        <v>1</v>
      </c>
      <c r="R7" s="2" t="b">
        <v>1</v>
      </c>
      <c r="S7" s="2" t="b">
        <v>0</v>
      </c>
      <c r="T7" s="2" t="b">
        <v>1</v>
      </c>
      <c r="U7" s="51" t="str">
        <f t="shared" si="5"/>
        <v>OK</v>
      </c>
    </row>
    <row r="8" spans="1:21" x14ac:dyDescent="0.25">
      <c r="A8" s="33" t="s">
        <v>12</v>
      </c>
      <c r="B8" s="7">
        <v>1</v>
      </c>
      <c r="C8" s="18">
        <v>27762</v>
      </c>
      <c r="D8" s="19">
        <f t="shared" ca="1" si="0"/>
        <v>39</v>
      </c>
      <c r="E8" s="21" t="str">
        <f t="shared" ca="1" si="1"/>
        <v>A</v>
      </c>
      <c r="F8" s="22">
        <v>42070</v>
      </c>
      <c r="G8" s="18">
        <f t="shared" si="2"/>
        <v>42436</v>
      </c>
      <c r="H8" s="20">
        <v>1.1805555555555555E-2</v>
      </c>
      <c r="I8" s="23" t="str">
        <f ca="1">IF((H8*1440)&gt;=INDEX(sport1,MATCH($B8,groupes,0),MATCH(Feuil1!$E8,categories,0)),"Échec","Réussite")</f>
        <v>Échec</v>
      </c>
      <c r="J8" s="22">
        <v>42148</v>
      </c>
      <c r="K8" s="18">
        <f t="shared" si="3"/>
        <v>42514</v>
      </c>
      <c r="L8" s="20">
        <v>1.1805555555555555E-2</v>
      </c>
      <c r="M8" s="23" t="str">
        <f ca="1">IF((L8*1440)&lt;INDEX(sport2,MATCH($B8,groupes,0),MATCH(Feuil1!$E8,categories,0)),"Échec","Réussite")</f>
        <v>Échec</v>
      </c>
      <c r="N8" s="22">
        <v>41957</v>
      </c>
      <c r="O8" s="18">
        <f t="shared" si="4"/>
        <v>42322</v>
      </c>
      <c r="P8" s="2" t="b">
        <v>1</v>
      </c>
      <c r="Q8" s="2" t="b">
        <v>1</v>
      </c>
      <c r="R8" s="2" t="b">
        <v>0</v>
      </c>
      <c r="S8" s="2" t="b">
        <v>0</v>
      </c>
      <c r="T8" s="2" t="b">
        <v>0</v>
      </c>
      <c r="U8" s="51" t="str">
        <f t="shared" si="5"/>
        <v>PAS OK</v>
      </c>
    </row>
    <row r="9" spans="1:21" x14ac:dyDescent="0.25">
      <c r="A9" s="33" t="s">
        <v>13</v>
      </c>
      <c r="B9" s="7">
        <v>2</v>
      </c>
      <c r="C9" s="18">
        <v>23377</v>
      </c>
      <c r="D9" s="19">
        <f t="shared" ca="1" si="0"/>
        <v>51</v>
      </c>
      <c r="E9" s="21" t="str">
        <f t="shared" ca="1" si="1"/>
        <v>C</v>
      </c>
      <c r="F9" s="22">
        <v>41616</v>
      </c>
      <c r="G9" s="18">
        <f t="shared" si="2"/>
        <v>41981</v>
      </c>
      <c r="H9" s="20">
        <v>1.0902777777777777E-2</v>
      </c>
      <c r="I9" s="23" t="str">
        <f ca="1">IF((H9*1440)&gt;=INDEX(sport1,MATCH($B9,groupes,0),MATCH(Feuil1!$E9,categories,0)),"Échec","Réussite")</f>
        <v>Réussite</v>
      </c>
      <c r="J9" s="22">
        <v>41991</v>
      </c>
      <c r="K9" s="18">
        <f t="shared" si="3"/>
        <v>42356</v>
      </c>
      <c r="L9" s="20">
        <v>1.0902777777777777E-2</v>
      </c>
      <c r="M9" s="23" t="str">
        <f ca="1">IF((L9*1440)&lt;INDEX(sport2,MATCH($B9,groupes,0),MATCH(Feuil1!$E9,categories,0)),"Échec","Réussite")</f>
        <v>Échec</v>
      </c>
      <c r="N9" s="22">
        <v>42008</v>
      </c>
      <c r="O9" s="18">
        <f t="shared" si="4"/>
        <v>42373</v>
      </c>
      <c r="P9" s="2" t="b">
        <v>0</v>
      </c>
      <c r="Q9" s="2" t="b">
        <v>1</v>
      </c>
      <c r="R9" s="2" t="b">
        <v>1</v>
      </c>
      <c r="S9" s="2" t="b">
        <v>0</v>
      </c>
      <c r="T9" s="2" t="b">
        <v>1</v>
      </c>
      <c r="U9" s="51" t="str">
        <f t="shared" si="5"/>
        <v>PAS OK</v>
      </c>
    </row>
    <row r="10" spans="1:21" x14ac:dyDescent="0.25">
      <c r="A10" s="33" t="s">
        <v>14</v>
      </c>
      <c r="B10" s="7">
        <v>2</v>
      </c>
      <c r="C10" s="18">
        <v>23744</v>
      </c>
      <c r="D10" s="19">
        <f t="shared" ca="1" si="0"/>
        <v>50</v>
      </c>
      <c r="E10" s="21" t="str">
        <f t="shared" ca="1" si="1"/>
        <v>C</v>
      </c>
      <c r="F10" s="22">
        <v>41827</v>
      </c>
      <c r="G10" s="18">
        <f t="shared" si="2"/>
        <v>42192</v>
      </c>
      <c r="H10" s="20">
        <v>1.6319444444444445E-2</v>
      </c>
      <c r="I10" s="23" t="str">
        <f ca="1">IF((H10*1440)&gt;=INDEX(sport1,MATCH($B10,groupes,0),MATCH(Feuil1!$E10,categories,0)),"Échec","Réussite")</f>
        <v>Échec</v>
      </c>
      <c r="J10" s="22">
        <v>41937</v>
      </c>
      <c r="K10" s="18">
        <f t="shared" si="3"/>
        <v>42302</v>
      </c>
      <c r="L10" s="20">
        <v>1.6319444444444445E-2</v>
      </c>
      <c r="M10" s="23" t="str">
        <f ca="1">IF((L10*1440)&lt;INDEX(sport2,MATCH($B10,groupes,0),MATCH(Feuil1!$E10,categories,0)),"Échec","Réussite")</f>
        <v>Réussite</v>
      </c>
      <c r="N10" s="22">
        <v>42144</v>
      </c>
      <c r="O10" s="18">
        <f t="shared" si="4"/>
        <v>42510</v>
      </c>
      <c r="P10" s="2" t="b">
        <v>0</v>
      </c>
      <c r="Q10" s="2" t="b">
        <v>0</v>
      </c>
      <c r="R10" s="2" t="b">
        <v>1</v>
      </c>
      <c r="S10" s="2" t="b">
        <v>0</v>
      </c>
      <c r="T10" s="2" t="b">
        <v>0</v>
      </c>
      <c r="U10" s="51" t="str">
        <f t="shared" si="5"/>
        <v>PAS OK</v>
      </c>
    </row>
    <row r="11" spans="1:21" x14ac:dyDescent="0.25">
      <c r="A11" s="33" t="s">
        <v>15</v>
      </c>
      <c r="B11" s="7">
        <v>2</v>
      </c>
      <c r="C11" s="18">
        <v>24110</v>
      </c>
      <c r="D11" s="19">
        <f t="shared" ca="1" si="0"/>
        <v>49</v>
      </c>
      <c r="E11" s="21" t="str">
        <f t="shared" ca="1" si="1"/>
        <v>B</v>
      </c>
      <c r="F11" s="22">
        <v>42062</v>
      </c>
      <c r="G11" s="18">
        <f t="shared" si="2"/>
        <v>42427</v>
      </c>
      <c r="H11" s="20">
        <v>2.0844907407407406E-2</v>
      </c>
      <c r="I11" s="23" t="str">
        <f ca="1">IF((H11*1440)&gt;=INDEX(sport1,MATCH($B11,groupes,0),MATCH(Feuil1!$E11,categories,0)),"Échec","Réussite")</f>
        <v>Échec</v>
      </c>
      <c r="J11" s="22">
        <v>41796</v>
      </c>
      <c r="K11" s="18">
        <f t="shared" si="3"/>
        <v>42161</v>
      </c>
      <c r="L11" s="20">
        <v>2.0844907407407406E-2</v>
      </c>
      <c r="M11" s="23" t="str">
        <f ca="1">IF((L11*1440)&lt;INDEX(sport2,MATCH($B11,groupes,0),MATCH(Feuil1!$E11,categories,0)),"Échec","Réussite")</f>
        <v>Réussite</v>
      </c>
      <c r="N11" s="22">
        <v>41983</v>
      </c>
      <c r="O11" s="18">
        <f t="shared" si="4"/>
        <v>42348</v>
      </c>
      <c r="P11" s="2" t="b">
        <v>1</v>
      </c>
      <c r="Q11" s="2" t="b">
        <v>0</v>
      </c>
      <c r="R11" s="2" t="b">
        <v>1</v>
      </c>
      <c r="S11" s="2" t="b">
        <v>0</v>
      </c>
      <c r="T11" s="2" t="b">
        <v>0</v>
      </c>
      <c r="U11" s="51" t="str">
        <f t="shared" si="5"/>
        <v>PAS OK</v>
      </c>
    </row>
    <row r="12" spans="1:21" x14ac:dyDescent="0.25">
      <c r="A12" s="33" t="s">
        <v>16</v>
      </c>
      <c r="B12" s="7">
        <v>2</v>
      </c>
      <c r="C12" s="18">
        <v>27030</v>
      </c>
      <c r="D12" s="19">
        <f t="shared" ca="1" si="0"/>
        <v>41</v>
      </c>
      <c r="E12" s="21" t="str">
        <f t="shared" ca="1" si="1"/>
        <v>B</v>
      </c>
      <c r="F12" s="22">
        <v>41642</v>
      </c>
      <c r="G12" s="18">
        <f t="shared" si="2"/>
        <v>42007</v>
      </c>
      <c r="H12" s="20">
        <v>7.3263888888888892E-3</v>
      </c>
      <c r="I12" s="23" t="str">
        <f ca="1">IF((H12*1440)&gt;=INDEX(sport1,MATCH($B12,groupes,0),MATCH(Feuil1!$E12,categories,0)),"Échec","Réussite")</f>
        <v>Réussite</v>
      </c>
      <c r="J12" s="22">
        <v>42114</v>
      </c>
      <c r="K12" s="18">
        <f t="shared" si="3"/>
        <v>42480</v>
      </c>
      <c r="L12" s="20">
        <v>7.3263888888888892E-3</v>
      </c>
      <c r="M12" s="23" t="str">
        <f ca="1">IF((L12*1440)&lt;INDEX(sport2,MATCH($B12,groupes,0),MATCH(Feuil1!$E12,categories,0)),"Échec","Réussite")</f>
        <v>Échec</v>
      </c>
      <c r="N12" s="22">
        <v>41915</v>
      </c>
      <c r="O12" s="18">
        <f t="shared" si="4"/>
        <v>42280</v>
      </c>
      <c r="P12" s="2" t="b">
        <v>1</v>
      </c>
      <c r="Q12" s="2" t="b">
        <v>1</v>
      </c>
      <c r="R12" s="2" t="b">
        <v>0</v>
      </c>
      <c r="S12" s="2" t="b">
        <v>1</v>
      </c>
      <c r="T12" s="2" t="b">
        <v>1</v>
      </c>
      <c r="U12" s="51" t="str">
        <f t="shared" si="5"/>
        <v>OK</v>
      </c>
    </row>
    <row r="13" spans="1:21" x14ac:dyDescent="0.25">
      <c r="A13" s="33" t="s">
        <v>17</v>
      </c>
      <c r="B13" s="7">
        <v>2</v>
      </c>
      <c r="C13" s="18">
        <v>27396</v>
      </c>
      <c r="D13" s="19">
        <f t="shared" ca="1" si="0"/>
        <v>40</v>
      </c>
      <c r="E13" s="21" t="str">
        <f t="shared" ca="1" si="1"/>
        <v>B</v>
      </c>
      <c r="F13" s="22">
        <v>41687</v>
      </c>
      <c r="G13" s="18">
        <f t="shared" si="2"/>
        <v>42052</v>
      </c>
      <c r="H13" s="20">
        <v>2.3483796296296298E-2</v>
      </c>
      <c r="I13" s="23" t="str">
        <f ca="1">IF((H13*1440)&gt;=INDEX(sport1,MATCH($B13,groupes,0),MATCH(Feuil1!$E13,categories,0)),"Échec","Réussite")</f>
        <v>Échec</v>
      </c>
      <c r="J13" s="22">
        <v>42132</v>
      </c>
      <c r="K13" s="18">
        <f t="shared" si="3"/>
        <v>42498</v>
      </c>
      <c r="L13" s="20">
        <v>2.3483796296296298E-2</v>
      </c>
      <c r="M13" s="23" t="str">
        <f ca="1">IF((L13*1440)&lt;INDEX(sport2,MATCH($B13,groupes,0),MATCH(Feuil1!$E13,categories,0)),"Échec","Réussite")</f>
        <v>Réussite</v>
      </c>
      <c r="N13" s="22">
        <v>42017</v>
      </c>
      <c r="O13" s="18">
        <f t="shared" si="4"/>
        <v>42382</v>
      </c>
      <c r="P13" s="2" t="b">
        <v>1</v>
      </c>
      <c r="Q13" s="2" t="b">
        <v>0</v>
      </c>
      <c r="R13" s="2" t="b">
        <v>0</v>
      </c>
      <c r="S13" s="2" t="b">
        <v>0</v>
      </c>
      <c r="T13" s="2" t="b">
        <v>0</v>
      </c>
      <c r="U13" s="51" t="str">
        <f t="shared" si="5"/>
        <v>PAS OK</v>
      </c>
    </row>
    <row r="14" spans="1:21" ht="15.75" thickBot="1" x14ac:dyDescent="0.3">
      <c r="A14" s="33" t="s">
        <v>18</v>
      </c>
      <c r="B14" s="7">
        <v>2</v>
      </c>
      <c r="C14" s="18">
        <v>27762</v>
      </c>
      <c r="D14" s="19">
        <f t="shared" ca="1" si="0"/>
        <v>39</v>
      </c>
      <c r="E14" s="21" t="str">
        <f t="shared" ca="1" si="1"/>
        <v>A</v>
      </c>
      <c r="F14" s="24">
        <v>42153</v>
      </c>
      <c r="G14" s="25">
        <f t="shared" si="2"/>
        <v>42519</v>
      </c>
      <c r="H14" s="26">
        <v>1.9270833333333334E-2</v>
      </c>
      <c r="I14" s="27" t="str">
        <f ca="1">IF((H14*1440)&gt;=INDEX(sport1,MATCH($B14,groupes,0),MATCH(Feuil1!$E14,categories,0)),"Échec","Réussite")</f>
        <v>Échec</v>
      </c>
      <c r="J14" s="24">
        <v>41863</v>
      </c>
      <c r="K14" s="25">
        <f t="shared" si="3"/>
        <v>42228</v>
      </c>
      <c r="L14" s="26">
        <v>1.9270833333333334E-2</v>
      </c>
      <c r="M14" s="27" t="str">
        <f ca="1">IF((L14*1440)&lt;INDEX(sport2,MATCH($B14,groupes,0),MATCH(Feuil1!$E14,categories,0)),"Échec","Réussite")</f>
        <v>Échec</v>
      </c>
      <c r="N14" s="24">
        <v>41998</v>
      </c>
      <c r="O14" s="25">
        <f t="shared" si="4"/>
        <v>42363</v>
      </c>
      <c r="P14" s="52" t="b">
        <v>1</v>
      </c>
      <c r="Q14" s="52" t="b">
        <v>0</v>
      </c>
      <c r="R14" s="52" t="b">
        <v>0</v>
      </c>
      <c r="S14" s="52" t="b">
        <v>1</v>
      </c>
      <c r="T14" s="52" t="b">
        <v>0</v>
      </c>
      <c r="U14" s="53" t="str">
        <f t="shared" si="5"/>
        <v>PAS OK</v>
      </c>
    </row>
  </sheetData>
  <mergeCells count="10">
    <mergeCell ref="A2"/>
    <mergeCell ref="C2"/>
    <mergeCell ref="D2"/>
    <mergeCell ref="E2"/>
    <mergeCell ref="N1:T1"/>
    <mergeCell ref="P2:T2"/>
    <mergeCell ref="F1:I1"/>
    <mergeCell ref="J1:M1"/>
    <mergeCell ref="H2"/>
    <mergeCell ref="F2"/>
  </mergeCells>
  <phoneticPr fontId="1" type="noConversion"/>
  <conditionalFormatting sqref="F3:G14">
    <cfRule type="expression" dxfId="9" priority="3">
      <formula>$G3&lt;TODAY()</formula>
    </cfRule>
    <cfRule type="expression" dxfId="8" priority="6" stopIfTrue="1">
      <formula>AND($G3&gt;TODAY(),$G3-TODAY()&lt;=90)</formula>
    </cfRule>
  </conditionalFormatting>
  <conditionalFormatting sqref="J3:K14">
    <cfRule type="expression" dxfId="7" priority="2">
      <formula>$K3&lt;TODAY()</formula>
    </cfRule>
    <cfRule type="expression" dxfId="6" priority="4">
      <formula>AND($K3&gt;TODAY(),$K3-TODAY()&lt;=90)</formula>
    </cfRule>
  </conditionalFormatting>
  <conditionalFormatting sqref="H3:I14">
    <cfRule type="expression" dxfId="5" priority="9" stopIfTrue="1">
      <formula>$I3="Échec"</formula>
    </cfRule>
    <cfRule type="expression" dxfId="4" priority="14" stopIfTrue="1">
      <formula>$I3="Réussite"</formula>
    </cfRule>
  </conditionalFormatting>
  <conditionalFormatting sqref="L3:M14">
    <cfRule type="expression" dxfId="3" priority="13" stopIfTrue="1">
      <formula>$M3="Échec"</formula>
    </cfRule>
    <cfRule type="expression" dxfId="2" priority="15" stopIfTrue="1">
      <formula>$M3="Réussite"</formula>
    </cfRule>
  </conditionalFormatting>
  <conditionalFormatting sqref="N3:O14">
    <cfRule type="expression" dxfId="1" priority="1">
      <formula>$O3&lt;TODAY()</formula>
    </cfRule>
    <cfRule type="expression" dxfId="0" priority="5" stopIfTrue="1">
      <formula>AND($O3&gt;TODAY(),$O3-TODAY()&lt;=90)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zoomScale="115" zoomScaleNormal="115" workbookViewId="0">
      <selection activeCell="B25" sqref="B25"/>
    </sheetView>
  </sheetViews>
  <sheetFormatPr baseColWidth="10" defaultRowHeight="15" x14ac:dyDescent="0.25"/>
  <cols>
    <col min="1" max="1" width="11.42578125" style="13"/>
    <col min="2" max="16384" width="11.42578125" style="1"/>
  </cols>
  <sheetData>
    <row r="1" spans="1:5" s="13" customFormat="1" ht="15.75" thickBot="1" x14ac:dyDescent="0.3">
      <c r="A1" s="12" t="s">
        <v>22</v>
      </c>
      <c r="C1" s="43" t="s">
        <v>4</v>
      </c>
      <c r="D1" s="44"/>
      <c r="E1" s="45"/>
    </row>
    <row r="2" spans="1:5" s="13" customFormat="1" ht="15.75" thickBot="1" x14ac:dyDescent="0.3">
      <c r="B2" s="14"/>
      <c r="C2" s="15" t="s">
        <v>19</v>
      </c>
      <c r="D2" s="16" t="s">
        <v>20</v>
      </c>
      <c r="E2" s="17" t="s">
        <v>21</v>
      </c>
    </row>
    <row r="3" spans="1:5" x14ac:dyDescent="0.25">
      <c r="A3" s="46" t="s">
        <v>3</v>
      </c>
      <c r="B3" s="8">
        <v>1</v>
      </c>
      <c r="C3" s="10">
        <v>15</v>
      </c>
      <c r="D3" s="6">
        <v>18</v>
      </c>
      <c r="E3" s="11">
        <v>21</v>
      </c>
    </row>
    <row r="4" spans="1:5" ht="15.75" thickBot="1" x14ac:dyDescent="0.3">
      <c r="A4" s="47"/>
      <c r="B4" s="9">
        <v>2</v>
      </c>
      <c r="C4" s="3">
        <v>14</v>
      </c>
      <c r="D4" s="4">
        <v>16</v>
      </c>
      <c r="E4" s="5">
        <v>18</v>
      </c>
    </row>
    <row r="5" spans="1:5" ht="15.75" thickBot="1" x14ac:dyDescent="0.3"/>
    <row r="6" spans="1:5" s="13" customFormat="1" ht="15.75" thickBot="1" x14ac:dyDescent="0.3">
      <c r="A6" s="12" t="s">
        <v>23</v>
      </c>
      <c r="C6" s="43" t="s">
        <v>4</v>
      </c>
      <c r="D6" s="44"/>
      <c r="E6" s="45"/>
    </row>
    <row r="7" spans="1:5" s="13" customFormat="1" ht="15.75" thickBot="1" x14ac:dyDescent="0.3">
      <c r="B7" s="14"/>
      <c r="C7" s="15" t="s">
        <v>19</v>
      </c>
      <c r="D7" s="16" t="s">
        <v>20</v>
      </c>
      <c r="E7" s="17" t="s">
        <v>21</v>
      </c>
    </row>
    <row r="8" spans="1:5" x14ac:dyDescent="0.25">
      <c r="A8" s="46" t="s">
        <v>3</v>
      </c>
      <c r="B8" s="8">
        <v>1</v>
      </c>
      <c r="C8" s="10">
        <v>20</v>
      </c>
      <c r="D8" s="6">
        <v>17</v>
      </c>
      <c r="E8" s="11">
        <v>15</v>
      </c>
    </row>
    <row r="9" spans="1:5" ht="15.75" thickBot="1" x14ac:dyDescent="0.3">
      <c r="A9" s="47"/>
      <c r="B9" s="9">
        <v>2</v>
      </c>
      <c r="C9" s="3">
        <v>30</v>
      </c>
      <c r="D9" s="4">
        <v>25</v>
      </c>
      <c r="E9" s="5">
        <v>20</v>
      </c>
    </row>
  </sheetData>
  <mergeCells count="4">
    <mergeCell ref="C1:E1"/>
    <mergeCell ref="A3:A4"/>
    <mergeCell ref="C6:E6"/>
    <mergeCell ref="A8:A9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categories</vt:lpstr>
      <vt:lpstr>groupes</vt:lpstr>
      <vt:lpstr>sport1</vt:lpstr>
      <vt:lpstr>sport2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</dc:creator>
  <cp:lastModifiedBy>Little Boy</cp:lastModifiedBy>
  <dcterms:created xsi:type="dcterms:W3CDTF">2015-06-05T18:19:07Z</dcterms:created>
  <dcterms:modified xsi:type="dcterms:W3CDTF">2015-06-06T18:04:28Z</dcterms:modified>
</cp:coreProperties>
</file>