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20" yWindow="630" windowWidth="19635" windowHeight="7440"/>
  </bookViews>
  <sheets>
    <sheet name="Feuil2" sheetId="1" r:id="rId1"/>
  </sheets>
  <calcPr calcId="145621"/>
</workbook>
</file>

<file path=xl/calcChain.xml><?xml version="1.0" encoding="utf-8"?>
<calcChain xmlns="http://schemas.openxmlformats.org/spreadsheetml/2006/main">
  <c r="A10" i="1" l="1"/>
  <c r="A11" i="1"/>
  <c r="A12" i="1"/>
  <c r="A13" i="1"/>
  <c r="A14" i="1"/>
  <c r="A15" i="1"/>
  <c r="A16" i="1"/>
  <c r="A17" i="1"/>
  <c r="A18" i="1"/>
  <c r="C10" i="1"/>
  <c r="D11" i="1" l="1"/>
  <c r="F11" i="1" s="1"/>
  <c r="D12" i="1"/>
  <c r="F12" i="1" s="1"/>
  <c r="D14" i="1"/>
  <c r="F14" i="1" s="1"/>
  <c r="D15" i="1"/>
  <c r="F15" i="1" s="1"/>
  <c r="D17" i="1"/>
  <c r="F17" i="1" s="1"/>
  <c r="D18" i="1"/>
  <c r="F18" i="1" s="1"/>
  <c r="I4" i="1"/>
  <c r="J4" i="1"/>
  <c r="I3" i="1"/>
  <c r="J3" i="1" s="1"/>
  <c r="D13" i="1"/>
  <c r="H14" i="1"/>
  <c r="H13" i="1"/>
  <c r="B13" i="1"/>
  <c r="B17" i="1"/>
  <c r="B14" i="1"/>
  <c r="B12" i="1"/>
  <c r="E14" i="1"/>
  <c r="G13" i="1"/>
  <c r="E17" i="1"/>
  <c r="H11" i="1"/>
  <c r="D10" i="1"/>
  <c r="H16" i="1"/>
  <c r="H15" i="1"/>
  <c r="B11" i="1"/>
  <c r="B15" i="1"/>
  <c r="E12" i="1"/>
  <c r="G18" i="1"/>
  <c r="G14" i="1"/>
  <c r="C14" i="1"/>
  <c r="C18" i="1"/>
  <c r="E16" i="1"/>
  <c r="G10" i="1"/>
  <c r="C16" i="1"/>
  <c r="B16" i="1"/>
  <c r="H18" i="1"/>
  <c r="G16" i="1"/>
  <c r="E13" i="1"/>
  <c r="B18" i="1"/>
  <c r="D16" i="1"/>
  <c r="H17" i="1"/>
  <c r="H12" i="1"/>
  <c r="G11" i="1"/>
  <c r="G15" i="1"/>
  <c r="C17" i="1"/>
  <c r="C11" i="1"/>
  <c r="E11" i="1"/>
  <c r="E15" i="1"/>
  <c r="C13" i="1"/>
  <c r="E18" i="1"/>
  <c r="E10" i="1"/>
  <c r="C12" i="1"/>
  <c r="H10" i="1"/>
  <c r="G17" i="1"/>
  <c r="G12" i="1"/>
  <c r="C15" i="1"/>
  <c r="B10" i="1"/>
  <c r="F16" i="1" l="1"/>
  <c r="F10" i="1"/>
  <c r="F13" i="1"/>
</calcChain>
</file>

<file path=xl/sharedStrings.xml><?xml version="1.0" encoding="utf-8"?>
<sst xmlns="http://schemas.openxmlformats.org/spreadsheetml/2006/main" count="32" uniqueCount="30">
  <si>
    <t> Collaborateur </t>
  </si>
  <si>
    <t> Note de Frais </t>
  </si>
  <si>
    <t> Compte comptable </t>
  </si>
  <si>
    <t> Date de création du Lot </t>
  </si>
  <si>
    <t> Code TVA </t>
  </si>
  <si>
    <t> Nombre de NF </t>
  </si>
  <si>
    <t> Nombre de postes </t>
  </si>
  <si>
    <t> Montant HT </t>
  </si>
  <si>
    <t> Montant TVA </t>
  </si>
  <si>
    <t> Total TTC </t>
  </si>
  <si>
    <t xml:space="preserve"> VALERIE</t>
  </si>
  <si>
    <t>R053243</t>
  </si>
  <si>
    <t>625140 - VOYAGES ET DEPLACEMENTS</t>
  </si>
  <si>
    <t>R20 - 20</t>
  </si>
  <si>
    <t>RESULTAT</t>
  </si>
  <si>
    <t>N° d'écriture</t>
  </si>
  <si>
    <t>Date de pièce</t>
  </si>
  <si>
    <t>Référence</t>
  </si>
  <si>
    <t>COMPTE</t>
  </si>
  <si>
    <t>Montant</t>
  </si>
  <si>
    <t>Sens</t>
  </si>
  <si>
    <t>Code TVA</t>
  </si>
  <si>
    <t>Libellé du poste</t>
  </si>
  <si>
    <t>FRANCK</t>
  </si>
  <si>
    <t>FANNY</t>
  </si>
  <si>
    <t>R053244</t>
  </si>
  <si>
    <t>R053245</t>
  </si>
  <si>
    <t>29/02/2017</t>
  </si>
  <si>
    <t>R20 - 21</t>
  </si>
  <si>
    <t>R20 - 22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</si>
</sst>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2" xfId="0" applyFont="1" applyFill="1" applyBorder="1" applyAlignment="1">
      <alignment horizontal="center" wrapText="1"/>
    </xf>
    <xf numFmtId="49" fontId="1" fillId="0" borderId="1" xfId="0" applyNumberFormat="1" applyFont="1" applyBorder="1" applyAlignment="1">
      <alignment horizontal="left" wrapText="1"/>
    </xf>
    <xf numFmtId="0" fontId="1" fillId="0" borderId="1" xfId="0" applyFont="1" applyBorder="1" applyAlignment="1">
      <alignment horizontal="right" wrapText="1"/>
    </xf>
    <xf numFmtId="0" fontId="1" fillId="0" borderId="0" xfId="0" applyFont="1"/>
    <xf numFmtId="0" fontId="1" fillId="0" borderId="1" xfId="0" applyFont="1" applyBorder="1"/>
    <xf numFmtId="0" fontId="1" fillId="0" borderId="1" xfId="0" applyFont="1" applyFill="1" applyBorder="1"/>
    <xf numFmtId="14" fontId="1" fillId="0" borderId="1" xfId="0" applyNumberFormat="1" applyFont="1" applyBorder="1" applyAlignment="1">
      <alignment horizontal="right" wrapText="1"/>
    </xf>
    <xf numFmtId="14" fontId="1" fillId="0" borderId="1" xfId="0" applyNumberFormat="1" applyFont="1" applyBorder="1" applyAlignment="1">
      <alignment horizontal="right"/>
    </xf>
    <xf numFmtId="14" fontId="1" fillId="0" borderId="1" xfId="0" applyNumberFormat="1" applyFont="1" applyFill="1" applyBorder="1"/>
    <xf numFmtId="0" fontId="1" fillId="0" borderId="1" xfId="0" applyNumberFormat="1" applyFont="1" applyFill="1" applyBorder="1"/>
    <xf numFmtId="0" fontId="1" fillId="0" borderId="1" xfId="0" applyFont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14" fontId="1" fillId="0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8"/>
  <sheetViews>
    <sheetView tabSelected="1" workbookViewId="0">
      <selection activeCell="A10" sqref="A10"/>
    </sheetView>
  </sheetViews>
  <sheetFormatPr baseColWidth="10" defaultRowHeight="12.75" x14ac:dyDescent="0.2"/>
  <cols>
    <col min="1" max="1" width="12.85546875" style="4" bestFit="1" customWidth="1"/>
    <col min="2" max="2" width="11.42578125" style="4"/>
    <col min="3" max="3" width="30.28515625" style="4" bestFit="1" customWidth="1"/>
    <col min="4" max="4" width="10.42578125" style="4" bestFit="1" customWidth="1"/>
    <col min="5" max="5" width="9" style="4" bestFit="1" customWidth="1"/>
    <col min="6" max="7" width="9.85546875" style="4" bestFit="1" customWidth="1"/>
    <col min="8" max="8" width="13.28515625" style="4" bestFit="1" customWidth="1"/>
    <col min="9" max="9" width="8.140625" style="4" bestFit="1" customWidth="1"/>
    <col min="10" max="10" width="9" style="4" bestFit="1" customWidth="1"/>
    <col min="11" max="16384" width="11.42578125" style="4"/>
  </cols>
  <sheetData>
    <row r="1" spans="1:10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s="2" t="s">
        <v>10</v>
      </c>
      <c r="B2" s="2" t="s">
        <v>11</v>
      </c>
      <c r="C2" s="2" t="s">
        <v>12</v>
      </c>
      <c r="D2" s="7">
        <v>42793</v>
      </c>
      <c r="E2" s="2" t="s">
        <v>13</v>
      </c>
      <c r="F2" s="3">
        <v>1</v>
      </c>
      <c r="G2" s="3">
        <v>1</v>
      </c>
      <c r="H2" s="3">
        <v>3.75</v>
      </c>
      <c r="I2" s="3">
        <v>0.75</v>
      </c>
      <c r="J2" s="3">
        <v>4.5</v>
      </c>
    </row>
    <row r="3" spans="1:10" x14ac:dyDescent="0.2">
      <c r="A3" s="5" t="s">
        <v>23</v>
      </c>
      <c r="B3" s="5" t="s">
        <v>25</v>
      </c>
      <c r="C3" s="2" t="s">
        <v>12</v>
      </c>
      <c r="D3" s="8">
        <v>42794</v>
      </c>
      <c r="E3" s="2" t="s">
        <v>28</v>
      </c>
      <c r="F3" s="5">
        <v>1</v>
      </c>
      <c r="G3" s="5">
        <v>1</v>
      </c>
      <c r="H3" s="5">
        <v>5</v>
      </c>
      <c r="I3" s="5">
        <f>0.2*H3</f>
        <v>1</v>
      </c>
      <c r="J3" s="5">
        <f>SUM(H3:I3)</f>
        <v>6</v>
      </c>
    </row>
    <row r="4" spans="1:10" x14ac:dyDescent="0.2">
      <c r="A4" s="5" t="s">
        <v>24</v>
      </c>
      <c r="B4" s="5" t="s">
        <v>26</v>
      </c>
      <c r="C4" s="2" t="s">
        <v>12</v>
      </c>
      <c r="D4" s="11" t="s">
        <v>27</v>
      </c>
      <c r="E4" s="2" t="s">
        <v>29</v>
      </c>
      <c r="F4" s="5">
        <v>1</v>
      </c>
      <c r="G4" s="5">
        <v>1</v>
      </c>
      <c r="H4" s="5">
        <v>8</v>
      </c>
      <c r="I4" s="5">
        <f>0.2*H4</f>
        <v>1.6</v>
      </c>
      <c r="J4" s="5">
        <f>SUM(H4:I4)</f>
        <v>9.6</v>
      </c>
    </row>
    <row r="6" spans="1:10" x14ac:dyDescent="0.2">
      <c r="A6" s="4" t="s">
        <v>14</v>
      </c>
    </row>
    <row r="9" spans="1:10" x14ac:dyDescent="0.2">
      <c r="A9" s="6" t="s">
        <v>15</v>
      </c>
      <c r="B9" s="6" t="s">
        <v>16</v>
      </c>
      <c r="C9" s="6" t="s">
        <v>17</v>
      </c>
      <c r="D9" s="6" t="s">
        <v>18</v>
      </c>
      <c r="E9" s="6" t="s">
        <v>19</v>
      </c>
      <c r="F9" s="6" t="s">
        <v>20</v>
      </c>
      <c r="G9" s="6" t="s">
        <v>21</v>
      </c>
      <c r="H9" s="6" t="s">
        <v>22</v>
      </c>
    </row>
    <row r="10" spans="1:10" x14ac:dyDescent="0.2">
      <c r="A10" s="10">
        <f t="shared" ref="A10:A18" si="0">INT((ROW()-10)/3)+1</f>
        <v>1</v>
      </c>
      <c r="B10" s="13">
        <f t="shared" ref="B10:B18" ca="1" si="1">INDIRECT("D"&amp;INT((ROW()-10)/3)+2)</f>
        <v>42793</v>
      </c>
      <c r="C10" s="9" t="str">
        <f ca="1">INDIRECT("B"&amp;INT((ROW()-10)/3)+2)</f>
        <v>R053243</v>
      </c>
      <c r="D10" s="12" t="str">
        <f t="shared" ref="D10:D18" ca="1" si="2">CHOOSE(MOD((ROW()-10),3)+1,LEFT(INDIRECT("C"&amp;INT((ROW()-10)/3)+2),6),445660,428600)</f>
        <v>625140</v>
      </c>
      <c r="E10" s="6">
        <f ca="1">INDIRECT(ADDRESS(INT((ROW()-10)/3)+2,8+MOD(ROW()-10,3)))</f>
        <v>3.75</v>
      </c>
      <c r="F10" s="6" t="str">
        <f t="shared" ref="F10:F18" ca="1" si="3">IF(D10=428600,"C","D")</f>
        <v>D</v>
      </c>
      <c r="G10" s="10" t="str">
        <f ca="1">INDIRECT("E"&amp;INT((ROW()-10)/3)+2)</f>
        <v>R20 - 20</v>
      </c>
      <c r="H10" s="6" t="str">
        <f ca="1">"NDF"&amp;" "&amp;INDIRECT("A"&amp;INT((ROW()-10)/3)+2)</f>
        <v>NDF  VALERIE</v>
      </c>
    </row>
    <row r="11" spans="1:10" x14ac:dyDescent="0.2">
      <c r="A11" s="10">
        <f t="shared" si="0"/>
        <v>1</v>
      </c>
      <c r="B11" s="13">
        <f t="shared" ca="1" si="1"/>
        <v>42793</v>
      </c>
      <c r="C11" s="9" t="str">
        <f t="shared" ref="C11:C18" ca="1" si="4">INDIRECT("B"&amp;INT((ROW()-10)/3)+2)</f>
        <v>R053243</v>
      </c>
      <c r="D11" s="12">
        <f t="shared" ca="1" si="2"/>
        <v>445660</v>
      </c>
      <c r="E11" s="6">
        <f t="shared" ref="E11:E18" ca="1" si="5">INDIRECT(ADDRESS(INT((ROW()-10)/3)+2,8+MOD(ROW()-10,3)))</f>
        <v>0.75</v>
      </c>
      <c r="F11" s="6" t="str">
        <f t="shared" ca="1" si="3"/>
        <v>D</v>
      </c>
      <c r="G11" s="10" t="str">
        <f t="shared" ref="G11:G18" ca="1" si="6">INDIRECT("E"&amp;INT((ROW()-10)/3)+2)</f>
        <v>R20 - 20</v>
      </c>
      <c r="H11" s="6" t="str">
        <f t="shared" ref="H11:H18" ca="1" si="7">"NDF"&amp;" "&amp;INDIRECT("A"&amp;INT((ROW()-10)/3)+2)</f>
        <v>NDF  VALERIE</v>
      </c>
    </row>
    <row r="12" spans="1:10" x14ac:dyDescent="0.2">
      <c r="A12" s="10">
        <f t="shared" si="0"/>
        <v>1</v>
      </c>
      <c r="B12" s="13">
        <f t="shared" ca="1" si="1"/>
        <v>42793</v>
      </c>
      <c r="C12" s="9" t="str">
        <f t="shared" ca="1" si="4"/>
        <v>R053243</v>
      </c>
      <c r="D12" s="12">
        <f t="shared" ca="1" si="2"/>
        <v>428600</v>
      </c>
      <c r="E12" s="6">
        <f t="shared" ca="1" si="5"/>
        <v>4.5</v>
      </c>
      <c r="F12" s="6" t="str">
        <f t="shared" ca="1" si="3"/>
        <v>C</v>
      </c>
      <c r="G12" s="10" t="str">
        <f t="shared" ca="1" si="6"/>
        <v>R20 - 20</v>
      </c>
      <c r="H12" s="6" t="str">
        <f t="shared" ca="1" si="7"/>
        <v>NDF  VALERIE</v>
      </c>
    </row>
    <row r="13" spans="1:10" x14ac:dyDescent="0.2">
      <c r="A13" s="10">
        <f t="shared" si="0"/>
        <v>2</v>
      </c>
      <c r="B13" s="13">
        <f t="shared" ca="1" si="1"/>
        <v>42794</v>
      </c>
      <c r="C13" s="9" t="str">
        <f t="shared" ca="1" si="4"/>
        <v>R053244</v>
      </c>
      <c r="D13" s="12" t="str">
        <f t="shared" ca="1" si="2"/>
        <v>625140</v>
      </c>
      <c r="E13" s="6">
        <f t="shared" ca="1" si="5"/>
        <v>5</v>
      </c>
      <c r="F13" s="6" t="str">
        <f t="shared" ca="1" si="3"/>
        <v>D</v>
      </c>
      <c r="G13" s="10" t="str">
        <f t="shared" ca="1" si="6"/>
        <v>R20 - 21</v>
      </c>
      <c r="H13" s="6" t="str">
        <f t="shared" ca="1" si="7"/>
        <v>NDF FRANCK</v>
      </c>
    </row>
    <row r="14" spans="1:10" x14ac:dyDescent="0.2">
      <c r="A14" s="10">
        <f t="shared" si="0"/>
        <v>2</v>
      </c>
      <c r="B14" s="13">
        <f t="shared" ca="1" si="1"/>
        <v>42794</v>
      </c>
      <c r="C14" s="9" t="str">
        <f t="shared" ca="1" si="4"/>
        <v>R053244</v>
      </c>
      <c r="D14" s="12">
        <f t="shared" ca="1" si="2"/>
        <v>445660</v>
      </c>
      <c r="E14" s="6">
        <f t="shared" ca="1" si="5"/>
        <v>1</v>
      </c>
      <c r="F14" s="6" t="str">
        <f t="shared" ca="1" si="3"/>
        <v>D</v>
      </c>
      <c r="G14" s="10" t="str">
        <f t="shared" ca="1" si="6"/>
        <v>R20 - 21</v>
      </c>
      <c r="H14" s="6" t="str">
        <f t="shared" ca="1" si="7"/>
        <v>NDF FRANCK</v>
      </c>
    </row>
    <row r="15" spans="1:10" x14ac:dyDescent="0.2">
      <c r="A15" s="10">
        <f t="shared" si="0"/>
        <v>2</v>
      </c>
      <c r="B15" s="13">
        <f t="shared" ca="1" si="1"/>
        <v>42794</v>
      </c>
      <c r="C15" s="9" t="str">
        <f t="shared" ca="1" si="4"/>
        <v>R053244</v>
      </c>
      <c r="D15" s="12">
        <f t="shared" ca="1" si="2"/>
        <v>428600</v>
      </c>
      <c r="E15" s="6">
        <f t="shared" ca="1" si="5"/>
        <v>6</v>
      </c>
      <c r="F15" s="6" t="str">
        <f t="shared" ca="1" si="3"/>
        <v>C</v>
      </c>
      <c r="G15" s="10" t="str">
        <f t="shared" ca="1" si="6"/>
        <v>R20 - 21</v>
      </c>
      <c r="H15" s="6" t="str">
        <f t="shared" ca="1" si="7"/>
        <v>NDF FRANCK</v>
      </c>
    </row>
    <row r="16" spans="1:10" x14ac:dyDescent="0.2">
      <c r="A16" s="10">
        <f t="shared" si="0"/>
        <v>3</v>
      </c>
      <c r="B16" s="13" t="str">
        <f t="shared" ca="1" si="1"/>
        <v>29/02/2017</v>
      </c>
      <c r="C16" s="9" t="str">
        <f t="shared" ca="1" si="4"/>
        <v>R053245</v>
      </c>
      <c r="D16" s="12" t="str">
        <f t="shared" ca="1" si="2"/>
        <v>625140</v>
      </c>
      <c r="E16" s="6">
        <f t="shared" ca="1" si="5"/>
        <v>8</v>
      </c>
      <c r="F16" s="6" t="str">
        <f t="shared" ca="1" si="3"/>
        <v>D</v>
      </c>
      <c r="G16" s="10" t="str">
        <f t="shared" ca="1" si="6"/>
        <v>R20 - 22</v>
      </c>
      <c r="H16" s="6" t="str">
        <f t="shared" ca="1" si="7"/>
        <v>NDF FANNY</v>
      </c>
    </row>
    <row r="17" spans="1:8" x14ac:dyDescent="0.2">
      <c r="A17" s="10">
        <f t="shared" si="0"/>
        <v>3</v>
      </c>
      <c r="B17" s="13" t="str">
        <f t="shared" ca="1" si="1"/>
        <v>29/02/2017</v>
      </c>
      <c r="C17" s="9" t="str">
        <f t="shared" ca="1" si="4"/>
        <v>R053245</v>
      </c>
      <c r="D17" s="12">
        <f t="shared" ca="1" si="2"/>
        <v>445660</v>
      </c>
      <c r="E17" s="6">
        <f t="shared" ca="1" si="5"/>
        <v>1.6</v>
      </c>
      <c r="F17" s="6" t="str">
        <f t="shared" ca="1" si="3"/>
        <v>D</v>
      </c>
      <c r="G17" s="10" t="str">
        <f t="shared" ca="1" si="6"/>
        <v>R20 - 22</v>
      </c>
      <c r="H17" s="6" t="str">
        <f t="shared" ca="1" si="7"/>
        <v>NDF FANNY</v>
      </c>
    </row>
    <row r="18" spans="1:8" x14ac:dyDescent="0.2">
      <c r="A18" s="10">
        <f t="shared" si="0"/>
        <v>3</v>
      </c>
      <c r="B18" s="13" t="str">
        <f t="shared" ca="1" si="1"/>
        <v>29/02/2017</v>
      </c>
      <c r="C18" s="9" t="str">
        <f t="shared" ca="1" si="4"/>
        <v>R053245</v>
      </c>
      <c r="D18" s="12">
        <f t="shared" ca="1" si="2"/>
        <v>428600</v>
      </c>
      <c r="E18" s="6">
        <f t="shared" ca="1" si="5"/>
        <v>9.6</v>
      </c>
      <c r="F18" s="6" t="str">
        <f t="shared" ca="1" si="3"/>
        <v>C</v>
      </c>
      <c r="G18" s="10" t="str">
        <f t="shared" ca="1" si="6"/>
        <v>R20 - 22</v>
      </c>
      <c r="H18" s="6" t="str">
        <f t="shared" ca="1" si="7"/>
        <v>NDF FANNY</v>
      </c>
    </row>
  </sheetData>
  <conditionalFormatting sqref="A9">
    <cfRule type="expression" dxfId="0" priority="2">
      <formula>$A9&lt;&gt;""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</dc:creator>
  <cp:lastModifiedBy>Little Boy</cp:lastModifiedBy>
  <dcterms:created xsi:type="dcterms:W3CDTF">2017-04-15T23:15:48Z</dcterms:created>
  <dcterms:modified xsi:type="dcterms:W3CDTF">2017-04-16T12:55:54Z</dcterms:modified>
</cp:coreProperties>
</file>