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groupechequedejeuner.sharepoint.com/sites/AstreinteDSID/Documents partages/General/Documents de travail/Recup/"/>
    </mc:Choice>
  </mc:AlternateContent>
  <xr:revisionPtr revIDLastSave="1324" documentId="8_{053A088F-6F13-49E8-B222-30287AA31CE7}" xr6:coauthVersionLast="46" xr6:coauthVersionMax="46" xr10:uidLastSave="{6C607085-1FD7-4B87-962C-3E1BEE3F8FF9}"/>
  <bookViews>
    <workbookView xWindow="28680" yWindow="-120" windowWidth="29040" windowHeight="16440" tabRatio="706" activeTab="2" xr2:uid="{69A65D6C-D721-419E-9C82-577DB8D3E25D}"/>
  </bookViews>
  <sheets>
    <sheet name="Planning" sheetId="4" r:id="rId1"/>
    <sheet name="Feuille d'intervention" sheetId="5" r:id="rId2"/>
    <sheet name="RH Individuel " sheetId="7" r:id="rId3"/>
    <sheet name="Listes" sheetId="8" r:id="rId4"/>
  </sheets>
  <definedNames>
    <definedName name="Alerteseuil">Planning!$D$5:$D$9</definedName>
    <definedName name="annee">Listes!$D$2:$D$5</definedName>
    <definedName name="collaborateurs">Listes!$F$2:$I$5</definedName>
    <definedName name="mois">Listes!$B$2:$B$13</definedName>
    <definedName name="Sema1">Planning!$E$5:$E$9</definedName>
    <definedName name="Sema10">Planning!$N$5:$N$9</definedName>
    <definedName name="Sema11">Planning!$O$5:$O$9</definedName>
    <definedName name="Sema12">Planning!$P$5:$P$9</definedName>
    <definedName name="Sema13">Planning!$Q$5:$Q$9</definedName>
    <definedName name="Sema14">Planning!$R$5:$R$9</definedName>
    <definedName name="Sema15">Planning!$S$5:$S$9</definedName>
    <definedName name="Sema16">Planning!$T$5:$T$9</definedName>
    <definedName name="Sema17">Planning!$U$5:$U$9</definedName>
    <definedName name="Sema18">Planning!$V$5:$V$9</definedName>
    <definedName name="Sema19">Planning!$W$5:$W$9</definedName>
    <definedName name="Sema2">Planning!$F$5:$F$9</definedName>
    <definedName name="Sema20">Planning!$X$5:$X$9</definedName>
    <definedName name="Sema21">Planning!$Y$5:$Y$9</definedName>
    <definedName name="Sema22">Planning!$Z$5:$Z$9</definedName>
    <definedName name="Sema23">Planning!$AA$5:$AA$9</definedName>
    <definedName name="Sema24">Planning!$AB$5:$AB$9</definedName>
    <definedName name="Sema25">Planning!$AC$5:$AC$9</definedName>
    <definedName name="Sema26">Planning!$AD$5:$AD$9</definedName>
    <definedName name="Sema27">Planning!$AE$5:$AE$9</definedName>
    <definedName name="Sema28">Planning!$AF$5:$AF$9</definedName>
    <definedName name="Sema29">Planning!$AG$5:$AG$9</definedName>
    <definedName name="Sema3">Planning!$G$5:$G$9</definedName>
    <definedName name="Sema30">Planning!$AH$5:$AH$9</definedName>
    <definedName name="Sema31">Planning!$AI$5:$AI$9</definedName>
    <definedName name="Sema32">Planning!$AJ$5:$AJ$9</definedName>
    <definedName name="Sema33">Planning!$AK$5:$AK$9</definedName>
    <definedName name="Sema34">Planning!$AL$5:$AL$9</definedName>
    <definedName name="Sema35">Planning!$AM$5:$AM$9</definedName>
    <definedName name="Sema36">Planning!$AN$5:$AN$9</definedName>
    <definedName name="Sema37">Planning!$AO$5:$AO$9</definedName>
    <definedName name="Sema38">Planning!$AP$5:$AP$9</definedName>
    <definedName name="Sema39">Planning!$AQ$5:$AQ$9</definedName>
    <definedName name="Sema4">Planning!$H$5:$H$9</definedName>
    <definedName name="Sema40">Planning!$AR$5:$AR$9</definedName>
    <definedName name="Sema41">Planning!$AS$5:$AS$9</definedName>
    <definedName name="Sema42">Planning!$AT$5:$AT$9</definedName>
    <definedName name="Sema43">Planning!$AU$5:$AU$9</definedName>
    <definedName name="Sema44">Planning!$AV$5:$AV$9</definedName>
    <definedName name="Sema45">Planning!$AW$5:$AW$9</definedName>
    <definedName name="Sema46">Planning!$AX$5:$AX$9</definedName>
    <definedName name="Sema47">Planning!$AY$5:$AY$9</definedName>
    <definedName name="Sema48">Planning!$AZ$5:$AZ$9</definedName>
    <definedName name="sema49">Planning!$BA$5:$BA$9</definedName>
    <definedName name="Sema5">Planning!$I$5:$I$9</definedName>
    <definedName name="Sema50">Planning!$BB$5:$BB$9</definedName>
    <definedName name="Sema51">Planning!$BC$5:$BC$9</definedName>
    <definedName name="Sema52">Planning!$BD$5:$BD$9</definedName>
    <definedName name="Sema53">Planning!$BE$5:$BE$9</definedName>
    <definedName name="Sema6">Planning!$J$5:$J$9</definedName>
    <definedName name="Sema7">Planning!$K$5:$K$9</definedName>
    <definedName name="Sema8">Planning!$L$5:$L$9</definedName>
    <definedName name="Sema9">Planning!$M$5:$M$9</definedName>
    <definedName name="Tata">Planning!$A$7:$BD$7</definedName>
    <definedName name="Titi">Planning!$A$9:$BD$9</definedName>
    <definedName name="Toto">Planning!$A$6:$AD$6</definedName>
    <definedName name="Tutu">Planning!$A$8:$BD$8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" i="4" l="1"/>
  <c r="G8" i="5" l="1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78" i="5"/>
  <c r="G79" i="5"/>
  <c r="G80" i="5"/>
  <c r="G81" i="5"/>
  <c r="G82" i="5"/>
  <c r="G83" i="5"/>
  <c r="G84" i="5"/>
  <c r="G85" i="5"/>
  <c r="G86" i="5"/>
  <c r="G87" i="5"/>
  <c r="G88" i="5"/>
  <c r="G89" i="5"/>
  <c r="G90" i="5"/>
  <c r="G91" i="5"/>
  <c r="G92" i="5"/>
  <c r="G93" i="5"/>
  <c r="G94" i="5"/>
  <c r="G95" i="5"/>
  <c r="G96" i="5"/>
  <c r="G97" i="5"/>
  <c r="G98" i="5"/>
  <c r="G99" i="5"/>
  <c r="G100" i="5"/>
  <c r="G101" i="5"/>
  <c r="G102" i="5"/>
  <c r="G103" i="5"/>
  <c r="G104" i="5"/>
  <c r="G105" i="5"/>
  <c r="G106" i="5"/>
  <c r="L7" i="7"/>
  <c r="M5" i="7"/>
  <c r="G20" i="4"/>
  <c r="H20" i="4"/>
  <c r="I20" i="4"/>
  <c r="J20" i="4"/>
  <c r="K20" i="4"/>
  <c r="L20" i="4"/>
  <c r="M20" i="4"/>
  <c r="N20" i="4"/>
  <c r="O20" i="4"/>
  <c r="P20" i="4"/>
  <c r="Q20" i="4"/>
  <c r="R20" i="4"/>
  <c r="S20" i="4"/>
  <c r="T20" i="4"/>
  <c r="U20" i="4"/>
  <c r="V20" i="4"/>
  <c r="W20" i="4"/>
  <c r="X20" i="4"/>
  <c r="Y20" i="4"/>
  <c r="Z20" i="4"/>
  <c r="AA20" i="4"/>
  <c r="AB20" i="4"/>
  <c r="AC20" i="4"/>
  <c r="AD20" i="4"/>
  <c r="AE20" i="4"/>
  <c r="AF20" i="4"/>
  <c r="AG20" i="4"/>
  <c r="AH20" i="4"/>
  <c r="AI20" i="4"/>
  <c r="AJ20" i="4"/>
  <c r="AK20" i="4"/>
  <c r="AL20" i="4"/>
  <c r="AM20" i="4"/>
  <c r="AN20" i="4"/>
  <c r="AO20" i="4"/>
  <c r="AP20" i="4"/>
  <c r="AQ20" i="4"/>
  <c r="AR20" i="4"/>
  <c r="AS20" i="4"/>
  <c r="AT20" i="4"/>
  <c r="AU20" i="4"/>
  <c r="AV20" i="4"/>
  <c r="AW20" i="4"/>
  <c r="AX20" i="4"/>
  <c r="AY20" i="4"/>
  <c r="AZ20" i="4"/>
  <c r="BA20" i="4"/>
  <c r="BB20" i="4"/>
  <c r="BC20" i="4"/>
  <c r="BD20" i="4"/>
  <c r="BE20" i="4"/>
  <c r="F20" i="4"/>
  <c r="E20" i="4"/>
  <c r="D7" i="4"/>
  <c r="D8" i="4"/>
  <c r="D9" i="4"/>
  <c r="D6" i="4"/>
  <c r="C7" i="4"/>
  <c r="C8" i="4"/>
  <c r="C9" i="4"/>
  <c r="C6" i="4"/>
  <c r="Q19" i="4" l="1"/>
  <c r="AK19" i="4"/>
  <c r="U19" i="4"/>
  <c r="BA19" i="4"/>
  <c r="AW19" i="4"/>
  <c r="AG19" i="4"/>
  <c r="BE17" i="4"/>
  <c r="G15" i="4"/>
  <c r="K15" i="4"/>
  <c r="O15" i="4"/>
  <c r="S15" i="4"/>
  <c r="W15" i="4"/>
  <c r="AA15" i="4"/>
  <c r="AE15" i="4"/>
  <c r="AI15" i="4"/>
  <c r="AM15" i="4"/>
  <c r="AQ15" i="4"/>
  <c r="AU15" i="4"/>
  <c r="AY15" i="4"/>
  <c r="BC15" i="4"/>
  <c r="H16" i="4"/>
  <c r="L16" i="4"/>
  <c r="P16" i="4"/>
  <c r="T16" i="4"/>
  <c r="X16" i="4"/>
  <c r="AB16" i="4"/>
  <c r="AF16" i="4"/>
  <c r="AJ16" i="4"/>
  <c r="AN16" i="4"/>
  <c r="AR16" i="4"/>
  <c r="AV16" i="4"/>
  <c r="AZ16" i="4"/>
  <c r="BD16" i="4"/>
  <c r="I17" i="4"/>
  <c r="M17" i="4"/>
  <c r="Q17" i="4"/>
  <c r="U17" i="4"/>
  <c r="Y17" i="4"/>
  <c r="AC17" i="4"/>
  <c r="AG17" i="4"/>
  <c r="AK17" i="4"/>
  <c r="AO17" i="4"/>
  <c r="AS17" i="4"/>
  <c r="AW17" i="4"/>
  <c r="BA17" i="4"/>
  <c r="F18" i="4"/>
  <c r="J18" i="4"/>
  <c r="N18" i="4"/>
  <c r="R18" i="4"/>
  <c r="V18" i="4"/>
  <c r="Z18" i="4"/>
  <c r="AD18" i="4"/>
  <c r="AH18" i="4"/>
  <c r="AL18" i="4"/>
  <c r="AP18" i="4"/>
  <c r="AT18" i="4"/>
  <c r="AX18" i="4"/>
  <c r="BB18" i="4"/>
  <c r="G19" i="4"/>
  <c r="K19" i="4"/>
  <c r="O19" i="4"/>
  <c r="S19" i="4"/>
  <c r="W19" i="4"/>
  <c r="AA19" i="4"/>
  <c r="AE19" i="4"/>
  <c r="AI19" i="4"/>
  <c r="AM19" i="4"/>
  <c r="AQ19" i="4"/>
  <c r="AU19" i="4"/>
  <c r="AY19" i="4"/>
  <c r="BC19" i="4"/>
  <c r="E18" i="4"/>
  <c r="M15" i="4"/>
  <c r="Y15" i="4"/>
  <c r="AK15" i="4"/>
  <c r="AS15" i="4"/>
  <c r="F16" i="4"/>
  <c r="R16" i="4"/>
  <c r="AD16" i="4"/>
  <c r="AP16" i="4"/>
  <c r="AX16" i="4"/>
  <c r="G17" i="4"/>
  <c r="S17" i="4"/>
  <c r="AE17" i="4"/>
  <c r="AQ17" i="4"/>
  <c r="BC17" i="4"/>
  <c r="P18" i="4"/>
  <c r="AB18" i="4"/>
  <c r="AJ18" i="4"/>
  <c r="AR18" i="4"/>
  <c r="BD18" i="4"/>
  <c r="BE16" i="4"/>
  <c r="H15" i="4"/>
  <c r="L15" i="4"/>
  <c r="P15" i="4"/>
  <c r="T15" i="4"/>
  <c r="X15" i="4"/>
  <c r="AB15" i="4"/>
  <c r="AF15" i="4"/>
  <c r="AJ15" i="4"/>
  <c r="AN15" i="4"/>
  <c r="AR15" i="4"/>
  <c r="AV15" i="4"/>
  <c r="AZ15" i="4"/>
  <c r="BD15" i="4"/>
  <c r="I16" i="4"/>
  <c r="M16" i="4"/>
  <c r="Q16" i="4"/>
  <c r="U16" i="4"/>
  <c r="Y16" i="4"/>
  <c r="AC16" i="4"/>
  <c r="AG16" i="4"/>
  <c r="AK16" i="4"/>
  <c r="AO16" i="4"/>
  <c r="AS16" i="4"/>
  <c r="AW16" i="4"/>
  <c r="BA16" i="4"/>
  <c r="F17" i="4"/>
  <c r="J17" i="4"/>
  <c r="N17" i="4"/>
  <c r="R17" i="4"/>
  <c r="V17" i="4"/>
  <c r="Z17" i="4"/>
  <c r="AD17" i="4"/>
  <c r="AH17" i="4"/>
  <c r="AL17" i="4"/>
  <c r="AP17" i="4"/>
  <c r="AT17" i="4"/>
  <c r="AX17" i="4"/>
  <c r="BB17" i="4"/>
  <c r="G18" i="4"/>
  <c r="K18" i="4"/>
  <c r="O18" i="4"/>
  <c r="S18" i="4"/>
  <c r="W18" i="4"/>
  <c r="AA18" i="4"/>
  <c r="AE18" i="4"/>
  <c r="AI18" i="4"/>
  <c r="AM18" i="4"/>
  <c r="AQ18" i="4"/>
  <c r="AU18" i="4"/>
  <c r="AY18" i="4"/>
  <c r="BC18" i="4"/>
  <c r="H19" i="4"/>
  <c r="L19" i="4"/>
  <c r="P19" i="4"/>
  <c r="T19" i="4"/>
  <c r="X19" i="4"/>
  <c r="AB19" i="4"/>
  <c r="AF19" i="4"/>
  <c r="AJ19" i="4"/>
  <c r="AN19" i="4"/>
  <c r="AR19" i="4"/>
  <c r="AV19" i="4"/>
  <c r="AZ19" i="4"/>
  <c r="BD19" i="4"/>
  <c r="E19" i="4"/>
  <c r="Q15" i="4"/>
  <c r="AC15" i="4"/>
  <c r="AO15" i="4"/>
  <c r="BA15" i="4"/>
  <c r="N16" i="4"/>
  <c r="Z16" i="4"/>
  <c r="AL16" i="4"/>
  <c r="BB16" i="4"/>
  <c r="O17" i="4"/>
  <c r="AA17" i="4"/>
  <c r="AM17" i="4"/>
  <c r="AY17" i="4"/>
  <c r="L18" i="4"/>
  <c r="T18" i="4"/>
  <c r="AF18" i="4"/>
  <c r="AV18" i="4"/>
  <c r="M19" i="4"/>
  <c r="BE15" i="4"/>
  <c r="BE19" i="4"/>
  <c r="BE18" i="4"/>
  <c r="F15" i="4"/>
  <c r="J15" i="4"/>
  <c r="N15" i="4"/>
  <c r="R15" i="4"/>
  <c r="V15" i="4"/>
  <c r="Z15" i="4"/>
  <c r="AD15" i="4"/>
  <c r="AH15" i="4"/>
  <c r="AL15" i="4"/>
  <c r="AP15" i="4"/>
  <c r="AT15" i="4"/>
  <c r="AX15" i="4"/>
  <c r="BB15" i="4"/>
  <c r="G16" i="4"/>
  <c r="K16" i="4"/>
  <c r="O16" i="4"/>
  <c r="S16" i="4"/>
  <c r="W16" i="4"/>
  <c r="AA16" i="4"/>
  <c r="AE16" i="4"/>
  <c r="AI16" i="4"/>
  <c r="AM16" i="4"/>
  <c r="AQ16" i="4"/>
  <c r="AU16" i="4"/>
  <c r="AY16" i="4"/>
  <c r="BC16" i="4"/>
  <c r="H17" i="4"/>
  <c r="L17" i="4"/>
  <c r="P17" i="4"/>
  <c r="T17" i="4"/>
  <c r="X17" i="4"/>
  <c r="AB17" i="4"/>
  <c r="AF17" i="4"/>
  <c r="AJ17" i="4"/>
  <c r="AN17" i="4"/>
  <c r="AR17" i="4"/>
  <c r="AV17" i="4"/>
  <c r="AZ17" i="4"/>
  <c r="BD17" i="4"/>
  <c r="I18" i="4"/>
  <c r="M18" i="4"/>
  <c r="Q18" i="4"/>
  <c r="U18" i="4"/>
  <c r="Y18" i="4"/>
  <c r="AC18" i="4"/>
  <c r="AG18" i="4"/>
  <c r="AK18" i="4"/>
  <c r="AO18" i="4"/>
  <c r="AS18" i="4"/>
  <c r="AW18" i="4"/>
  <c r="BA18" i="4"/>
  <c r="F19" i="4"/>
  <c r="J19" i="4"/>
  <c r="N19" i="4"/>
  <c r="R19" i="4"/>
  <c r="V19" i="4"/>
  <c r="Z19" i="4"/>
  <c r="AD19" i="4"/>
  <c r="AH19" i="4"/>
  <c r="AL19" i="4"/>
  <c r="AP19" i="4"/>
  <c r="AT19" i="4"/>
  <c r="AX19" i="4"/>
  <c r="BB19" i="4"/>
  <c r="E17" i="4"/>
  <c r="I15" i="4"/>
  <c r="U15" i="4"/>
  <c r="AG15" i="4"/>
  <c r="AW15" i="4"/>
  <c r="J16" i="4"/>
  <c r="V16" i="4"/>
  <c r="AH16" i="4"/>
  <c r="AT16" i="4"/>
  <c r="K17" i="4"/>
  <c r="W17" i="4"/>
  <c r="AI17" i="4"/>
  <c r="AU17" i="4"/>
  <c r="H18" i="4"/>
  <c r="X18" i="4"/>
  <c r="AN18" i="4"/>
  <c r="AZ18" i="4"/>
  <c r="I19" i="4"/>
  <c r="E15" i="4"/>
  <c r="AS19" i="4"/>
  <c r="AC19" i="4"/>
  <c r="E16" i="4"/>
  <c r="AO19" i="4"/>
  <c r="Y19" i="4"/>
  <c r="G4" i="5"/>
  <c r="G5" i="5"/>
  <c r="G6" i="5"/>
  <c r="G7" i="5"/>
  <c r="G3" i="5"/>
  <c r="L3" i="8" l="1"/>
  <c r="E4" i="7"/>
  <c r="M1" i="7" l="1"/>
  <c r="L1" i="7"/>
  <c r="B4" i="7"/>
  <c r="A4" i="7"/>
  <c r="F4" i="7"/>
  <c r="E5" i="7"/>
  <c r="L13" i="8"/>
  <c r="L14" i="8"/>
  <c r="L15" i="8"/>
  <c r="L11" i="8"/>
  <c r="L12" i="8"/>
  <c r="L7" i="8"/>
  <c r="L4" i="8"/>
  <c r="L6" i="8"/>
  <c r="C4" i="7" a="1"/>
  <c r="B5" i="7" l="1"/>
  <c r="A5" i="7"/>
  <c r="H4" i="7"/>
  <c r="E6" i="7"/>
  <c r="F5" i="7"/>
  <c r="H5" i="7" s="1"/>
  <c r="G4" i="7"/>
  <c r="C4" i="7"/>
  <c r="D4" i="7" s="1"/>
  <c r="L9" i="8"/>
  <c r="L10" i="8"/>
  <c r="L5" i="8"/>
  <c r="L8" i="8"/>
  <c r="C5" i="7" a="1"/>
  <c r="A6" i="7" l="1"/>
  <c r="B6" i="7"/>
  <c r="E7" i="7"/>
  <c r="F6" i="7"/>
  <c r="G5" i="7"/>
  <c r="C5" i="7"/>
  <c r="D5" i="7" s="1"/>
  <c r="C6" i="7" a="1"/>
  <c r="A7" i="7" l="1"/>
  <c r="B7" i="7"/>
  <c r="G6" i="7"/>
  <c r="H6" i="7"/>
  <c r="C6" i="7"/>
  <c r="D6" i="7" s="1"/>
  <c r="E8" i="7"/>
  <c r="F7" i="7"/>
  <c r="H7" i="7" s="1"/>
  <c r="C7" i="7" a="1"/>
  <c r="A8" i="7" l="1"/>
  <c r="B8" i="7"/>
  <c r="C7" i="7"/>
  <c r="D7" i="7" s="1"/>
  <c r="G7" i="7"/>
  <c r="E9" i="7"/>
  <c r="F8" i="7"/>
  <c r="H8" i="7" s="1"/>
  <c r="C8" i="7" a="1"/>
  <c r="B9" i="7" l="1"/>
  <c r="A9" i="7"/>
  <c r="C8" i="7"/>
  <c r="D8" i="7" s="1"/>
  <c r="G8" i="7"/>
  <c r="E10" i="7"/>
  <c r="F9" i="7"/>
  <c r="H9" i="7" s="1"/>
  <c r="C9" i="7" a="1"/>
  <c r="A10" i="7" l="1"/>
  <c r="B10" i="7"/>
  <c r="C9" i="7"/>
  <c r="D9" i="7" s="1"/>
  <c r="E11" i="7"/>
  <c r="F10" i="7"/>
  <c r="H10" i="7" s="1"/>
  <c r="G9" i="7"/>
  <c r="C10" i="7" a="1"/>
  <c r="B11" i="7" l="1"/>
  <c r="A11" i="7"/>
  <c r="C10" i="7"/>
  <c r="D10" i="7" s="1"/>
  <c r="E12" i="7"/>
  <c r="F11" i="7"/>
  <c r="H11" i="7" s="1"/>
  <c r="G10" i="7"/>
  <c r="C11" i="7" a="1"/>
  <c r="A12" i="7" l="1"/>
  <c r="B12" i="7"/>
  <c r="C11" i="7"/>
  <c r="D11" i="7" s="1"/>
  <c r="G11" i="7"/>
  <c r="E13" i="7"/>
  <c r="F12" i="7"/>
  <c r="H12" i="7" s="1"/>
  <c r="C12" i="7" a="1"/>
  <c r="B13" i="7" l="1"/>
  <c r="A13" i="7"/>
  <c r="C12" i="7"/>
  <c r="D12" i="7" s="1"/>
  <c r="G12" i="7"/>
  <c r="E14" i="7"/>
  <c r="F13" i="7"/>
  <c r="H13" i="7" s="1"/>
  <c r="C13" i="7" a="1"/>
  <c r="A14" i="7" l="1"/>
  <c r="B14" i="7"/>
  <c r="C13" i="7"/>
  <c r="D13" i="7" s="1"/>
  <c r="E15" i="7"/>
  <c r="F14" i="7"/>
  <c r="H14" i="7" s="1"/>
  <c r="G13" i="7"/>
  <c r="C14" i="7" a="1"/>
  <c r="A15" i="7" l="1"/>
  <c r="B15" i="7"/>
  <c r="C14" i="7"/>
  <c r="D14" i="7" s="1"/>
  <c r="G14" i="7"/>
  <c r="E16" i="7"/>
  <c r="F15" i="7"/>
  <c r="H15" i="7" s="1"/>
  <c r="C15" i="7" a="1"/>
  <c r="B16" i="7" l="1"/>
  <c r="A16" i="7"/>
  <c r="C15" i="7"/>
  <c r="D15" i="7" s="1"/>
  <c r="E17" i="7"/>
  <c r="F16" i="7"/>
  <c r="H16" i="7" s="1"/>
  <c r="G15" i="7"/>
  <c r="C16" i="7" a="1"/>
  <c r="B17" i="7" l="1"/>
  <c r="A17" i="7"/>
  <c r="C16" i="7"/>
  <c r="D16" i="7" s="1"/>
  <c r="G16" i="7"/>
  <c r="E18" i="7"/>
  <c r="F17" i="7"/>
  <c r="H17" i="7" s="1"/>
  <c r="C17" i="7" a="1"/>
  <c r="A18" i="7" l="1"/>
  <c r="B18" i="7"/>
  <c r="C17" i="7"/>
  <c r="D17" i="7" s="1"/>
  <c r="E19" i="7"/>
  <c r="F18" i="7"/>
  <c r="H18" i="7" s="1"/>
  <c r="G17" i="7"/>
  <c r="C18" i="7" a="1"/>
  <c r="A19" i="7" l="1"/>
  <c r="B19" i="7"/>
  <c r="C18" i="7"/>
  <c r="D18" i="7" s="1"/>
  <c r="G18" i="7"/>
  <c r="E20" i="7"/>
  <c r="F19" i="7"/>
  <c r="H19" i="7" s="1"/>
  <c r="C19" i="7" a="1"/>
  <c r="A20" i="7" l="1"/>
  <c r="B20" i="7"/>
  <c r="C19" i="7"/>
  <c r="D19" i="7" s="1"/>
  <c r="E21" i="7"/>
  <c r="F20" i="7"/>
  <c r="G19" i="7"/>
  <c r="C20" i="7" a="1"/>
  <c r="B21" i="7" l="1"/>
  <c r="A21" i="7"/>
  <c r="C20" i="7"/>
  <c r="D20" i="7" s="1"/>
  <c r="H20" i="7"/>
  <c r="G20" i="7"/>
  <c r="E22" i="7"/>
  <c r="F21" i="7"/>
  <c r="G21" i="7" s="1"/>
  <c r="C21" i="7" a="1"/>
  <c r="A22" i="7" l="1"/>
  <c r="B22" i="7"/>
  <c r="H21" i="7"/>
  <c r="C21" i="7"/>
  <c r="D21" i="7" s="1"/>
  <c r="E23" i="7"/>
  <c r="F22" i="7"/>
  <c r="G22" i="7" s="1"/>
  <c r="C22" i="7" a="1"/>
  <c r="A23" i="7" l="1"/>
  <c r="B23" i="7"/>
  <c r="H22" i="7"/>
  <c r="C22" i="7"/>
  <c r="D22" i="7" s="1"/>
  <c r="E24" i="7"/>
  <c r="F23" i="7"/>
  <c r="G23" i="7" s="1"/>
  <c r="C23" i="7" a="1"/>
  <c r="A24" i="7" l="1"/>
  <c r="B24" i="7"/>
  <c r="H23" i="7"/>
  <c r="C23" i="7"/>
  <c r="D23" i="7" s="1"/>
  <c r="E25" i="7"/>
  <c r="F24" i="7"/>
  <c r="G24" i="7" s="1"/>
  <c r="C24" i="7" a="1"/>
  <c r="B25" i="7" l="1"/>
  <c r="A25" i="7"/>
  <c r="H24" i="7"/>
  <c r="C24" i="7"/>
  <c r="D24" i="7" s="1"/>
  <c r="E26" i="7"/>
  <c r="F25" i="7"/>
  <c r="G25" i="7" s="1"/>
  <c r="C25" i="7" a="1"/>
  <c r="A26" i="7" l="1"/>
  <c r="B26" i="7"/>
  <c r="H25" i="7"/>
  <c r="C25" i="7"/>
  <c r="D25" i="7" s="1"/>
  <c r="E27" i="7"/>
  <c r="F26" i="7"/>
  <c r="G26" i="7" s="1"/>
  <c r="C26" i="7" a="1"/>
  <c r="B27" i="7" l="1"/>
  <c r="A27" i="7"/>
  <c r="H26" i="7"/>
  <c r="C26" i="7"/>
  <c r="D26" i="7" s="1"/>
  <c r="E28" i="7"/>
  <c r="F27" i="7"/>
  <c r="G27" i="7" s="1"/>
  <c r="C27" i="7" a="1"/>
  <c r="B28" i="7" l="1"/>
  <c r="A28" i="7"/>
  <c r="H27" i="7"/>
  <c r="C27" i="7"/>
  <c r="D27" i="7" s="1"/>
  <c r="E29" i="7"/>
  <c r="F28" i="7"/>
  <c r="G28" i="7" s="1"/>
  <c r="C28" i="7" a="1"/>
  <c r="B29" i="7" l="1"/>
  <c r="A29" i="7"/>
  <c r="H28" i="7"/>
  <c r="C28" i="7"/>
  <c r="D28" i="7" s="1"/>
  <c r="E30" i="7"/>
  <c r="F29" i="7"/>
  <c r="G29" i="7" s="1"/>
  <c r="C29" i="7" a="1"/>
  <c r="A30" i="7" l="1"/>
  <c r="B30" i="7"/>
  <c r="H29" i="7"/>
  <c r="C29" i="7"/>
  <c r="D29" i="7" s="1"/>
  <c r="E31" i="7"/>
  <c r="F30" i="7"/>
  <c r="G30" i="7" s="1"/>
  <c r="C30" i="7" a="1"/>
  <c r="A31" i="7" l="1"/>
  <c r="B31" i="7"/>
  <c r="H30" i="7"/>
  <c r="C30" i="7"/>
  <c r="D30" i="7" s="1"/>
  <c r="E32" i="7"/>
  <c r="F31" i="7"/>
  <c r="G31" i="7" s="1"/>
  <c r="C31" i="7" a="1"/>
  <c r="A32" i="7" l="1"/>
  <c r="B32" i="7"/>
  <c r="F32" i="7"/>
  <c r="H32" i="7" s="1"/>
  <c r="H31" i="7"/>
  <c r="C31" i="7"/>
  <c r="D31" i="7" s="1"/>
  <c r="E33" i="7"/>
  <c r="C32" i="7" a="1"/>
  <c r="B33" i="7" l="1"/>
  <c r="A33" i="7"/>
  <c r="G32" i="7"/>
  <c r="F33" i="7"/>
  <c r="H33" i="7" s="1"/>
  <c r="C32" i="7"/>
  <c r="D32" i="7" s="1"/>
  <c r="E34" i="7"/>
  <c r="C33" i="7" a="1"/>
  <c r="A34" i="7" l="1"/>
  <c r="L17" i="7" s="1"/>
  <c r="B34" i="7"/>
  <c r="G33" i="7"/>
  <c r="F34" i="7"/>
  <c r="L9" i="7" s="1"/>
  <c r="C33" i="7"/>
  <c r="D33" i="7" s="1"/>
  <c r="C34" i="7" a="1"/>
  <c r="L30" i="7" l="1"/>
  <c r="H34" i="7"/>
  <c r="G34" i="7"/>
  <c r="L13" i="7" s="1"/>
  <c r="C34" i="7"/>
  <c r="D34" i="7" s="1"/>
  <c r="M9" i="7" l="1"/>
  <c r="L26" i="7"/>
  <c r="L29" i="7"/>
  <c r="L20" i="7"/>
  <c r="K26" i="7"/>
  <c r="L31" i="7"/>
  <c r="L22" i="7"/>
  <c r="L18" i="7"/>
  <c r="L27" i="7"/>
  <c r="L28" i="7"/>
  <c r="L21" i="7"/>
  <c r="M13" i="7"/>
  <c r="L19" i="7"/>
  <c r="K21" i="7"/>
  <c r="K30" i="7"/>
  <c r="K31" i="7"/>
  <c r="K27" i="7"/>
  <c r="K28" i="7"/>
  <c r="K29" i="7"/>
  <c r="K17" i="7"/>
  <c r="K18" i="7"/>
  <c r="K19" i="7"/>
  <c r="K20" i="7"/>
  <c r="K22" i="7"/>
  <c r="L11" i="7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<sst xmlns="http://schemas.openxmlformats.org/spreadsheetml/2006/main" count="300" uniqueCount="136">
  <si>
    <t>Nom</t>
  </si>
  <si>
    <t>Prénom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</si>
  <si>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</si>
  <si>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</si>
  <si>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</si>
  <si>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</si>
  <si>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</si>
  <si>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</si>
  <si>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</si>
  <si>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</si>
  <si>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</si>
  <si>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</si>
  <si>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</si>
  <si>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</si>
  <si>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</si>
  <si>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</si>
  <si>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</si>
  <si>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</si>
  <si>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</si>
  <si>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</si>
  <si>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</si>
  <si>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</si>
  <si>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</si>
  <si>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</si>
  <si>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</si>
  <si>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</si>
  <si>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</si>
  <si>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</si>
  <si>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Equipe</t>
  </si>
  <si>
    <t>Web</t>
  </si>
  <si>
    <t>ESB</t>
  </si>
  <si>
    <t>Infra</t>
  </si>
  <si>
    <t>C</t>
  </si>
  <si>
    <t>A</t>
  </si>
  <si>
    <t>Réseaux</t>
  </si>
  <si>
    <t>Sécurité</t>
  </si>
  <si>
    <t>Capitaine</t>
  </si>
  <si>
    <t>Indiquer A pour astreinte</t>
  </si>
  <si>
    <t>Indiquer C pour le Capitaine de l'astreinte</t>
  </si>
  <si>
    <t xml:space="preserve">Nom </t>
  </si>
  <si>
    <t>Heure de début</t>
  </si>
  <si>
    <t>Heure de Fin</t>
  </si>
  <si>
    <t>Alerte seuil</t>
  </si>
  <si>
    <t>Organisation de l'astreinte</t>
  </si>
  <si>
    <t>Jour Début</t>
  </si>
  <si>
    <t>Jour Fin</t>
  </si>
  <si>
    <t>A distance</t>
  </si>
  <si>
    <t>Sur Site</t>
  </si>
  <si>
    <t>Mode de déplacement</t>
  </si>
  <si>
    <t>Action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</si>
  <si>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</si>
  <si>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</si>
  <si>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</si>
  <si>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</si>
  <si>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</si>
  <si>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</si>
  <si>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</si>
  <si>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</si>
  <si>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</si>
  <si>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</si>
  <si>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</si>
  <si>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</si>
  <si>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</si>
  <si>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Année</t>
  </si>
  <si>
    <t>Date</t>
  </si>
  <si>
    <t>Temps d'intervention</t>
  </si>
  <si>
    <t>Feuille de temps individuelle</t>
  </si>
  <si>
    <t>Mois :</t>
  </si>
  <si>
    <t>Année :</t>
  </si>
  <si>
    <t>Collaborateur :</t>
  </si>
  <si>
    <t>Temps d'intervention sur le mois :</t>
  </si>
  <si>
    <t>Jours fériés</t>
  </si>
  <si>
    <t>Calcul Date</t>
  </si>
  <si>
    <t>1er Janvier</t>
  </si>
  <si>
    <t>Pâques</t>
  </si>
  <si>
    <t>Lundi de Pâques</t>
  </si>
  <si>
    <t>1er Mai</t>
  </si>
  <si>
    <t>Ascenscion</t>
  </si>
  <si>
    <t>Pentecôte</t>
  </si>
  <si>
    <t>Lundi de la Pentecôte</t>
  </si>
  <si>
    <t>1er Novembre</t>
  </si>
  <si>
    <t>15 aout</t>
  </si>
  <si>
    <t>Noel</t>
  </si>
  <si>
    <t>Forfait</t>
  </si>
  <si>
    <t>Nombre de semaine d'astreinte sur le mois :</t>
  </si>
  <si>
    <t xml:space="preserve">Compensation : </t>
  </si>
  <si>
    <t>Type de contrat :</t>
  </si>
  <si>
    <t>Horaire</t>
  </si>
  <si>
    <t>Contrat</t>
  </si>
  <si>
    <t>Cadre au Forfait</t>
  </si>
  <si>
    <t>Cadre Horaire</t>
  </si>
  <si>
    <t>Prestataire</t>
  </si>
  <si>
    <t>Collaborateurs Nom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</si>
  <si>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</si>
  <si>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</si>
  <si>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</si>
  <si>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</si>
  <si>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</si>
  <si>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</si>
  <si>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</si>
  <si>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</si>
  <si>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</si>
  <si>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</si>
  <si>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</si>
  <si>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</si>
  <si>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</si>
  <si>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</si>
  <si>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</si>
  <si>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</si>
  <si>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</si>
  <si>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</si>
  <si>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</si>
  <si>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</si>
  <si>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</si>
  <si>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</si>
  <si>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</si>
  <si>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</si>
  <si>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</si>
  <si>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</si>
  <si>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</si>
  <si>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Tableau d'astreinte par semaine</t>
  </si>
  <si>
    <t>Temps d'inter</t>
  </si>
  <si>
    <t>Semaine</t>
  </si>
  <si>
    <t>Heures supp (en heure)</t>
  </si>
  <si>
    <t>Récup (en 1/2 journée)</t>
  </si>
  <si>
    <t>Tableau des heures supp par semaine</t>
  </si>
  <si>
    <t>Suivi des interventions HNO</t>
  </si>
  <si>
    <t>Toto</t>
  </si>
  <si>
    <t>Tata</t>
  </si>
  <si>
    <t>Tutu</t>
  </si>
  <si>
    <t>Titi</t>
  </si>
  <si>
    <t>Momo</t>
  </si>
  <si>
    <t>Mama</t>
  </si>
  <si>
    <t>Mumu</t>
  </si>
  <si>
    <t>Mimi</t>
  </si>
  <si>
    <t>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</si>
</sst>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5" formatCode="d/m;@"/>
    <numFmt numFmtId="166" formatCode="h:mm;@"/>
    <numFmt numFmtId="167" formatCode="d/m/yy;@"/>
  </numFmts>
  <fonts count="1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i/>
      <sz val="14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1" fillId="0" borderId="0" xfId="0" applyFont="1" applyFill="1" applyAlignment="1">
      <alignment horizontal="right"/>
    </xf>
    <xf numFmtId="0" fontId="4" fillId="4" borderId="1" xfId="0" applyFont="1" applyFill="1" applyBorder="1"/>
    <xf numFmtId="0" fontId="0" fillId="5" borderId="1" xfId="0" applyFill="1" applyBorder="1"/>
    <xf numFmtId="0" fontId="1" fillId="5" borderId="1" xfId="0" applyFont="1" applyFill="1" applyBorder="1" applyAlignment="1">
      <alignment horizontal="left" wrapText="1"/>
    </xf>
    <xf numFmtId="0" fontId="2" fillId="8" borderId="0" xfId="0" applyFont="1" applyFill="1"/>
    <xf numFmtId="0" fontId="0" fillId="7" borderId="0" xfId="0" applyFill="1"/>
    <xf numFmtId="165" fontId="0" fillId="0" borderId="0" xfId="0" applyNumberFormat="1"/>
    <xf numFmtId="166" fontId="0" fillId="0" borderId="0" xfId="0" applyNumberFormat="1"/>
    <xf numFmtId="0" fontId="1" fillId="0" borderId="1" xfId="0" applyFont="1" applyFill="1" applyBorder="1" applyAlignment="1">
      <alignment horizontal="left" wrapText="1"/>
    </xf>
    <xf numFmtId="167" fontId="0" fillId="0" borderId="0" xfId="0" applyNumberFormat="1"/>
    <xf numFmtId="0" fontId="9" fillId="10" borderId="0" xfId="0" applyFont="1" applyFill="1"/>
    <xf numFmtId="14" fontId="0" fillId="0" borderId="1" xfId="0" applyNumberFormat="1" applyBorder="1"/>
    <xf numFmtId="166" fontId="0" fillId="0" borderId="1" xfId="0" applyNumberFormat="1" applyBorder="1"/>
    <xf numFmtId="0" fontId="8" fillId="11" borderId="1" xfId="0" applyFont="1" applyFill="1" applyBorder="1"/>
    <xf numFmtId="0" fontId="10" fillId="0" borderId="0" xfId="0" applyFont="1" applyAlignment="1">
      <alignment horizontal="right"/>
    </xf>
    <xf numFmtId="0" fontId="12" fillId="0" borderId="1" xfId="0" applyFont="1" applyBorder="1"/>
    <xf numFmtId="14" fontId="12" fillId="0" borderId="1" xfId="0" applyNumberFormat="1" applyFont="1" applyBorder="1"/>
    <xf numFmtId="16" fontId="12" fillId="0" borderId="1" xfId="0" applyNumberFormat="1" applyFont="1" applyBorder="1"/>
    <xf numFmtId="0" fontId="12" fillId="0" borderId="1" xfId="0" applyNumberFormat="1" applyFont="1" applyBorder="1"/>
    <xf numFmtId="0" fontId="12" fillId="12" borderId="1" xfId="0" applyFont="1" applyFill="1" applyBorder="1"/>
    <xf numFmtId="167" fontId="0" fillId="0" borderId="1" xfId="0" applyNumberFormat="1" applyBorder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8" fillId="11" borderId="0" xfId="0" applyFont="1" applyFill="1" applyBorder="1"/>
    <xf numFmtId="0" fontId="8" fillId="11" borderId="3" xfId="0" applyFont="1" applyFill="1" applyBorder="1"/>
    <xf numFmtId="18" fontId="0" fillId="0" borderId="0" xfId="0" applyNumberFormat="1"/>
    <xf numFmtId="0" fontId="0" fillId="0" borderId="0" xfId="0" applyFill="1" applyBorder="1"/>
    <xf numFmtId="1" fontId="0" fillId="0" borderId="1" xfId="0" applyNumberFormat="1" applyBorder="1"/>
    <xf numFmtId="0" fontId="0" fillId="0" borderId="0" xfId="0" applyAlignment="1">
      <alignment horizontal="center"/>
    </xf>
    <xf numFmtId="0" fontId="0" fillId="5" borderId="0" xfId="0" applyFill="1" applyBorder="1" applyAlignment="1">
      <alignment horizontal="center"/>
    </xf>
    <xf numFmtId="0" fontId="0" fillId="7" borderId="0" xfId="0" applyFill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6" fillId="13" borderId="1" xfId="0" applyFont="1" applyFill="1" applyBorder="1"/>
    <xf numFmtId="0" fontId="10" fillId="0" borderId="0" xfId="0" applyFont="1" applyAlignment="1"/>
    <xf numFmtId="0" fontId="7" fillId="6" borderId="0" xfId="0" applyFont="1" applyFill="1" applyAlignment="1"/>
    <xf numFmtId="0" fontId="0" fillId="9" borderId="1" xfId="0" applyFill="1" applyBorder="1" applyAlignment="1">
      <alignment wrapText="1"/>
    </xf>
    <xf numFmtId="167" fontId="0" fillId="9" borderId="1" xfId="0" applyNumberFormat="1" applyFill="1" applyBorder="1" applyAlignment="1">
      <alignment wrapText="1"/>
    </xf>
    <xf numFmtId="166" fontId="0" fillId="9" borderId="1" xfId="0" applyNumberFormat="1" applyFill="1" applyBorder="1" applyAlignment="1">
      <alignment wrapText="1"/>
    </xf>
    <xf numFmtId="165" fontId="0" fillId="9" borderId="1" xfId="0" applyNumberFormat="1" applyFill="1" applyBorder="1" applyAlignment="1">
      <alignment wrapText="1"/>
    </xf>
    <xf numFmtId="0" fontId="5" fillId="6" borderId="0" xfId="0" applyFont="1" applyFill="1" applyAlignment="1"/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66" fontId="11" fillId="0" borderId="0" xfId="0" applyNumberFormat="1" applyFont="1" applyAlignment="1"/>
    <xf numFmtId="0" fontId="14" fillId="0" borderId="0" xfId="0" applyFont="1" applyAlignment="1">
      <alignment horizontal="center"/>
    </xf>
    <xf numFmtId="0" fontId="14" fillId="0" borderId="0" xfId="0" applyFont="1"/>
    <xf numFmtId="0" fontId="5" fillId="2" borderId="0" xfId="0" applyFont="1" applyFill="1" applyAlignment="1">
      <alignment horizontal="center"/>
    </xf>
    <xf numFmtId="0" fontId="5" fillId="2" borderId="0" xfId="0" applyFont="1" applyFill="1" applyAlignment="1"/>
    <xf numFmtId="0" fontId="4" fillId="4" borderId="0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7" borderId="0" xfId="0" applyFill="1" applyAlignment="1">
      <alignment horizontal="center"/>
    </xf>
    <xf numFmtId="0" fontId="5" fillId="6" borderId="1" xfId="0" applyFont="1" applyFill="1" applyBorder="1" applyAlignment="1">
      <alignment horizontal="center"/>
    </xf>
    <xf numFmtId="0" fontId="5" fillId="2" borderId="0" xfId="0" applyFont="1" applyFill="1" applyAlignment="1">
      <alignment horizontal="right"/>
    </xf>
    <xf numFmtId="0" fontId="9" fillId="10" borderId="2" xfId="0" applyFont="1" applyFill="1" applyBorder="1" applyAlignment="1">
      <alignment horizontal="center"/>
    </xf>
    <xf numFmtId="0" fontId="9" fillId="10" borderId="6" xfId="0" applyFont="1" applyFill="1" applyBorder="1" applyAlignment="1">
      <alignment horizontal="center"/>
    </xf>
    <xf numFmtId="0" fontId="9" fillId="10" borderId="7" xfId="0" applyFont="1" applyFill="1" applyBorder="1" applyAlignment="1">
      <alignment horizontal="center"/>
    </xf>
    <xf numFmtId="0" fontId="9" fillId="10" borderId="0" xfId="0" applyFont="1" applyFill="1" applyAlignment="1">
      <alignment horizontal="right"/>
    </xf>
    <xf numFmtId="0" fontId="11" fillId="0" borderId="0" xfId="0" applyFont="1" applyAlignment="1">
      <alignment horizontal="center"/>
    </xf>
    <xf numFmtId="0" fontId="9" fillId="10" borderId="1" xfId="0" applyFont="1" applyFill="1" applyBorder="1" applyAlignment="1">
      <alignment horizontal="center"/>
    </xf>
    <xf numFmtId="0" fontId="9" fillId="10" borderId="0" xfId="0" applyFont="1" applyFill="1" applyAlignment="1">
      <alignment horizontal="center"/>
    </xf>
    <xf numFmtId="0" fontId="13" fillId="0" borderId="0" xfId="0" applyFont="1" applyAlignment="1">
      <alignment horizontal="center"/>
    </xf>
  </cellXfs>
  <cellStyles count="1">
    <cellStyle name="Normal" xfId="0" builtinId="0"/>
  </cellStyles>
  <dxfs count="15">
    <dxf>
      <fill>
        <patternFill>
          <bgColor theme="8" tint="0.59996337778862885"/>
        </patternFill>
      </fill>
    </dxf>
    <dxf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fgColor rgb="FF33CCCC"/>
          <bgColor rgb="FF33CCCC"/>
        </patternFill>
      </fill>
    </dxf>
    <dxf>
      <fill>
        <patternFill>
          <bgColor rgb="FF99FF99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fgColor rgb="FF33CCCC"/>
          <bgColor rgb="FF33CCCC"/>
        </patternFill>
      </fill>
    </dxf>
    <dxf>
      <fill>
        <patternFill>
          <bgColor rgb="FF99FF99"/>
        </patternFill>
      </fill>
    </dxf>
    <dxf>
      <font>
        <b/>
        <sz val="11"/>
        <color theme="1"/>
      </font>
    </dxf>
    <dxf>
      <fill>
        <patternFill patternType="solid">
          <fgColor theme="0"/>
          <bgColor theme="0"/>
        </patternFill>
      </fill>
      <border>
        <left style="thin">
          <color theme="1" tint="-0.499984740745262"/>
        </left>
        <right style="thin">
          <color theme="1" tint="-0.499984740745262"/>
        </right>
        <top style="thin">
          <color theme="1" tint="-0.499984740745262"/>
        </top>
        <bottom style="thin">
          <color theme="1" tint="-0.499984740745262"/>
        </bottom>
      </border>
    </dxf>
  </dxfs>
  <tableStyles count="1" defaultTableStyle="TableStyleMedium2" defaultPivotStyle="PivotStyleLight16">
    <tableStyle name="Style de chronologie 1" pivot="0" table="0" count="8" xr9:uid="{4A2DAFEA-8F86-467D-8200-45CD41DE68AB}">
      <tableStyleElement type="wholeTable" dxfId="14"/>
      <tableStyleElement type="headerRow" dxfId="13"/>
    </tableStyle>
  </tableStyles>
  <colors>
    <mruColors>
      <color rgb="FF33CCCC"/>
      <color rgb="FF99FF99"/>
      <color rgb="FFCC99FF"/>
      <color rgb="FF99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A0A4C193-F2C1-4fcb-8827-314CF55A85BB}">
      <x15:dxfs count="6">
        <dxf>
          <fill>
            <patternFill patternType="solid">
              <fgColor theme="0" tint="-0.14999847407452621"/>
              <bgColor theme="0" tint="-0.14999847407452621"/>
            </patternFill>
          </fill>
        </dxf>
        <dxf>
          <fill>
            <patternFill patternType="solid">
              <fgColor theme="0"/>
              <bgColor theme="0"/>
            </patternFill>
          </fill>
        </dxf>
        <dxf>
          <font>
            <sz val="9"/>
            <color theme="1" tint="0.499984740745262"/>
          </font>
        </dxf>
        <dxf>
          <font>
            <sz val="9"/>
            <color theme="1" tint="0.499984740745262"/>
          </font>
        </dxf>
        <dxf>
          <font>
            <sz val="9"/>
            <color theme="1" tint="0.499984740745262"/>
          </font>
        </dxf>
        <dxf>
          <font>
            <sz val="10"/>
            <color theme="1" tint="0.499984740745262"/>
          </font>
        </dxf>
      </x15:dxfs>
    </ext>
    <ext xmlns:x15="http://schemas.microsoft.com/office/spreadsheetml/2010/11/main" uri="{9260A510-F301-46a8-8635-F512D64BE5F5}">
      <x15:timelineStyles defaultTimelineStyle="TimeSlicerStyleLight1">
        <x15:timelineStyle name="Style de chronologie 1">
          <x15:timelineStyleElements>
            <x15:timelineStyleElement type="selectionLabel" dxfId="5"/>
            <x15:timelineStyleElement type="timeLevel" dxfId="4"/>
            <x15:timelineStyleElement type="periodLabel1" dxfId="3"/>
            <x15:timelineStyleElement type="periodLabel2" dxfId="2"/>
            <x15:timelineStyleElement type="selectedTimeBlock" dxfId="1"/>
            <x15:timelineStyleElement type="unselectedTimeBlock" dxfId="0"/>
          </x15:timelineStyleElements>
        </x15:timelineStyle>
      </x15:timelineStyles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Style="combo" dx="26" fmlaLink="$K$3" fmlaRange="Listes!$B$2:$B$13" noThreeD="1" sel="1" val="0"/>
</file>

<file path=xl/ctrlProps/ctrlProp2.xml><?xml version="1.0" encoding="utf-8"?>
<formControlPr xmlns="http://schemas.microsoft.com/office/spreadsheetml/2009/9/main" objectType="Drop" dropStyle="combo" dx="26" fmlaLink="$M$3" fmlaRange="annee" noThreeD="1" sel="1" val="0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22860</xdr:colOff>
          <xdr:row>2</xdr:row>
          <xdr:rowOff>7620</xdr:rowOff>
        </xdr:from>
        <xdr:to>
          <xdr:col>10</xdr:col>
          <xdr:colOff>1583055</xdr:colOff>
          <xdr:row>2</xdr:row>
          <xdr:rowOff>205740</xdr:rowOff>
        </xdr:to>
        <xdr:sp macro="" textlink="">
          <xdr:nvSpPr>
            <xdr:cNvPr id="7169" name="Drop Dow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8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</xdr:row>
          <xdr:rowOff>175260</xdr:rowOff>
        </xdr:from>
        <xdr:to>
          <xdr:col>13</xdr:col>
          <xdr:colOff>0</xdr:colOff>
          <xdr:row>2</xdr:row>
          <xdr:rowOff>209550</xdr:rowOff>
        </xdr:to>
        <xdr:sp macro="" textlink="">
          <xdr:nvSpPr>
            <xdr:cNvPr id="7170" name="Drop Dow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8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304800</xdr:colOff>
          <xdr:row>14</xdr:row>
          <xdr:rowOff>22860</xdr:rowOff>
        </xdr:from>
        <xdr:to>
          <xdr:col>12</xdr:col>
          <xdr:colOff>1341120</xdr:colOff>
          <xdr:row>14</xdr:row>
          <xdr:rowOff>198120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00000000-0008-0000-0800-00000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A8B0EF-7D62-4CB9-844E-B7A4DFCD1F38}">
  <sheetPr codeName="Feuil5"/>
  <dimension ref="A1:BE20"/>
  <sheetViews>
    <sheetView zoomScale="80" zoomScaleNormal="80" workbookViewId="0">
      <pane xSplit="4" topLeftCell="E1" activePane="topRight" state="frozen"/>
      <selection pane="topRight" activeCell="H30" sqref="H30"/>
    </sheetView>
  </sheetViews>
  <sheetFormatPr baseColWidth="10" defaultRowHeight="14.4" x14ac:dyDescent="0.3"/>
  <cols>
    <col min="4" max="4" width="13.6640625" bestFit="1" customWidth="1"/>
    <col min="5" max="57" width="5.33203125" customWidth="1"/>
  </cols>
  <sheetData>
    <row r="1" spans="1:57" ht="23.4" x14ac:dyDescent="0.45">
      <c r="A1" s="42" t="str">
        <f ca="1">"Planning d'astreinte "&amp;YEAR(TODAY())</f>
        <v>Planning d'astreinte 2021</v>
      </c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J1" s="42"/>
      <c r="AK1" s="42"/>
      <c r="AL1" s="42"/>
      <c r="AM1" s="42"/>
      <c r="AN1" s="42"/>
      <c r="AO1" s="42"/>
      <c r="AP1" s="42"/>
      <c r="AQ1" s="42"/>
      <c r="AR1" s="42"/>
      <c r="AS1" s="42"/>
      <c r="AT1" s="42"/>
      <c r="AU1" s="42"/>
      <c r="AV1" s="42"/>
      <c r="AW1" s="42"/>
      <c r="AX1" s="42"/>
      <c r="AY1" s="42"/>
      <c r="AZ1" s="42"/>
      <c r="BA1" s="42"/>
      <c r="BB1" s="42"/>
      <c r="BC1" s="42"/>
      <c r="BD1" s="42"/>
      <c r="BE1" s="37"/>
    </row>
    <row r="3" spans="1:57" x14ac:dyDescent="0.3">
      <c r="B3" s="7" t="s">
        <v>33</v>
      </c>
      <c r="C3" t="s">
        <v>37</v>
      </c>
      <c r="I3" s="8" t="s">
        <v>32</v>
      </c>
      <c r="J3" t="s">
        <v>38</v>
      </c>
    </row>
    <row r="5" spans="1:57" ht="18" x14ac:dyDescent="0.35">
      <c r="A5" s="4" t="s">
        <v>0</v>
      </c>
      <c r="B5" s="4" t="s">
        <v>1</v>
      </c>
      <c r="C5" s="4" t="s">
        <v>28</v>
      </c>
      <c r="D5" s="4" t="s">
        <v>42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4" t="s">
        <v>7</v>
      </c>
      <c r="K5" s="4" t="s">
        <v>8</v>
      </c>
      <c r="L5" s="4" t="s">
        <v>9</v>
      </c>
      <c r="M5" s="4" t="s">
        <v>10</v>
      </c>
      <c r="N5" s="4" t="s">
        <v>11</v>
      </c>
      <c r="O5" s="4" t="s">
        <v>12</v>
      </c>
      <c r="P5" s="4" t="s">
        <v>13</v>
      </c>
      <c r="Q5" s="4" t="s">
        <v>14</v>
      </c>
      <c r="R5" s="4" t="s">
        <v>15</v>
      </c>
      <c r="S5" s="4" t="s">
        <v>16</v>
      </c>
      <c r="T5" s="4" t="s">
        <v>17</v>
      </c>
      <c r="U5" s="4" t="s">
        <v>18</v>
      </c>
      <c r="V5" s="4" t="s">
        <v>19</v>
      </c>
      <c r="W5" s="4" t="s">
        <v>20</v>
      </c>
      <c r="X5" s="4" t="s">
        <v>21</v>
      </c>
      <c r="Y5" s="4" t="s">
        <v>22</v>
      </c>
      <c r="Z5" s="4" t="s">
        <v>23</v>
      </c>
      <c r="AA5" s="4" t="s">
        <v>24</v>
      </c>
      <c r="AB5" s="4" t="s">
        <v>25</v>
      </c>
      <c r="AC5" s="4" t="s">
        <v>26</v>
      </c>
      <c r="AD5" s="4" t="s">
        <v>27</v>
      </c>
      <c r="AE5" s="4" t="s">
        <v>93</v>
      </c>
      <c r="AF5" s="4" t="s">
        <v>94</v>
      </c>
      <c r="AG5" s="4" t="s">
        <v>95</v>
      </c>
      <c r="AH5" s="4" t="s">
        <v>96</v>
      </c>
      <c r="AI5" s="4" t="s">
        <v>97</v>
      </c>
      <c r="AJ5" s="4" t="s">
        <v>98</v>
      </c>
      <c r="AK5" s="4" t="s">
        <v>99</v>
      </c>
      <c r="AL5" s="4" t="s">
        <v>100</v>
      </c>
      <c r="AM5" s="4" t="s">
        <v>101</v>
      </c>
      <c r="AN5" s="4" t="s">
        <v>102</v>
      </c>
      <c r="AO5" s="4" t="s">
        <v>103</v>
      </c>
      <c r="AP5" s="4" t="s">
        <v>104</v>
      </c>
      <c r="AQ5" s="4" t="s">
        <v>105</v>
      </c>
      <c r="AR5" s="4" t="s">
        <v>106</v>
      </c>
      <c r="AS5" s="4" t="s">
        <v>107</v>
      </c>
      <c r="AT5" s="4" t="s">
        <v>108</v>
      </c>
      <c r="AU5" s="4" t="s">
        <v>109</v>
      </c>
      <c r="AV5" s="4" t="s">
        <v>110</v>
      </c>
      <c r="AW5" s="4" t="s">
        <v>111</v>
      </c>
      <c r="AX5" s="4" t="s">
        <v>112</v>
      </c>
      <c r="AY5" s="4" t="s">
        <v>113</v>
      </c>
      <c r="AZ5" s="4" t="s">
        <v>114</v>
      </c>
      <c r="BA5" s="4" t="s">
        <v>115</v>
      </c>
      <c r="BB5" s="4" t="s">
        <v>116</v>
      </c>
      <c r="BC5" s="4" t="s">
        <v>117</v>
      </c>
      <c r="BD5" s="4" t="s">
        <v>118</v>
      </c>
      <c r="BE5" s="4" t="s">
        <v>119</v>
      </c>
    </row>
    <row r="6" spans="1:57" x14ac:dyDescent="0.3">
      <c r="A6" s="5" t="s">
        <v>127</v>
      </c>
      <c r="B6" s="6" t="s">
        <v>131</v>
      </c>
      <c r="C6" s="5" t="str">
        <f t="shared" ref="C6:C9" si="0">VLOOKUP(A6,collaborateurs,3,FALSE)</f>
        <v>Web</v>
      </c>
      <c r="D6" s="1">
        <f>COUNTIF($E6:$BD6,"C")+COUNTIF($E6:$BD6,"A")</f>
        <v>8</v>
      </c>
      <c r="E6" s="1"/>
      <c r="F6" s="1" t="s">
        <v>33</v>
      </c>
      <c r="G6" s="1"/>
      <c r="H6" s="1" t="s">
        <v>33</v>
      </c>
      <c r="I6" s="1"/>
      <c r="J6" s="1" t="s">
        <v>33</v>
      </c>
      <c r="K6" s="1"/>
      <c r="L6" s="1" t="s">
        <v>33</v>
      </c>
      <c r="M6" s="1"/>
      <c r="N6" s="1" t="s">
        <v>33</v>
      </c>
      <c r="O6" s="1"/>
      <c r="P6" s="1" t="s">
        <v>33</v>
      </c>
      <c r="Q6" s="1"/>
      <c r="R6" s="1" t="s">
        <v>33</v>
      </c>
      <c r="S6" s="1"/>
      <c r="T6" s="1" t="s">
        <v>33</v>
      </c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</row>
    <row r="7" spans="1:57" x14ac:dyDescent="0.3">
      <c r="A7" s="5" t="s">
        <v>128</v>
      </c>
      <c r="B7" s="6" t="s">
        <v>132</v>
      </c>
      <c r="C7" s="5" t="str">
        <f t="shared" si="0"/>
        <v>ESB</v>
      </c>
      <c r="D7" s="1">
        <f t="shared" ref="D7:D9" si="1">COUNTIF($E7:$BD7,"C")+COUNTIF($E7:$BD7,"A")</f>
        <v>10</v>
      </c>
      <c r="E7" s="1" t="s">
        <v>33</v>
      </c>
      <c r="F7" s="1"/>
      <c r="G7" s="1" t="s">
        <v>33</v>
      </c>
      <c r="H7" s="1"/>
      <c r="I7" s="1" t="s">
        <v>33</v>
      </c>
      <c r="J7" s="1"/>
      <c r="K7" s="1" t="s">
        <v>33</v>
      </c>
      <c r="L7" s="1"/>
      <c r="M7" s="1" t="s">
        <v>33</v>
      </c>
      <c r="N7" s="1"/>
      <c r="O7" s="1" t="s">
        <v>33</v>
      </c>
      <c r="P7" s="1"/>
      <c r="Q7" s="1" t="s">
        <v>33</v>
      </c>
      <c r="R7" s="1"/>
      <c r="S7" s="1" t="s">
        <v>33</v>
      </c>
      <c r="T7" s="1"/>
      <c r="U7" s="1" t="s">
        <v>33</v>
      </c>
      <c r="V7" s="1"/>
      <c r="W7" s="1"/>
      <c r="X7" s="1"/>
      <c r="Y7" s="1"/>
      <c r="Z7" s="1" t="s">
        <v>33</v>
      </c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</row>
    <row r="8" spans="1:57" x14ac:dyDescent="0.3">
      <c r="A8" s="5" t="s">
        <v>129</v>
      </c>
      <c r="B8" s="6" t="s">
        <v>133</v>
      </c>
      <c r="C8" s="5" t="str">
        <f t="shared" si="0"/>
        <v>Res</v>
      </c>
      <c r="D8" s="1">
        <f t="shared" si="1"/>
        <v>6</v>
      </c>
      <c r="E8" s="1"/>
      <c r="F8" s="1" t="s">
        <v>33</v>
      </c>
      <c r="G8" s="1"/>
      <c r="H8" s="1" t="s">
        <v>33</v>
      </c>
      <c r="I8" s="1" t="s">
        <v>33</v>
      </c>
      <c r="J8" s="1"/>
      <c r="K8" s="1"/>
      <c r="L8" s="1" t="s">
        <v>33</v>
      </c>
      <c r="M8" s="1" t="s">
        <v>33</v>
      </c>
      <c r="N8" s="1"/>
      <c r="O8" s="1"/>
      <c r="P8" s="1"/>
      <c r="Q8" s="1" t="s">
        <v>33</v>
      </c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</row>
    <row r="9" spans="1:57" x14ac:dyDescent="0.3">
      <c r="A9" s="5" t="s">
        <v>130</v>
      </c>
      <c r="B9" s="6" t="s">
        <v>134</v>
      </c>
      <c r="C9" s="5" t="str">
        <f t="shared" si="0"/>
        <v>Infra</v>
      </c>
      <c r="D9" s="1">
        <f t="shared" si="1"/>
        <v>12</v>
      </c>
      <c r="E9" s="1"/>
      <c r="F9" s="1" t="s">
        <v>33</v>
      </c>
      <c r="G9" s="1"/>
      <c r="H9" s="1" t="s">
        <v>33</v>
      </c>
      <c r="I9" s="1"/>
      <c r="J9" s="1" t="s">
        <v>33</v>
      </c>
      <c r="K9" s="1"/>
      <c r="L9" s="1" t="s">
        <v>33</v>
      </c>
      <c r="M9" s="1"/>
      <c r="N9" s="1" t="s">
        <v>33</v>
      </c>
      <c r="O9" s="1"/>
      <c r="P9" s="1" t="s">
        <v>33</v>
      </c>
      <c r="Q9" s="1"/>
      <c r="R9" s="1" t="s">
        <v>33</v>
      </c>
      <c r="S9" s="1"/>
      <c r="T9" s="1"/>
      <c r="U9" s="1" t="s">
        <v>33</v>
      </c>
      <c r="V9" s="1"/>
      <c r="W9" s="1" t="s">
        <v>33</v>
      </c>
      <c r="X9" s="1"/>
      <c r="Y9" s="1" t="s">
        <v>33</v>
      </c>
      <c r="Z9" s="1"/>
      <c r="AA9" s="1" t="s">
        <v>33</v>
      </c>
      <c r="AB9" s="1"/>
      <c r="AC9" s="1" t="s">
        <v>33</v>
      </c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</row>
    <row r="10" spans="1:57" x14ac:dyDescent="0.3">
      <c r="B10" s="3"/>
    </row>
    <row r="12" spans="1:57" ht="18" x14ac:dyDescent="0.35">
      <c r="A12" s="37" t="s">
        <v>43</v>
      </c>
      <c r="B12" s="37"/>
      <c r="C12" s="37"/>
      <c r="D12" s="37"/>
      <c r="E12" s="37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  <c r="AQ12" s="37"/>
      <c r="AR12" s="37"/>
      <c r="AS12" s="37"/>
      <c r="AT12" s="37"/>
      <c r="AU12" s="37"/>
      <c r="AV12" s="37"/>
      <c r="AW12" s="37"/>
      <c r="AX12" s="37"/>
      <c r="AY12" s="37"/>
      <c r="AZ12" s="37"/>
      <c r="BA12" s="37"/>
      <c r="BB12" s="37"/>
      <c r="BC12" s="37"/>
      <c r="BD12" s="37"/>
      <c r="BE12" s="37"/>
    </row>
    <row r="13" spans="1:57" x14ac:dyDescent="0.3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31"/>
      <c r="AE13" s="31"/>
      <c r="AF13" s="31"/>
      <c r="AG13" s="31"/>
      <c r="AH13" s="31"/>
      <c r="AI13" s="31"/>
      <c r="AJ13" s="31"/>
      <c r="AK13" s="31"/>
      <c r="AL13" s="31"/>
      <c r="AM13" s="31"/>
      <c r="AN13" s="31"/>
      <c r="AO13" s="31"/>
      <c r="AP13" s="31"/>
      <c r="AQ13" s="31"/>
      <c r="AR13" s="31"/>
      <c r="AS13" s="31"/>
      <c r="AT13" s="31"/>
      <c r="AU13" s="31"/>
      <c r="AV13" s="31"/>
      <c r="AW13" s="31"/>
      <c r="AX13" s="31"/>
      <c r="AY13" s="31"/>
      <c r="AZ13" s="31"/>
      <c r="BA13" s="31"/>
      <c r="BB13" s="31"/>
      <c r="BC13" s="31"/>
    </row>
    <row r="14" spans="1:57" ht="18" x14ac:dyDescent="0.35">
      <c r="A14" s="52" t="s">
        <v>28</v>
      </c>
      <c r="B14" s="52"/>
      <c r="C14" s="53"/>
      <c r="D14" s="34"/>
      <c r="E14" s="4" t="s">
        <v>2</v>
      </c>
      <c r="F14" s="4" t="s">
        <v>3</v>
      </c>
      <c r="G14" s="4" t="s">
        <v>4</v>
      </c>
      <c r="H14" s="4" t="s">
        <v>5</v>
      </c>
      <c r="I14" s="4" t="s">
        <v>6</v>
      </c>
      <c r="J14" s="4" t="s">
        <v>7</v>
      </c>
      <c r="K14" s="4" t="s">
        <v>8</v>
      </c>
      <c r="L14" s="4" t="s">
        <v>9</v>
      </c>
      <c r="M14" s="4" t="s">
        <v>10</v>
      </c>
      <c r="N14" s="4" t="s">
        <v>11</v>
      </c>
      <c r="O14" s="4" t="s">
        <v>12</v>
      </c>
      <c r="P14" s="4" t="s">
        <v>13</v>
      </c>
      <c r="Q14" s="4" t="s">
        <v>14</v>
      </c>
      <c r="R14" s="4" t="s">
        <v>15</v>
      </c>
      <c r="S14" s="4" t="s">
        <v>16</v>
      </c>
      <c r="T14" s="4" t="s">
        <v>17</v>
      </c>
      <c r="U14" s="4" t="s">
        <v>18</v>
      </c>
      <c r="V14" s="4" t="s">
        <v>19</v>
      </c>
      <c r="W14" s="4" t="s">
        <v>20</v>
      </c>
      <c r="X14" s="4" t="s">
        <v>21</v>
      </c>
      <c r="Y14" s="4" t="s">
        <v>22</v>
      </c>
      <c r="Z14" s="4" t="s">
        <v>23</v>
      </c>
      <c r="AA14" s="4" t="s">
        <v>24</v>
      </c>
      <c r="AB14" s="4" t="s">
        <v>25</v>
      </c>
      <c r="AC14" s="4" t="s">
        <v>26</v>
      </c>
      <c r="AD14" s="4" t="s">
        <v>27</v>
      </c>
      <c r="AE14" s="4" t="s">
        <v>93</v>
      </c>
      <c r="AF14" s="4" t="s">
        <v>94</v>
      </c>
      <c r="AG14" s="4" t="s">
        <v>95</v>
      </c>
      <c r="AH14" s="4" t="s">
        <v>96</v>
      </c>
      <c r="AI14" s="4" t="s">
        <v>97</v>
      </c>
      <c r="AJ14" s="4" t="s">
        <v>98</v>
      </c>
      <c r="AK14" s="4" t="s">
        <v>99</v>
      </c>
      <c r="AL14" s="4" t="s">
        <v>100</v>
      </c>
      <c r="AM14" s="4" t="s">
        <v>101</v>
      </c>
      <c r="AN14" s="4" t="s">
        <v>102</v>
      </c>
      <c r="AO14" s="4" t="s">
        <v>103</v>
      </c>
      <c r="AP14" s="4" t="s">
        <v>104</v>
      </c>
      <c r="AQ14" s="4" t="s">
        <v>105</v>
      </c>
      <c r="AR14" s="4" t="s">
        <v>106</v>
      </c>
      <c r="AS14" s="4" t="s">
        <v>107</v>
      </c>
      <c r="AT14" s="4" t="s">
        <v>108</v>
      </c>
      <c r="AU14" s="4" t="s">
        <v>109</v>
      </c>
      <c r="AV14" s="4" t="s">
        <v>110</v>
      </c>
      <c r="AW14" s="4" t="s">
        <v>111</v>
      </c>
      <c r="AX14" s="4" t="s">
        <v>112</v>
      </c>
      <c r="AY14" s="4" t="s">
        <v>113</v>
      </c>
      <c r="AZ14" s="4" t="s">
        <v>114</v>
      </c>
      <c r="BA14" s="4" t="s">
        <v>115</v>
      </c>
      <c r="BB14" s="4" t="s">
        <v>116</v>
      </c>
      <c r="BC14" s="4" t="s">
        <v>117</v>
      </c>
      <c r="BD14" s="4" t="s">
        <v>118</v>
      </c>
      <c r="BE14" s="4" t="s">
        <v>119</v>
      </c>
    </row>
    <row r="15" spans="1:57" x14ac:dyDescent="0.3">
      <c r="A15" s="54" t="s">
        <v>30</v>
      </c>
      <c r="B15" s="55"/>
      <c r="C15" s="55"/>
      <c r="D15" s="32"/>
      <c r="E15" t="b">
        <f>OR(COUNTIFS($C:$C,$A15,E:E,"C"),COUNTIFS($C:$C,$A15,E:E,"A"))</f>
        <v>1</v>
      </c>
      <c r="F15" t="b">
        <f>OR(COUNTIFS($C:$C,$A15,F:F,"C"),COUNTIFS($C:$C,$A15,F:F,"A"))</f>
        <v>0</v>
      </c>
      <c r="G15" t="b">
        <f>OR(COUNTIFS($C:$C,$A15,G:G,"C"),COUNTIFS($C:$C,$A15,G:G,"A"))</f>
        <v>1</v>
      </c>
      <c r="H15" t="b">
        <f>OR(COUNTIFS($C:$C,$A15,H:H,"C"),COUNTIFS($C:$C,$A15,H:H,"A"))</f>
        <v>0</v>
      </c>
      <c r="I15" t="b">
        <f>OR(COUNTIFS($C:$C,$A15,I:I,"C"),COUNTIFS($C:$C,$A15,I:I,"A"))</f>
        <v>1</v>
      </c>
      <c r="J15" t="b">
        <f>OR(COUNTIFS($C:$C,$A15,J:J,"C"),COUNTIFS($C:$C,$A15,J:J,"A"))</f>
        <v>0</v>
      </c>
      <c r="K15" t="b">
        <f>OR(COUNTIFS($C:$C,$A15,K:K,"C"),COUNTIFS($C:$C,$A15,K:K,"A"))</f>
        <v>1</v>
      </c>
      <c r="L15" t="b">
        <f>OR(COUNTIFS($C:$C,$A15,L:L,"C"),COUNTIFS($C:$C,$A15,L:L,"A"))</f>
        <v>0</v>
      </c>
      <c r="M15" t="b">
        <f>OR(COUNTIFS($C:$C,$A15,M:M,"C"),COUNTIFS($C:$C,$A15,M:M,"A"))</f>
        <v>1</v>
      </c>
      <c r="N15" t="b">
        <f>OR(COUNTIFS($C:$C,$A15,N:N,"C"),COUNTIFS($C:$C,$A15,N:N,"A"))</f>
        <v>0</v>
      </c>
      <c r="O15" t="b">
        <f>OR(COUNTIFS($C:$C,$A15,O:O,"C"),COUNTIFS($C:$C,$A15,O:O,"A"))</f>
        <v>1</v>
      </c>
      <c r="P15" t="b">
        <f>OR(COUNTIFS($C:$C,$A15,P:P,"C"),COUNTIFS($C:$C,$A15,P:P,"A"))</f>
        <v>0</v>
      </c>
      <c r="Q15" t="b">
        <f>OR(COUNTIFS($C:$C,$A15,Q:Q,"C"),COUNTIFS($C:$C,$A15,Q:Q,"A"))</f>
        <v>1</v>
      </c>
      <c r="R15" t="b">
        <f>OR(COUNTIFS($C:$C,$A15,R:R,"C"),COUNTIFS($C:$C,$A15,R:R,"A"))</f>
        <v>0</v>
      </c>
      <c r="S15" t="b">
        <f>OR(COUNTIFS($C:$C,$A15,S:S,"C"),COUNTIFS($C:$C,$A15,S:S,"A"))</f>
        <v>1</v>
      </c>
      <c r="T15" t="b">
        <f>OR(COUNTIFS($C:$C,$A15,T:T,"C"),COUNTIFS($C:$C,$A15,T:T,"A"))</f>
        <v>0</v>
      </c>
      <c r="U15" t="b">
        <f>OR(COUNTIFS($C:$C,$A15,U:U,"C"),COUNTIFS($C:$C,$A15,U:U,"A"))</f>
        <v>1</v>
      </c>
      <c r="V15" t="b">
        <f>OR(COUNTIFS($C:$C,$A15,V:V,"C"),COUNTIFS($C:$C,$A15,V:V,"A"))</f>
        <v>0</v>
      </c>
      <c r="W15" t="b">
        <f>OR(COUNTIFS($C:$C,$A15,W:W,"C"),COUNTIFS($C:$C,$A15,W:W,"A"))</f>
        <v>0</v>
      </c>
      <c r="X15" t="b">
        <f>OR(COUNTIFS($C:$C,$A15,X:X,"C"),COUNTIFS($C:$C,$A15,X:X,"A"))</f>
        <v>0</v>
      </c>
      <c r="Y15" t="b">
        <f>OR(COUNTIFS($C:$C,$A15,Y:Y,"C"),COUNTIFS($C:$C,$A15,Y:Y,"A"))</f>
        <v>0</v>
      </c>
      <c r="Z15" t="b">
        <f>OR(COUNTIFS($C:$C,$A15,Z:Z,"C"),COUNTIFS($C:$C,$A15,Z:Z,"A"))</f>
        <v>1</v>
      </c>
      <c r="AA15" t="b">
        <f>OR(COUNTIFS($C:$C,$A15,AA:AA,"C"),COUNTIFS($C:$C,$A15,AA:AA,"A"))</f>
        <v>0</v>
      </c>
      <c r="AB15" t="b">
        <f>OR(COUNTIFS($C:$C,$A15,AB:AB,"C"),COUNTIFS($C:$C,$A15,AB:AB,"A"))</f>
        <v>0</v>
      </c>
      <c r="AC15" t="b">
        <f>OR(COUNTIFS($C:$C,$A15,AC:AC,"C"),COUNTIFS($C:$C,$A15,AC:AC,"A"))</f>
        <v>0</v>
      </c>
      <c r="AD15" t="b">
        <f>OR(COUNTIFS($C:$C,$A15,AD:AD,"C"),COUNTIFS($C:$C,$A15,AD:AD,"A"))</f>
        <v>0</v>
      </c>
      <c r="AE15" t="b">
        <f>OR(COUNTIFS($C:$C,$A15,AE:AE,"C"),COUNTIFS($C:$C,$A15,AE:AE,"A"))</f>
        <v>0</v>
      </c>
      <c r="AF15" t="b">
        <f>OR(COUNTIFS($C:$C,$A15,AF:AF,"C"),COUNTIFS($C:$C,$A15,AF:AF,"A"))</f>
        <v>0</v>
      </c>
      <c r="AG15" t="b">
        <f>OR(COUNTIFS($C:$C,$A15,AG:AG,"C"),COUNTIFS($C:$C,$A15,AG:AG,"A"))</f>
        <v>0</v>
      </c>
      <c r="AH15" t="b">
        <f>OR(COUNTIFS($C:$C,$A15,AH:AH,"C"),COUNTIFS($C:$C,$A15,AH:AH,"A"))</f>
        <v>0</v>
      </c>
      <c r="AI15" t="b">
        <f>OR(COUNTIFS($C:$C,$A15,AI:AI,"C"),COUNTIFS($C:$C,$A15,AI:AI,"A"))</f>
        <v>0</v>
      </c>
      <c r="AJ15" t="b">
        <f>OR(COUNTIFS($C:$C,$A15,AJ:AJ,"C"),COUNTIFS($C:$C,$A15,AJ:AJ,"A"))</f>
        <v>0</v>
      </c>
      <c r="AK15" t="b">
        <f>OR(COUNTIFS($C:$C,$A15,AK:AK,"C"),COUNTIFS($C:$C,$A15,AK:AK,"A"))</f>
        <v>0</v>
      </c>
      <c r="AL15" t="b">
        <f>OR(COUNTIFS($C:$C,$A15,AL:AL,"C"),COUNTIFS($C:$C,$A15,AL:AL,"A"))</f>
        <v>0</v>
      </c>
      <c r="AM15" t="b">
        <f>OR(COUNTIFS($C:$C,$A15,AM:AM,"C"),COUNTIFS($C:$C,$A15,AM:AM,"A"))</f>
        <v>0</v>
      </c>
      <c r="AN15" t="b">
        <f>OR(COUNTIFS($C:$C,$A15,AN:AN,"C"),COUNTIFS($C:$C,$A15,AN:AN,"A"))</f>
        <v>0</v>
      </c>
      <c r="AO15" t="b">
        <f>OR(COUNTIFS($C:$C,$A15,AO:AO,"C"),COUNTIFS($C:$C,$A15,AO:AO,"A"))</f>
        <v>0</v>
      </c>
      <c r="AP15" t="b">
        <f>OR(COUNTIFS($C:$C,$A15,AP:AP,"C"),COUNTIFS($C:$C,$A15,AP:AP,"A"))</f>
        <v>0</v>
      </c>
      <c r="AQ15" t="b">
        <f>OR(COUNTIFS($C:$C,$A15,AQ:AQ,"C"),COUNTIFS($C:$C,$A15,AQ:AQ,"A"))</f>
        <v>0</v>
      </c>
      <c r="AR15" t="b">
        <f>OR(COUNTIFS($C:$C,$A15,AR:AR,"C"),COUNTIFS($C:$C,$A15,AR:AR,"A"))</f>
        <v>0</v>
      </c>
      <c r="AS15" t="b">
        <f>OR(COUNTIFS($C:$C,$A15,AS:AS,"C"),COUNTIFS($C:$C,$A15,AS:AS,"A"))</f>
        <v>0</v>
      </c>
      <c r="AT15" t="b">
        <f>OR(COUNTIFS($C:$C,$A15,AT:AT,"C"),COUNTIFS($C:$C,$A15,AT:AT,"A"))</f>
        <v>0</v>
      </c>
      <c r="AU15" t="b">
        <f>OR(COUNTIFS($C:$C,$A15,AU:AU,"C"),COUNTIFS($C:$C,$A15,AU:AU,"A"))</f>
        <v>0</v>
      </c>
      <c r="AV15" t="b">
        <f>OR(COUNTIFS($C:$C,$A15,AV:AV,"C"),COUNTIFS($C:$C,$A15,AV:AV,"A"))</f>
        <v>0</v>
      </c>
      <c r="AW15" t="b">
        <f>OR(COUNTIFS($C:$C,$A15,AW:AW,"C"),COUNTIFS($C:$C,$A15,AW:AW,"A"))</f>
        <v>0</v>
      </c>
      <c r="AX15" t="b">
        <f>OR(COUNTIFS($C:$C,$A15,AX:AX,"C"),COUNTIFS($C:$C,$A15,AX:AX,"A"))</f>
        <v>0</v>
      </c>
      <c r="AY15" t="b">
        <f>OR(COUNTIFS($C:$C,$A15,AY:AY,"C"),COUNTIFS($C:$C,$A15,AY:AY,"A"))</f>
        <v>0</v>
      </c>
      <c r="AZ15" t="b">
        <f>OR(COUNTIFS($C:$C,$A15,AZ:AZ,"C"),COUNTIFS($C:$C,$A15,AZ:AZ,"A"))</f>
        <v>0</v>
      </c>
      <c r="BA15" t="b">
        <f>OR(COUNTIFS($C:$C,$A15,BA:BA,"C"),COUNTIFS($C:$C,$A15,BA:BA,"A"))</f>
        <v>0</v>
      </c>
      <c r="BB15" t="b">
        <f>OR(COUNTIFS($C:$C,$A15,BB:BB,"C"),COUNTIFS($C:$C,$A15,BB:BB,"A"))</f>
        <v>0</v>
      </c>
      <c r="BC15" t="b">
        <f>OR(COUNTIFS($C:$C,$A15,BC:BC,"C"),COUNTIFS($C:$C,$A15,BC:BC,"A"))</f>
        <v>0</v>
      </c>
      <c r="BD15" t="b">
        <f>OR(COUNTIFS($C:$C,$A15,BD:BD,"C"),COUNTIFS($C:$C,$A15,BD:BD,"A"))</f>
        <v>0</v>
      </c>
      <c r="BE15" t="b">
        <f>OR(COUNTIFS($C:$C,$A15,BE:BE,"C"),COUNTIFS($C:$C,$A15,BE:BE,"A"))</f>
        <v>0</v>
      </c>
    </row>
    <row r="16" spans="1:57" x14ac:dyDescent="0.3">
      <c r="A16" s="54" t="s">
        <v>31</v>
      </c>
      <c r="B16" s="55"/>
      <c r="C16" s="55"/>
      <c r="D16" s="32"/>
      <c r="E16" t="b">
        <f>OR(COUNTIFS($C:$C,$A16,E:E,"C"),COUNTIFS($C:$C,$A16,E:E,"A"))</f>
        <v>0</v>
      </c>
      <c r="F16" t="b">
        <f>OR(COUNTIFS($C:$C,$A16,F:F,"C"),COUNTIFS($C:$C,$A16,F:F,"A"))</f>
        <v>1</v>
      </c>
      <c r="G16" t="b">
        <f>OR(COUNTIFS($C:$C,$A16,G:G,"C"),COUNTIFS($C:$C,$A16,G:G,"A"))</f>
        <v>0</v>
      </c>
      <c r="H16" t="b">
        <f>OR(COUNTIFS($C:$C,$A16,H:H,"C"),COUNTIFS($C:$C,$A16,H:H,"A"))</f>
        <v>1</v>
      </c>
      <c r="I16" t="b">
        <f>OR(COUNTIFS($C:$C,$A16,I:I,"C"),COUNTIFS($C:$C,$A16,I:I,"A"))</f>
        <v>0</v>
      </c>
      <c r="J16" t="b">
        <f>OR(COUNTIFS($C:$C,$A16,J:J,"C"),COUNTIFS($C:$C,$A16,J:J,"A"))</f>
        <v>1</v>
      </c>
      <c r="K16" t="b">
        <f>OR(COUNTIFS($C:$C,$A16,K:K,"C"),COUNTIFS($C:$C,$A16,K:K,"A"))</f>
        <v>0</v>
      </c>
      <c r="L16" t="b">
        <f>OR(COUNTIFS($C:$C,$A16,L:L,"C"),COUNTIFS($C:$C,$A16,L:L,"A"))</f>
        <v>1</v>
      </c>
      <c r="M16" t="b">
        <f>OR(COUNTIFS($C:$C,$A16,M:M,"C"),COUNTIFS($C:$C,$A16,M:M,"A"))</f>
        <v>0</v>
      </c>
      <c r="N16" t="b">
        <f>OR(COUNTIFS($C:$C,$A16,N:N,"C"),COUNTIFS($C:$C,$A16,N:N,"A"))</f>
        <v>1</v>
      </c>
      <c r="O16" t="b">
        <f>OR(COUNTIFS($C:$C,$A16,O:O,"C"),COUNTIFS($C:$C,$A16,O:O,"A"))</f>
        <v>0</v>
      </c>
      <c r="P16" t="b">
        <f>OR(COUNTIFS($C:$C,$A16,P:P,"C"),COUNTIFS($C:$C,$A16,P:P,"A"))</f>
        <v>1</v>
      </c>
      <c r="Q16" t="b">
        <f>OR(COUNTIFS($C:$C,$A16,Q:Q,"C"),COUNTIFS($C:$C,$A16,Q:Q,"A"))</f>
        <v>0</v>
      </c>
      <c r="R16" t="b">
        <f>OR(COUNTIFS($C:$C,$A16,R:R,"C"),COUNTIFS($C:$C,$A16,R:R,"A"))</f>
        <v>1</v>
      </c>
      <c r="S16" t="b">
        <f>OR(COUNTIFS($C:$C,$A16,S:S,"C"),COUNTIFS($C:$C,$A16,S:S,"A"))</f>
        <v>0</v>
      </c>
      <c r="T16" t="b">
        <f>OR(COUNTIFS($C:$C,$A16,T:T,"C"),COUNTIFS($C:$C,$A16,T:T,"A"))</f>
        <v>0</v>
      </c>
      <c r="U16" t="b">
        <f>OR(COUNTIFS($C:$C,$A16,U:U,"C"),COUNTIFS($C:$C,$A16,U:U,"A"))</f>
        <v>1</v>
      </c>
      <c r="V16" t="b">
        <f>OR(COUNTIFS($C:$C,$A16,V:V,"C"),COUNTIFS($C:$C,$A16,V:V,"A"))</f>
        <v>0</v>
      </c>
      <c r="W16" t="b">
        <f>OR(COUNTIFS($C:$C,$A16,W:W,"C"),COUNTIFS($C:$C,$A16,W:W,"A"))</f>
        <v>1</v>
      </c>
      <c r="X16" t="b">
        <f>OR(COUNTIFS($C:$C,$A16,X:X,"C"),COUNTIFS($C:$C,$A16,X:X,"A"))</f>
        <v>0</v>
      </c>
      <c r="Y16" t="b">
        <f>OR(COUNTIFS($C:$C,$A16,Y:Y,"C"),COUNTIFS($C:$C,$A16,Y:Y,"A"))</f>
        <v>1</v>
      </c>
      <c r="Z16" t="b">
        <f>OR(COUNTIFS($C:$C,$A16,Z:Z,"C"),COUNTIFS($C:$C,$A16,Z:Z,"A"))</f>
        <v>0</v>
      </c>
      <c r="AA16" t="b">
        <f>OR(COUNTIFS($C:$C,$A16,AA:AA,"C"),COUNTIFS($C:$C,$A16,AA:AA,"A"))</f>
        <v>1</v>
      </c>
      <c r="AB16" t="b">
        <f>OR(COUNTIFS($C:$C,$A16,AB:AB,"C"),COUNTIFS($C:$C,$A16,AB:AB,"A"))</f>
        <v>0</v>
      </c>
      <c r="AC16" t="b">
        <f>OR(COUNTIFS($C:$C,$A16,AC:AC,"C"),COUNTIFS($C:$C,$A16,AC:AC,"A"))</f>
        <v>1</v>
      </c>
      <c r="AD16" t="b">
        <f>OR(COUNTIFS($C:$C,$A16,AD:AD,"C"),COUNTIFS($C:$C,$A16,AD:AD,"A"))</f>
        <v>0</v>
      </c>
      <c r="AE16" t="b">
        <f>OR(COUNTIFS($C:$C,$A16,AE:AE,"C"),COUNTIFS($C:$C,$A16,AE:AE,"A"))</f>
        <v>0</v>
      </c>
      <c r="AF16" t="b">
        <f>OR(COUNTIFS($C:$C,$A16,AF:AF,"C"),COUNTIFS($C:$C,$A16,AF:AF,"A"))</f>
        <v>0</v>
      </c>
      <c r="AG16" t="b">
        <f>OR(COUNTIFS($C:$C,$A16,AG:AG,"C"),COUNTIFS($C:$C,$A16,AG:AG,"A"))</f>
        <v>0</v>
      </c>
      <c r="AH16" t="b">
        <f>OR(COUNTIFS($C:$C,$A16,AH:AH,"C"),COUNTIFS($C:$C,$A16,AH:AH,"A"))</f>
        <v>0</v>
      </c>
      <c r="AI16" t="b">
        <f>OR(COUNTIFS($C:$C,$A16,AI:AI,"C"),COUNTIFS($C:$C,$A16,AI:AI,"A"))</f>
        <v>0</v>
      </c>
      <c r="AJ16" t="b">
        <f>OR(COUNTIFS($C:$C,$A16,AJ:AJ,"C"),COUNTIFS($C:$C,$A16,AJ:AJ,"A"))</f>
        <v>0</v>
      </c>
      <c r="AK16" t="b">
        <f>OR(COUNTIFS($C:$C,$A16,AK:AK,"C"),COUNTIFS($C:$C,$A16,AK:AK,"A"))</f>
        <v>0</v>
      </c>
      <c r="AL16" t="b">
        <f>OR(COUNTIFS($C:$C,$A16,AL:AL,"C"),COUNTIFS($C:$C,$A16,AL:AL,"A"))</f>
        <v>0</v>
      </c>
      <c r="AM16" t="b">
        <f>OR(COUNTIFS($C:$C,$A16,AM:AM,"C"),COUNTIFS($C:$C,$A16,AM:AM,"A"))</f>
        <v>0</v>
      </c>
      <c r="AN16" t="b">
        <f>OR(COUNTIFS($C:$C,$A16,AN:AN,"C"),COUNTIFS($C:$C,$A16,AN:AN,"A"))</f>
        <v>0</v>
      </c>
      <c r="AO16" t="b">
        <f>OR(COUNTIFS($C:$C,$A16,AO:AO,"C"),COUNTIFS($C:$C,$A16,AO:AO,"A"))</f>
        <v>0</v>
      </c>
      <c r="AP16" t="b">
        <f>OR(COUNTIFS($C:$C,$A16,AP:AP,"C"),COUNTIFS($C:$C,$A16,AP:AP,"A"))</f>
        <v>0</v>
      </c>
      <c r="AQ16" t="b">
        <f>OR(COUNTIFS($C:$C,$A16,AQ:AQ,"C"),COUNTIFS($C:$C,$A16,AQ:AQ,"A"))</f>
        <v>0</v>
      </c>
      <c r="AR16" t="b">
        <f>OR(COUNTIFS($C:$C,$A16,AR:AR,"C"),COUNTIFS($C:$C,$A16,AR:AR,"A"))</f>
        <v>0</v>
      </c>
      <c r="AS16" t="b">
        <f>OR(COUNTIFS($C:$C,$A16,AS:AS,"C"),COUNTIFS($C:$C,$A16,AS:AS,"A"))</f>
        <v>0</v>
      </c>
      <c r="AT16" t="b">
        <f>OR(COUNTIFS($C:$C,$A16,AT:AT,"C"),COUNTIFS($C:$C,$A16,AT:AT,"A"))</f>
        <v>0</v>
      </c>
      <c r="AU16" t="b">
        <f>OR(COUNTIFS($C:$C,$A16,AU:AU,"C"),COUNTIFS($C:$C,$A16,AU:AU,"A"))</f>
        <v>0</v>
      </c>
      <c r="AV16" t="b">
        <f>OR(COUNTIFS($C:$C,$A16,AV:AV,"C"),COUNTIFS($C:$C,$A16,AV:AV,"A"))</f>
        <v>0</v>
      </c>
      <c r="AW16" t="b">
        <f>OR(COUNTIFS($C:$C,$A16,AW:AW,"C"),COUNTIFS($C:$C,$A16,AW:AW,"A"))</f>
        <v>0</v>
      </c>
      <c r="AX16" t="b">
        <f>OR(COUNTIFS($C:$C,$A16,AX:AX,"C"),COUNTIFS($C:$C,$A16,AX:AX,"A"))</f>
        <v>0</v>
      </c>
      <c r="AY16" t="b">
        <f>OR(COUNTIFS($C:$C,$A16,AY:AY,"C"),COUNTIFS($C:$C,$A16,AY:AY,"A"))</f>
        <v>0</v>
      </c>
      <c r="AZ16" t="b">
        <f>OR(COUNTIFS($C:$C,$A16,AZ:AZ,"C"),COUNTIFS($C:$C,$A16,AZ:AZ,"A"))</f>
        <v>0</v>
      </c>
      <c r="BA16" t="b">
        <f>OR(COUNTIFS($C:$C,$A16,BA:BA,"C"),COUNTIFS($C:$C,$A16,BA:BA,"A"))</f>
        <v>0</v>
      </c>
      <c r="BB16" t="b">
        <f>OR(COUNTIFS($C:$C,$A16,BB:BB,"C"),COUNTIFS($C:$C,$A16,BB:BB,"A"))</f>
        <v>0</v>
      </c>
      <c r="BC16" t="b">
        <f>OR(COUNTIFS($C:$C,$A16,BC:BC,"C"),COUNTIFS($C:$C,$A16,BC:BC,"A"))</f>
        <v>0</v>
      </c>
      <c r="BD16" t="b">
        <f>OR(COUNTIFS($C:$C,$A16,BD:BD,"C"),COUNTIFS($C:$C,$A16,BD:BD,"A"))</f>
        <v>0</v>
      </c>
      <c r="BE16" t="b">
        <f>OR(COUNTIFS($C:$C,$A16,BE:BE,"C"),COUNTIFS($C:$C,$A16,BE:BE,"A"))</f>
        <v>0</v>
      </c>
    </row>
    <row r="17" spans="1:57" x14ac:dyDescent="0.3">
      <c r="A17" s="54" t="s">
        <v>34</v>
      </c>
      <c r="B17" s="55"/>
      <c r="C17" s="55"/>
      <c r="D17" s="32"/>
      <c r="E17" t="b">
        <f>OR(COUNTIFS($C:$C,$A17,E:E,"C"),COUNTIFS($C:$C,$A17,E:E,"A"))</f>
        <v>0</v>
      </c>
      <c r="F17" t="b">
        <f>OR(COUNTIFS($C:$C,$A17,F:F,"C"),COUNTIFS($C:$C,$A17,F:F,"A"))</f>
        <v>0</v>
      </c>
      <c r="G17" t="b">
        <f>OR(COUNTIFS($C:$C,$A17,G:G,"C"),COUNTIFS($C:$C,$A17,G:G,"A"))</f>
        <v>0</v>
      </c>
      <c r="H17" t="b">
        <f>OR(COUNTIFS($C:$C,$A17,H:H,"C"),COUNTIFS($C:$C,$A17,H:H,"A"))</f>
        <v>0</v>
      </c>
      <c r="I17" t="b">
        <f>OR(COUNTIFS($C:$C,$A17,I:I,"C"),COUNTIFS($C:$C,$A17,I:I,"A"))</f>
        <v>0</v>
      </c>
      <c r="J17" t="b">
        <f>OR(COUNTIFS($C:$C,$A17,J:J,"C"),COUNTIFS($C:$C,$A17,J:J,"A"))</f>
        <v>0</v>
      </c>
      <c r="K17" t="b">
        <f>OR(COUNTIFS($C:$C,$A17,K:K,"C"),COUNTIFS($C:$C,$A17,K:K,"A"))</f>
        <v>0</v>
      </c>
      <c r="L17" t="b">
        <f>OR(COUNTIFS($C:$C,$A17,L:L,"C"),COUNTIFS($C:$C,$A17,L:L,"A"))</f>
        <v>0</v>
      </c>
      <c r="M17" t="b">
        <f>OR(COUNTIFS($C:$C,$A17,M:M,"C"),COUNTIFS($C:$C,$A17,M:M,"A"))</f>
        <v>0</v>
      </c>
      <c r="N17" t="b">
        <f>OR(COUNTIFS($C:$C,$A17,N:N,"C"),COUNTIFS($C:$C,$A17,N:N,"A"))</f>
        <v>0</v>
      </c>
      <c r="O17" t="b">
        <f>OR(COUNTIFS($C:$C,$A17,O:O,"C"),COUNTIFS($C:$C,$A17,O:O,"A"))</f>
        <v>0</v>
      </c>
      <c r="P17" t="b">
        <f>OR(COUNTIFS($C:$C,$A17,P:P,"C"),COUNTIFS($C:$C,$A17,P:P,"A"))</f>
        <v>0</v>
      </c>
      <c r="Q17" t="b">
        <f>OR(COUNTIFS($C:$C,$A17,Q:Q,"C"),COUNTIFS($C:$C,$A17,Q:Q,"A"))</f>
        <v>0</v>
      </c>
      <c r="R17" t="b">
        <f>OR(COUNTIFS($C:$C,$A17,R:R,"C"),COUNTIFS($C:$C,$A17,R:R,"A"))</f>
        <v>0</v>
      </c>
      <c r="S17" t="b">
        <f>OR(COUNTIFS($C:$C,$A17,S:S,"C"),COUNTIFS($C:$C,$A17,S:S,"A"))</f>
        <v>0</v>
      </c>
      <c r="T17" t="b">
        <f>OR(COUNTIFS($C:$C,$A17,T:T,"C"),COUNTIFS($C:$C,$A17,T:T,"A"))</f>
        <v>0</v>
      </c>
      <c r="U17" t="b">
        <f>OR(COUNTIFS($C:$C,$A17,U:U,"C"),COUNTIFS($C:$C,$A17,U:U,"A"))</f>
        <v>0</v>
      </c>
      <c r="V17" t="b">
        <f>OR(COUNTIFS($C:$C,$A17,V:V,"C"),COUNTIFS($C:$C,$A17,V:V,"A"))</f>
        <v>0</v>
      </c>
      <c r="W17" t="b">
        <f>OR(COUNTIFS($C:$C,$A17,W:W,"C"),COUNTIFS($C:$C,$A17,W:W,"A"))</f>
        <v>0</v>
      </c>
      <c r="X17" t="b">
        <f>OR(COUNTIFS($C:$C,$A17,X:X,"C"),COUNTIFS($C:$C,$A17,X:X,"A"))</f>
        <v>0</v>
      </c>
      <c r="Y17" t="b">
        <f>OR(COUNTIFS($C:$C,$A17,Y:Y,"C"),COUNTIFS($C:$C,$A17,Y:Y,"A"))</f>
        <v>0</v>
      </c>
      <c r="Z17" t="b">
        <f>OR(COUNTIFS($C:$C,$A17,Z:Z,"C"),COUNTIFS($C:$C,$A17,Z:Z,"A"))</f>
        <v>0</v>
      </c>
      <c r="AA17" t="b">
        <f>OR(COUNTIFS($C:$C,$A17,AA:AA,"C"),COUNTIFS($C:$C,$A17,AA:AA,"A"))</f>
        <v>0</v>
      </c>
      <c r="AB17" t="b">
        <f>OR(COUNTIFS($C:$C,$A17,AB:AB,"C"),COUNTIFS($C:$C,$A17,AB:AB,"A"))</f>
        <v>0</v>
      </c>
      <c r="AC17" t="b">
        <f>OR(COUNTIFS($C:$C,$A17,AC:AC,"C"),COUNTIFS($C:$C,$A17,AC:AC,"A"))</f>
        <v>0</v>
      </c>
      <c r="AD17" t="b">
        <f>OR(COUNTIFS($C:$C,$A17,AD:AD,"C"),COUNTIFS($C:$C,$A17,AD:AD,"A"))</f>
        <v>0</v>
      </c>
      <c r="AE17" t="b">
        <f>OR(COUNTIFS($C:$C,$A17,AE:AE,"C"),COUNTIFS($C:$C,$A17,AE:AE,"A"))</f>
        <v>0</v>
      </c>
      <c r="AF17" t="b">
        <f>OR(COUNTIFS($C:$C,$A17,AF:AF,"C"),COUNTIFS($C:$C,$A17,AF:AF,"A"))</f>
        <v>0</v>
      </c>
      <c r="AG17" t="b">
        <f>OR(COUNTIFS($C:$C,$A17,AG:AG,"C"),COUNTIFS($C:$C,$A17,AG:AG,"A"))</f>
        <v>0</v>
      </c>
      <c r="AH17" t="b">
        <f>OR(COUNTIFS($C:$C,$A17,AH:AH,"C"),COUNTIFS($C:$C,$A17,AH:AH,"A"))</f>
        <v>0</v>
      </c>
      <c r="AI17" t="b">
        <f>OR(COUNTIFS($C:$C,$A17,AI:AI,"C"),COUNTIFS($C:$C,$A17,AI:AI,"A"))</f>
        <v>0</v>
      </c>
      <c r="AJ17" t="b">
        <f>OR(COUNTIFS($C:$C,$A17,AJ:AJ,"C"),COUNTIFS($C:$C,$A17,AJ:AJ,"A"))</f>
        <v>0</v>
      </c>
      <c r="AK17" t="b">
        <f>OR(COUNTIFS($C:$C,$A17,AK:AK,"C"),COUNTIFS($C:$C,$A17,AK:AK,"A"))</f>
        <v>0</v>
      </c>
      <c r="AL17" t="b">
        <f>OR(COUNTIFS($C:$C,$A17,AL:AL,"C"),COUNTIFS($C:$C,$A17,AL:AL,"A"))</f>
        <v>0</v>
      </c>
      <c r="AM17" t="b">
        <f>OR(COUNTIFS($C:$C,$A17,AM:AM,"C"),COUNTIFS($C:$C,$A17,AM:AM,"A"))</f>
        <v>0</v>
      </c>
      <c r="AN17" t="b">
        <f>OR(COUNTIFS($C:$C,$A17,AN:AN,"C"),COUNTIFS($C:$C,$A17,AN:AN,"A"))</f>
        <v>0</v>
      </c>
      <c r="AO17" t="b">
        <f>OR(COUNTIFS($C:$C,$A17,AO:AO,"C"),COUNTIFS($C:$C,$A17,AO:AO,"A"))</f>
        <v>0</v>
      </c>
      <c r="AP17" t="b">
        <f>OR(COUNTIFS($C:$C,$A17,AP:AP,"C"),COUNTIFS($C:$C,$A17,AP:AP,"A"))</f>
        <v>0</v>
      </c>
      <c r="AQ17" t="b">
        <f>OR(COUNTIFS($C:$C,$A17,AQ:AQ,"C"),COUNTIFS($C:$C,$A17,AQ:AQ,"A"))</f>
        <v>0</v>
      </c>
      <c r="AR17" t="b">
        <f>OR(COUNTIFS($C:$C,$A17,AR:AR,"C"),COUNTIFS($C:$C,$A17,AR:AR,"A"))</f>
        <v>0</v>
      </c>
      <c r="AS17" t="b">
        <f>OR(COUNTIFS($C:$C,$A17,AS:AS,"C"),COUNTIFS($C:$C,$A17,AS:AS,"A"))</f>
        <v>0</v>
      </c>
      <c r="AT17" t="b">
        <f>OR(COUNTIFS($C:$C,$A17,AT:AT,"C"),COUNTIFS($C:$C,$A17,AT:AT,"A"))</f>
        <v>0</v>
      </c>
      <c r="AU17" t="b">
        <f>OR(COUNTIFS($C:$C,$A17,AU:AU,"C"),COUNTIFS($C:$C,$A17,AU:AU,"A"))</f>
        <v>0</v>
      </c>
      <c r="AV17" t="b">
        <f>OR(COUNTIFS($C:$C,$A17,AV:AV,"C"),COUNTIFS($C:$C,$A17,AV:AV,"A"))</f>
        <v>0</v>
      </c>
      <c r="AW17" t="b">
        <f>OR(COUNTIFS($C:$C,$A17,AW:AW,"C"),COUNTIFS($C:$C,$A17,AW:AW,"A"))</f>
        <v>0</v>
      </c>
      <c r="AX17" t="b">
        <f>OR(COUNTIFS($C:$C,$A17,AX:AX,"C"),COUNTIFS($C:$C,$A17,AX:AX,"A"))</f>
        <v>0</v>
      </c>
      <c r="AY17" t="b">
        <f>OR(COUNTIFS($C:$C,$A17,AY:AY,"C"),COUNTIFS($C:$C,$A17,AY:AY,"A"))</f>
        <v>0</v>
      </c>
      <c r="AZ17" t="b">
        <f>OR(COUNTIFS($C:$C,$A17,AZ:AZ,"C"),COUNTIFS($C:$C,$A17,AZ:AZ,"A"))</f>
        <v>0</v>
      </c>
      <c r="BA17" t="b">
        <f>OR(COUNTIFS($C:$C,$A17,BA:BA,"C"),COUNTIFS($C:$C,$A17,BA:BA,"A"))</f>
        <v>0</v>
      </c>
      <c r="BB17" t="b">
        <f>OR(COUNTIFS($C:$C,$A17,BB:BB,"C"),COUNTIFS($C:$C,$A17,BB:BB,"A"))</f>
        <v>0</v>
      </c>
      <c r="BC17" t="b">
        <f>OR(COUNTIFS($C:$C,$A17,BC:BC,"C"),COUNTIFS($C:$C,$A17,BC:BC,"A"))</f>
        <v>0</v>
      </c>
      <c r="BD17" t="b">
        <f>OR(COUNTIFS($C:$C,$A17,BD:BD,"C"),COUNTIFS($C:$C,$A17,BD:BD,"A"))</f>
        <v>0</v>
      </c>
      <c r="BE17" t="b">
        <f>OR(COUNTIFS($C:$C,$A17,BE:BE,"C"),COUNTIFS($C:$C,$A17,BE:BE,"A"))</f>
        <v>0</v>
      </c>
    </row>
    <row r="18" spans="1:57" x14ac:dyDescent="0.3">
      <c r="A18" s="54" t="s">
        <v>35</v>
      </c>
      <c r="B18" s="55"/>
      <c r="C18" s="55"/>
      <c r="D18" s="32"/>
      <c r="E18" t="b">
        <f>OR(COUNTIFS($C:$C,$A18,E:E,"C"),COUNTIFS($C:$C,$A18,E:E,"A"))</f>
        <v>0</v>
      </c>
      <c r="F18" t="b">
        <f>OR(COUNTIFS($C:$C,$A18,F:F,"C"),COUNTIFS($C:$C,$A18,F:F,"A"))</f>
        <v>0</v>
      </c>
      <c r="G18" t="b">
        <f>OR(COUNTIFS($C:$C,$A18,G:G,"C"),COUNTIFS($C:$C,$A18,G:G,"A"))</f>
        <v>0</v>
      </c>
      <c r="H18" t="b">
        <f>OR(COUNTIFS($C:$C,$A18,H:H,"C"),COUNTIFS($C:$C,$A18,H:H,"A"))</f>
        <v>0</v>
      </c>
      <c r="I18" t="b">
        <f>OR(COUNTIFS($C:$C,$A18,I:I,"C"),COUNTIFS($C:$C,$A18,I:I,"A"))</f>
        <v>0</v>
      </c>
      <c r="J18" t="b">
        <f>OR(COUNTIFS($C:$C,$A18,J:J,"C"),COUNTIFS($C:$C,$A18,J:J,"A"))</f>
        <v>0</v>
      </c>
      <c r="K18" t="b">
        <f>OR(COUNTIFS($C:$C,$A18,K:K,"C"),COUNTIFS($C:$C,$A18,K:K,"A"))</f>
        <v>0</v>
      </c>
      <c r="L18" t="b">
        <f>OR(COUNTIFS($C:$C,$A18,L:L,"C"),COUNTIFS($C:$C,$A18,L:L,"A"))</f>
        <v>0</v>
      </c>
      <c r="M18" t="b">
        <f>OR(COUNTIFS($C:$C,$A18,M:M,"C"),COUNTIFS($C:$C,$A18,M:M,"A"))</f>
        <v>0</v>
      </c>
      <c r="N18" t="b">
        <f>OR(COUNTIFS($C:$C,$A18,N:N,"C"),COUNTIFS($C:$C,$A18,N:N,"A"))</f>
        <v>0</v>
      </c>
      <c r="O18" t="b">
        <f>OR(COUNTIFS($C:$C,$A18,O:O,"C"),COUNTIFS($C:$C,$A18,O:O,"A"))</f>
        <v>0</v>
      </c>
      <c r="P18" t="b">
        <f>OR(COUNTIFS($C:$C,$A18,P:P,"C"),COUNTIFS($C:$C,$A18,P:P,"A"))</f>
        <v>0</v>
      </c>
      <c r="Q18" t="b">
        <f>OR(COUNTIFS($C:$C,$A18,Q:Q,"C"),COUNTIFS($C:$C,$A18,Q:Q,"A"))</f>
        <v>0</v>
      </c>
      <c r="R18" t="b">
        <f>OR(COUNTIFS($C:$C,$A18,R:R,"C"),COUNTIFS($C:$C,$A18,R:R,"A"))</f>
        <v>0</v>
      </c>
      <c r="S18" t="b">
        <f>OR(COUNTIFS($C:$C,$A18,S:S,"C"),COUNTIFS($C:$C,$A18,S:S,"A"))</f>
        <v>0</v>
      </c>
      <c r="T18" t="b">
        <f>OR(COUNTIFS($C:$C,$A18,T:T,"C"),COUNTIFS($C:$C,$A18,T:T,"A"))</f>
        <v>0</v>
      </c>
      <c r="U18" t="b">
        <f>OR(COUNTIFS($C:$C,$A18,U:U,"C"),COUNTIFS($C:$C,$A18,U:U,"A"))</f>
        <v>0</v>
      </c>
      <c r="V18" t="b">
        <f>OR(COUNTIFS($C:$C,$A18,V:V,"C"),COUNTIFS($C:$C,$A18,V:V,"A"))</f>
        <v>0</v>
      </c>
      <c r="W18" t="b">
        <f>OR(COUNTIFS($C:$C,$A18,W:W,"C"),COUNTIFS($C:$C,$A18,W:W,"A"))</f>
        <v>0</v>
      </c>
      <c r="X18" t="b">
        <f>OR(COUNTIFS($C:$C,$A18,X:X,"C"),COUNTIFS($C:$C,$A18,X:X,"A"))</f>
        <v>0</v>
      </c>
      <c r="Y18" t="b">
        <f>OR(COUNTIFS($C:$C,$A18,Y:Y,"C"),COUNTIFS($C:$C,$A18,Y:Y,"A"))</f>
        <v>0</v>
      </c>
      <c r="Z18" t="b">
        <f>OR(COUNTIFS($C:$C,$A18,Z:Z,"C"),COUNTIFS($C:$C,$A18,Z:Z,"A"))</f>
        <v>0</v>
      </c>
      <c r="AA18" t="b">
        <f>OR(COUNTIFS($C:$C,$A18,AA:AA,"C"),COUNTIFS($C:$C,$A18,AA:AA,"A"))</f>
        <v>0</v>
      </c>
      <c r="AB18" t="b">
        <f>OR(COUNTIFS($C:$C,$A18,AB:AB,"C"),COUNTIFS($C:$C,$A18,AB:AB,"A"))</f>
        <v>0</v>
      </c>
      <c r="AC18" t="b">
        <f>OR(COUNTIFS($C:$C,$A18,AC:AC,"C"),COUNTIFS($C:$C,$A18,AC:AC,"A"))</f>
        <v>0</v>
      </c>
      <c r="AD18" t="b">
        <f>OR(COUNTIFS($C:$C,$A18,AD:AD,"C"),COUNTIFS($C:$C,$A18,AD:AD,"A"))</f>
        <v>0</v>
      </c>
      <c r="AE18" t="b">
        <f>OR(COUNTIFS($C:$C,$A18,AE:AE,"C"),COUNTIFS($C:$C,$A18,AE:AE,"A"))</f>
        <v>0</v>
      </c>
      <c r="AF18" t="b">
        <f>OR(COUNTIFS($C:$C,$A18,AF:AF,"C"),COUNTIFS($C:$C,$A18,AF:AF,"A"))</f>
        <v>0</v>
      </c>
      <c r="AG18" t="b">
        <f>OR(COUNTIFS($C:$C,$A18,AG:AG,"C"),COUNTIFS($C:$C,$A18,AG:AG,"A"))</f>
        <v>0</v>
      </c>
      <c r="AH18" t="b">
        <f>OR(COUNTIFS($C:$C,$A18,AH:AH,"C"),COUNTIFS($C:$C,$A18,AH:AH,"A"))</f>
        <v>0</v>
      </c>
      <c r="AI18" t="b">
        <f>OR(COUNTIFS($C:$C,$A18,AI:AI,"C"),COUNTIFS($C:$C,$A18,AI:AI,"A"))</f>
        <v>0</v>
      </c>
      <c r="AJ18" t="b">
        <f>OR(COUNTIFS($C:$C,$A18,AJ:AJ,"C"),COUNTIFS($C:$C,$A18,AJ:AJ,"A"))</f>
        <v>0</v>
      </c>
      <c r="AK18" t="b">
        <f>OR(COUNTIFS($C:$C,$A18,AK:AK,"C"),COUNTIFS($C:$C,$A18,AK:AK,"A"))</f>
        <v>0</v>
      </c>
      <c r="AL18" t="b">
        <f>OR(COUNTIFS($C:$C,$A18,AL:AL,"C"),COUNTIFS($C:$C,$A18,AL:AL,"A"))</f>
        <v>0</v>
      </c>
      <c r="AM18" t="b">
        <f>OR(COUNTIFS($C:$C,$A18,AM:AM,"C"),COUNTIFS($C:$C,$A18,AM:AM,"A"))</f>
        <v>0</v>
      </c>
      <c r="AN18" t="b">
        <f>OR(COUNTIFS($C:$C,$A18,AN:AN,"C"),COUNTIFS($C:$C,$A18,AN:AN,"A"))</f>
        <v>0</v>
      </c>
      <c r="AO18" t="b">
        <f>OR(COUNTIFS($C:$C,$A18,AO:AO,"C"),COUNTIFS($C:$C,$A18,AO:AO,"A"))</f>
        <v>0</v>
      </c>
      <c r="AP18" t="b">
        <f>OR(COUNTIFS($C:$C,$A18,AP:AP,"C"),COUNTIFS($C:$C,$A18,AP:AP,"A"))</f>
        <v>0</v>
      </c>
      <c r="AQ18" t="b">
        <f>OR(COUNTIFS($C:$C,$A18,AQ:AQ,"C"),COUNTIFS($C:$C,$A18,AQ:AQ,"A"))</f>
        <v>0</v>
      </c>
      <c r="AR18" t="b">
        <f>OR(COUNTIFS($C:$C,$A18,AR:AR,"C"),COUNTIFS($C:$C,$A18,AR:AR,"A"))</f>
        <v>0</v>
      </c>
      <c r="AS18" t="b">
        <f>OR(COUNTIFS($C:$C,$A18,AS:AS,"C"),COUNTIFS($C:$C,$A18,AS:AS,"A"))</f>
        <v>0</v>
      </c>
      <c r="AT18" t="b">
        <f>OR(COUNTIFS($C:$C,$A18,AT:AT,"C"),COUNTIFS($C:$C,$A18,AT:AT,"A"))</f>
        <v>0</v>
      </c>
      <c r="AU18" t="b">
        <f>OR(COUNTIFS($C:$C,$A18,AU:AU,"C"),COUNTIFS($C:$C,$A18,AU:AU,"A"))</f>
        <v>0</v>
      </c>
      <c r="AV18" t="b">
        <f>OR(COUNTIFS($C:$C,$A18,AV:AV,"C"),COUNTIFS($C:$C,$A18,AV:AV,"A"))</f>
        <v>0</v>
      </c>
      <c r="AW18" t="b">
        <f>OR(COUNTIFS($C:$C,$A18,AW:AW,"C"),COUNTIFS($C:$C,$A18,AW:AW,"A"))</f>
        <v>0</v>
      </c>
      <c r="AX18" t="b">
        <f>OR(COUNTIFS($C:$C,$A18,AX:AX,"C"),COUNTIFS($C:$C,$A18,AX:AX,"A"))</f>
        <v>0</v>
      </c>
      <c r="AY18" t="b">
        <f>OR(COUNTIFS($C:$C,$A18,AY:AY,"C"),COUNTIFS($C:$C,$A18,AY:AY,"A"))</f>
        <v>0</v>
      </c>
      <c r="AZ18" t="b">
        <f>OR(COUNTIFS($C:$C,$A18,AZ:AZ,"C"),COUNTIFS($C:$C,$A18,AZ:AZ,"A"))</f>
        <v>0</v>
      </c>
      <c r="BA18" t="b">
        <f>OR(COUNTIFS($C:$C,$A18,BA:BA,"C"),COUNTIFS($C:$C,$A18,BA:BA,"A"))</f>
        <v>0</v>
      </c>
      <c r="BB18" t="b">
        <f>OR(COUNTIFS($C:$C,$A18,BB:BB,"C"),COUNTIFS($C:$C,$A18,BB:BB,"A"))</f>
        <v>0</v>
      </c>
      <c r="BC18" t="b">
        <f>OR(COUNTIFS($C:$C,$A18,BC:BC,"C"),COUNTIFS($C:$C,$A18,BC:BC,"A"))</f>
        <v>0</v>
      </c>
      <c r="BD18" t="b">
        <f>OR(COUNTIFS($C:$C,$A18,BD:BD,"C"),COUNTIFS($C:$C,$A18,BD:BD,"A"))</f>
        <v>0</v>
      </c>
      <c r="BE18" t="b">
        <f>OR(COUNTIFS($C:$C,$A18,BE:BE,"C"),COUNTIFS($C:$C,$A18,BE:BE,"A"))</f>
        <v>0</v>
      </c>
    </row>
    <row r="19" spans="1:57" x14ac:dyDescent="0.3">
      <c r="A19" s="54" t="s">
        <v>29</v>
      </c>
      <c r="B19" s="55"/>
      <c r="C19" s="55"/>
      <c r="D19" s="32"/>
      <c r="E19" t="b">
        <f>OR(COUNTIFS($C:$C,$A19,E:E,"C"),COUNTIFS($C:$C,$A19,E:E,"A"))</f>
        <v>0</v>
      </c>
      <c r="F19" t="b">
        <f>OR(COUNTIFS($C:$C,$A19,F:F,"C"),COUNTIFS($C:$C,$A19,F:F,"A"))</f>
        <v>1</v>
      </c>
      <c r="G19" t="b">
        <f>OR(COUNTIFS($C:$C,$A19,G:G,"C"),COUNTIFS($C:$C,$A19,G:G,"A"))</f>
        <v>0</v>
      </c>
      <c r="H19" t="b">
        <f>OR(COUNTIFS($C:$C,$A19,H:H,"C"),COUNTIFS($C:$C,$A19,H:H,"A"))</f>
        <v>1</v>
      </c>
      <c r="I19" t="b">
        <f>OR(COUNTIFS($C:$C,$A19,I:I,"C"),COUNTIFS($C:$C,$A19,I:I,"A"))</f>
        <v>0</v>
      </c>
      <c r="J19" t="b">
        <f>OR(COUNTIFS($C:$C,$A19,J:J,"C"),COUNTIFS($C:$C,$A19,J:J,"A"))</f>
        <v>1</v>
      </c>
      <c r="K19" t="b">
        <f>OR(COUNTIFS($C:$C,$A19,K:K,"C"),COUNTIFS($C:$C,$A19,K:K,"A"))</f>
        <v>0</v>
      </c>
      <c r="L19" t="b">
        <f>OR(COUNTIFS($C:$C,$A19,L:L,"C"),COUNTIFS($C:$C,$A19,L:L,"A"))</f>
        <v>1</v>
      </c>
      <c r="M19" t="b">
        <f>OR(COUNTIFS($C:$C,$A19,M:M,"C"),COUNTIFS($C:$C,$A19,M:M,"A"))</f>
        <v>0</v>
      </c>
      <c r="N19" t="b">
        <f>OR(COUNTIFS($C:$C,$A19,N:N,"C"),COUNTIFS($C:$C,$A19,N:N,"A"))</f>
        <v>1</v>
      </c>
      <c r="O19" t="b">
        <f>OR(COUNTIFS($C:$C,$A19,O:O,"C"),COUNTIFS($C:$C,$A19,O:O,"A"))</f>
        <v>0</v>
      </c>
      <c r="P19" t="b">
        <f>OR(COUNTIFS($C:$C,$A19,P:P,"C"),COUNTIFS($C:$C,$A19,P:P,"A"))</f>
        <v>1</v>
      </c>
      <c r="Q19" t="b">
        <f>OR(COUNTIFS($C:$C,$A19,Q:Q,"C"),COUNTIFS($C:$C,$A19,Q:Q,"A"))</f>
        <v>0</v>
      </c>
      <c r="R19" t="b">
        <f>OR(COUNTIFS($C:$C,$A19,R:R,"C"),COUNTIFS($C:$C,$A19,R:R,"A"))</f>
        <v>1</v>
      </c>
      <c r="S19" t="b">
        <f>OR(COUNTIFS($C:$C,$A19,S:S,"C"),COUNTIFS($C:$C,$A19,S:S,"A"))</f>
        <v>0</v>
      </c>
      <c r="T19" t="b">
        <f>OR(COUNTIFS($C:$C,$A19,T:T,"C"),COUNTIFS($C:$C,$A19,T:T,"A"))</f>
        <v>1</v>
      </c>
      <c r="U19" t="b">
        <f>OR(COUNTIFS($C:$C,$A19,U:U,"C"),COUNTIFS($C:$C,$A19,U:U,"A"))</f>
        <v>0</v>
      </c>
      <c r="V19" t="b">
        <f>OR(COUNTIFS($C:$C,$A19,V:V,"C"),COUNTIFS($C:$C,$A19,V:V,"A"))</f>
        <v>0</v>
      </c>
      <c r="W19" t="b">
        <f>OR(COUNTIFS($C:$C,$A19,W:W,"C"),COUNTIFS($C:$C,$A19,W:W,"A"))</f>
        <v>0</v>
      </c>
      <c r="X19" t="b">
        <f>OR(COUNTIFS($C:$C,$A19,X:X,"C"),COUNTIFS($C:$C,$A19,X:X,"A"))</f>
        <v>0</v>
      </c>
      <c r="Y19" t="b">
        <f>OR(COUNTIFS($C:$C,$A19,Y:Y,"C"),COUNTIFS($C:$C,$A19,Y:Y,"A"))</f>
        <v>0</v>
      </c>
      <c r="Z19" t="b">
        <f>OR(COUNTIFS($C:$C,$A19,Z:Z,"C"),COUNTIFS($C:$C,$A19,Z:Z,"A"))</f>
        <v>0</v>
      </c>
      <c r="AA19" t="b">
        <f>OR(COUNTIFS($C:$C,$A19,AA:AA,"C"),COUNTIFS($C:$C,$A19,AA:AA,"A"))</f>
        <v>0</v>
      </c>
      <c r="AB19" t="b">
        <f>OR(COUNTIFS($C:$C,$A19,AB:AB,"C"),COUNTIFS($C:$C,$A19,AB:AB,"A"))</f>
        <v>0</v>
      </c>
      <c r="AC19" t="b">
        <f>OR(COUNTIFS($C:$C,$A19,AC:AC,"C"),COUNTIFS($C:$C,$A19,AC:AC,"A"))</f>
        <v>0</v>
      </c>
      <c r="AD19" t="b">
        <f>OR(COUNTIFS($C:$C,$A19,AD:AD,"C"),COUNTIFS($C:$C,$A19,AD:AD,"A"))</f>
        <v>0</v>
      </c>
      <c r="AE19" t="b">
        <f>OR(COUNTIFS($C:$C,$A19,AE:AE,"C"),COUNTIFS($C:$C,$A19,AE:AE,"A"))</f>
        <v>0</v>
      </c>
      <c r="AF19" t="b">
        <f>OR(COUNTIFS($C:$C,$A19,AF:AF,"C"),COUNTIFS($C:$C,$A19,AF:AF,"A"))</f>
        <v>0</v>
      </c>
      <c r="AG19" t="b">
        <f>OR(COUNTIFS($C:$C,$A19,AG:AG,"C"),COUNTIFS($C:$C,$A19,AG:AG,"A"))</f>
        <v>0</v>
      </c>
      <c r="AH19" t="b">
        <f>OR(COUNTIFS($C:$C,$A19,AH:AH,"C"),COUNTIFS($C:$C,$A19,AH:AH,"A"))</f>
        <v>0</v>
      </c>
      <c r="AI19" t="b">
        <f>OR(COUNTIFS($C:$C,$A19,AI:AI,"C"),COUNTIFS($C:$C,$A19,AI:AI,"A"))</f>
        <v>0</v>
      </c>
      <c r="AJ19" t="b">
        <f>OR(COUNTIFS($C:$C,$A19,AJ:AJ,"C"),COUNTIFS($C:$C,$A19,AJ:AJ,"A"))</f>
        <v>0</v>
      </c>
      <c r="AK19" t="b">
        <f>OR(COUNTIFS($C:$C,$A19,AK:AK,"C"),COUNTIFS($C:$C,$A19,AK:AK,"A"))</f>
        <v>0</v>
      </c>
      <c r="AL19" t="b">
        <f>OR(COUNTIFS($C:$C,$A19,AL:AL,"C"),COUNTIFS($C:$C,$A19,AL:AL,"A"))</f>
        <v>0</v>
      </c>
      <c r="AM19" t="b">
        <f>OR(COUNTIFS($C:$C,$A19,AM:AM,"C"),COUNTIFS($C:$C,$A19,AM:AM,"A"))</f>
        <v>0</v>
      </c>
      <c r="AN19" t="b">
        <f>OR(COUNTIFS($C:$C,$A19,AN:AN,"C"),COUNTIFS($C:$C,$A19,AN:AN,"A"))</f>
        <v>0</v>
      </c>
      <c r="AO19" t="b">
        <f>OR(COUNTIFS($C:$C,$A19,AO:AO,"C"),COUNTIFS($C:$C,$A19,AO:AO,"A"))</f>
        <v>0</v>
      </c>
      <c r="AP19" t="b">
        <f>OR(COUNTIFS($C:$C,$A19,AP:AP,"C"),COUNTIFS($C:$C,$A19,AP:AP,"A"))</f>
        <v>0</v>
      </c>
      <c r="AQ19" t="b">
        <f>OR(COUNTIFS($C:$C,$A19,AQ:AQ,"C"),COUNTIFS($C:$C,$A19,AQ:AQ,"A"))</f>
        <v>0</v>
      </c>
      <c r="AR19" t="b">
        <f>OR(COUNTIFS($C:$C,$A19,AR:AR,"C"),COUNTIFS($C:$C,$A19,AR:AR,"A"))</f>
        <v>0</v>
      </c>
      <c r="AS19" t="b">
        <f>OR(COUNTIFS($C:$C,$A19,AS:AS,"C"),COUNTIFS($C:$C,$A19,AS:AS,"A"))</f>
        <v>0</v>
      </c>
      <c r="AT19" t="b">
        <f>OR(COUNTIFS($C:$C,$A19,AT:AT,"C"),COUNTIFS($C:$C,$A19,AT:AT,"A"))</f>
        <v>0</v>
      </c>
      <c r="AU19" t="b">
        <f>OR(COUNTIFS($C:$C,$A19,AU:AU,"C"),COUNTIFS($C:$C,$A19,AU:AU,"A"))</f>
        <v>0</v>
      </c>
      <c r="AV19" t="b">
        <f>OR(COUNTIFS($C:$C,$A19,AV:AV,"C"),COUNTIFS($C:$C,$A19,AV:AV,"A"))</f>
        <v>0</v>
      </c>
      <c r="AW19" t="b">
        <f>OR(COUNTIFS($C:$C,$A19,AW:AW,"C"),COUNTIFS($C:$C,$A19,AW:AW,"A"))</f>
        <v>0</v>
      </c>
      <c r="AX19" t="b">
        <f>OR(COUNTIFS($C:$C,$A19,AX:AX,"C"),COUNTIFS($C:$C,$A19,AX:AX,"A"))</f>
        <v>0</v>
      </c>
      <c r="AY19" t="b">
        <f>OR(COUNTIFS($C:$C,$A19,AY:AY,"C"),COUNTIFS($C:$C,$A19,AY:AY,"A"))</f>
        <v>0</v>
      </c>
      <c r="AZ19" t="b">
        <f>OR(COUNTIFS($C:$C,$A19,AZ:AZ,"C"),COUNTIFS($C:$C,$A19,AZ:AZ,"A"))</f>
        <v>0</v>
      </c>
      <c r="BA19" t="b">
        <f>OR(COUNTIFS($C:$C,$A19,BA:BA,"C"),COUNTIFS($C:$C,$A19,BA:BA,"A"))</f>
        <v>0</v>
      </c>
      <c r="BB19" t="b">
        <f>OR(COUNTIFS($C:$C,$A19,BB:BB,"C"),COUNTIFS($C:$C,$A19,BB:BB,"A"))</f>
        <v>0</v>
      </c>
      <c r="BC19" t="b">
        <f>OR(COUNTIFS($C:$C,$A19,BC:BC,"C"),COUNTIFS($C:$C,$A19,BC:BC,"A"))</f>
        <v>0</v>
      </c>
      <c r="BD19" t="b">
        <f>OR(COUNTIFS($C:$C,$A19,BD:BD,"C"),COUNTIFS($C:$C,$A19,BD:BD,"A"))</f>
        <v>0</v>
      </c>
      <c r="BE19" s="29" t="b">
        <f>OR(COUNTIFS($C:$C,$A19,BE:BE,"C"),COUNTIFS($C:$C,$A19,BE:BE,"A"))</f>
        <v>0</v>
      </c>
    </row>
    <row r="20" spans="1:57" x14ac:dyDescent="0.3">
      <c r="A20" s="56" t="s">
        <v>36</v>
      </c>
      <c r="B20" s="56"/>
      <c r="C20" s="56"/>
      <c r="D20" s="33"/>
      <c r="E20">
        <f>COUNTIF(E$6:E$9,"C")</f>
        <v>0</v>
      </c>
      <c r="F20">
        <f>COUNTIF(F$6:F$9,"C")</f>
        <v>0</v>
      </c>
      <c r="G20">
        <f>COUNTIF(G$6:G$9,"C")</f>
        <v>0</v>
      </c>
      <c r="H20">
        <f>COUNTIF(H$6:H$9,"C")</f>
        <v>0</v>
      </c>
      <c r="I20">
        <f>COUNTIF(I$6:I$9,"C")</f>
        <v>0</v>
      </c>
      <c r="J20">
        <f>COUNTIF(J$6:J$9,"C")</f>
        <v>0</v>
      </c>
      <c r="K20">
        <f>COUNTIF(K$6:K$9,"C")</f>
        <v>0</v>
      </c>
      <c r="L20">
        <f>COUNTIF(L$6:L$9,"C")</f>
        <v>0</v>
      </c>
      <c r="M20">
        <f>COUNTIF(M$6:M$9,"C")</f>
        <v>0</v>
      </c>
      <c r="N20">
        <f>COUNTIF(N$6:N$9,"C")</f>
        <v>0</v>
      </c>
      <c r="O20">
        <f>COUNTIF(O$6:O$9,"C")</f>
        <v>0</v>
      </c>
      <c r="P20">
        <f>COUNTIF(P$6:P$9,"C")</f>
        <v>0</v>
      </c>
      <c r="Q20">
        <f>COUNTIF(Q$6:Q$9,"C")</f>
        <v>0</v>
      </c>
      <c r="R20">
        <f>COUNTIF(R$6:R$9,"C")</f>
        <v>0</v>
      </c>
      <c r="S20">
        <f>COUNTIF(S$6:S$9,"C")</f>
        <v>0</v>
      </c>
      <c r="T20">
        <f>COUNTIF(T$6:T$9,"C")</f>
        <v>0</v>
      </c>
      <c r="U20">
        <f>COUNTIF(U$6:U$9,"C")</f>
        <v>0</v>
      </c>
      <c r="V20">
        <f>COUNTIF(V$6:V$9,"C")</f>
        <v>0</v>
      </c>
      <c r="W20">
        <f>COUNTIF(W$6:W$9,"C")</f>
        <v>0</v>
      </c>
      <c r="X20">
        <f>COUNTIF(X$6:X$9,"C")</f>
        <v>0</v>
      </c>
      <c r="Y20">
        <f>COUNTIF(Y$6:Y$9,"C")</f>
        <v>0</v>
      </c>
      <c r="Z20">
        <f>COUNTIF(Z$6:Z$9,"C")</f>
        <v>0</v>
      </c>
      <c r="AA20">
        <f>COUNTIF(AA$6:AA$9,"C")</f>
        <v>0</v>
      </c>
      <c r="AB20">
        <f>COUNTIF(AB$6:AB$9,"C")</f>
        <v>0</v>
      </c>
      <c r="AC20">
        <f>COUNTIF(AC$6:AC$9,"C")</f>
        <v>0</v>
      </c>
      <c r="AD20">
        <f>COUNTIF(AD$6:AD$9,"C")</f>
        <v>0</v>
      </c>
      <c r="AE20">
        <f>COUNTIF(AE$6:AE$9,"C")</f>
        <v>0</v>
      </c>
      <c r="AF20">
        <f>COUNTIF(AF$6:AF$9,"C")</f>
        <v>0</v>
      </c>
      <c r="AG20">
        <f>COUNTIF(AG$6:AG$9,"C")</f>
        <v>0</v>
      </c>
      <c r="AH20">
        <f>COUNTIF(AH$6:AH$9,"C")</f>
        <v>0</v>
      </c>
      <c r="AI20">
        <f>COUNTIF(AI$6:AI$9,"C")</f>
        <v>0</v>
      </c>
      <c r="AJ20">
        <f>COUNTIF(AJ$6:AJ$9,"C")</f>
        <v>0</v>
      </c>
      <c r="AK20">
        <f>COUNTIF(AK$6:AK$9,"C")</f>
        <v>0</v>
      </c>
      <c r="AL20">
        <f>COUNTIF(AL$6:AL$9,"C")</f>
        <v>0</v>
      </c>
      <c r="AM20">
        <f>COUNTIF(AM$6:AM$9,"C")</f>
        <v>0</v>
      </c>
      <c r="AN20">
        <f>COUNTIF(AN$6:AN$9,"C")</f>
        <v>0</v>
      </c>
      <c r="AO20">
        <f>COUNTIF(AO$6:AO$9,"C")</f>
        <v>0</v>
      </c>
      <c r="AP20">
        <f>COUNTIF(AP$6:AP$9,"C")</f>
        <v>0</v>
      </c>
      <c r="AQ20">
        <f>COUNTIF(AQ$6:AQ$9,"C")</f>
        <v>0</v>
      </c>
      <c r="AR20">
        <f>COUNTIF(AR$6:AR$9,"C")</f>
        <v>0</v>
      </c>
      <c r="AS20">
        <f>COUNTIF(AS$6:AS$9,"C")</f>
        <v>0</v>
      </c>
      <c r="AT20">
        <f>COUNTIF(AT$6:AT$9,"C")</f>
        <v>0</v>
      </c>
      <c r="AU20">
        <f>COUNTIF(AU$6:AU$9,"C")</f>
        <v>0</v>
      </c>
      <c r="AV20">
        <f>COUNTIF(AV$6:AV$9,"C")</f>
        <v>0</v>
      </c>
      <c r="AW20">
        <f>COUNTIF(AW$6:AW$9,"C")</f>
        <v>0</v>
      </c>
      <c r="AX20">
        <f>COUNTIF(AX$6:AX$9,"C")</f>
        <v>0</v>
      </c>
      <c r="AY20">
        <f>COUNTIF(AY$6:AY$9,"C")</f>
        <v>0</v>
      </c>
      <c r="AZ20">
        <f>COUNTIF(AZ$6:AZ$9,"C")</f>
        <v>0</v>
      </c>
      <c r="BA20">
        <f>COUNTIF(BA$6:BA$9,"C")</f>
        <v>0</v>
      </c>
      <c r="BB20">
        <f>COUNTIF(BB$6:BB$9,"C")</f>
        <v>0</v>
      </c>
      <c r="BC20">
        <f>COUNTIF(BC$6:BC$9,"C")</f>
        <v>0</v>
      </c>
      <c r="BD20">
        <f>COUNTIF(BD$6:BD$9,"C")</f>
        <v>0</v>
      </c>
      <c r="BE20">
        <f>COUNTIF(BE$6:BE$9,"C")</f>
        <v>0</v>
      </c>
    </row>
  </sheetData>
  <sortState xmlns:xlrd2="http://schemas.microsoft.com/office/spreadsheetml/2017/richdata2" ref="A15:A19">
    <sortCondition ref="A15:A19"/>
  </sortState>
  <mergeCells count="7">
    <mergeCell ref="A14:C14"/>
    <mergeCell ref="A19:C19"/>
    <mergeCell ref="A20:C20"/>
    <mergeCell ref="A15:C15"/>
    <mergeCell ref="A16:C16"/>
    <mergeCell ref="A17:C17"/>
    <mergeCell ref="A18:C18"/>
  </mergeCells>
  <phoneticPr fontId="3" type="noConversion"/>
  <conditionalFormatting sqref="E6:BE8">
    <cfRule type="containsText" dxfId="12" priority="12" operator="containsText" text="A">
      <formula>NOT(ISERROR(SEARCH("A",E6)))</formula>
    </cfRule>
    <cfRule type="containsText" dxfId="11" priority="13" operator="containsText" text="C">
      <formula>NOT(ISERROR(SEARCH("C",E6)))</formula>
    </cfRule>
  </conditionalFormatting>
  <conditionalFormatting sqref="E15:BE19">
    <cfRule type="containsText" dxfId="10" priority="10" operator="containsText" text="FAUX">
      <formula>NOT(ISERROR(SEARCH("FAUX",E15)))</formula>
    </cfRule>
    <cfRule type="containsText" dxfId="9" priority="11" operator="containsText" text="VRAI">
      <formula>NOT(ISERROR(SEARCH("VRAI",E15)))</formula>
    </cfRule>
  </conditionalFormatting>
  <conditionalFormatting sqref="D6:D9">
    <cfRule type="cellIs" dxfId="8" priority="5" operator="greaterThan">
      <formula>25</formula>
    </cfRule>
    <cfRule type="cellIs" dxfId="7" priority="6" operator="between">
      <formula>21</formula>
      <formula>25</formula>
    </cfRule>
    <cfRule type="cellIs" dxfId="6" priority="7" operator="between">
      <formula>0</formula>
      <formula>20</formula>
    </cfRule>
  </conditionalFormatting>
  <conditionalFormatting sqref="E9:BE9">
    <cfRule type="containsText" dxfId="5" priority="3" operator="containsText" text="A">
      <formula>NOT(ISERROR(SEARCH("A",E9)))</formula>
    </cfRule>
    <cfRule type="containsText" dxfId="4" priority="4" operator="containsText" text="C">
      <formula>NOT(ISERROR(SEARCH("C",E9)))</formula>
    </cfRule>
  </conditionalFormatting>
  <conditionalFormatting sqref="E20:BE20">
    <cfRule type="cellIs" dxfId="3" priority="1" operator="greaterThan">
      <formula>0</formula>
    </cfRule>
    <cfRule type="cellIs" dxfId="2" priority="2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266842-CAAC-4235-9622-A6A96C594AFF}">
  <sheetPr codeName="Feuil6"/>
  <dimension ref="A1:K106"/>
  <sheetViews>
    <sheetView zoomScaleNormal="100" workbookViewId="0">
      <selection activeCell="B27" sqref="B27"/>
    </sheetView>
  </sheetViews>
  <sheetFormatPr baseColWidth="10" defaultRowHeight="14.4" x14ac:dyDescent="0.3"/>
  <cols>
    <col min="3" max="3" width="10.5546875" style="12" bestFit="1" customWidth="1"/>
    <col min="4" max="4" width="9.6640625" style="10" customWidth="1"/>
    <col min="5" max="5" width="10.5546875" style="9" bestFit="1" customWidth="1"/>
    <col min="6" max="6" width="8.33203125" style="10" customWidth="1"/>
    <col min="7" max="7" width="7.88671875" style="10" customWidth="1"/>
    <col min="8" max="8" width="8.109375" customWidth="1"/>
    <col min="9" max="9" width="7" bestFit="1" customWidth="1"/>
    <col min="10" max="10" width="12.6640625" customWidth="1"/>
    <col min="11" max="11" width="28.109375" customWidth="1"/>
  </cols>
  <sheetData>
    <row r="1" spans="1:11" ht="23.4" x14ac:dyDescent="0.45">
      <c r="A1" s="57" t="s">
        <v>126</v>
      </c>
      <c r="B1" s="57"/>
      <c r="C1" s="57"/>
      <c r="D1" s="57"/>
      <c r="E1" s="57"/>
      <c r="F1" s="57"/>
      <c r="G1" s="57"/>
      <c r="H1" s="57"/>
      <c r="I1" s="57"/>
      <c r="J1" s="57"/>
      <c r="K1" s="57"/>
    </row>
    <row r="2" spans="1:11" ht="28.8" x14ac:dyDescent="0.3">
      <c r="A2" s="38" t="s">
        <v>39</v>
      </c>
      <c r="B2" s="38" t="s">
        <v>1</v>
      </c>
      <c r="C2" s="39" t="s">
        <v>44</v>
      </c>
      <c r="D2" s="40" t="s">
        <v>40</v>
      </c>
      <c r="E2" s="41" t="s">
        <v>45</v>
      </c>
      <c r="F2" s="40" t="s">
        <v>41</v>
      </c>
      <c r="G2" s="40" t="s">
        <v>121</v>
      </c>
      <c r="H2" s="38" t="s">
        <v>46</v>
      </c>
      <c r="I2" s="38" t="s">
        <v>47</v>
      </c>
      <c r="J2" s="38" t="s">
        <v>48</v>
      </c>
      <c r="K2" s="38" t="s">
        <v>49</v>
      </c>
    </row>
    <row r="3" spans="1:11" x14ac:dyDescent="0.3">
      <c r="A3" s="1" t="s">
        <v>127</v>
      </c>
      <c r="B3" s="1" t="s">
        <v>131</v>
      </c>
      <c r="C3" s="14">
        <v>44319</v>
      </c>
      <c r="D3" s="15">
        <v>0.99097222222222225</v>
      </c>
      <c r="E3" s="14">
        <v>44320</v>
      </c>
      <c r="F3" s="15">
        <v>4.027777777777778E-2</v>
      </c>
      <c r="G3" s="15">
        <f>IFERROR(CEILING(IF(C3="","",IF(C3=E3,F3-D3,(1-D3)+F3)),"0:15"),"")</f>
        <v>5.2083333333333329E-2</v>
      </c>
      <c r="H3" s="1"/>
      <c r="I3" s="1"/>
      <c r="J3" s="1"/>
      <c r="K3" s="1"/>
    </row>
    <row r="4" spans="1:11" x14ac:dyDescent="0.3">
      <c r="A4" s="1" t="s">
        <v>127</v>
      </c>
      <c r="B4" s="1" t="s">
        <v>131</v>
      </c>
      <c r="C4" s="14">
        <v>44301</v>
      </c>
      <c r="D4" s="15">
        <v>0.88541666666666663</v>
      </c>
      <c r="E4" s="14">
        <v>44302</v>
      </c>
      <c r="F4" s="15">
        <v>0.20486111111111113</v>
      </c>
      <c r="G4" s="15">
        <f t="shared" ref="G4:G67" si="0">IFERROR(CEILING(IF(C4="","",IF(C4=E4,F4-D4,(1-D4)+F4)),"0:15"),"")</f>
        <v>0.32291666666666663</v>
      </c>
      <c r="H4" s="1"/>
      <c r="I4" s="1"/>
      <c r="J4" s="1"/>
      <c r="K4" s="1"/>
    </row>
    <row r="5" spans="1:11" x14ac:dyDescent="0.3">
      <c r="A5" s="1" t="s">
        <v>127</v>
      </c>
      <c r="B5" s="1" t="s">
        <v>131</v>
      </c>
      <c r="C5" s="14">
        <v>44394</v>
      </c>
      <c r="D5" s="15">
        <v>0.12847222222222224</v>
      </c>
      <c r="E5" s="14">
        <v>44394</v>
      </c>
      <c r="F5" s="15">
        <v>0.16805555555555554</v>
      </c>
      <c r="G5" s="15">
        <f t="shared" si="0"/>
        <v>4.1666666666666664E-2</v>
      </c>
      <c r="H5" s="1"/>
      <c r="I5" s="1"/>
      <c r="J5" s="1"/>
      <c r="K5" s="1"/>
    </row>
    <row r="6" spans="1:11" x14ac:dyDescent="0.3">
      <c r="A6" s="1" t="s">
        <v>127</v>
      </c>
      <c r="B6" s="1" t="s">
        <v>131</v>
      </c>
      <c r="C6" s="14">
        <v>44301</v>
      </c>
      <c r="D6" s="15">
        <v>0.84375</v>
      </c>
      <c r="E6" s="14">
        <v>44301</v>
      </c>
      <c r="F6" s="15">
        <v>0.88541666666666663</v>
      </c>
      <c r="G6" s="15">
        <f t="shared" si="0"/>
        <v>4.1666666666666664E-2</v>
      </c>
      <c r="H6" s="1"/>
      <c r="I6" s="1"/>
      <c r="J6" s="1"/>
      <c r="K6" s="1"/>
    </row>
    <row r="7" spans="1:11" x14ac:dyDescent="0.3">
      <c r="A7" s="1" t="s">
        <v>127</v>
      </c>
      <c r="B7" s="1" t="s">
        <v>131</v>
      </c>
      <c r="C7" s="14">
        <v>44207</v>
      </c>
      <c r="D7" s="15">
        <v>0.95486111111111116</v>
      </c>
      <c r="E7" s="14">
        <v>44208</v>
      </c>
      <c r="F7" s="15">
        <v>8.8888888888888892E-2</v>
      </c>
      <c r="G7" s="15">
        <f t="shared" si="0"/>
        <v>0.13541666666666666</v>
      </c>
      <c r="H7" s="1"/>
      <c r="I7" s="1"/>
      <c r="J7" s="1"/>
      <c r="K7" s="1"/>
    </row>
    <row r="8" spans="1:11" x14ac:dyDescent="0.3">
      <c r="A8" s="1" t="s">
        <v>128</v>
      </c>
      <c r="B8" s="1" t="s">
        <v>132</v>
      </c>
      <c r="C8" s="14">
        <v>44213</v>
      </c>
      <c r="D8" s="15">
        <v>0.11527777777777777</v>
      </c>
      <c r="E8" s="14">
        <v>44213</v>
      </c>
      <c r="F8" s="15">
        <v>0.16805555555555554</v>
      </c>
      <c r="G8" s="15">
        <f t="shared" si="0"/>
        <v>6.25E-2</v>
      </c>
      <c r="H8" s="1"/>
      <c r="I8" s="1"/>
      <c r="J8" s="1"/>
      <c r="K8" s="1"/>
    </row>
    <row r="9" spans="1:11" x14ac:dyDescent="0.3">
      <c r="A9" s="1" t="s">
        <v>128</v>
      </c>
      <c r="B9" s="1" t="s">
        <v>132</v>
      </c>
      <c r="C9" s="14">
        <v>44213</v>
      </c>
      <c r="D9" s="15">
        <v>8.3333333333333329E-2</v>
      </c>
      <c r="E9" s="14">
        <v>44213</v>
      </c>
      <c r="F9" s="15">
        <v>0.1076388888888889</v>
      </c>
      <c r="G9" s="15">
        <f t="shared" si="0"/>
        <v>3.125E-2</v>
      </c>
      <c r="H9" s="1"/>
      <c r="I9" s="1"/>
      <c r="J9" s="1"/>
      <c r="K9" s="1"/>
    </row>
    <row r="10" spans="1:11" x14ac:dyDescent="0.3">
      <c r="A10" s="1" t="s">
        <v>128</v>
      </c>
      <c r="B10" s="1" t="s">
        <v>132</v>
      </c>
      <c r="C10" s="14">
        <v>44213</v>
      </c>
      <c r="D10" s="15">
        <v>0.125</v>
      </c>
      <c r="E10" s="14">
        <v>44213</v>
      </c>
      <c r="F10" s="15">
        <v>0.31597222222222221</v>
      </c>
      <c r="G10" s="15">
        <f t="shared" si="0"/>
        <v>0.19791666666666666</v>
      </c>
      <c r="H10" s="1"/>
      <c r="I10" s="1"/>
      <c r="J10" s="1"/>
      <c r="K10" s="1"/>
    </row>
    <row r="11" spans="1:11" x14ac:dyDescent="0.3">
      <c r="A11" s="1" t="s">
        <v>128</v>
      </c>
      <c r="B11" s="1" t="s">
        <v>132</v>
      </c>
      <c r="C11" s="14">
        <v>44213</v>
      </c>
      <c r="D11" s="15">
        <v>0.88541666666666663</v>
      </c>
      <c r="E11" s="14">
        <v>44213</v>
      </c>
      <c r="F11" s="15">
        <v>0.97638888888888886</v>
      </c>
      <c r="G11" s="15">
        <f t="shared" si="0"/>
        <v>9.375E-2</v>
      </c>
      <c r="H11" s="1"/>
      <c r="I11" s="1"/>
      <c r="J11" s="1"/>
      <c r="K11" s="1"/>
    </row>
    <row r="12" spans="1:11" x14ac:dyDescent="0.3">
      <c r="A12" s="1" t="s">
        <v>128</v>
      </c>
      <c r="B12" s="1" t="s">
        <v>132</v>
      </c>
      <c r="C12" s="14">
        <v>44214</v>
      </c>
      <c r="D12" s="15">
        <v>0.92708333333333304</v>
      </c>
      <c r="E12" s="14">
        <v>44214</v>
      </c>
      <c r="F12" s="15">
        <v>1.0180555555555599</v>
      </c>
      <c r="G12" s="15">
        <f t="shared" si="0"/>
        <v>9.375E-2</v>
      </c>
      <c r="H12" s="1"/>
      <c r="I12" s="1"/>
      <c r="J12" s="1"/>
      <c r="K12" s="1"/>
    </row>
    <row r="13" spans="1:11" x14ac:dyDescent="0.3">
      <c r="A13" s="1" t="s">
        <v>129</v>
      </c>
      <c r="B13" s="1" t="s">
        <v>133</v>
      </c>
      <c r="C13" s="14">
        <v>44207</v>
      </c>
      <c r="D13" s="15">
        <v>0.95486111111111116</v>
      </c>
      <c r="E13" s="14">
        <v>44208</v>
      </c>
      <c r="F13" s="15">
        <v>8.8888888888888892E-2</v>
      </c>
      <c r="G13" s="15">
        <f t="shared" si="0"/>
        <v>0.13541666666666666</v>
      </c>
      <c r="H13" s="1"/>
      <c r="I13" s="1"/>
      <c r="J13" s="1"/>
      <c r="K13" s="1"/>
    </row>
    <row r="14" spans="1:11" x14ac:dyDescent="0.3">
      <c r="A14" s="1" t="s">
        <v>129</v>
      </c>
      <c r="B14" s="1" t="s">
        <v>133</v>
      </c>
      <c r="C14" s="14">
        <v>44213</v>
      </c>
      <c r="D14" s="15">
        <v>0.11527777777777777</v>
      </c>
      <c r="E14" s="14">
        <v>44213</v>
      </c>
      <c r="F14" s="15">
        <v>0.16805555555555554</v>
      </c>
      <c r="G14" s="15">
        <f t="shared" si="0"/>
        <v>6.25E-2</v>
      </c>
      <c r="H14" s="1"/>
      <c r="I14" s="1"/>
      <c r="J14" s="1"/>
      <c r="K14" s="1"/>
    </row>
    <row r="15" spans="1:11" x14ac:dyDescent="0.3">
      <c r="A15" s="1" t="s">
        <v>129</v>
      </c>
      <c r="B15" s="1" t="s">
        <v>133</v>
      </c>
      <c r="C15" s="14">
        <v>44213</v>
      </c>
      <c r="D15" s="15">
        <v>8.3333333333333329E-2</v>
      </c>
      <c r="E15" s="14">
        <v>44213</v>
      </c>
      <c r="F15" s="15">
        <v>0.1076388888888889</v>
      </c>
      <c r="G15" s="15">
        <f t="shared" si="0"/>
        <v>3.125E-2</v>
      </c>
      <c r="H15" s="1"/>
      <c r="I15" s="1"/>
      <c r="J15" s="1"/>
      <c r="K15" s="1"/>
    </row>
    <row r="16" spans="1:11" x14ac:dyDescent="0.3">
      <c r="A16" s="1" t="s">
        <v>129</v>
      </c>
      <c r="B16" s="1" t="s">
        <v>133</v>
      </c>
      <c r="C16" s="14">
        <v>44213</v>
      </c>
      <c r="D16" s="15">
        <v>0.125</v>
      </c>
      <c r="E16" s="14">
        <v>44213</v>
      </c>
      <c r="F16" s="15">
        <v>0.31597222222222221</v>
      </c>
      <c r="G16" s="15">
        <f t="shared" si="0"/>
        <v>0.19791666666666666</v>
      </c>
      <c r="H16" s="1"/>
      <c r="I16" s="1"/>
      <c r="J16" s="1"/>
      <c r="K16" s="1"/>
    </row>
    <row r="17" spans="1:11" x14ac:dyDescent="0.3">
      <c r="A17" s="1" t="s">
        <v>129</v>
      </c>
      <c r="B17" s="1" t="s">
        <v>133</v>
      </c>
      <c r="C17" s="14">
        <v>44213</v>
      </c>
      <c r="D17" s="15">
        <v>0.88541666666666663</v>
      </c>
      <c r="E17" s="14">
        <v>44213</v>
      </c>
      <c r="F17" s="15">
        <v>0.97638888888888886</v>
      </c>
      <c r="G17" s="15">
        <f t="shared" si="0"/>
        <v>9.375E-2</v>
      </c>
      <c r="H17" s="1"/>
      <c r="I17" s="1"/>
      <c r="J17" s="1"/>
      <c r="K17" s="1"/>
    </row>
    <row r="18" spans="1:11" x14ac:dyDescent="0.3">
      <c r="A18" s="1" t="s">
        <v>129</v>
      </c>
      <c r="B18" s="1" t="s">
        <v>133</v>
      </c>
      <c r="C18" s="14">
        <v>44214</v>
      </c>
      <c r="D18" s="15">
        <v>0.92708333333333304</v>
      </c>
      <c r="E18" s="14">
        <v>44214</v>
      </c>
      <c r="F18" s="15">
        <v>1.0180555555555599</v>
      </c>
      <c r="G18" s="15">
        <f t="shared" si="0"/>
        <v>9.375E-2</v>
      </c>
      <c r="H18" s="1"/>
      <c r="I18" s="1"/>
      <c r="J18" s="1"/>
      <c r="K18" s="1"/>
    </row>
    <row r="19" spans="1:11" x14ac:dyDescent="0.3">
      <c r="A19" s="11" t="s">
        <v>130</v>
      </c>
      <c r="B19" s="11" t="s">
        <v>134</v>
      </c>
      <c r="C19" s="14">
        <v>44207</v>
      </c>
      <c r="D19" s="15">
        <v>0.95486111111111116</v>
      </c>
      <c r="E19" s="14">
        <v>44208</v>
      </c>
      <c r="F19" s="15">
        <v>8.8888888888888892E-2</v>
      </c>
      <c r="G19" s="15">
        <f t="shared" si="0"/>
        <v>0.13541666666666666</v>
      </c>
      <c r="H19" s="1"/>
      <c r="I19" s="1"/>
      <c r="J19" s="1"/>
      <c r="K19" s="1"/>
    </row>
    <row r="20" spans="1:11" x14ac:dyDescent="0.3">
      <c r="A20" s="11" t="s">
        <v>130</v>
      </c>
      <c r="B20" s="11" t="s">
        <v>134</v>
      </c>
      <c r="C20" s="14">
        <v>44213</v>
      </c>
      <c r="D20" s="15">
        <v>0.11527777777777777</v>
      </c>
      <c r="E20" s="14">
        <v>44213</v>
      </c>
      <c r="F20" s="15">
        <v>0.16805555555555554</v>
      </c>
      <c r="G20" s="15">
        <f t="shared" si="0"/>
        <v>6.25E-2</v>
      </c>
      <c r="H20" s="1"/>
      <c r="I20" s="1"/>
      <c r="J20" s="1"/>
      <c r="K20" s="1"/>
    </row>
    <row r="21" spans="1:11" x14ac:dyDescent="0.3">
      <c r="A21" s="11" t="s">
        <v>130</v>
      </c>
      <c r="B21" s="11" t="s">
        <v>134</v>
      </c>
      <c r="C21" s="14">
        <v>44213</v>
      </c>
      <c r="D21" s="15">
        <v>8.3333333333333329E-2</v>
      </c>
      <c r="E21" s="14">
        <v>44213</v>
      </c>
      <c r="F21" s="15">
        <v>0.1076388888888889</v>
      </c>
      <c r="G21" s="15">
        <f t="shared" si="0"/>
        <v>3.125E-2</v>
      </c>
      <c r="H21" s="1"/>
      <c r="I21" s="1"/>
      <c r="J21" s="1"/>
      <c r="K21" s="1"/>
    </row>
    <row r="22" spans="1:11" x14ac:dyDescent="0.3">
      <c r="A22" s="11" t="s">
        <v>130</v>
      </c>
      <c r="B22" s="11" t="s">
        <v>134</v>
      </c>
      <c r="C22" s="14">
        <v>44213</v>
      </c>
      <c r="D22" s="15">
        <v>0.125</v>
      </c>
      <c r="E22" s="14">
        <v>44213</v>
      </c>
      <c r="F22" s="15">
        <v>0.31597222222222221</v>
      </c>
      <c r="G22" s="15">
        <f t="shared" si="0"/>
        <v>0.19791666666666666</v>
      </c>
      <c r="H22" s="1"/>
      <c r="I22" s="1"/>
      <c r="J22" s="1"/>
      <c r="K22" s="1"/>
    </row>
    <row r="23" spans="1:11" x14ac:dyDescent="0.3">
      <c r="A23" s="11" t="s">
        <v>130</v>
      </c>
      <c r="B23" s="11" t="s">
        <v>134</v>
      </c>
      <c r="C23" s="14">
        <v>44213</v>
      </c>
      <c r="D23" s="15">
        <v>0.88541666666666663</v>
      </c>
      <c r="E23" s="14">
        <v>44213</v>
      </c>
      <c r="F23" s="15">
        <v>0.97638888888888886</v>
      </c>
      <c r="G23" s="15">
        <f t="shared" si="0"/>
        <v>9.375E-2</v>
      </c>
      <c r="H23" s="1"/>
      <c r="I23" s="1"/>
      <c r="J23" s="1"/>
      <c r="K23" s="1"/>
    </row>
    <row r="24" spans="1:11" x14ac:dyDescent="0.3">
      <c r="A24" s="11" t="s">
        <v>130</v>
      </c>
      <c r="B24" s="11" t="s">
        <v>134</v>
      </c>
      <c r="C24" s="14">
        <v>44214</v>
      </c>
      <c r="D24" s="15">
        <v>0.92708333333333304</v>
      </c>
      <c r="E24" s="14">
        <v>44214</v>
      </c>
      <c r="F24" s="15">
        <v>1.0180555555555599</v>
      </c>
      <c r="G24" s="15">
        <f t="shared" si="0"/>
        <v>9.375E-2</v>
      </c>
      <c r="H24" s="1"/>
      <c r="I24" s="1"/>
      <c r="J24" s="1"/>
      <c r="K24" s="1"/>
    </row>
    <row r="25" spans="1:11" x14ac:dyDescent="0.3">
      <c r="A25" s="1"/>
      <c r="B25" s="1"/>
      <c r="C25" s="23"/>
      <c r="D25" s="15"/>
      <c r="E25" s="14"/>
      <c r="F25" s="15"/>
      <c r="G25" s="15" t="str">
        <f t="shared" si="0"/>
        <v/>
      </c>
      <c r="H25" s="1"/>
      <c r="I25" s="1"/>
      <c r="J25" s="1"/>
      <c r="K25" s="1"/>
    </row>
    <row r="26" spans="1:11" x14ac:dyDescent="0.3">
      <c r="A26" s="1"/>
      <c r="B26" s="1"/>
      <c r="C26" s="23"/>
      <c r="D26" s="15"/>
      <c r="E26" s="14"/>
      <c r="F26" s="15"/>
      <c r="G26" s="15" t="str">
        <f t="shared" si="0"/>
        <v/>
      </c>
      <c r="H26" s="1"/>
      <c r="I26" s="1"/>
      <c r="J26" s="1"/>
      <c r="K26" s="1"/>
    </row>
    <row r="27" spans="1:11" x14ac:dyDescent="0.3">
      <c r="A27" s="1"/>
      <c r="B27" s="1"/>
      <c r="C27" s="23"/>
      <c r="D27" s="15"/>
      <c r="E27" s="14"/>
      <c r="F27" s="15"/>
      <c r="G27" s="15" t="str">
        <f t="shared" si="0"/>
        <v/>
      </c>
      <c r="H27" s="1"/>
      <c r="I27" s="1"/>
      <c r="J27" s="1"/>
      <c r="K27" s="1"/>
    </row>
    <row r="28" spans="1:11" x14ac:dyDescent="0.3">
      <c r="A28" s="1"/>
      <c r="B28" s="1"/>
      <c r="C28" s="23"/>
      <c r="D28" s="15"/>
      <c r="E28" s="14"/>
      <c r="F28" s="15"/>
      <c r="G28" s="15" t="str">
        <f t="shared" si="0"/>
        <v/>
      </c>
      <c r="H28" s="1"/>
      <c r="I28" s="1"/>
      <c r="J28" s="1"/>
      <c r="K28" s="1"/>
    </row>
    <row r="29" spans="1:11" x14ac:dyDescent="0.3">
      <c r="A29" s="1"/>
      <c r="B29" s="1"/>
      <c r="C29" s="23"/>
      <c r="D29" s="15"/>
      <c r="E29" s="14"/>
      <c r="F29" s="15"/>
      <c r="G29" s="15" t="str">
        <f t="shared" si="0"/>
        <v/>
      </c>
      <c r="H29" s="1"/>
      <c r="I29" s="1"/>
      <c r="J29" s="1"/>
      <c r="K29" s="1"/>
    </row>
    <row r="30" spans="1:11" x14ac:dyDescent="0.3">
      <c r="A30" s="1"/>
      <c r="B30" s="1"/>
      <c r="C30" s="23"/>
      <c r="D30" s="15"/>
      <c r="E30" s="14"/>
      <c r="F30" s="15"/>
      <c r="G30" s="15" t="str">
        <f t="shared" si="0"/>
        <v/>
      </c>
      <c r="H30" s="1"/>
      <c r="I30" s="1"/>
      <c r="J30" s="1"/>
      <c r="K30" s="1"/>
    </row>
    <row r="31" spans="1:11" x14ac:dyDescent="0.3">
      <c r="A31" s="1"/>
      <c r="B31" s="1"/>
      <c r="C31" s="23"/>
      <c r="D31" s="15"/>
      <c r="E31" s="14"/>
      <c r="F31" s="15"/>
      <c r="G31" s="15" t="str">
        <f t="shared" si="0"/>
        <v/>
      </c>
      <c r="H31" s="1"/>
      <c r="I31" s="1"/>
      <c r="J31" s="1"/>
      <c r="K31" s="1"/>
    </row>
    <row r="32" spans="1:11" x14ac:dyDescent="0.3">
      <c r="A32" s="1"/>
      <c r="B32" s="1"/>
      <c r="C32" s="23"/>
      <c r="D32" s="15"/>
      <c r="E32" s="14"/>
      <c r="F32" s="15"/>
      <c r="G32" s="15" t="str">
        <f t="shared" si="0"/>
        <v/>
      </c>
      <c r="H32" s="1"/>
      <c r="I32" s="1"/>
      <c r="J32" s="1"/>
      <c r="K32" s="1"/>
    </row>
    <row r="33" spans="1:11" x14ac:dyDescent="0.3">
      <c r="A33" s="1"/>
      <c r="B33" s="1"/>
      <c r="C33" s="23"/>
      <c r="D33" s="15"/>
      <c r="E33" s="14"/>
      <c r="F33" s="15"/>
      <c r="G33" s="15" t="str">
        <f t="shared" si="0"/>
        <v/>
      </c>
      <c r="H33" s="1"/>
      <c r="I33" s="1"/>
      <c r="J33" s="1"/>
      <c r="K33" s="1"/>
    </row>
    <row r="34" spans="1:11" x14ac:dyDescent="0.3">
      <c r="A34" s="1"/>
      <c r="B34" s="1"/>
      <c r="C34" s="23"/>
      <c r="D34" s="15"/>
      <c r="E34" s="14"/>
      <c r="F34" s="15"/>
      <c r="G34" s="15" t="str">
        <f t="shared" si="0"/>
        <v/>
      </c>
      <c r="H34" s="1"/>
      <c r="I34" s="1"/>
      <c r="J34" s="1"/>
      <c r="K34" s="1"/>
    </row>
    <row r="35" spans="1:11" x14ac:dyDescent="0.3">
      <c r="A35" s="1"/>
      <c r="B35" s="1"/>
      <c r="C35" s="23"/>
      <c r="D35" s="15"/>
      <c r="E35" s="14"/>
      <c r="F35" s="15"/>
      <c r="G35" s="15" t="str">
        <f t="shared" si="0"/>
        <v/>
      </c>
      <c r="H35" s="1"/>
      <c r="I35" s="1"/>
      <c r="J35" s="1"/>
      <c r="K35" s="1"/>
    </row>
    <row r="36" spans="1:11" x14ac:dyDescent="0.3">
      <c r="A36" s="1"/>
      <c r="B36" s="1"/>
      <c r="C36" s="23"/>
      <c r="D36" s="15"/>
      <c r="E36" s="14"/>
      <c r="F36" s="15"/>
      <c r="G36" s="15" t="str">
        <f t="shared" si="0"/>
        <v/>
      </c>
      <c r="H36" s="1"/>
      <c r="I36" s="1"/>
      <c r="J36" s="1"/>
      <c r="K36" s="1"/>
    </row>
    <row r="37" spans="1:11" x14ac:dyDescent="0.3">
      <c r="A37" s="1"/>
      <c r="B37" s="1"/>
      <c r="C37" s="23"/>
      <c r="D37" s="15"/>
      <c r="E37" s="14"/>
      <c r="F37" s="15"/>
      <c r="G37" s="15" t="str">
        <f t="shared" si="0"/>
        <v/>
      </c>
      <c r="H37" s="1"/>
      <c r="I37" s="1"/>
      <c r="J37" s="1"/>
      <c r="K37" s="1"/>
    </row>
    <row r="38" spans="1:11" x14ac:dyDescent="0.3">
      <c r="A38" s="1"/>
      <c r="B38" s="1"/>
      <c r="C38" s="23"/>
      <c r="D38" s="15"/>
      <c r="E38" s="14"/>
      <c r="F38" s="15"/>
      <c r="G38" s="15" t="str">
        <f t="shared" si="0"/>
        <v/>
      </c>
      <c r="H38" s="1"/>
      <c r="I38" s="1"/>
      <c r="J38" s="1"/>
      <c r="K38" s="1"/>
    </row>
    <row r="39" spans="1:11" x14ac:dyDescent="0.3">
      <c r="A39" s="1"/>
      <c r="B39" s="1"/>
      <c r="C39" s="23"/>
      <c r="D39" s="15"/>
      <c r="E39" s="14"/>
      <c r="F39" s="15"/>
      <c r="G39" s="15" t="str">
        <f t="shared" si="0"/>
        <v/>
      </c>
      <c r="H39" s="1"/>
      <c r="I39" s="1"/>
      <c r="J39" s="1"/>
      <c r="K39" s="1"/>
    </row>
    <row r="40" spans="1:11" x14ac:dyDescent="0.3">
      <c r="A40" s="1"/>
      <c r="B40" s="1"/>
      <c r="C40" s="23"/>
      <c r="D40" s="15"/>
      <c r="E40" s="14"/>
      <c r="F40" s="15"/>
      <c r="G40" s="15" t="str">
        <f t="shared" si="0"/>
        <v/>
      </c>
      <c r="H40" s="1"/>
      <c r="I40" s="1"/>
      <c r="J40" s="1"/>
      <c r="K40" s="1"/>
    </row>
    <row r="41" spans="1:11" x14ac:dyDescent="0.3">
      <c r="A41" s="1"/>
      <c r="B41" s="1"/>
      <c r="C41" s="23"/>
      <c r="D41" s="15"/>
      <c r="E41" s="14"/>
      <c r="F41" s="15"/>
      <c r="G41" s="15" t="str">
        <f t="shared" si="0"/>
        <v/>
      </c>
      <c r="H41" s="1"/>
      <c r="I41" s="1"/>
      <c r="J41" s="1"/>
      <c r="K41" s="1"/>
    </row>
    <row r="42" spans="1:11" x14ac:dyDescent="0.3">
      <c r="A42" s="1"/>
      <c r="B42" s="1"/>
      <c r="C42" s="23"/>
      <c r="D42" s="15"/>
      <c r="E42" s="14"/>
      <c r="F42" s="15"/>
      <c r="G42" s="15" t="str">
        <f t="shared" si="0"/>
        <v/>
      </c>
      <c r="H42" s="1"/>
      <c r="I42" s="1"/>
      <c r="J42" s="1"/>
      <c r="K42" s="1"/>
    </row>
    <row r="43" spans="1:11" x14ac:dyDescent="0.3">
      <c r="A43" s="1"/>
      <c r="B43" s="1"/>
      <c r="C43" s="23"/>
      <c r="D43" s="15"/>
      <c r="E43" s="14"/>
      <c r="F43" s="15"/>
      <c r="G43" s="15" t="str">
        <f t="shared" si="0"/>
        <v/>
      </c>
      <c r="H43" s="1"/>
      <c r="I43" s="1"/>
      <c r="J43" s="1"/>
      <c r="K43" s="1"/>
    </row>
    <row r="44" spans="1:11" x14ac:dyDescent="0.3">
      <c r="A44" s="1"/>
      <c r="B44" s="1"/>
      <c r="C44" s="23"/>
      <c r="D44" s="15"/>
      <c r="E44" s="14"/>
      <c r="F44" s="15"/>
      <c r="G44" s="15" t="str">
        <f t="shared" si="0"/>
        <v/>
      </c>
      <c r="H44" s="1"/>
      <c r="I44" s="1"/>
      <c r="J44" s="1"/>
      <c r="K44" s="1"/>
    </row>
    <row r="45" spans="1:11" x14ac:dyDescent="0.3">
      <c r="A45" s="1"/>
      <c r="B45" s="1"/>
      <c r="C45" s="23"/>
      <c r="D45" s="15"/>
      <c r="E45" s="14"/>
      <c r="F45" s="15"/>
      <c r="G45" s="15" t="str">
        <f t="shared" si="0"/>
        <v/>
      </c>
      <c r="H45" s="1"/>
      <c r="I45" s="1"/>
      <c r="J45" s="1"/>
      <c r="K45" s="1"/>
    </row>
    <row r="46" spans="1:11" x14ac:dyDescent="0.3">
      <c r="A46" s="1"/>
      <c r="B46" s="1"/>
      <c r="C46" s="23"/>
      <c r="D46" s="15"/>
      <c r="E46" s="14"/>
      <c r="F46" s="15"/>
      <c r="G46" s="15" t="str">
        <f t="shared" si="0"/>
        <v/>
      </c>
      <c r="H46" s="1"/>
      <c r="I46" s="1"/>
      <c r="J46" s="1"/>
      <c r="K46" s="1"/>
    </row>
    <row r="47" spans="1:11" x14ac:dyDescent="0.3">
      <c r="A47" s="1"/>
      <c r="B47" s="1"/>
      <c r="C47" s="23"/>
      <c r="D47" s="15"/>
      <c r="E47" s="14"/>
      <c r="F47" s="15"/>
      <c r="G47" s="15" t="str">
        <f t="shared" si="0"/>
        <v/>
      </c>
      <c r="H47" s="1"/>
      <c r="I47" s="1"/>
      <c r="J47" s="1"/>
      <c r="K47" s="1"/>
    </row>
    <row r="48" spans="1:11" x14ac:dyDescent="0.3">
      <c r="A48" s="1"/>
      <c r="B48" s="1"/>
      <c r="C48" s="23"/>
      <c r="D48" s="15"/>
      <c r="E48" s="14"/>
      <c r="F48" s="15"/>
      <c r="G48" s="15" t="str">
        <f t="shared" si="0"/>
        <v/>
      </c>
      <c r="H48" s="1"/>
      <c r="I48" s="1"/>
      <c r="J48" s="1"/>
      <c r="K48" s="1"/>
    </row>
    <row r="49" spans="1:11" x14ac:dyDescent="0.3">
      <c r="A49" s="1"/>
      <c r="B49" s="1"/>
      <c r="C49" s="23"/>
      <c r="D49" s="15"/>
      <c r="E49" s="14"/>
      <c r="F49" s="15"/>
      <c r="G49" s="15" t="str">
        <f t="shared" si="0"/>
        <v/>
      </c>
      <c r="H49" s="1"/>
      <c r="I49" s="1"/>
      <c r="J49" s="1"/>
      <c r="K49" s="1"/>
    </row>
    <row r="50" spans="1:11" x14ac:dyDescent="0.3">
      <c r="A50" s="1"/>
      <c r="B50" s="1"/>
      <c r="C50" s="23"/>
      <c r="D50" s="15"/>
      <c r="E50" s="14"/>
      <c r="F50" s="15"/>
      <c r="G50" s="15" t="str">
        <f t="shared" si="0"/>
        <v/>
      </c>
      <c r="H50" s="1"/>
      <c r="I50" s="1"/>
      <c r="J50" s="1"/>
      <c r="K50" s="1"/>
    </row>
    <row r="51" spans="1:11" x14ac:dyDescent="0.3">
      <c r="A51" s="1"/>
      <c r="B51" s="1"/>
      <c r="C51" s="23"/>
      <c r="D51" s="15"/>
      <c r="E51" s="14"/>
      <c r="F51" s="15"/>
      <c r="G51" s="15" t="str">
        <f t="shared" si="0"/>
        <v/>
      </c>
      <c r="H51" s="1"/>
      <c r="I51" s="1"/>
      <c r="J51" s="1"/>
      <c r="K51" s="1"/>
    </row>
    <row r="52" spans="1:11" x14ac:dyDescent="0.3">
      <c r="A52" s="1"/>
      <c r="B52" s="1"/>
      <c r="C52" s="23"/>
      <c r="D52" s="15"/>
      <c r="E52" s="14"/>
      <c r="F52" s="15"/>
      <c r="G52" s="15" t="str">
        <f t="shared" si="0"/>
        <v/>
      </c>
      <c r="H52" s="1"/>
      <c r="I52" s="1"/>
      <c r="J52" s="1"/>
      <c r="K52" s="1"/>
    </row>
    <row r="53" spans="1:11" x14ac:dyDescent="0.3">
      <c r="A53" s="1"/>
      <c r="B53" s="1"/>
      <c r="C53" s="23"/>
      <c r="D53" s="15"/>
      <c r="E53" s="14"/>
      <c r="F53" s="15"/>
      <c r="G53" s="15" t="str">
        <f t="shared" si="0"/>
        <v/>
      </c>
      <c r="H53" s="1"/>
      <c r="I53" s="1"/>
      <c r="J53" s="1"/>
      <c r="K53" s="1"/>
    </row>
    <row r="54" spans="1:11" x14ac:dyDescent="0.3">
      <c r="A54" s="1"/>
      <c r="B54" s="1"/>
      <c r="C54" s="23"/>
      <c r="D54" s="15"/>
      <c r="E54" s="14"/>
      <c r="F54" s="15"/>
      <c r="G54" s="15" t="str">
        <f t="shared" si="0"/>
        <v/>
      </c>
      <c r="H54" s="1"/>
      <c r="I54" s="1"/>
      <c r="J54" s="1"/>
      <c r="K54" s="1"/>
    </row>
    <row r="55" spans="1:11" x14ac:dyDescent="0.3">
      <c r="A55" s="1"/>
      <c r="B55" s="1"/>
      <c r="C55" s="23"/>
      <c r="D55" s="15"/>
      <c r="E55" s="14"/>
      <c r="F55" s="15"/>
      <c r="G55" s="15" t="str">
        <f t="shared" si="0"/>
        <v/>
      </c>
      <c r="H55" s="1"/>
      <c r="I55" s="1"/>
      <c r="J55" s="1"/>
      <c r="K55" s="1"/>
    </row>
    <row r="56" spans="1:11" x14ac:dyDescent="0.3">
      <c r="A56" s="1"/>
      <c r="B56" s="1"/>
      <c r="C56" s="23"/>
      <c r="D56" s="15"/>
      <c r="E56" s="14"/>
      <c r="F56" s="15"/>
      <c r="G56" s="15" t="str">
        <f t="shared" si="0"/>
        <v/>
      </c>
      <c r="H56" s="1"/>
      <c r="I56" s="1"/>
      <c r="J56" s="1"/>
      <c r="K56" s="1"/>
    </row>
    <row r="57" spans="1:11" x14ac:dyDescent="0.3">
      <c r="A57" s="1"/>
      <c r="B57" s="1"/>
      <c r="C57" s="23"/>
      <c r="D57" s="15"/>
      <c r="E57" s="14"/>
      <c r="F57" s="15"/>
      <c r="G57" s="15" t="str">
        <f t="shared" si="0"/>
        <v/>
      </c>
      <c r="H57" s="1"/>
      <c r="I57" s="1"/>
      <c r="J57" s="1"/>
      <c r="K57" s="1"/>
    </row>
    <row r="58" spans="1:11" x14ac:dyDescent="0.3">
      <c r="A58" s="1"/>
      <c r="B58" s="1"/>
      <c r="C58" s="23"/>
      <c r="D58" s="15"/>
      <c r="E58" s="14"/>
      <c r="F58" s="15"/>
      <c r="G58" s="15" t="str">
        <f t="shared" si="0"/>
        <v/>
      </c>
      <c r="H58" s="1"/>
      <c r="I58" s="1"/>
      <c r="J58" s="1"/>
      <c r="K58" s="1"/>
    </row>
    <row r="59" spans="1:11" x14ac:dyDescent="0.3">
      <c r="A59" s="1"/>
      <c r="B59" s="1"/>
      <c r="C59" s="23"/>
      <c r="D59" s="15"/>
      <c r="E59" s="14"/>
      <c r="F59" s="15"/>
      <c r="G59" s="15" t="str">
        <f t="shared" si="0"/>
        <v/>
      </c>
      <c r="H59" s="1"/>
      <c r="I59" s="1"/>
      <c r="J59" s="1"/>
      <c r="K59" s="1"/>
    </row>
    <row r="60" spans="1:11" x14ac:dyDescent="0.3">
      <c r="A60" s="1"/>
      <c r="B60" s="1"/>
      <c r="C60" s="23"/>
      <c r="D60" s="15"/>
      <c r="E60" s="14"/>
      <c r="F60" s="15"/>
      <c r="G60" s="15" t="str">
        <f t="shared" si="0"/>
        <v/>
      </c>
      <c r="H60" s="1"/>
      <c r="I60" s="1"/>
      <c r="J60" s="1"/>
      <c r="K60" s="1"/>
    </row>
    <row r="61" spans="1:11" x14ac:dyDescent="0.3">
      <c r="A61" s="1"/>
      <c r="B61" s="1"/>
      <c r="C61" s="23"/>
      <c r="D61" s="15"/>
      <c r="E61" s="14"/>
      <c r="F61" s="15"/>
      <c r="G61" s="15" t="str">
        <f t="shared" si="0"/>
        <v/>
      </c>
      <c r="H61" s="1"/>
      <c r="I61" s="1"/>
      <c r="J61" s="1"/>
      <c r="K61" s="1"/>
    </row>
    <row r="62" spans="1:11" x14ac:dyDescent="0.3">
      <c r="A62" s="1"/>
      <c r="B62" s="1"/>
      <c r="C62" s="23"/>
      <c r="D62" s="15"/>
      <c r="E62" s="14"/>
      <c r="F62" s="15"/>
      <c r="G62" s="15" t="str">
        <f t="shared" si="0"/>
        <v/>
      </c>
      <c r="H62" s="1"/>
      <c r="I62" s="1"/>
      <c r="J62" s="1"/>
      <c r="K62" s="1"/>
    </row>
    <row r="63" spans="1:11" x14ac:dyDescent="0.3">
      <c r="A63" s="1"/>
      <c r="B63" s="1"/>
      <c r="C63" s="23"/>
      <c r="D63" s="15"/>
      <c r="E63" s="14"/>
      <c r="F63" s="15"/>
      <c r="G63" s="15" t="str">
        <f t="shared" si="0"/>
        <v/>
      </c>
      <c r="H63" s="1"/>
      <c r="I63" s="1"/>
      <c r="J63" s="1"/>
      <c r="K63" s="1"/>
    </row>
    <row r="64" spans="1:11" x14ac:dyDescent="0.3">
      <c r="A64" s="1"/>
      <c r="B64" s="1"/>
      <c r="C64" s="23"/>
      <c r="D64" s="15"/>
      <c r="E64" s="14"/>
      <c r="F64" s="15"/>
      <c r="G64" s="15" t="str">
        <f t="shared" si="0"/>
        <v/>
      </c>
      <c r="H64" s="1"/>
      <c r="I64" s="1"/>
      <c r="J64" s="1"/>
      <c r="K64" s="1"/>
    </row>
    <row r="65" spans="1:11" x14ac:dyDescent="0.3">
      <c r="A65" s="1"/>
      <c r="B65" s="1"/>
      <c r="C65" s="23"/>
      <c r="D65" s="15"/>
      <c r="E65" s="14"/>
      <c r="F65" s="15"/>
      <c r="G65" s="15" t="str">
        <f t="shared" si="0"/>
        <v/>
      </c>
      <c r="H65" s="1"/>
      <c r="I65" s="1"/>
      <c r="J65" s="1"/>
      <c r="K65" s="1"/>
    </row>
    <row r="66" spans="1:11" x14ac:dyDescent="0.3">
      <c r="A66" s="1"/>
      <c r="B66" s="1"/>
      <c r="C66" s="23"/>
      <c r="D66" s="15"/>
      <c r="E66" s="14"/>
      <c r="F66" s="15"/>
      <c r="G66" s="15" t="str">
        <f t="shared" si="0"/>
        <v/>
      </c>
      <c r="H66" s="1"/>
      <c r="I66" s="1"/>
      <c r="J66" s="1"/>
      <c r="K66" s="1"/>
    </row>
    <row r="67" spans="1:11" x14ac:dyDescent="0.3">
      <c r="A67" s="1"/>
      <c r="B67" s="1"/>
      <c r="C67" s="23"/>
      <c r="D67" s="15"/>
      <c r="E67" s="14"/>
      <c r="F67" s="15"/>
      <c r="G67" s="15" t="str">
        <f t="shared" si="0"/>
        <v/>
      </c>
      <c r="H67" s="1"/>
      <c r="I67" s="1"/>
      <c r="J67" s="1"/>
      <c r="K67" s="1"/>
    </row>
    <row r="68" spans="1:11" x14ac:dyDescent="0.3">
      <c r="A68" s="1"/>
      <c r="B68" s="1"/>
      <c r="C68" s="23"/>
      <c r="D68" s="15"/>
      <c r="E68" s="14"/>
      <c r="F68" s="15"/>
      <c r="G68" s="15" t="str">
        <f t="shared" ref="G68:G106" si="1">IFERROR(CEILING(IF(C68="","",IF(C68=E68,F68-D68,(1-D68)+F68)),"0:15"),"")</f>
        <v/>
      </c>
      <c r="H68" s="1"/>
      <c r="I68" s="1"/>
      <c r="J68" s="1"/>
      <c r="K68" s="1"/>
    </row>
    <row r="69" spans="1:11" x14ac:dyDescent="0.3">
      <c r="A69" s="1"/>
      <c r="B69" s="1"/>
      <c r="C69" s="23"/>
      <c r="D69" s="15"/>
      <c r="E69" s="14"/>
      <c r="F69" s="15"/>
      <c r="G69" s="15" t="str">
        <f t="shared" si="1"/>
        <v/>
      </c>
      <c r="H69" s="1"/>
      <c r="I69" s="1"/>
      <c r="J69" s="1"/>
      <c r="K69" s="1"/>
    </row>
    <row r="70" spans="1:11" x14ac:dyDescent="0.3">
      <c r="A70" s="1"/>
      <c r="B70" s="1"/>
      <c r="C70" s="23"/>
      <c r="D70" s="15"/>
      <c r="E70" s="14"/>
      <c r="F70" s="15"/>
      <c r="G70" s="15" t="str">
        <f t="shared" si="1"/>
        <v/>
      </c>
      <c r="H70" s="1"/>
      <c r="I70" s="1"/>
      <c r="J70" s="1"/>
      <c r="K70" s="1"/>
    </row>
    <row r="71" spans="1:11" x14ac:dyDescent="0.3">
      <c r="A71" s="1"/>
      <c r="B71" s="1"/>
      <c r="C71" s="23"/>
      <c r="D71" s="15"/>
      <c r="E71" s="14"/>
      <c r="F71" s="15"/>
      <c r="G71" s="15" t="str">
        <f t="shared" si="1"/>
        <v/>
      </c>
      <c r="H71" s="1"/>
      <c r="I71" s="1"/>
      <c r="J71" s="1"/>
      <c r="K71" s="1"/>
    </row>
    <row r="72" spans="1:11" x14ac:dyDescent="0.3">
      <c r="A72" s="1"/>
      <c r="B72" s="1"/>
      <c r="C72" s="23"/>
      <c r="D72" s="15"/>
      <c r="E72" s="14"/>
      <c r="F72" s="15"/>
      <c r="G72" s="15" t="str">
        <f t="shared" si="1"/>
        <v/>
      </c>
      <c r="H72" s="1"/>
      <c r="I72" s="1"/>
      <c r="J72" s="1"/>
      <c r="K72" s="1"/>
    </row>
    <row r="73" spans="1:11" x14ac:dyDescent="0.3">
      <c r="A73" s="1"/>
      <c r="B73" s="1"/>
      <c r="C73" s="23"/>
      <c r="D73" s="15"/>
      <c r="E73" s="14"/>
      <c r="F73" s="15"/>
      <c r="G73" s="15" t="str">
        <f t="shared" si="1"/>
        <v/>
      </c>
      <c r="H73" s="1"/>
      <c r="I73" s="1"/>
      <c r="J73" s="1"/>
      <c r="K73" s="1"/>
    </row>
    <row r="74" spans="1:11" x14ac:dyDescent="0.3">
      <c r="A74" s="1"/>
      <c r="B74" s="1"/>
      <c r="C74" s="23"/>
      <c r="D74" s="15"/>
      <c r="E74" s="14"/>
      <c r="F74" s="15"/>
      <c r="G74" s="15" t="str">
        <f t="shared" si="1"/>
        <v/>
      </c>
      <c r="H74" s="1"/>
      <c r="I74" s="1"/>
      <c r="J74" s="1"/>
      <c r="K74" s="1"/>
    </row>
    <row r="75" spans="1:11" x14ac:dyDescent="0.3">
      <c r="A75" s="1"/>
      <c r="B75" s="1"/>
      <c r="C75" s="23"/>
      <c r="D75" s="15"/>
      <c r="E75" s="14"/>
      <c r="F75" s="15"/>
      <c r="G75" s="15" t="str">
        <f t="shared" si="1"/>
        <v/>
      </c>
      <c r="H75" s="1"/>
      <c r="I75" s="1"/>
      <c r="J75" s="1"/>
      <c r="K75" s="1"/>
    </row>
    <row r="76" spans="1:11" x14ac:dyDescent="0.3">
      <c r="A76" s="1"/>
      <c r="B76" s="1"/>
      <c r="C76" s="23"/>
      <c r="D76" s="15"/>
      <c r="E76" s="14"/>
      <c r="F76" s="15"/>
      <c r="G76" s="15" t="str">
        <f t="shared" si="1"/>
        <v/>
      </c>
      <c r="H76" s="1"/>
      <c r="I76" s="1"/>
      <c r="J76" s="1"/>
      <c r="K76" s="1"/>
    </row>
    <row r="77" spans="1:11" x14ac:dyDescent="0.3">
      <c r="A77" s="1"/>
      <c r="B77" s="1"/>
      <c r="C77" s="23"/>
      <c r="D77" s="15"/>
      <c r="E77" s="14"/>
      <c r="F77" s="15"/>
      <c r="G77" s="15" t="str">
        <f t="shared" si="1"/>
        <v/>
      </c>
      <c r="H77" s="1"/>
      <c r="I77" s="1"/>
      <c r="J77" s="1"/>
      <c r="K77" s="1"/>
    </row>
    <row r="78" spans="1:11" x14ac:dyDescent="0.3">
      <c r="A78" s="1"/>
      <c r="B78" s="1"/>
      <c r="C78" s="23"/>
      <c r="D78" s="15"/>
      <c r="E78" s="14"/>
      <c r="F78" s="15"/>
      <c r="G78" s="15" t="str">
        <f t="shared" si="1"/>
        <v/>
      </c>
      <c r="H78" s="1"/>
      <c r="I78" s="1"/>
      <c r="J78" s="1"/>
      <c r="K78" s="1"/>
    </row>
    <row r="79" spans="1:11" x14ac:dyDescent="0.3">
      <c r="A79" s="1"/>
      <c r="B79" s="1"/>
      <c r="C79" s="23"/>
      <c r="D79" s="15"/>
      <c r="E79" s="14"/>
      <c r="F79" s="15"/>
      <c r="G79" s="15" t="str">
        <f t="shared" si="1"/>
        <v/>
      </c>
      <c r="H79" s="1"/>
      <c r="I79" s="1"/>
      <c r="J79" s="1"/>
      <c r="K79" s="1"/>
    </row>
    <row r="80" spans="1:11" x14ac:dyDescent="0.3">
      <c r="A80" s="1"/>
      <c r="B80" s="1"/>
      <c r="C80" s="23"/>
      <c r="D80" s="15"/>
      <c r="E80" s="14"/>
      <c r="F80" s="15"/>
      <c r="G80" s="15" t="str">
        <f t="shared" si="1"/>
        <v/>
      </c>
      <c r="H80" s="1"/>
      <c r="I80" s="1"/>
      <c r="J80" s="1"/>
      <c r="K80" s="1"/>
    </row>
    <row r="81" spans="1:11" x14ac:dyDescent="0.3">
      <c r="A81" s="1"/>
      <c r="B81" s="1"/>
      <c r="C81" s="23"/>
      <c r="D81" s="15"/>
      <c r="E81" s="14"/>
      <c r="F81" s="15"/>
      <c r="G81" s="15" t="str">
        <f t="shared" si="1"/>
        <v/>
      </c>
      <c r="H81" s="1"/>
      <c r="I81" s="1"/>
      <c r="J81" s="1"/>
      <c r="K81" s="1"/>
    </row>
    <row r="82" spans="1:11" x14ac:dyDescent="0.3">
      <c r="A82" s="1"/>
      <c r="B82" s="1"/>
      <c r="C82" s="23"/>
      <c r="D82" s="15"/>
      <c r="E82" s="14"/>
      <c r="F82" s="15"/>
      <c r="G82" s="15" t="str">
        <f t="shared" si="1"/>
        <v/>
      </c>
      <c r="H82" s="1"/>
      <c r="I82" s="1"/>
      <c r="J82" s="1"/>
      <c r="K82" s="1"/>
    </row>
    <row r="83" spans="1:11" x14ac:dyDescent="0.3">
      <c r="A83" s="1"/>
      <c r="B83" s="1"/>
      <c r="C83" s="23"/>
      <c r="D83" s="15"/>
      <c r="E83" s="14"/>
      <c r="F83" s="15"/>
      <c r="G83" s="15" t="str">
        <f t="shared" si="1"/>
        <v/>
      </c>
      <c r="H83" s="1"/>
      <c r="I83" s="1"/>
      <c r="J83" s="1"/>
      <c r="K83" s="1"/>
    </row>
    <row r="84" spans="1:11" x14ac:dyDescent="0.3">
      <c r="A84" s="1"/>
      <c r="B84" s="1"/>
      <c r="C84" s="23"/>
      <c r="D84" s="15"/>
      <c r="E84" s="14"/>
      <c r="F84" s="15"/>
      <c r="G84" s="15" t="str">
        <f t="shared" si="1"/>
        <v/>
      </c>
      <c r="H84" s="1"/>
      <c r="I84" s="1"/>
      <c r="J84" s="1"/>
      <c r="K84" s="1"/>
    </row>
    <row r="85" spans="1:11" x14ac:dyDescent="0.3">
      <c r="A85" s="1"/>
      <c r="B85" s="1"/>
      <c r="C85" s="23"/>
      <c r="D85" s="15"/>
      <c r="E85" s="14"/>
      <c r="F85" s="15"/>
      <c r="G85" s="15" t="str">
        <f t="shared" si="1"/>
        <v/>
      </c>
      <c r="H85" s="1"/>
      <c r="I85" s="1"/>
      <c r="J85" s="1"/>
      <c r="K85" s="1"/>
    </row>
    <row r="86" spans="1:11" x14ac:dyDescent="0.3">
      <c r="A86" s="1"/>
      <c r="B86" s="1"/>
      <c r="C86" s="23"/>
      <c r="D86" s="15"/>
      <c r="E86" s="14"/>
      <c r="F86" s="15"/>
      <c r="G86" s="15" t="str">
        <f t="shared" si="1"/>
        <v/>
      </c>
      <c r="H86" s="1"/>
      <c r="I86" s="1"/>
      <c r="J86" s="1"/>
      <c r="K86" s="1"/>
    </row>
    <row r="87" spans="1:11" x14ac:dyDescent="0.3">
      <c r="A87" s="1"/>
      <c r="B87" s="1"/>
      <c r="C87" s="23"/>
      <c r="D87" s="15"/>
      <c r="E87" s="14"/>
      <c r="F87" s="15"/>
      <c r="G87" s="15" t="str">
        <f t="shared" si="1"/>
        <v/>
      </c>
      <c r="H87" s="1"/>
      <c r="I87" s="1"/>
      <c r="J87" s="1"/>
      <c r="K87" s="1"/>
    </row>
    <row r="88" spans="1:11" x14ac:dyDescent="0.3">
      <c r="A88" s="1"/>
      <c r="B88" s="1"/>
      <c r="C88" s="23"/>
      <c r="D88" s="15"/>
      <c r="E88" s="14"/>
      <c r="F88" s="15"/>
      <c r="G88" s="15" t="str">
        <f t="shared" si="1"/>
        <v/>
      </c>
      <c r="H88" s="1"/>
      <c r="I88" s="1"/>
      <c r="J88" s="1"/>
      <c r="K88" s="1"/>
    </row>
    <row r="89" spans="1:11" x14ac:dyDescent="0.3">
      <c r="A89" s="1"/>
      <c r="B89" s="1"/>
      <c r="C89" s="23"/>
      <c r="D89" s="15"/>
      <c r="E89" s="14"/>
      <c r="F89" s="15"/>
      <c r="G89" s="15" t="str">
        <f t="shared" si="1"/>
        <v/>
      </c>
      <c r="H89" s="1"/>
      <c r="I89" s="1"/>
      <c r="J89" s="1"/>
      <c r="K89" s="1"/>
    </row>
    <row r="90" spans="1:11" x14ac:dyDescent="0.3">
      <c r="A90" s="1"/>
      <c r="B90" s="1"/>
      <c r="C90" s="23"/>
      <c r="D90" s="15"/>
      <c r="E90" s="14"/>
      <c r="F90" s="15"/>
      <c r="G90" s="15" t="str">
        <f t="shared" si="1"/>
        <v/>
      </c>
      <c r="H90" s="1"/>
      <c r="I90" s="1"/>
      <c r="J90" s="1"/>
      <c r="K90" s="1"/>
    </row>
    <row r="91" spans="1:11" x14ac:dyDescent="0.3">
      <c r="A91" s="1"/>
      <c r="B91" s="1"/>
      <c r="C91" s="23"/>
      <c r="D91" s="15"/>
      <c r="E91" s="14"/>
      <c r="F91" s="15"/>
      <c r="G91" s="15" t="str">
        <f t="shared" si="1"/>
        <v/>
      </c>
      <c r="H91" s="1"/>
      <c r="I91" s="1"/>
      <c r="J91" s="1"/>
      <c r="K91" s="1"/>
    </row>
    <row r="92" spans="1:11" x14ac:dyDescent="0.3">
      <c r="A92" s="1"/>
      <c r="B92" s="1"/>
      <c r="C92" s="23"/>
      <c r="D92" s="15"/>
      <c r="E92" s="14"/>
      <c r="F92" s="15"/>
      <c r="G92" s="15" t="str">
        <f t="shared" si="1"/>
        <v/>
      </c>
      <c r="H92" s="1"/>
      <c r="I92" s="1"/>
      <c r="J92" s="1"/>
      <c r="K92" s="1"/>
    </row>
    <row r="93" spans="1:11" x14ac:dyDescent="0.3">
      <c r="A93" s="1"/>
      <c r="B93" s="1"/>
      <c r="C93" s="23"/>
      <c r="D93" s="15"/>
      <c r="E93" s="14"/>
      <c r="F93" s="15"/>
      <c r="G93" s="15" t="str">
        <f t="shared" si="1"/>
        <v/>
      </c>
      <c r="H93" s="1"/>
      <c r="I93" s="1"/>
      <c r="J93" s="1"/>
      <c r="K93" s="1"/>
    </row>
    <row r="94" spans="1:11" x14ac:dyDescent="0.3">
      <c r="A94" s="1"/>
      <c r="B94" s="1"/>
      <c r="C94" s="23"/>
      <c r="D94" s="15"/>
      <c r="E94" s="14"/>
      <c r="F94" s="15"/>
      <c r="G94" s="15" t="str">
        <f t="shared" si="1"/>
        <v/>
      </c>
      <c r="H94" s="1"/>
      <c r="I94" s="1"/>
      <c r="J94" s="1"/>
      <c r="K94" s="1"/>
    </row>
    <row r="95" spans="1:11" x14ac:dyDescent="0.3">
      <c r="A95" s="1"/>
      <c r="B95" s="1"/>
      <c r="C95" s="23"/>
      <c r="D95" s="15"/>
      <c r="E95" s="14"/>
      <c r="F95" s="15"/>
      <c r="G95" s="15" t="str">
        <f t="shared" si="1"/>
        <v/>
      </c>
      <c r="H95" s="1"/>
      <c r="I95" s="1"/>
      <c r="J95" s="1"/>
      <c r="K95" s="1"/>
    </row>
    <row r="96" spans="1:11" x14ac:dyDescent="0.3">
      <c r="A96" s="1"/>
      <c r="B96" s="1"/>
      <c r="C96" s="23"/>
      <c r="D96" s="15"/>
      <c r="E96" s="14"/>
      <c r="F96" s="15"/>
      <c r="G96" s="15" t="str">
        <f t="shared" si="1"/>
        <v/>
      </c>
      <c r="H96" s="1"/>
      <c r="I96" s="1"/>
      <c r="J96" s="1"/>
      <c r="K96" s="1"/>
    </row>
    <row r="97" spans="1:11" x14ac:dyDescent="0.3">
      <c r="A97" s="1"/>
      <c r="B97" s="1"/>
      <c r="C97" s="23"/>
      <c r="D97" s="15"/>
      <c r="E97" s="14"/>
      <c r="F97" s="15"/>
      <c r="G97" s="15" t="str">
        <f t="shared" si="1"/>
        <v/>
      </c>
      <c r="H97" s="1"/>
      <c r="I97" s="1"/>
      <c r="J97" s="1"/>
      <c r="K97" s="1"/>
    </row>
    <row r="98" spans="1:11" x14ac:dyDescent="0.3">
      <c r="A98" s="1"/>
      <c r="B98" s="1"/>
      <c r="C98" s="23"/>
      <c r="D98" s="15"/>
      <c r="E98" s="14"/>
      <c r="F98" s="15"/>
      <c r="G98" s="15" t="str">
        <f t="shared" si="1"/>
        <v/>
      </c>
      <c r="H98" s="1"/>
      <c r="I98" s="1"/>
      <c r="J98" s="1"/>
      <c r="K98" s="1"/>
    </row>
    <row r="99" spans="1:11" x14ac:dyDescent="0.3">
      <c r="A99" s="1"/>
      <c r="B99" s="1"/>
      <c r="C99" s="23"/>
      <c r="D99" s="15"/>
      <c r="E99" s="14"/>
      <c r="F99" s="15"/>
      <c r="G99" s="15" t="str">
        <f t="shared" si="1"/>
        <v/>
      </c>
      <c r="H99" s="1"/>
      <c r="I99" s="1"/>
      <c r="J99" s="1"/>
      <c r="K99" s="1"/>
    </row>
    <row r="100" spans="1:11" x14ac:dyDescent="0.3">
      <c r="A100" s="1"/>
      <c r="B100" s="1"/>
      <c r="C100" s="23"/>
      <c r="D100" s="15"/>
      <c r="E100" s="14"/>
      <c r="F100" s="15"/>
      <c r="G100" s="15" t="str">
        <f t="shared" si="1"/>
        <v/>
      </c>
      <c r="H100" s="1"/>
      <c r="I100" s="1"/>
      <c r="J100" s="1"/>
      <c r="K100" s="1"/>
    </row>
    <row r="101" spans="1:11" x14ac:dyDescent="0.3">
      <c r="A101" s="1"/>
      <c r="B101" s="1"/>
      <c r="C101" s="23"/>
      <c r="D101" s="15"/>
      <c r="E101" s="14"/>
      <c r="F101" s="15"/>
      <c r="G101" s="15" t="str">
        <f t="shared" si="1"/>
        <v/>
      </c>
      <c r="H101" s="1"/>
      <c r="I101" s="1"/>
      <c r="J101" s="1"/>
      <c r="K101" s="1"/>
    </row>
    <row r="102" spans="1:11" x14ac:dyDescent="0.3">
      <c r="A102" s="1"/>
      <c r="B102" s="1"/>
      <c r="C102" s="23"/>
      <c r="D102" s="15"/>
      <c r="E102" s="14"/>
      <c r="F102" s="15"/>
      <c r="G102" s="15" t="str">
        <f t="shared" si="1"/>
        <v/>
      </c>
      <c r="H102" s="1"/>
      <c r="I102" s="1"/>
      <c r="J102" s="1"/>
      <c r="K102" s="1"/>
    </row>
    <row r="103" spans="1:11" x14ac:dyDescent="0.3">
      <c r="A103" s="1"/>
      <c r="B103" s="1"/>
      <c r="C103" s="23"/>
      <c r="D103" s="15"/>
      <c r="E103" s="14"/>
      <c r="F103" s="15"/>
      <c r="G103" s="15" t="str">
        <f t="shared" si="1"/>
        <v/>
      </c>
      <c r="H103" s="1"/>
      <c r="I103" s="1"/>
      <c r="J103" s="1"/>
      <c r="K103" s="1"/>
    </row>
    <row r="104" spans="1:11" x14ac:dyDescent="0.3">
      <c r="A104" s="1"/>
      <c r="B104" s="1"/>
      <c r="C104" s="23"/>
      <c r="D104" s="15"/>
      <c r="E104" s="14"/>
      <c r="F104" s="15"/>
      <c r="G104" s="15" t="str">
        <f t="shared" si="1"/>
        <v/>
      </c>
      <c r="H104" s="1"/>
      <c r="I104" s="1"/>
      <c r="J104" s="1"/>
      <c r="K104" s="1"/>
    </row>
    <row r="105" spans="1:11" x14ac:dyDescent="0.3">
      <c r="A105" s="1"/>
      <c r="B105" s="1"/>
      <c r="C105" s="23"/>
      <c r="D105" s="15"/>
      <c r="E105" s="14"/>
      <c r="F105" s="15"/>
      <c r="G105" s="15" t="str">
        <f t="shared" si="1"/>
        <v/>
      </c>
      <c r="H105" s="1"/>
      <c r="I105" s="1"/>
      <c r="J105" s="1"/>
      <c r="K105" s="1"/>
    </row>
    <row r="106" spans="1:11" x14ac:dyDescent="0.3">
      <c r="A106" s="1"/>
      <c r="B106" s="1"/>
      <c r="C106" s="23"/>
      <c r="D106" s="15"/>
      <c r="E106" s="14"/>
      <c r="F106" s="15"/>
      <c r="G106" s="15" t="str">
        <f t="shared" si="1"/>
        <v/>
      </c>
      <c r="H106" s="1"/>
      <c r="I106" s="1"/>
      <c r="J106" s="1"/>
      <c r="K106" s="1"/>
    </row>
  </sheetData>
  <mergeCells count="1">
    <mergeCell ref="A1:K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618B0A-8847-4996-B37E-0BCDF1917D4E}">
  <sheetPr codeName="Feuil7"/>
  <dimension ref="A1:N35"/>
  <sheetViews>
    <sheetView showZeros="0" tabSelected="1" topLeftCell="E1" workbookViewId="0">
      <selection activeCell="I19" sqref="I19"/>
    </sheetView>
  </sheetViews>
  <sheetFormatPr baseColWidth="10" defaultRowHeight="14.4" x14ac:dyDescent="0.3"/>
  <cols>
    <col min="1" max="1" width="2.88671875" hidden="1" customWidth="1"/>
    <col min="2" max="2" width="6.6640625" hidden="1" customWidth="1"/>
    <col min="3" max="4" width="2.33203125" hidden="1" customWidth="1"/>
    <col min="6" max="6" width="19.5546875" bestFit="1" customWidth="1"/>
    <col min="10" max="10" width="25" customWidth="1"/>
    <col min="11" max="11" width="23.5546875" customWidth="1"/>
    <col min="12" max="12" width="23.33203125" customWidth="1"/>
    <col min="13" max="13" width="23.6640625" customWidth="1"/>
    <col min="35" max="37" width="0" hidden="1" customWidth="1"/>
  </cols>
  <sheetData>
    <row r="1" spans="1:14" ht="23.4" x14ac:dyDescent="0.45">
      <c r="E1" s="58" t="s">
        <v>66</v>
      </c>
      <c r="F1" s="58"/>
      <c r="G1" s="58"/>
      <c r="H1" s="58"/>
      <c r="I1" s="58"/>
      <c r="J1" s="58"/>
      <c r="K1" s="58"/>
      <c r="L1" s="50" t="str">
        <f>TEXT(E4,"mmmm")</f>
        <v>janvier</v>
      </c>
      <c r="M1" s="51" t="str">
        <f>TEXT(E4,"aaaa")</f>
        <v>2021</v>
      </c>
    </row>
    <row r="3" spans="1:14" ht="18" x14ac:dyDescent="0.35">
      <c r="E3" s="16" t="s">
        <v>64</v>
      </c>
      <c r="F3" s="16" t="s">
        <v>65</v>
      </c>
      <c r="G3" s="27" t="s">
        <v>87</v>
      </c>
      <c r="H3" s="26" t="s">
        <v>83</v>
      </c>
      <c r="J3" s="13" t="s">
        <v>67</v>
      </c>
      <c r="K3" s="24">
        <v>1</v>
      </c>
      <c r="L3" s="13" t="s">
        <v>68</v>
      </c>
      <c r="M3" s="24">
        <v>1</v>
      </c>
    </row>
    <row r="4" spans="1:14" x14ac:dyDescent="0.3">
      <c r="A4" t="str">
        <f>"S"&amp;_xlfn.ISOWEEKNUM(E4)</f>
        <v>S53</v>
      </c>
      <c r="B4" t="str">
        <f>"Sema"&amp;_xlfn.ISOWEEKNUM(E4)</f>
        <v>Sema53</v>
      </c>
      <c r="C4" t="str" cm="1">
        <f t="array" aca="1" ref="C4" ca="1">IFERROR(INDIRECT(B4) INDIRECT(L$5),"")</f>
        <v/>
      </c>
      <c r="D4" t="str">
        <f ca="1">IF(OR(C4="A",C4="C"),"Astreinte","")</f>
        <v/>
      </c>
      <c r="E4" s="14">
        <f>DATE($M$3+2020,$K$3,1)</f>
        <v>44197</v>
      </c>
      <c r="F4" s="15">
        <f>SUMIFS('Feuille d''intervention'!$G:$G,'Feuille d''intervention'!$A:$A,L$5,'Feuille d''intervention'!$C:$C,E4)</f>
        <v>0</v>
      </c>
      <c r="G4" s="15">
        <f>CEILING(F4,"1:00")</f>
        <v>0</v>
      </c>
      <c r="H4" s="30" t="str">
        <f t="shared" ref="H4:H19" si="0">IFERROR(VALUE(IF(AND(0.083&lt;=F4,F4&lt;=0.166),1,IF(AND(0.166&lt;F4,F4&lt;=0.332),"2",IF(AND(0.332&lt;=F4,F4&lt;=0.498),"3","")))),"")</f>
        <v/>
      </c>
      <c r="K4" s="24"/>
    </row>
    <row r="5" spans="1:14" ht="18" x14ac:dyDescent="0.35">
      <c r="A5" t="str">
        <f t="shared" ref="A5:A34" si="1">"S"&amp;_xlfn.ISOWEEKNUM(E5)</f>
        <v>S53</v>
      </c>
      <c r="B5" t="str">
        <f t="shared" ref="B5:B34" si="2">"Sema"&amp;_xlfn.ISOWEEKNUM(E5)</f>
        <v>Sema53</v>
      </c>
      <c r="C5" t="str" cm="1">
        <f t="array" aca="1" ref="C5" ca="1">IFERROR(INDIRECT(B5) INDIRECT(L$5),"")</f>
        <v/>
      </c>
      <c r="D5" t="str">
        <f t="shared" ref="D5:D34" ca="1" si="3">IF(OR(C5="A",C5="C"),"Astreinte","")</f>
        <v/>
      </c>
      <c r="E5" s="14">
        <f>E4+1</f>
        <v>44198</v>
      </c>
      <c r="F5" s="15">
        <f>SUMIFS('Feuille d''intervention'!$G:$G,'Feuille d''intervention'!$A:$A,L$5,'Feuille d''intervention'!$C:$C,E5)</f>
        <v>0</v>
      </c>
      <c r="G5" s="15">
        <f t="shared" ref="G5:G34" si="4">CEILING(F5,"1:00")</f>
        <v>0</v>
      </c>
      <c r="H5" s="30" t="str">
        <f t="shared" si="0"/>
        <v/>
      </c>
      <c r="J5" s="62" t="s">
        <v>69</v>
      </c>
      <c r="K5" s="62"/>
      <c r="L5" s="17" t="s">
        <v>127</v>
      </c>
      <c r="M5" s="36" t="str">
        <f>IFERROR(VLOOKUP(L5,collaborateurs,2,FALSE),"")</f>
        <v>Momo</v>
      </c>
    </row>
    <row r="6" spans="1:14" x14ac:dyDescent="0.3">
      <c r="A6" t="str">
        <f t="shared" si="1"/>
        <v>S53</v>
      </c>
      <c r="B6" t="str">
        <f t="shared" si="2"/>
        <v>Sema53</v>
      </c>
      <c r="C6" t="str" cm="1">
        <f t="array" aca="1" ref="C6" ca="1">IFERROR(INDIRECT(B6) INDIRECT(L$5),"")</f>
        <v/>
      </c>
      <c r="D6" t="str">
        <f t="shared" ca="1" si="3"/>
        <v/>
      </c>
      <c r="E6" s="14">
        <f t="shared" ref="E6:E34" si="5">E5+1</f>
        <v>44199</v>
      </c>
      <c r="F6" s="15">
        <f>SUMIFS('Feuille d''intervention'!$G:$G,'Feuille d''intervention'!$A:$A,L$5,'Feuille d''intervention'!$C:$C,E6)</f>
        <v>0</v>
      </c>
      <c r="G6" s="15">
        <f t="shared" si="4"/>
        <v>0</v>
      </c>
      <c r="H6" s="30" t="str">
        <f t="shared" si="0"/>
        <v/>
      </c>
      <c r="J6" s="25"/>
      <c r="K6" s="25"/>
    </row>
    <row r="7" spans="1:14" ht="18" x14ac:dyDescent="0.35">
      <c r="A7" t="str">
        <f t="shared" si="1"/>
        <v>S1</v>
      </c>
      <c r="B7" t="str">
        <f t="shared" si="2"/>
        <v>Sema1</v>
      </c>
      <c r="C7" cm="1">
        <f t="array" aca="1" ref="C7" ca="1">IFERROR(INDIRECT(B7) INDIRECT(L$5),"")</f>
        <v>0</v>
      </c>
      <c r="D7" t="str">
        <f t="shared" ca="1" si="3"/>
        <v/>
      </c>
      <c r="E7" s="14">
        <f t="shared" si="5"/>
        <v>44200</v>
      </c>
      <c r="F7" s="15">
        <f>SUMIFS('Feuille d''intervention'!$G:$G,'Feuille d''intervention'!$A:$A,L$5,'Feuille d''intervention'!$C:$C,E7)</f>
        <v>0</v>
      </c>
      <c r="G7" s="15">
        <f t="shared" si="4"/>
        <v>0</v>
      </c>
      <c r="H7" s="30" t="str">
        <f t="shared" si="0"/>
        <v/>
      </c>
      <c r="J7" s="62" t="s">
        <v>86</v>
      </c>
      <c r="K7" s="62"/>
      <c r="L7" s="63" t="str">
        <f>IFERROR(VLOOKUP(L5,collaborateurs,4,FALSE),"")</f>
        <v>Cadre au Forfait</v>
      </c>
      <c r="M7" s="63"/>
    </row>
    <row r="8" spans="1:14" x14ac:dyDescent="0.3">
      <c r="A8" t="str">
        <f t="shared" si="1"/>
        <v>S1</v>
      </c>
      <c r="B8" t="str">
        <f t="shared" si="2"/>
        <v>Sema1</v>
      </c>
      <c r="C8" cm="1">
        <f t="array" aca="1" ref="C8" ca="1">IFERROR(INDIRECT(B8) INDIRECT(L$5),"")</f>
        <v>0</v>
      </c>
      <c r="D8" t="str">
        <f t="shared" ca="1" si="3"/>
        <v/>
      </c>
      <c r="E8" s="14">
        <f t="shared" si="5"/>
        <v>44201</v>
      </c>
      <c r="F8" s="15">
        <f>SUMIFS('Feuille d''intervention'!$G:$G,'Feuille d''intervention'!$A:$A,L$5,'Feuille d''intervention'!$C:$C,E8)</f>
        <v>0</v>
      </c>
      <c r="G8" s="15">
        <f t="shared" si="4"/>
        <v>0</v>
      </c>
      <c r="H8" s="30" t="str">
        <f t="shared" si="0"/>
        <v/>
      </c>
    </row>
    <row r="9" spans="1:14" ht="18" x14ac:dyDescent="0.35">
      <c r="A9" t="str">
        <f t="shared" si="1"/>
        <v>S1</v>
      </c>
      <c r="B9" t="str">
        <f t="shared" si="2"/>
        <v>Sema1</v>
      </c>
      <c r="C9" cm="1">
        <f t="array" aca="1" ref="C9" ca="1">IFERROR(INDIRECT(B9) INDIRECT(L$5),"")</f>
        <v>0</v>
      </c>
      <c r="D9" t="str">
        <f t="shared" ca="1" si="3"/>
        <v/>
      </c>
      <c r="E9" s="14">
        <f t="shared" si="5"/>
        <v>44202</v>
      </c>
      <c r="F9" s="15">
        <f>SUMIFS('Feuille d''intervention'!$G:$G,'Feuille d''intervention'!$A:$A,L$5,'Feuille d''intervention'!$C:$C,E9)</f>
        <v>0</v>
      </c>
      <c r="G9" s="15">
        <f t="shared" si="4"/>
        <v>0</v>
      </c>
      <c r="H9" s="30" t="str">
        <f t="shared" si="0"/>
        <v/>
      </c>
      <c r="J9" s="62" t="s">
        <v>70</v>
      </c>
      <c r="K9" s="62"/>
      <c r="L9" s="47">
        <f>SUM(F4:F34)</f>
        <v>0.13541666666666666</v>
      </c>
      <c r="M9" s="47" t="str">
        <f ca="1">"dont "&amp;HOUR(SUMIF(D4:D34,"Astreinte",F4:F34))&amp;" en astreinte"</f>
        <v>dont 3 en astreinte</v>
      </c>
    </row>
    <row r="10" spans="1:14" x14ac:dyDescent="0.3">
      <c r="A10" t="str">
        <f t="shared" si="1"/>
        <v>S1</v>
      </c>
      <c r="B10" t="str">
        <f t="shared" si="2"/>
        <v>Sema1</v>
      </c>
      <c r="C10" cm="1">
        <f t="array" aca="1" ref="C10" ca="1">IFERROR(INDIRECT(B10) INDIRECT(L$5),"")</f>
        <v>0</v>
      </c>
      <c r="D10" t="str">
        <f t="shared" ca="1" si="3"/>
        <v/>
      </c>
      <c r="E10" s="14">
        <f t="shared" si="5"/>
        <v>44203</v>
      </c>
      <c r="F10" s="15">
        <f>SUMIFS('Feuille d''intervention'!$G:$G,'Feuille d''intervention'!$A:$A,L$5,'Feuille d''intervention'!$C:$C,E10)</f>
        <v>0</v>
      </c>
      <c r="G10" s="15">
        <f t="shared" si="4"/>
        <v>0</v>
      </c>
      <c r="H10" s="30" t="str">
        <f t="shared" si="0"/>
        <v/>
      </c>
      <c r="J10" s="25"/>
      <c r="K10" s="25"/>
    </row>
    <row r="11" spans="1:14" ht="21" x14ac:dyDescent="0.4">
      <c r="A11" t="str">
        <f t="shared" si="1"/>
        <v>S1</v>
      </c>
      <c r="B11" t="str">
        <f t="shared" si="2"/>
        <v>Sema1</v>
      </c>
      <c r="C11" cm="1">
        <f t="array" aca="1" ref="C11" ca="1">IFERROR(INDIRECT(B11) INDIRECT(L$5),"")</f>
        <v>0</v>
      </c>
      <c r="D11" t="str">
        <f t="shared" ca="1" si="3"/>
        <v/>
      </c>
      <c r="E11" s="14">
        <f t="shared" si="5"/>
        <v>44204</v>
      </c>
      <c r="F11" s="15">
        <f>SUMIFS('Feuille d''intervention'!$G:$G,'Feuille d''intervention'!$A:$A,L$5,'Feuille d''intervention'!$C:$C,E11)</f>
        <v>0</v>
      </c>
      <c r="G11" s="15">
        <f t="shared" si="4"/>
        <v>0</v>
      </c>
      <c r="H11" s="30" t="str">
        <f t="shared" si="0"/>
        <v/>
      </c>
      <c r="J11" s="65" t="s">
        <v>84</v>
      </c>
      <c r="K11" s="65"/>
      <c r="L11" s="66">
        <f ca="1">ROUND((COUNTIF(C:C,"A")+COUNTIF(C:C,"C"))/7,1)</f>
        <v>2</v>
      </c>
      <c r="M11" s="66"/>
      <c r="N11" s="28"/>
    </row>
    <row r="12" spans="1:14" x14ac:dyDescent="0.3">
      <c r="A12" t="str">
        <f t="shared" si="1"/>
        <v>S1</v>
      </c>
      <c r="B12" t="str">
        <f t="shared" si="2"/>
        <v>Sema1</v>
      </c>
      <c r="C12" cm="1">
        <f t="array" aca="1" ref="C12" ca="1">IFERROR(INDIRECT(B12) INDIRECT(L$5),"")</f>
        <v>0</v>
      </c>
      <c r="D12" t="str">
        <f t="shared" ca="1" si="3"/>
        <v/>
      </c>
      <c r="E12" s="14">
        <f t="shared" si="5"/>
        <v>44205</v>
      </c>
      <c r="F12" s="15">
        <f>SUMIFS('Feuille d''intervention'!$G:$G,'Feuille d''intervention'!$A:$A,L$5,'Feuille d''intervention'!$C:$C,E12)</f>
        <v>0</v>
      </c>
      <c r="G12" s="15">
        <f t="shared" si="4"/>
        <v>0</v>
      </c>
      <c r="H12" s="30" t="str">
        <f t="shared" si="0"/>
        <v/>
      </c>
      <c r="J12" s="25"/>
      <c r="K12" s="25"/>
    </row>
    <row r="13" spans="1:14" ht="18" x14ac:dyDescent="0.35">
      <c r="A13" t="str">
        <f t="shared" si="1"/>
        <v>S1</v>
      </c>
      <c r="B13" t="str">
        <f t="shared" si="2"/>
        <v>Sema1</v>
      </c>
      <c r="C13" cm="1">
        <f t="array" aca="1" ref="C13" ca="1">IFERROR(INDIRECT(B13) INDIRECT(L$5),"")</f>
        <v>0</v>
      </c>
      <c r="D13" t="str">
        <f t="shared" ca="1" si="3"/>
        <v/>
      </c>
      <c r="E13" s="14">
        <f t="shared" si="5"/>
        <v>44206</v>
      </c>
      <c r="F13" s="15">
        <f>SUMIFS('Feuille d''intervention'!$G:$G,'Feuille d''intervention'!$A:$A,L$5,'Feuille d''intervention'!$C:$C,E13)</f>
        <v>0</v>
      </c>
      <c r="G13" s="15">
        <f t="shared" si="4"/>
        <v>0</v>
      </c>
      <c r="H13" s="30" t="str">
        <f t="shared" si="0"/>
        <v/>
      </c>
      <c r="J13" s="62" t="s">
        <v>85</v>
      </c>
      <c r="K13" s="62"/>
      <c r="L13" s="48" t="str">
        <f>IFERROR(IF(OR(L7="Cadre Horaire",L7="Prestataire"),HOUR(SUM(G4:G34))&amp;" heures supp.",""),"")</f>
        <v/>
      </c>
      <c r="M13" s="49" t="str">
        <f>IF(L7="Cadre au Forfait",SUM(H4:H34)&amp;" demi-journées","")</f>
        <v>1 demi-journées</v>
      </c>
    </row>
    <row r="14" spans="1:14" x14ac:dyDescent="0.3">
      <c r="A14" t="str">
        <f t="shared" si="1"/>
        <v>S2</v>
      </c>
      <c r="B14" t="str">
        <f t="shared" si="2"/>
        <v>Sema2</v>
      </c>
      <c r="C14" t="str" cm="1">
        <f t="array" aca="1" ref="C14" ca="1">IFERROR(INDIRECT(B14) INDIRECT(L$5),"")</f>
        <v>A</v>
      </c>
      <c r="D14" t="str">
        <f t="shared" ca="1" si="3"/>
        <v>Astreinte</v>
      </c>
      <c r="E14" s="14">
        <f t="shared" si="5"/>
        <v>44207</v>
      </c>
      <c r="F14" s="15">
        <f>SUMIFS('Feuille d''intervention'!$G:$G,'Feuille d''intervention'!$A:$A,L$5,'Feuille d''intervention'!$C:$C,E14)</f>
        <v>0.13541666666666666</v>
      </c>
      <c r="G14" s="15">
        <f t="shared" si="4"/>
        <v>0.16666666666666666</v>
      </c>
      <c r="H14" s="30">
        <f t="shared" si="0"/>
        <v>1</v>
      </c>
    </row>
    <row r="15" spans="1:14" ht="18" x14ac:dyDescent="0.35">
      <c r="A15" t="str">
        <f t="shared" si="1"/>
        <v>S2</v>
      </c>
      <c r="B15" t="str">
        <f t="shared" si="2"/>
        <v>Sema2</v>
      </c>
      <c r="C15" t="str" cm="1">
        <f t="array" aca="1" ref="C15" ca="1">IFERROR(INDIRECT(B15) INDIRECT(L$5),"")</f>
        <v>A</v>
      </c>
      <c r="D15" t="str">
        <f t="shared" ca="1" si="3"/>
        <v>Astreinte</v>
      </c>
      <c r="E15" s="14">
        <f t="shared" si="5"/>
        <v>44208</v>
      </c>
      <c r="F15" s="15">
        <f>SUMIFS('Feuille d''intervention'!$G:$G,'Feuille d''intervention'!$A:$A,L$5,'Feuille d''intervention'!$C:$C,E15)</f>
        <v>0</v>
      </c>
      <c r="G15" s="15">
        <f t="shared" si="4"/>
        <v>0</v>
      </c>
      <c r="H15" s="30" t="str">
        <f t="shared" si="0"/>
        <v/>
      </c>
      <c r="J15" s="64" t="s">
        <v>120</v>
      </c>
      <c r="K15" s="64"/>
      <c r="L15" s="64"/>
    </row>
    <row r="16" spans="1:14" x14ac:dyDescent="0.3">
      <c r="A16" t="str">
        <f t="shared" si="1"/>
        <v>S2</v>
      </c>
      <c r="B16" t="str">
        <f t="shared" si="2"/>
        <v>Sema2</v>
      </c>
      <c r="C16" t="str" cm="1">
        <f t="array" aca="1" ref="C16" ca="1">IFERROR(INDIRECT(B16) INDIRECT(L$5),"")</f>
        <v>A</v>
      </c>
      <c r="D16" t="str">
        <f t="shared" ca="1" si="3"/>
        <v>Astreinte</v>
      </c>
      <c r="E16" s="14">
        <f t="shared" si="5"/>
        <v>44209</v>
      </c>
      <c r="F16" s="15">
        <f>SUMIFS('Feuille d''intervention'!$G:$G,'Feuille d''intervention'!$A:$A,L$5,'Feuille d''intervention'!$C:$C,E16)</f>
        <v>0</v>
      </c>
      <c r="G16" s="15">
        <f t="shared" si="4"/>
        <v>0</v>
      </c>
      <c r="H16" s="30" t="str">
        <f t="shared" si="0"/>
        <v/>
      </c>
      <c r="J16" s="43" t="s">
        <v>122</v>
      </c>
      <c r="K16" s="44" t="s">
        <v>123</v>
      </c>
      <c r="L16" s="43" t="s">
        <v>124</v>
      </c>
    </row>
    <row r="17" spans="1:12" x14ac:dyDescent="0.3">
      <c r="A17" t="str">
        <f t="shared" si="1"/>
        <v>S2</v>
      </c>
      <c r="B17" t="str">
        <f t="shared" si="2"/>
        <v>Sema2</v>
      </c>
      <c r="C17" t="str" cm="1">
        <f t="array" aca="1" ref="C17" ca="1">IFERROR(INDIRECT(B17) INDIRECT(L$5),"")</f>
        <v>A</v>
      </c>
      <c r="D17" t="str">
        <f t="shared" ca="1" si="3"/>
        <v>Astreinte</v>
      </c>
      <c r="E17" s="14">
        <f t="shared" si="5"/>
        <v>44210</v>
      </c>
      <c r="F17" s="15">
        <f>SUMIFS('Feuille d''intervention'!$G:$G,'Feuille d''intervention'!$A:$A,L$5,'Feuille d''intervention'!$C:$C,E17)</f>
        <v>0</v>
      </c>
      <c r="G17" s="15">
        <f t="shared" si="4"/>
        <v>0</v>
      </c>
      <c r="H17" s="30" t="str">
        <f t="shared" si="0"/>
        <v/>
      </c>
      <c r="J17" s="1" t="s">
        <v>119</v>
      </c>
      <c r="K17" s="45" t="str">
        <f t="shared" ref="K17:K21" si="6">IFERROR(IF(L$7="Cadre Horaire",SUMIFS(G:G,$A:$A,$J17,$D:$D,"Astreinte"),""),"")</f>
        <v/>
      </c>
      <c r="L17" s="46">
        <f t="shared" ref="L17:L21" ca="1" si="7">IFERROR(IF(L$7="Cadre au forfait",SUMIFS(H:H,$A:$A,$J17,$D:$D,"Astreinte"),""),"")</f>
        <v>0</v>
      </c>
    </row>
    <row r="18" spans="1:12" x14ac:dyDescent="0.3">
      <c r="A18" t="str">
        <f t="shared" si="1"/>
        <v>S2</v>
      </c>
      <c r="B18" t="str">
        <f t="shared" si="2"/>
        <v>Sema2</v>
      </c>
      <c r="C18" t="str" cm="1">
        <f t="array" aca="1" ref="C18" ca="1">IFERROR(INDIRECT(B18) INDIRECT(L$5),"")</f>
        <v>A</v>
      </c>
      <c r="D18" t="str">
        <f t="shared" ca="1" si="3"/>
        <v>Astreinte</v>
      </c>
      <c r="E18" s="14">
        <f t="shared" si="5"/>
        <v>44211</v>
      </c>
      <c r="F18" s="15">
        <f>SUMIFS('Feuille d''intervention'!$G:$G,'Feuille d''intervention'!$A:$A,L$5,'Feuille d''intervention'!$C:$C,E18)</f>
        <v>0</v>
      </c>
      <c r="G18" s="15">
        <f t="shared" si="4"/>
        <v>0</v>
      </c>
      <c r="H18" s="30" t="str">
        <f t="shared" si="0"/>
        <v/>
      </c>
      <c r="J18" s="1" t="s">
        <v>2</v>
      </c>
      <c r="K18" s="45" t="str">
        <f t="shared" si="6"/>
        <v/>
      </c>
      <c r="L18" s="46">
        <f t="shared" ca="1" si="7"/>
        <v>0</v>
      </c>
    </row>
    <row r="19" spans="1:12" x14ac:dyDescent="0.3">
      <c r="A19" t="str">
        <f t="shared" si="1"/>
        <v>S2</v>
      </c>
      <c r="B19" t="str">
        <f t="shared" si="2"/>
        <v>Sema2</v>
      </c>
      <c r="C19" t="str" cm="1">
        <f t="array" aca="1" ref="C19" ca="1">IFERROR(INDIRECT(B19) INDIRECT(L$5),"")</f>
        <v>A</v>
      </c>
      <c r="D19" t="str">
        <f t="shared" ca="1" si="3"/>
        <v>Astreinte</v>
      </c>
      <c r="E19" s="14">
        <f t="shared" si="5"/>
        <v>44212</v>
      </c>
      <c r="F19" s="15">
        <f>SUMIFS('Feuille d''intervention'!$G:$G,'Feuille d''intervention'!$A:$A,L$5,'Feuille d''intervention'!$C:$C,E19)</f>
        <v>0</v>
      </c>
      <c r="G19" s="15">
        <f t="shared" si="4"/>
        <v>0</v>
      </c>
      <c r="H19" s="30" t="str">
        <f t="shared" si="0"/>
        <v/>
      </c>
      <c r="J19" s="1" t="s">
        <v>3</v>
      </c>
      <c r="K19" s="45" t="str">
        <f t="shared" si="6"/>
        <v/>
      </c>
      <c r="L19" s="46">
        <f t="shared" ca="1" si="7"/>
        <v>1</v>
      </c>
    </row>
    <row r="20" spans="1:12" x14ac:dyDescent="0.3">
      <c r="A20" t="str">
        <f t="shared" si="1"/>
        <v>S2</v>
      </c>
      <c r="B20" t="str">
        <f t="shared" si="2"/>
        <v>Sema2</v>
      </c>
      <c r="C20" t="str" cm="1">
        <f t="array" aca="1" ref="C20" ca="1">IFERROR(INDIRECT(B20) INDIRECT(L$5),"")</f>
        <v>A</v>
      </c>
      <c r="D20" t="str">
        <f t="shared" ca="1" si="3"/>
        <v>Astreinte</v>
      </c>
      <c r="E20" s="14">
        <f t="shared" si="5"/>
        <v>44213</v>
      </c>
      <c r="F20" s="15">
        <f>SUMIFS('Feuille d''intervention'!$G:$G,'Feuille d''intervention'!$A:$A,L$5,'Feuille d''intervention'!$C:$C,E20)</f>
        <v>0</v>
      </c>
      <c r="G20" s="15">
        <f t="shared" si="4"/>
        <v>0</v>
      </c>
      <c r="H20" s="30" t="str">
        <f>IFERROR(VALUE(IF(AND(0.083&lt;=F20,F20&lt;=0.166),1,IF(AND(0.166&lt;F20,F20&lt;=0.332),"2",IF(AND(0.332&lt;=F20,F20&lt;=0.498),"3","")))),"")</f>
        <v/>
      </c>
      <c r="J20" s="1" t="s">
        <v>4</v>
      </c>
      <c r="K20" s="45" t="str">
        <f t="shared" si="6"/>
        <v/>
      </c>
      <c r="L20" s="46">
        <f t="shared" ca="1" si="7"/>
        <v>0</v>
      </c>
    </row>
    <row r="21" spans="1:12" x14ac:dyDescent="0.3">
      <c r="A21" t="str">
        <f t="shared" si="1"/>
        <v>S3</v>
      </c>
      <c r="B21" t="str">
        <f t="shared" si="2"/>
        <v>Sema3</v>
      </c>
      <c r="C21" cm="1">
        <f t="array" aca="1" ref="C21" ca="1">IFERROR(INDIRECT(B21) INDIRECT(L$5),"")</f>
        <v>0</v>
      </c>
      <c r="D21" t="str">
        <f t="shared" ca="1" si="3"/>
        <v/>
      </c>
      <c r="E21" s="14">
        <f t="shared" si="5"/>
        <v>44214</v>
      </c>
      <c r="F21" s="15">
        <f>SUMIFS('Feuille d''intervention'!$G:$G,'Feuille d''intervention'!$A:$A,L$5,'Feuille d''intervention'!$C:$C,E21)</f>
        <v>0</v>
      </c>
      <c r="G21" s="15">
        <f t="shared" si="4"/>
        <v>0</v>
      </c>
      <c r="H21" s="30" t="str">
        <f t="shared" ref="H21:H34" si="8">IFERROR(VALUE(IF(AND(0.083&lt;=F21,F21&lt;=0.166),1,IF(AND(0.166&lt;F21,F21&lt;=0.332),"2",IF(AND(0.332&lt;=F21,F21&lt;=0.498),"3","")))),"")</f>
        <v/>
      </c>
      <c r="J21" s="1" t="s">
        <v>5</v>
      </c>
      <c r="K21" s="45" t="str">
        <f t="shared" si="6"/>
        <v/>
      </c>
      <c r="L21" s="46">
        <f t="shared" ca="1" si="7"/>
        <v>0</v>
      </c>
    </row>
    <row r="22" spans="1:12" x14ac:dyDescent="0.3">
      <c r="A22" t="str">
        <f t="shared" si="1"/>
        <v>S3</v>
      </c>
      <c r="B22" t="str">
        <f t="shared" si="2"/>
        <v>Sema3</v>
      </c>
      <c r="C22" cm="1">
        <f t="array" aca="1" ref="C22" ca="1">IFERROR(INDIRECT(B22) INDIRECT(L$5),"")</f>
        <v>0</v>
      </c>
      <c r="D22" t="str">
        <f t="shared" ca="1" si="3"/>
        <v/>
      </c>
      <c r="E22" s="14">
        <f t="shared" si="5"/>
        <v>44215</v>
      </c>
      <c r="F22" s="15">
        <f>SUMIFS('Feuille d''intervention'!$G:$G,'Feuille d''intervention'!$A:$A,L$5,'Feuille d''intervention'!$C:$C,E22)</f>
        <v>0</v>
      </c>
      <c r="G22" s="15">
        <f t="shared" si="4"/>
        <v>0</v>
      </c>
      <c r="H22" s="30" t="str">
        <f t="shared" si="8"/>
        <v/>
      </c>
      <c r="J22" s="1"/>
      <c r="K22" s="45" t="str">
        <f>IFERROR(IF(L$7="Cadre Horaire",SUMIFS(G:G,$A:$A,$J22,$D:$D,"Astreinte"),""),"")</f>
        <v/>
      </c>
      <c r="L22" s="46">
        <f>IFERROR(IF(L$7="Cadre au forfait",SUMIFS(H:H,$A:$A,$J22,$D:$D,"Astreinte"),""),"")</f>
        <v>0</v>
      </c>
    </row>
    <row r="23" spans="1:12" x14ac:dyDescent="0.3">
      <c r="A23" t="str">
        <f t="shared" si="1"/>
        <v>S3</v>
      </c>
      <c r="B23" t="str">
        <f t="shared" si="2"/>
        <v>Sema3</v>
      </c>
      <c r="C23" cm="1">
        <f t="array" aca="1" ref="C23" ca="1">IFERROR(INDIRECT(B23) INDIRECT(L$5),"")</f>
        <v>0</v>
      </c>
      <c r="D23" t="str">
        <f t="shared" ca="1" si="3"/>
        <v/>
      </c>
      <c r="E23" s="14">
        <f t="shared" si="5"/>
        <v>44216</v>
      </c>
      <c r="F23" s="15">
        <f>SUMIFS('Feuille d''intervention'!$G:$G,'Feuille d''intervention'!$A:$A,L$5,'Feuille d''intervention'!$C:$C,E23)</f>
        <v>0</v>
      </c>
      <c r="G23" s="15">
        <f t="shared" si="4"/>
        <v>0</v>
      </c>
      <c r="H23" s="30" t="str">
        <f t="shared" si="8"/>
        <v/>
      </c>
    </row>
    <row r="24" spans="1:12" ht="18" x14ac:dyDescent="0.35">
      <c r="A24" t="str">
        <f t="shared" si="1"/>
        <v>S3</v>
      </c>
      <c r="B24" t="str">
        <f t="shared" si="2"/>
        <v>Sema3</v>
      </c>
      <c r="C24" cm="1">
        <f t="array" aca="1" ref="C24" ca="1">IFERROR(INDIRECT(B24) INDIRECT(L$5),"")</f>
        <v>0</v>
      </c>
      <c r="D24" t="str">
        <f t="shared" ca="1" si="3"/>
        <v/>
      </c>
      <c r="E24" s="14">
        <f t="shared" si="5"/>
        <v>44217</v>
      </c>
      <c r="F24" s="15">
        <f>SUMIFS('Feuille d''intervention'!$G:$G,'Feuille d''intervention'!$A:$A,L$5,'Feuille d''intervention'!$C:$C,E24)</f>
        <v>0</v>
      </c>
      <c r="G24" s="15">
        <f t="shared" si="4"/>
        <v>0</v>
      </c>
      <c r="H24" s="30" t="str">
        <f t="shared" si="8"/>
        <v/>
      </c>
      <c r="J24" s="59" t="s">
        <v>125</v>
      </c>
      <c r="K24" s="60"/>
      <c r="L24" s="61"/>
    </row>
    <row r="25" spans="1:12" x14ac:dyDescent="0.3">
      <c r="A25" t="str">
        <f t="shared" si="1"/>
        <v>S3</v>
      </c>
      <c r="B25" t="str">
        <f t="shared" si="2"/>
        <v>Sema3</v>
      </c>
      <c r="C25" cm="1">
        <f t="array" aca="1" ref="C25" ca="1">IFERROR(INDIRECT(B25) INDIRECT(L$5),"")</f>
        <v>0</v>
      </c>
      <c r="D25" t="str">
        <f t="shared" ca="1" si="3"/>
        <v/>
      </c>
      <c r="E25" s="14">
        <f t="shared" si="5"/>
        <v>44218</v>
      </c>
      <c r="F25" s="15">
        <f>SUMIFS('Feuille d''intervention'!$G:$G,'Feuille d''intervention'!$A:$A,L$5,'Feuille d''intervention'!$C:$C,E25)</f>
        <v>0</v>
      </c>
      <c r="G25" s="15">
        <f t="shared" si="4"/>
        <v>0</v>
      </c>
      <c r="H25" s="30" t="str">
        <f t="shared" si="8"/>
        <v/>
      </c>
      <c r="J25" s="43" t="s">
        <v>122</v>
      </c>
      <c r="K25" s="44" t="s">
        <v>123</v>
      </c>
      <c r="L25" s="43" t="s">
        <v>124</v>
      </c>
    </row>
    <row r="26" spans="1:12" x14ac:dyDescent="0.3">
      <c r="A26" t="str">
        <f t="shared" si="1"/>
        <v>S3</v>
      </c>
      <c r="B26" t="str">
        <f t="shared" si="2"/>
        <v>Sema3</v>
      </c>
      <c r="C26" cm="1">
        <f t="array" aca="1" ref="C26" ca="1">IFERROR(INDIRECT(B26) INDIRECT(L$5),"")</f>
        <v>0</v>
      </c>
      <c r="D26" t="str">
        <f t="shared" ca="1" si="3"/>
        <v/>
      </c>
      <c r="E26" s="14">
        <f t="shared" si="5"/>
        <v>44219</v>
      </c>
      <c r="F26" s="15">
        <f>SUMIFS('Feuille d''intervention'!$G:$G,'Feuille d''intervention'!$A:$A,L$5,'Feuille d''intervention'!$C:$C,E26)</f>
        <v>0</v>
      </c>
      <c r="G26" s="15">
        <f t="shared" si="4"/>
        <v>0</v>
      </c>
      <c r="H26" s="30" t="str">
        <f t="shared" si="8"/>
        <v/>
      </c>
      <c r="J26" s="1" t="s">
        <v>119</v>
      </c>
      <c r="K26" s="45" t="str">
        <f t="shared" ref="K26:K30" si="9">IFERROR(IF(L$7="Cadre Horaire",SUMIFS(G:G,$A:$A,$J26,$D:$D,""),""),"")</f>
        <v/>
      </c>
      <c r="L26" s="46">
        <f t="shared" ref="L26:L30" ca="1" si="10">IFERROR(IF(L$7="Cadre au forfait",SUMIFS(H:H,$A:$A,$J26,$D:$D,""),""),"")</f>
        <v>0</v>
      </c>
    </row>
    <row r="27" spans="1:12" x14ac:dyDescent="0.3">
      <c r="A27" t="str">
        <f t="shared" si="1"/>
        <v>S3</v>
      </c>
      <c r="B27" t="str">
        <f t="shared" si="2"/>
        <v>Sema3</v>
      </c>
      <c r="C27" cm="1">
        <f t="array" aca="1" ref="C27" ca="1">IFERROR(INDIRECT(B27) INDIRECT(L$5),"")</f>
        <v>0</v>
      </c>
      <c r="D27" t="str">
        <f t="shared" ca="1" si="3"/>
        <v/>
      </c>
      <c r="E27" s="14">
        <f t="shared" si="5"/>
        <v>44220</v>
      </c>
      <c r="F27" s="15">
        <f>SUMIFS('Feuille d''intervention'!$G:$G,'Feuille d''intervention'!$A:$A,L$5,'Feuille d''intervention'!$C:$C,E27)</f>
        <v>0</v>
      </c>
      <c r="G27" s="15">
        <f t="shared" si="4"/>
        <v>0</v>
      </c>
      <c r="H27" s="30" t="str">
        <f t="shared" si="8"/>
        <v/>
      </c>
      <c r="J27" s="1" t="s">
        <v>2</v>
      </c>
      <c r="K27" s="45" t="str">
        <f t="shared" si="9"/>
        <v/>
      </c>
      <c r="L27" s="46">
        <f t="shared" ca="1" si="10"/>
        <v>0</v>
      </c>
    </row>
    <row r="28" spans="1:12" x14ac:dyDescent="0.3">
      <c r="A28" t="str">
        <f t="shared" si="1"/>
        <v>S4</v>
      </c>
      <c r="B28" t="str">
        <f t="shared" si="2"/>
        <v>Sema4</v>
      </c>
      <c r="C28" t="str" cm="1">
        <f t="array" aca="1" ref="C28" ca="1">IFERROR(INDIRECT(B28) INDIRECT(L$5),"")</f>
        <v>A</v>
      </c>
      <c r="D28" t="str">
        <f t="shared" ca="1" si="3"/>
        <v>Astreinte</v>
      </c>
      <c r="E28" s="14">
        <f t="shared" si="5"/>
        <v>44221</v>
      </c>
      <c r="F28" s="15">
        <f>SUMIFS('Feuille d''intervention'!$G:$G,'Feuille d''intervention'!$A:$A,L$5,'Feuille d''intervention'!$C:$C,E28)</f>
        <v>0</v>
      </c>
      <c r="G28" s="15">
        <f t="shared" si="4"/>
        <v>0</v>
      </c>
      <c r="H28" s="30" t="str">
        <f t="shared" si="8"/>
        <v/>
      </c>
      <c r="J28" s="1" t="s">
        <v>3</v>
      </c>
      <c r="K28" s="45" t="str">
        <f t="shared" si="9"/>
        <v/>
      </c>
      <c r="L28" s="46">
        <f t="shared" ca="1" si="10"/>
        <v>0</v>
      </c>
    </row>
    <row r="29" spans="1:12" x14ac:dyDescent="0.3">
      <c r="A29" t="str">
        <f t="shared" si="1"/>
        <v>S4</v>
      </c>
      <c r="B29" t="str">
        <f t="shared" si="2"/>
        <v>Sema4</v>
      </c>
      <c r="C29" t="str" cm="1">
        <f t="array" aca="1" ref="C29" ca="1">IFERROR(INDIRECT(B29) INDIRECT(L$5),"")</f>
        <v>A</v>
      </c>
      <c r="D29" t="str">
        <f t="shared" ca="1" si="3"/>
        <v>Astreinte</v>
      </c>
      <c r="E29" s="14">
        <f>E28+1</f>
        <v>44222</v>
      </c>
      <c r="F29" s="15">
        <f>SUMIFS('Feuille d''intervention'!$G:$G,'Feuille d''intervention'!$A:$A,L$5,'Feuille d''intervention'!$C:$C,E29)</f>
        <v>0</v>
      </c>
      <c r="G29" s="15">
        <f t="shared" si="4"/>
        <v>0</v>
      </c>
      <c r="H29" s="30" t="str">
        <f t="shared" si="8"/>
        <v/>
      </c>
      <c r="J29" s="1" t="s">
        <v>4</v>
      </c>
      <c r="K29" s="45" t="str">
        <f t="shared" si="9"/>
        <v/>
      </c>
      <c r="L29" s="46">
        <f t="shared" ca="1" si="10"/>
        <v>0</v>
      </c>
    </row>
    <row r="30" spans="1:12" x14ac:dyDescent="0.3">
      <c r="A30" t="str">
        <f t="shared" si="1"/>
        <v>S4</v>
      </c>
      <c r="B30" t="str">
        <f t="shared" si="2"/>
        <v>Sema4</v>
      </c>
      <c r="C30" t="str" cm="1">
        <f t="array" aca="1" ref="C30" ca="1">IFERROR(INDIRECT(B30) INDIRECT(L$5),"")</f>
        <v>A</v>
      </c>
      <c r="D30" t="str">
        <f t="shared" ca="1" si="3"/>
        <v>Astreinte</v>
      </c>
      <c r="E30" s="14">
        <f t="shared" si="5"/>
        <v>44223</v>
      </c>
      <c r="F30" s="15">
        <f>SUMIFS('Feuille d''intervention'!$G:$G,'Feuille d''intervention'!$A:$A,L$5,'Feuille d''intervention'!$C:$C,E30)</f>
        <v>0</v>
      </c>
      <c r="G30" s="15">
        <f t="shared" si="4"/>
        <v>0</v>
      </c>
      <c r="H30" s="30" t="str">
        <f t="shared" si="8"/>
        <v/>
      </c>
      <c r="J30" s="1" t="s">
        <v>5</v>
      </c>
      <c r="K30" s="45" t="str">
        <f t="shared" si="9"/>
        <v/>
      </c>
      <c r="L30" s="46">
        <f t="shared" ca="1" si="10"/>
        <v>0</v>
      </c>
    </row>
    <row r="31" spans="1:12" x14ac:dyDescent="0.3">
      <c r="A31" t="str">
        <f t="shared" si="1"/>
        <v>S4</v>
      </c>
      <c r="B31" t="str">
        <f t="shared" si="2"/>
        <v>Sema4</v>
      </c>
      <c r="C31" t="str" cm="1">
        <f t="array" aca="1" ref="C31" ca="1">IFERROR(INDIRECT(B31) INDIRECT(L$5),"")</f>
        <v>A</v>
      </c>
      <c r="D31" t="str">
        <f t="shared" ca="1" si="3"/>
        <v>Astreinte</v>
      </c>
      <c r="E31" s="14">
        <f t="shared" si="5"/>
        <v>44224</v>
      </c>
      <c r="F31" s="15">
        <f>SUMIFS('Feuille d''intervention'!$G:$G,'Feuille d''intervention'!$A:$A,L$5,'Feuille d''intervention'!$C:$C,E31)</f>
        <v>0</v>
      </c>
      <c r="G31" s="15">
        <f t="shared" si="4"/>
        <v>0</v>
      </c>
      <c r="H31" s="30" t="str">
        <f t="shared" si="8"/>
        <v/>
      </c>
      <c r="J31" s="1"/>
      <c r="K31" s="45" t="str">
        <f>IFERROR(IF(L$7="Cadre Horaire",SUMIFS(G:G,$A:$A,$J31,$D:$D,""),""),"")</f>
        <v/>
      </c>
      <c r="L31" s="46">
        <f>IFERROR(IF(L$7="Cadre au forfait",SUMIFS(H:H,$A:$A,$J31,$D:$D,""),""),"")</f>
        <v>0</v>
      </c>
    </row>
    <row r="32" spans="1:12" x14ac:dyDescent="0.3">
      <c r="A32" t="str">
        <f t="shared" si="1"/>
        <v>S4</v>
      </c>
      <c r="B32" t="str">
        <f t="shared" si="2"/>
        <v>Sema4</v>
      </c>
      <c r="C32" t="str" cm="1">
        <f t="array" aca="1" ref="C32" ca="1">IFERROR(INDIRECT(B32) INDIRECT(L$5),"")</f>
        <v>A</v>
      </c>
      <c r="D32" t="str">
        <f t="shared" ca="1" si="3"/>
        <v>Astreinte</v>
      </c>
      <c r="E32" s="14">
        <f t="shared" si="5"/>
        <v>44225</v>
      </c>
      <c r="F32" s="15">
        <f>IF(MONTH(E32)=MONTH(E$31),SUMIFS('Feuille d''intervention'!$G:$G,'Feuille d''intervention'!$A:$A,L$5,'Feuille d''intervention'!$C:$C,E32),"")</f>
        <v>0</v>
      </c>
      <c r="G32" s="15">
        <f t="shared" si="4"/>
        <v>0</v>
      </c>
      <c r="H32" s="30" t="str">
        <f t="shared" si="8"/>
        <v/>
      </c>
    </row>
    <row r="33" spans="1:8" x14ac:dyDescent="0.3">
      <c r="A33" t="str">
        <f t="shared" si="1"/>
        <v>S4</v>
      </c>
      <c r="B33" t="str">
        <f t="shared" si="2"/>
        <v>Sema4</v>
      </c>
      <c r="C33" t="str" cm="1">
        <f t="array" aca="1" ref="C33" ca="1">IFERROR(INDIRECT(B33) INDIRECT(L$5),"")</f>
        <v>A</v>
      </c>
      <c r="D33" t="str">
        <f t="shared" ca="1" si="3"/>
        <v>Astreinte</v>
      </c>
      <c r="E33" s="14">
        <f>E32+1</f>
        <v>44226</v>
      </c>
      <c r="F33" s="15">
        <f>IF(MONTH(E33)=MONTH(E$31),SUMIFS('Feuille d''intervention'!$G:$G,'Feuille d''intervention'!$A:$A,L$5,'Feuille d''intervention'!$C:$C,E33),"")</f>
        <v>0</v>
      </c>
      <c r="G33" s="15">
        <f t="shared" si="4"/>
        <v>0</v>
      </c>
      <c r="H33" s="30" t="str">
        <f t="shared" si="8"/>
        <v/>
      </c>
    </row>
    <row r="34" spans="1:8" x14ac:dyDescent="0.3">
      <c r="A34" t="str">
        <f t="shared" si="1"/>
        <v>S4</v>
      </c>
      <c r="B34" t="str">
        <f t="shared" si="2"/>
        <v>Sema4</v>
      </c>
      <c r="C34" t="str" cm="1">
        <f t="array" aca="1" ref="C34" ca="1">IFERROR(INDIRECT(B34) INDIRECT(L$5),"")</f>
        <v>A</v>
      </c>
      <c r="D34" t="str">
        <f t="shared" ca="1" si="3"/>
        <v>Astreinte</v>
      </c>
      <c r="E34" s="14">
        <f t="shared" si="5"/>
        <v>44227</v>
      </c>
      <c r="F34" s="15">
        <f>IF(MONTH(E34)=MONTH(E$31),SUMIFS('Feuille d''intervention'!$G:$G,'Feuille d''intervention'!$A:$A,L$5,'Feuille d''intervention'!$C:$C,E34),"")</f>
        <v>0</v>
      </c>
      <c r="G34" s="15">
        <f t="shared" si="4"/>
        <v>0</v>
      </c>
      <c r="H34" s="30" t="str">
        <f t="shared" si="8"/>
        <v/>
      </c>
    </row>
    <row r="35" spans="1:8" x14ac:dyDescent="0.3">
      <c r="G35" s="10"/>
    </row>
  </sheetData>
  <mergeCells count="10">
    <mergeCell ref="E1:K1"/>
    <mergeCell ref="J24:L24"/>
    <mergeCell ref="J5:K5"/>
    <mergeCell ref="J9:K9"/>
    <mergeCell ref="L7:M7"/>
    <mergeCell ref="J15:L15"/>
    <mergeCell ref="J11:K11"/>
    <mergeCell ref="J13:K13"/>
    <mergeCell ref="L11:M11"/>
    <mergeCell ref="J7:K7"/>
  </mergeCells>
  <conditionalFormatting sqref="F4:H34">
    <cfRule type="expression" dxfId="1" priority="14">
      <formula>OR($C4="A",$C4="C")</formula>
    </cfRule>
  </conditionalFormatting>
  <conditionalFormatting sqref="E4:E34">
    <cfRule type="expression" dxfId="0" priority="15">
      <formula>WEEKDAY($E4,2)&gt;5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Drop Down 1">
              <controlPr defaultSize="0" autoLine="0" autoPict="0" macro="[0]!Masquer_jour">
                <anchor moveWithCells="1">
                  <from>
                    <xdr:col>10</xdr:col>
                    <xdr:colOff>22860</xdr:colOff>
                    <xdr:row>2</xdr:row>
                    <xdr:rowOff>7620</xdr:rowOff>
                  </from>
                  <to>
                    <xdr:col>10</xdr:col>
                    <xdr:colOff>1592580</xdr:colOff>
                    <xdr:row>2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Drop Down 2">
              <controlPr defaultSize="0" autoLine="0" autoPict="0">
                <anchor moveWithCells="1">
                  <from>
                    <xdr:col>12</xdr:col>
                    <xdr:colOff>0</xdr:colOff>
                    <xdr:row>1</xdr:row>
                    <xdr:rowOff>175260</xdr:rowOff>
                  </from>
                  <to>
                    <xdr:col>12</xdr:col>
                    <xdr:colOff>1607820</xdr:colOff>
                    <xdr:row>2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6" name="Button 5">
              <controlPr defaultSize="0" print="0" autoFill="0" autoPict="0" macro="[0]!Enregistrement">
                <anchor moveWithCells="1" sizeWithCells="1">
                  <from>
                    <xdr:col>12</xdr:col>
                    <xdr:colOff>304800</xdr:colOff>
                    <xdr:row>14</xdr:row>
                    <xdr:rowOff>22860</xdr:rowOff>
                  </from>
                  <to>
                    <xdr:col>12</xdr:col>
                    <xdr:colOff>1341120</xdr:colOff>
                    <xdr:row>14</xdr:row>
                    <xdr:rowOff>198120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856CA8F-4629-4D7F-9AAD-18FD91CA36CE}">
          <x14:formula1>
            <xm:f>Listes!$F$1:$F$5</xm:f>
          </x14:formula1>
          <xm:sqref>L5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0E826A-F60D-40CB-9432-4E8B115A890A}">
  <sheetPr codeName="Feuil9"/>
  <dimension ref="B1:L15"/>
  <sheetViews>
    <sheetView workbookViewId="0">
      <selection activeCell="G14" sqref="G14"/>
    </sheetView>
  </sheetViews>
  <sheetFormatPr baseColWidth="10" defaultRowHeight="14.4" x14ac:dyDescent="0.3"/>
  <cols>
    <col min="1" max="1" width="2.6640625" customWidth="1"/>
    <col min="3" max="3" width="2.6640625" customWidth="1"/>
    <col min="5" max="5" width="2.6640625" customWidth="1"/>
    <col min="6" max="6" width="18.5546875" bestFit="1" customWidth="1"/>
    <col min="7" max="9" width="18.5546875" customWidth="1"/>
    <col min="10" max="10" width="2.6640625" customWidth="1"/>
  </cols>
  <sheetData>
    <row r="1" spans="2:12" x14ac:dyDescent="0.3">
      <c r="B1" s="35" t="s">
        <v>50</v>
      </c>
      <c r="D1" s="35" t="s">
        <v>63</v>
      </c>
      <c r="F1" s="35" t="s">
        <v>92</v>
      </c>
      <c r="G1" s="35" t="s">
        <v>1</v>
      </c>
      <c r="H1" s="35" t="s">
        <v>28</v>
      </c>
      <c r="I1" s="35" t="s">
        <v>88</v>
      </c>
      <c r="K1" s="35" t="s">
        <v>71</v>
      </c>
      <c r="L1" s="35" t="s">
        <v>72</v>
      </c>
    </row>
    <row r="2" spans="2:12" x14ac:dyDescent="0.3">
      <c r="B2" s="1" t="s">
        <v>51</v>
      </c>
      <c r="D2" s="1">
        <v>2021</v>
      </c>
      <c r="F2" s="11" t="s">
        <v>127</v>
      </c>
      <c r="G2" s="11" t="s">
        <v>131</v>
      </c>
      <c r="H2" s="11" t="s">
        <v>29</v>
      </c>
      <c r="I2" s="11" t="s">
        <v>89</v>
      </c>
      <c r="K2" s="22" t="s">
        <v>63</v>
      </c>
      <c r="L2" s="22">
        <v>2021</v>
      </c>
    </row>
    <row r="3" spans="2:12" x14ac:dyDescent="0.3">
      <c r="B3" s="1" t="s">
        <v>52</v>
      </c>
      <c r="D3" s="1">
        <v>2022</v>
      </c>
      <c r="F3" s="11" t="s">
        <v>128</v>
      </c>
      <c r="G3" s="11" t="s">
        <v>132</v>
      </c>
      <c r="H3" s="11" t="s">
        <v>30</v>
      </c>
      <c r="I3" s="11" t="s">
        <v>91</v>
      </c>
      <c r="K3" s="18" t="s">
        <v>73</v>
      </c>
      <c r="L3" s="19">
        <f>DATE($L$2,1,1)</f>
        <v>44197</v>
      </c>
    </row>
    <row r="4" spans="2:12" x14ac:dyDescent="0.3">
      <c r="B4" s="1" t="s">
        <v>53</v>
      </c>
      <c r="D4" s="1">
        <v>2023</v>
      </c>
      <c r="F4" s="11" t="s">
        <v>129</v>
      </c>
      <c r="G4" s="11" t="s">
        <v>133</v>
      </c>
      <c r="H4" s="11" t="s">
        <v>135</v>
      </c>
      <c r="I4" s="11" t="s">
        <v>90</v>
      </c>
      <c r="K4" s="18" t="s">
        <v>74</v>
      </c>
      <c r="L4" s="19">
        <f>ROUND(DATE($L$2,4,MOD(234-11*MOD($L$2,19),30))/7,)*7-6</f>
        <v>44290</v>
      </c>
    </row>
    <row r="5" spans="2:12" x14ac:dyDescent="0.3">
      <c r="B5" s="1" t="s">
        <v>54</v>
      </c>
      <c r="D5" s="1">
        <v>2024</v>
      </c>
      <c r="F5" s="11" t="s">
        <v>130</v>
      </c>
      <c r="G5" s="11" t="s">
        <v>134</v>
      </c>
      <c r="H5" s="11" t="s">
        <v>31</v>
      </c>
      <c r="I5" s="11" t="s">
        <v>89</v>
      </c>
      <c r="K5" s="18" t="s">
        <v>75</v>
      </c>
      <c r="L5" s="19">
        <f>L4+1</f>
        <v>44291</v>
      </c>
    </row>
    <row r="6" spans="2:12" x14ac:dyDescent="0.3">
      <c r="B6" s="1" t="s">
        <v>55</v>
      </c>
      <c r="K6" s="21" t="s">
        <v>76</v>
      </c>
      <c r="L6" s="19">
        <f>DATE($L$2,5,1)</f>
        <v>44317</v>
      </c>
    </row>
    <row r="7" spans="2:12" x14ac:dyDescent="0.3">
      <c r="B7" s="1" t="s">
        <v>56</v>
      </c>
      <c r="K7" s="20">
        <v>44324</v>
      </c>
      <c r="L7" s="19">
        <f>DATE($L$2,5,8)</f>
        <v>44324</v>
      </c>
    </row>
    <row r="8" spans="2:12" x14ac:dyDescent="0.3">
      <c r="B8" s="1" t="s">
        <v>57</v>
      </c>
      <c r="K8" s="21" t="s">
        <v>77</v>
      </c>
      <c r="L8" s="19">
        <f>L4+39</f>
        <v>44329</v>
      </c>
    </row>
    <row r="9" spans="2:12" x14ac:dyDescent="0.3">
      <c r="B9" s="1" t="s">
        <v>58</v>
      </c>
      <c r="K9" s="21" t="s">
        <v>78</v>
      </c>
      <c r="L9" s="19">
        <f>L4+49</f>
        <v>44339</v>
      </c>
    </row>
    <row r="10" spans="2:12" x14ac:dyDescent="0.3">
      <c r="B10" s="1" t="s">
        <v>59</v>
      </c>
      <c r="K10" s="21" t="s">
        <v>79</v>
      </c>
      <c r="L10" s="19">
        <f>L4+50</f>
        <v>44340</v>
      </c>
    </row>
    <row r="11" spans="2:12" x14ac:dyDescent="0.3">
      <c r="B11" s="1" t="s">
        <v>60</v>
      </c>
      <c r="K11" s="20">
        <v>44391</v>
      </c>
      <c r="L11" s="19">
        <f>DATE($L$2,7,14)</f>
        <v>44391</v>
      </c>
    </row>
    <row r="12" spans="2:12" x14ac:dyDescent="0.3">
      <c r="B12" s="1" t="s">
        <v>61</v>
      </c>
      <c r="K12" s="21" t="s">
        <v>81</v>
      </c>
      <c r="L12" s="19">
        <f>DATE($L$2,8,15)</f>
        <v>44423</v>
      </c>
    </row>
    <row r="13" spans="2:12" x14ac:dyDescent="0.3">
      <c r="B13" s="1" t="s">
        <v>62</v>
      </c>
      <c r="K13" s="21" t="s">
        <v>80</v>
      </c>
      <c r="L13" s="19">
        <f>DATE($L$2,11,1)</f>
        <v>44501</v>
      </c>
    </row>
    <row r="14" spans="2:12" x14ac:dyDescent="0.3">
      <c r="K14" s="20">
        <v>44511</v>
      </c>
      <c r="L14" s="19">
        <f>DATE($L$2,11,11)</f>
        <v>44511</v>
      </c>
    </row>
    <row r="15" spans="2:12" x14ac:dyDescent="0.3">
      <c r="K15" s="21" t="s">
        <v>82</v>
      </c>
      <c r="L15" s="19">
        <f>DATE($L$2,12,25)</f>
        <v>44555</v>
      </c>
    </row>
  </sheetData>
  <pageMargins left="0.7" right="0.7" top="0.75" bottom="0.75" header="0.3" footer="0.3"/>
  <pageSetup paperSize="9"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8D59610A1C8834FAF2DE3929B5ACD6A" ma:contentTypeVersion="2" ma:contentTypeDescription="Crée un document." ma:contentTypeScope="" ma:versionID="2c5c08ca39cadb991bef6e3c4089d510">
  <xsd:schema xmlns:xsd="http://www.w3.org/2001/XMLSchema" xmlns:xs="http://www.w3.org/2001/XMLSchema" xmlns:p="http://schemas.microsoft.com/office/2006/metadata/properties" xmlns:ns2="418305cc-076a-4d46-8750-16110fef51ca" targetNamespace="http://schemas.microsoft.com/office/2006/metadata/properties" ma:root="true" ma:fieldsID="fd1577438eb5a9fadfdb3646358ff910" ns2:_="">
    <xsd:import namespace="418305cc-076a-4d46-8750-16110fef51ca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18305cc-076a-4d46-8750-16110fef51c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86F7E37-433A-44D7-A852-7CECA3506D21}">
  <ds:schemaRefs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418305cc-076a-4d46-8750-16110fef51ca"/>
    <ds:schemaRef ds:uri="http://purl.org/dc/elements/1.1/"/>
    <ds:schemaRef ds:uri="http://schemas.microsoft.com/office/2006/metadata/properties"/>
    <ds:schemaRef ds:uri="http://schemas.microsoft.com/office/2006/documentManagement/typ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484BF61A-8645-4059-A55A-F5B66145D24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93DF559-7359-4CD6-A3F0-7AD73A60C49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18305cc-076a-4d46-8750-16110fef51c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61</vt:i4>
      </vt:variant>
    </vt:vector>
  </HeadingPairs>
  <TitlesOfParts>
    <vt:vector size="65" baseType="lpstr">
      <vt:lpstr>Planning</vt:lpstr>
      <vt:lpstr>Feuille d'intervention</vt:lpstr>
      <vt:lpstr>RH Individuel </vt:lpstr>
      <vt:lpstr>Listes</vt:lpstr>
      <vt:lpstr>Alerteseuil</vt:lpstr>
      <vt:lpstr>annee</vt:lpstr>
      <vt:lpstr>collaborateurs</vt:lpstr>
      <vt:lpstr>mois</vt:lpstr>
      <vt:lpstr>Sema1</vt:lpstr>
      <vt:lpstr>Sema10</vt:lpstr>
      <vt:lpstr>Sema11</vt:lpstr>
      <vt:lpstr>Sema12</vt:lpstr>
      <vt:lpstr>Sema13</vt:lpstr>
      <vt:lpstr>Sema14</vt:lpstr>
      <vt:lpstr>Sema15</vt:lpstr>
      <vt:lpstr>Sema16</vt:lpstr>
      <vt:lpstr>Sema17</vt:lpstr>
      <vt:lpstr>Sema18</vt:lpstr>
      <vt:lpstr>Sema19</vt:lpstr>
      <vt:lpstr>Sema2</vt:lpstr>
      <vt:lpstr>Sema20</vt:lpstr>
      <vt:lpstr>Sema21</vt:lpstr>
      <vt:lpstr>Sema22</vt:lpstr>
      <vt:lpstr>Sema23</vt:lpstr>
      <vt:lpstr>Sema24</vt:lpstr>
      <vt:lpstr>Sema25</vt:lpstr>
      <vt:lpstr>Sema26</vt:lpstr>
      <vt:lpstr>Sema27</vt:lpstr>
      <vt:lpstr>Sema28</vt:lpstr>
      <vt:lpstr>Sema29</vt:lpstr>
      <vt:lpstr>Sema3</vt:lpstr>
      <vt:lpstr>Sema30</vt:lpstr>
      <vt:lpstr>Sema31</vt:lpstr>
      <vt:lpstr>Sema32</vt:lpstr>
      <vt:lpstr>Sema33</vt:lpstr>
      <vt:lpstr>Sema34</vt:lpstr>
      <vt:lpstr>Sema35</vt:lpstr>
      <vt:lpstr>Sema36</vt:lpstr>
      <vt:lpstr>Sema37</vt:lpstr>
      <vt:lpstr>Sema38</vt:lpstr>
      <vt:lpstr>Sema39</vt:lpstr>
      <vt:lpstr>Sema4</vt:lpstr>
      <vt:lpstr>Sema40</vt:lpstr>
      <vt:lpstr>Sema41</vt:lpstr>
      <vt:lpstr>Sema42</vt:lpstr>
      <vt:lpstr>Sema43</vt:lpstr>
      <vt:lpstr>Sema44</vt:lpstr>
      <vt:lpstr>Sema45</vt:lpstr>
      <vt:lpstr>Sema46</vt:lpstr>
      <vt:lpstr>Sema47</vt:lpstr>
      <vt:lpstr>Sema48</vt:lpstr>
      <vt:lpstr>sema49</vt:lpstr>
      <vt:lpstr>Sema5</vt:lpstr>
      <vt:lpstr>Sema50</vt:lpstr>
      <vt:lpstr>Sema51</vt:lpstr>
      <vt:lpstr>Sema52</vt:lpstr>
      <vt:lpstr>Sema53</vt:lpstr>
      <vt:lpstr>Sema6</vt:lpstr>
      <vt:lpstr>Sema7</vt:lpstr>
      <vt:lpstr>Sema8</vt:lpstr>
      <vt:lpstr>Sema9</vt:lpstr>
      <vt:lpstr>Tata</vt:lpstr>
      <vt:lpstr>Titi</vt:lpstr>
      <vt:lpstr>Toto</vt:lpstr>
      <vt:lpstr>Tutu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mirel lecointe</dc:creator>
  <cp:lastModifiedBy>mirel lecointe</cp:lastModifiedBy>
  <dcterms:created xsi:type="dcterms:W3CDTF">2021-02-25T13:11:52Z</dcterms:created>
  <dcterms:modified xsi:type="dcterms:W3CDTF">2021-04-08T12:47:38Z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0x01010078D59610A1C8834FAF2DE3929B5ACD6A</vt:lpwstr>
  </property>
</Properties>
</file>