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405"/>
  <workbookPr showInkAnnotation="0" autoCompressPictures="0"/>
  <bookViews>
    <workbookView xWindow="0" yWindow="0" windowWidth="33600" windowHeight="20480" tabRatio="500"/>
  </bookViews>
  <sheets>
    <sheet name="Calcul de Prix" sheetId="2" r:id="rId1"/>
    <sheet name="Famille" sheetId="5" r:id="rId2"/>
    <sheet name="Prix d'achats" sheetId="4" r:id="rId3"/>
  </sheets>
  <definedNames>
    <definedName name="ABSORBANT">'Prix d''achats'!$A$64:$A$91</definedName>
    <definedName name="AUDIO">'Prix d''achats'!$A$168:$A$174</definedName>
    <definedName name="BOIS">'Prix d''achats'!$A$29:$A$62</definedName>
    <definedName name="ELECTRICITE">'Prix d''achats'!$A$176:$A$185</definedName>
    <definedName name="FIXATIONS">'Prix d''achats'!$A$124:$A$147</definedName>
    <definedName name="listemat">'Prix d''achats'!$A$3:$F$274</definedName>
    <definedName name="Matières">Famille!$A$3:$A$16</definedName>
    <definedName name="METAL_ALU">'Prix d''achats'!$A$93:$A$122</definedName>
    <definedName name="PEINTURE">'Prix d''achats'!$A$149:$A$156</definedName>
    <definedName name="PORTES">'Prix d''achats'!$A$158:$A$165</definedName>
    <definedName name="TEXTILE">'Prix d''achats'!$A$3:$A$27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3" i="2" l="1"/>
  <c r="F13" i="2"/>
  <c r="G13" i="2"/>
  <c r="H13" i="2"/>
  <c r="K13" i="2"/>
  <c r="E14" i="2"/>
  <c r="F14" i="2"/>
  <c r="G14" i="2"/>
  <c r="H14" i="2"/>
  <c r="K14" i="2"/>
  <c r="E15" i="2"/>
  <c r="F15" i="2"/>
  <c r="G15" i="2"/>
  <c r="H15" i="2"/>
  <c r="K15" i="2"/>
  <c r="E16" i="2"/>
  <c r="F16" i="2"/>
  <c r="G16" i="2"/>
  <c r="H16" i="2"/>
  <c r="K16" i="2"/>
  <c r="E17" i="2"/>
  <c r="F17" i="2"/>
  <c r="G17" i="2"/>
  <c r="H17" i="2"/>
  <c r="K17" i="2"/>
  <c r="E18" i="2"/>
  <c r="F18" i="2"/>
  <c r="G18" i="2"/>
  <c r="H18" i="2"/>
  <c r="K18" i="2"/>
  <c r="E19" i="2"/>
  <c r="F19" i="2"/>
  <c r="G19" i="2"/>
  <c r="H19" i="2"/>
  <c r="K19" i="2"/>
  <c r="G20" i="2"/>
  <c r="H20" i="2"/>
  <c r="K20" i="2"/>
  <c r="G21" i="2"/>
  <c r="H21" i="2"/>
  <c r="K21" i="2"/>
  <c r="G22" i="2"/>
  <c r="H22" i="2"/>
  <c r="K22" i="2"/>
  <c r="K23" i="2"/>
  <c r="K25" i="2"/>
  <c r="J13" i="2"/>
  <c r="J14" i="2"/>
  <c r="J15" i="2"/>
  <c r="J16" i="2"/>
  <c r="J17" i="2"/>
  <c r="J18" i="2"/>
  <c r="J19" i="2"/>
  <c r="J20" i="2"/>
  <c r="K28" i="2"/>
  <c r="J21" i="2"/>
  <c r="J22" i="2"/>
  <c r="K26" i="2"/>
  <c r="C13" i="2"/>
  <c r="D13" i="2"/>
  <c r="C14" i="2"/>
  <c r="D14" i="2"/>
  <c r="C15" i="2"/>
  <c r="D15" i="2"/>
  <c r="C16" i="2"/>
  <c r="D16" i="2"/>
  <c r="C17" i="2"/>
  <c r="D17" i="2"/>
  <c r="C18" i="2"/>
  <c r="D18" i="2"/>
  <c r="C19" i="2"/>
  <c r="D19" i="2"/>
  <c r="K27" i="2"/>
</calcChain>
</file>

<file path=xl/sharedStrings.xml><?xml version="1.0" encoding="utf-8"?>
<sst xmlns="http://schemas.openxmlformats.org/spreadsheetml/2006/main" count="435" uniqueCount="269">
  <si>
    <t>Description</t>
  </si>
  <si>
    <t>Cond.</t>
  </si>
  <si>
    <t>PAHT</t>
  </si>
  <si>
    <t>FdP</t>
  </si>
  <si>
    <t>Unité</t>
  </si>
  <si>
    <t>m2</t>
  </si>
  <si>
    <t>ml</t>
  </si>
  <si>
    <t>Marge</t>
  </si>
  <si>
    <t>PV U HT</t>
  </si>
  <si>
    <t>Qté</t>
  </si>
  <si>
    <t>PV Tot HT</t>
  </si>
  <si>
    <t>Notes</t>
  </si>
  <si>
    <t xml:space="preserve">Projet : </t>
  </si>
  <si>
    <t xml:space="preserve">Tableau de calcul de prix de vente </t>
  </si>
  <si>
    <t>Conditionnement</t>
  </si>
  <si>
    <t>PA U HT</t>
  </si>
  <si>
    <t>Notes :</t>
  </si>
  <si>
    <t>Marge commune :</t>
  </si>
  <si>
    <t>Heure</t>
  </si>
  <si>
    <t>Sous-Total</t>
  </si>
  <si>
    <t>PA Tot HT</t>
  </si>
  <si>
    <t>Marge (en %)</t>
  </si>
  <si>
    <t>Marge + MO (en €)</t>
  </si>
  <si>
    <t xml:space="preserve">Marge (en €) </t>
  </si>
  <si>
    <t>## Produit 1</t>
  </si>
  <si>
    <t>Main d'Œuvre Atelier</t>
  </si>
  <si>
    <t>Main d'Œuvre sur Site</t>
  </si>
  <si>
    <t># CHANTIER</t>
  </si>
  <si>
    <t>Total</t>
  </si>
  <si>
    <t>Rufflette plombée 25gr</t>
  </si>
  <si>
    <t>Ouate synthétique M1 110gr/m2 - larg 260</t>
  </si>
  <si>
    <t>Sangle jute forte 40 mm</t>
  </si>
  <si>
    <t>Drapilux Trevira cs M1 ref 117</t>
  </si>
  <si>
    <t>Sati Tevasca couleur ref 1100</t>
  </si>
  <si>
    <t>Sati Tevasca écru ref 1100</t>
  </si>
  <si>
    <t>Iso Wall BC Premium</t>
  </si>
  <si>
    <t>Traitement ignifugé (non lavable)</t>
  </si>
  <si>
    <t>Proche du Georges en M1 (fil)</t>
  </si>
  <si>
    <t>Profilé  mural P-C6 (Remise 20%)</t>
  </si>
  <si>
    <t>BOIS</t>
  </si>
  <si>
    <t>MDF M1 19 mm  decoupe</t>
  </si>
  <si>
    <t>MDF normal 12 mm decoupe m²</t>
  </si>
  <si>
    <t>MDF normal 19 mm decoupe m²</t>
  </si>
  <si>
    <t>OSB 18mm</t>
  </si>
  <si>
    <t>Bois exotique rouge ou blanc tasseau 50x21 ml</t>
  </si>
  <si>
    <t>Tasseau Chêne 50x21</t>
  </si>
  <si>
    <t>MDF Noir 30mm - Panneau complet</t>
  </si>
  <si>
    <t>MDF Noir 30mm - Bande de 65mm - 2m ac feuillure</t>
  </si>
  <si>
    <t>Tasseau Chevron EPICEA rabouté 40x60</t>
  </si>
  <si>
    <t>Eurolene 50 kg/m3</t>
  </si>
  <si>
    <t>Eurolene 70 kg/m3</t>
  </si>
  <si>
    <t>TONGA couleur 25 mm</t>
  </si>
  <si>
    <t>TONGA couleur 40 mm</t>
  </si>
  <si>
    <t>Protisol voile noir 50mm 70 kg/m3</t>
  </si>
  <si>
    <t>AREA 15mm - finiiton Boreal Satin</t>
  </si>
  <si>
    <t>EVO 60 FR</t>
  </si>
  <si>
    <t>EVO 80 FR</t>
  </si>
  <si>
    <t>Rockwool 50mm</t>
  </si>
  <si>
    <t>platine 500x250 laqué gris métal</t>
  </si>
  <si>
    <t>feuille perforée 2x1 galv R5T7</t>
  </si>
  <si>
    <t>Bande 100x0,75 RAL 9010 3,6 ml - 2 plis grande longueur</t>
  </si>
  <si>
    <t>Bande 100x0,75 RAL 9010 3,6 ml - sans plis</t>
  </si>
  <si>
    <t>Bande 100 x1 mm galva 3,6 ml  - 2 plis grande longueur</t>
  </si>
  <si>
    <t>Bande 100 x1 mm galva 3,6 ml - sans plis</t>
  </si>
  <si>
    <t>Bande 100x1,50 mm alu blanc 9010 - 2 plis grande longueur</t>
  </si>
  <si>
    <t>Bande 100x1,50 mm alu blanc 9010 - sans plis</t>
  </si>
  <si>
    <t>cadre simple en 1200x600</t>
  </si>
  <si>
    <t>cadre double   1200x600</t>
  </si>
  <si>
    <t>cadre double en 1500x600</t>
  </si>
  <si>
    <t>Cadre de base</t>
  </si>
  <si>
    <t>Paire de platine pied</t>
  </si>
  <si>
    <t>Cadre 1200x2000 + pieds</t>
  </si>
  <si>
    <t>Cadre Alu pré-anodisé 15/10 avec percage fraisé et équerres</t>
  </si>
  <si>
    <t>Peinture Grand pieds (Claustras)</t>
  </si>
  <si>
    <t>Peinture petits pieds (Cloisonettes)</t>
  </si>
  <si>
    <t>Grand pied Claustra</t>
  </si>
  <si>
    <t>Petit pied cloisonette</t>
  </si>
  <si>
    <t>Cadre alu complet 1200*600 intérieur</t>
  </si>
  <si>
    <t>Looper QS1A</t>
  </si>
  <si>
    <t>Anti glisse noir taraudé</t>
  </si>
  <si>
    <t>Ventouse magnétique percée</t>
  </si>
  <si>
    <t>NEODYME FER BORE 260/9 REVETU ZINC</t>
  </si>
  <si>
    <t>NEODYME FER BORE 220/135 REVETU ZINC</t>
  </si>
  <si>
    <t>MLV 5kg/m2 panneau de 1250x1250</t>
  </si>
  <si>
    <t>Panneau type Vicoustic Pulsar 900x900</t>
  </si>
  <si>
    <t>Rouleau de 30ml</t>
  </si>
  <si>
    <t>Laize 300</t>
  </si>
  <si>
    <t>Laize 150</t>
  </si>
  <si>
    <t>Laize 280</t>
  </si>
  <si>
    <t>Frais fixes par couleur</t>
  </si>
  <si>
    <t>Rouleau de 600x5500X5mm</t>
  </si>
  <si>
    <t>rlx</t>
  </si>
  <si>
    <t>20€ FdP / Franco 1000€</t>
  </si>
  <si>
    <t>A vérifier !!</t>
  </si>
  <si>
    <t>Textile standard imprimé</t>
  </si>
  <si>
    <t>Textile M1 imprimé</t>
  </si>
  <si>
    <t>Textile Georges Naturel (avant impression)</t>
  </si>
  <si>
    <t>Frais d'impression (par image)</t>
  </si>
  <si>
    <t>pc</t>
  </si>
  <si>
    <t>Variable suivant image</t>
  </si>
  <si>
    <t>pc environ</t>
  </si>
  <si>
    <t>paire</t>
  </si>
  <si>
    <t>pc par 11pc</t>
  </si>
  <si>
    <t>pc par 22pc</t>
  </si>
  <si>
    <t>pc par 44pc</t>
  </si>
  <si>
    <t>pc par 10pc</t>
  </si>
  <si>
    <t>m</t>
  </si>
  <si>
    <t>pc pour 100pc</t>
  </si>
  <si>
    <t>pc pour 300pc</t>
  </si>
  <si>
    <t>franco les 4 pc</t>
  </si>
  <si>
    <t>le litre</t>
  </si>
  <si>
    <t>barre de 2ml</t>
  </si>
  <si>
    <t>1250x650x50</t>
  </si>
  <si>
    <t>Bande de 50mm</t>
  </si>
  <si>
    <t>2800x2070</t>
  </si>
  <si>
    <t>3600x1850</t>
  </si>
  <si>
    <t>2500x1250</t>
  </si>
  <si>
    <t>2440x2050mm</t>
  </si>
  <si>
    <t>65x30x2000mm</t>
  </si>
  <si>
    <t>long. 8m (?)</t>
  </si>
  <si>
    <t>1200x600mm</t>
  </si>
  <si>
    <t>600x600mm</t>
  </si>
  <si>
    <t>1200x1200mm</t>
  </si>
  <si>
    <t>1200x1000mm</t>
  </si>
  <si>
    <t>1200x600x50mm</t>
  </si>
  <si>
    <t>1200x600</t>
  </si>
  <si>
    <t>1500x600</t>
  </si>
  <si>
    <t>1200x2000</t>
  </si>
  <si>
    <t>1200x600x80mm</t>
  </si>
  <si>
    <t>forfait 45€ par teinte</t>
  </si>
  <si>
    <t>diam. 31mm</t>
  </si>
  <si>
    <t>diam. 32mm</t>
  </si>
  <si>
    <t>diam. 25mm</t>
  </si>
  <si>
    <t>diam. 20mm</t>
  </si>
  <si>
    <t>diam. 20*2mm</t>
  </si>
  <si>
    <t>diam. 22*3mm</t>
  </si>
  <si>
    <t>1250x1250</t>
  </si>
  <si>
    <t>(FdP pour une palette commandée)</t>
  </si>
  <si>
    <t>Rockwool 40mm</t>
  </si>
  <si>
    <t>Rockwool 60mm</t>
  </si>
  <si>
    <t>Rockwool 70mm</t>
  </si>
  <si>
    <t>Vis Torx T20 INOX</t>
  </si>
  <si>
    <t>Vis Torx T20 INOX courtes (6x20)</t>
  </si>
  <si>
    <t>PEINTURE</t>
  </si>
  <si>
    <t>ABSORBANT</t>
  </si>
  <si>
    <t>Contreplaqué 12 mm M1</t>
  </si>
  <si>
    <t>Cadre complet  acier</t>
  </si>
  <si>
    <t>Cable inox 1,5mm2 (KG1.50-7*7-1770N/mm2)</t>
  </si>
  <si>
    <t>Cable serti : Crochet / Boucle 30mm - long. Utile 1m</t>
  </si>
  <si>
    <t>Cable serti : tige placo / Boucle 12mm - long. Utile 200mm</t>
  </si>
  <si>
    <t>Set Rideau inox - long. 3m</t>
  </si>
  <si>
    <t>le cent</t>
  </si>
  <si>
    <t>Vis Penture 6 Lobes - Acier zingué Noir - 7x50</t>
  </si>
  <si>
    <t>Toujours franco</t>
  </si>
  <si>
    <t>FdP par commande</t>
  </si>
  <si>
    <t>Flat Hydro Mat Veloute S2 - 10L - teinté</t>
  </si>
  <si>
    <t>Flat Hydro Satin (Blanc Cal) - 3L - teinté</t>
  </si>
  <si>
    <t>STIC Metal S2 - 1L - teinté</t>
  </si>
  <si>
    <t>Cadre MDF complet avec rainure intérieure + coins</t>
  </si>
  <si>
    <t>Goulotte 25x25mm sans cloison (réf 00552384) long. 2m</t>
  </si>
  <si>
    <t>long. 2m</t>
  </si>
  <si>
    <t>Famille</t>
  </si>
  <si>
    <t>Petit matériel &amp; Accessoires</t>
  </si>
  <si>
    <t>Catégories des Matières</t>
  </si>
  <si>
    <t>FIXATIONS</t>
  </si>
  <si>
    <t>PORTES</t>
  </si>
  <si>
    <t>TEXTILE</t>
  </si>
  <si>
    <t>METAL_ALU</t>
  </si>
  <si>
    <t>## FLAT ##</t>
  </si>
  <si>
    <t>## VICOUSTIC ##</t>
  </si>
  <si>
    <t>## INTERSTISS ##</t>
  </si>
  <si>
    <t>## CLIPSO ##</t>
  </si>
  <si>
    <t>ADAM HALL</t>
  </si>
  <si>
    <t>Rideau Molleton B1 - 3x3m</t>
  </si>
  <si>
    <t>avec œillets diam.19mm tout les 25cm</t>
  </si>
  <si>
    <t>au poids</t>
  </si>
  <si>
    <t>Rideau Molleton B1 - 4x3m</t>
  </si>
  <si>
    <t>Rideau Molleton B1 - 5x3m</t>
  </si>
  <si>
    <t>Rideau Molleton B1 - 6x3m</t>
  </si>
  <si>
    <t>## BILLAT ##</t>
  </si>
  <si>
    <t># Cadres #</t>
  </si>
  <si>
    <t># Panneaux #</t>
  </si>
  <si>
    <t># Bandes #</t>
  </si>
  <si>
    <t># Tasseaux #</t>
  </si>
  <si>
    <t>## LITT ##</t>
  </si>
  <si>
    <t>## NT FREUDENBERG ##</t>
  </si>
  <si>
    <t>## PLASTIFORMS ## (Franco 1000€ HT)</t>
  </si>
  <si>
    <t>900x900 - par multiple de 4 pnx</t>
  </si>
  <si>
    <t>## HERA DESIGN ##</t>
  </si>
  <si>
    <t>SuperFine - 15mm</t>
  </si>
  <si>
    <t>panneau de 1200x600mm / palette de 80,54m2</t>
  </si>
  <si>
    <t>FdP à voir !</t>
  </si>
  <si>
    <t>SuperFine - 25mm</t>
  </si>
  <si>
    <t>panneau de 1200x600mm / palette de 50,4m2</t>
  </si>
  <si>
    <t>Superfine A2 - 25mm</t>
  </si>
  <si>
    <t>## BRELAT ##</t>
  </si>
  <si>
    <t>## JET ARMATURES ## (Cadre en rond à béton)</t>
  </si>
  <si>
    <t>## CMS ## (Cadres tout prêts)</t>
  </si>
  <si>
    <t>## PORTE ##</t>
  </si>
  <si>
    <t>## CILO ##</t>
  </si>
  <si>
    <t>## PROFIL TENSION SYSTEM ##</t>
  </si>
  <si>
    <t>## DESCOURS ##</t>
  </si>
  <si>
    <t>Profil Alu anodisé en U - 20x40x20x2</t>
  </si>
  <si>
    <t>barre de 6ml</t>
  </si>
  <si>
    <t>## VELDA ##</t>
  </si>
  <si>
    <t>## AIMANTS ##</t>
  </si>
  <si>
    <t>## VISWOOD ##</t>
  </si>
  <si>
    <t>## BRICOMAN ##</t>
  </si>
  <si>
    <t>Profil de Cimaise Vachette 1324 - perfcé - finition satiné</t>
  </si>
  <si>
    <t>barre de 4m</t>
  </si>
  <si>
    <t>## TOLLENS ##</t>
  </si>
  <si>
    <t>## PIL ##</t>
  </si>
  <si>
    <t>## MALERBA ##</t>
  </si>
  <si>
    <t>BLOC-PORTE PLEIN 73cm - PLAQUÉ PAULOWNIA</t>
  </si>
  <si>
    <t>Haut. 204 cm. A recouvrement. Huisserie en pin lamellé collée plaquée paulownia de 72 x 40 mm. Panneaux en fibres et particules plaqués paulownia ép. 13 mm</t>
  </si>
  <si>
    <t>BLOC-PORTE PLEIN 83cm - PLAQUÉ PAULOWNIA</t>
  </si>
  <si>
    <t>Lot de 2 poignées Inox</t>
  </si>
  <si>
    <t>Boitier serrure Axe 40mm</t>
  </si>
  <si>
    <t>Réversible. Pour cylindre profilé européen 30 x 30 mm.</t>
  </si>
  <si>
    <t>Cylindre profilé Européen 30x30</t>
  </si>
  <si>
    <t>Cylindre laiton. 5 goupilles. 3 clés. Panneton anti-arrachement.</t>
  </si>
  <si>
    <t>AUDIO</t>
  </si>
  <si>
    <t>ELECTRICITE</t>
  </si>
  <si>
    <t>## ADAM HALL ##</t>
  </si>
  <si>
    <t>Cable Micro Standard 2x0,22mm2 - KMK222ST</t>
  </si>
  <si>
    <t>Cable Audio AES/EBU - KMK234</t>
  </si>
  <si>
    <t>FdP suivant poids de la commande</t>
  </si>
  <si>
    <t>Cable Electrique 3x2,5mm2</t>
  </si>
  <si>
    <t>Cable Electrique 3x1,5mm2</t>
  </si>
  <si>
    <t>Cable Electrique 2x1,0mm2</t>
  </si>
  <si>
    <t>bobine de 10m</t>
  </si>
  <si>
    <t>bobine de 50m</t>
  </si>
  <si>
    <t>le pack</t>
  </si>
  <si>
    <t>Wavewood (600) - Wengé/Blanc - pack de 10 panneaux</t>
  </si>
  <si>
    <t>Multifuser DC2 - Blanc - pack de 6 panneaux</t>
  </si>
  <si>
    <t>Cinema Round Premium - pack de 8 panneaux</t>
  </si>
  <si>
    <t>FlexiPol A50 - pack de 10 panneaux</t>
  </si>
  <si>
    <t>Colle en spray - KF Multicolle</t>
  </si>
  <si>
    <t>la bombe</t>
  </si>
  <si>
    <t>## LEROY MERLIN ##</t>
  </si>
  <si>
    <t>### FIN FICHIER ###</t>
  </si>
  <si>
    <t>Goulotte Elec 40x57 blanche - long 2m</t>
  </si>
  <si>
    <t>long 2m</t>
  </si>
  <si>
    <t>Pack de 3 spots LED encastrés - finition Alu brossé</t>
  </si>
  <si>
    <t>Ampoules GU10 5.5 fournies</t>
  </si>
  <si>
    <t>Frêne raboté - 20x31 - long. 2250mm</t>
  </si>
  <si>
    <t>Frêne raboté - 20x40 - long. 2250mm</t>
  </si>
  <si>
    <t>Frêne raboté - 20x50 - long. 2250mm</t>
  </si>
  <si>
    <t>Frêne raboté - 25x55 - long. 3000mm</t>
  </si>
  <si>
    <t>CP 15mm découpe m2</t>
  </si>
  <si>
    <t>2500x1250mm</t>
  </si>
  <si>
    <t>Tasseau Sapin 40x60 - longueur 3m60</t>
  </si>
  <si>
    <t>long. 3m60</t>
  </si>
  <si>
    <t>Tasseau Sapin 21x20 - longueur 4m50</t>
  </si>
  <si>
    <t># Parquet #</t>
  </si>
  <si>
    <t>Clips Plinthes Quikstep - Boite de 50</t>
  </si>
  <si>
    <t>Pose tous les 40cm en moyenne</t>
  </si>
  <si>
    <t>la boite</t>
  </si>
  <si>
    <t>MDF normal 10 mm decoupe m²</t>
  </si>
  <si>
    <t>3050x1220mm</t>
  </si>
  <si>
    <t>MDF normal 3 mm decoupe m²</t>
  </si>
  <si>
    <t>Panneau Lamellé Hêtre - ép. 38mm - 2 arrêtes arrondies</t>
  </si>
  <si>
    <t>panneau</t>
  </si>
  <si>
    <t>4200x650mm - type plan de travail</t>
  </si>
  <si>
    <t>4200x1220 - soit 5,13m2</t>
  </si>
  <si>
    <t>Panneau Lamellé Hévéa - ép. 33mm - m2</t>
  </si>
  <si>
    <t>4500x1100 - soit 4,95m2</t>
  </si>
  <si>
    <t>Panneau Lamellé Hévéa - ép. 44mm - m2</t>
  </si>
  <si>
    <t>Panneau Lamellé Hêtre - ép. 38mm -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</si>
</sst>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Gill Sans"/>
    </font>
    <font>
      <b/>
      <sz val="16"/>
      <color theme="1"/>
      <name val="Gill Sans"/>
    </font>
    <font>
      <b/>
      <sz val="20"/>
      <color theme="1"/>
      <name val="Gill Sans"/>
    </font>
    <font>
      <sz val="12"/>
      <color theme="1"/>
      <name val="Gill Sans"/>
    </font>
    <font>
      <b/>
      <sz val="12"/>
      <color theme="1"/>
      <name val="Gill Sans"/>
    </font>
    <font>
      <sz val="14"/>
      <color theme="1"/>
      <name val="Gill Sans"/>
    </font>
    <font>
      <i/>
      <sz val="12"/>
      <color theme="1"/>
      <name val="Gill Sans Light"/>
    </font>
    <font>
      <b/>
      <i/>
      <sz val="12"/>
      <color theme="1"/>
      <name val="Gill Sans"/>
    </font>
    <font>
      <sz val="12"/>
      <color theme="1"/>
      <name val="Gill Sans Light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scheme val="minor"/>
    </font>
    <font>
      <b/>
      <sz val="12"/>
      <color theme="5"/>
      <name val="Calibri"/>
      <scheme val="minor"/>
    </font>
    <font>
      <b/>
      <i/>
      <sz val="12"/>
      <color theme="1"/>
      <name val="Calibri"/>
      <scheme val="minor"/>
    </font>
    <font>
      <b/>
      <sz val="13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0"/>
      <color theme="1"/>
      <name val="Gill Sans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 tint="0.499984740745262"/>
      </bottom>
      <diagonal/>
    </border>
  </borders>
  <cellStyleXfs count="120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78">
    <xf numFmtId="0" fontId="0" fillId="0" borderId="0" xfId="0"/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4" fontId="2" fillId="0" borderId="0" xfId="1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 vertical="top"/>
    </xf>
    <xf numFmtId="0" fontId="6" fillId="0" borderId="0" xfId="0" applyFont="1" applyBorder="1"/>
    <xf numFmtId="0" fontId="6" fillId="2" borderId="0" xfId="0" applyFont="1" applyFill="1"/>
    <xf numFmtId="9" fontId="6" fillId="0" borderId="0" xfId="0" applyNumberFormat="1" applyFont="1" applyBorder="1"/>
    <xf numFmtId="0" fontId="6" fillId="3" borderId="0" xfId="0" applyFont="1" applyFill="1"/>
    <xf numFmtId="0" fontId="10" fillId="3" borderId="0" xfId="0" applyFont="1" applyFill="1"/>
    <xf numFmtId="0" fontId="7" fillId="2" borderId="0" xfId="0" applyFont="1" applyFill="1" applyAlignment="1">
      <alignment vertic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44" fontId="6" fillId="4" borderId="1" xfId="1" applyFont="1" applyFill="1" applyBorder="1"/>
    <xf numFmtId="44" fontId="11" fillId="4" borderId="1" xfId="0" applyNumberFormat="1" applyFont="1" applyFill="1" applyBorder="1" applyAlignment="1">
      <alignment horizontal="center"/>
    </xf>
    <xf numFmtId="9" fontId="7" fillId="3" borderId="1" xfId="0" applyNumberFormat="1" applyFont="1" applyFill="1" applyBorder="1" applyAlignment="1">
      <alignment horizontal="right"/>
    </xf>
    <xf numFmtId="44" fontId="6" fillId="3" borderId="1" xfId="1" applyFont="1" applyFill="1" applyBorder="1"/>
    <xf numFmtId="9" fontId="7" fillId="5" borderId="1" xfId="0" applyNumberFormat="1" applyFont="1" applyFill="1" applyBorder="1" applyAlignment="1"/>
    <xf numFmtId="0" fontId="0" fillId="5" borderId="1" xfId="0" applyFill="1" applyBorder="1"/>
    <xf numFmtId="0" fontId="6" fillId="4" borderId="1" xfId="0" applyFont="1" applyFill="1" applyBorder="1" applyAlignment="1">
      <alignment horizontal="center"/>
    </xf>
    <xf numFmtId="44" fontId="6" fillId="5" borderId="1" xfId="1" applyFont="1" applyFill="1" applyBorder="1"/>
    <xf numFmtId="0" fontId="6" fillId="5" borderId="1" xfId="0" applyFont="1" applyFill="1" applyBorder="1" applyAlignment="1">
      <alignment horizontal="center"/>
    </xf>
    <xf numFmtId="9" fontId="6" fillId="5" borderId="1" xfId="2" applyFont="1" applyFill="1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2" fillId="6" borderId="0" xfId="0" applyFont="1" applyFill="1" applyBorder="1"/>
    <xf numFmtId="0" fontId="0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vertical="top" wrapText="1"/>
    </xf>
    <xf numFmtId="0" fontId="13" fillId="0" borderId="0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44" fontId="12" fillId="6" borderId="0" xfId="1" applyFont="1" applyFill="1" applyBorder="1"/>
    <xf numFmtId="0" fontId="14" fillId="0" borderId="0" xfId="0" applyFont="1" applyBorder="1"/>
    <xf numFmtId="0" fontId="15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1" xfId="0" applyFont="1" applyFill="1" applyBorder="1" applyProtection="1"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0" fontId="9" fillId="4" borderId="1" xfId="0" applyFont="1" applyFill="1" applyBorder="1" applyProtection="1">
      <protection locked="0"/>
    </xf>
    <xf numFmtId="9" fontId="6" fillId="5" borderId="2" xfId="0" applyNumberFormat="1" applyFont="1" applyFill="1" applyBorder="1" applyProtection="1">
      <protection locked="0"/>
    </xf>
    <xf numFmtId="0" fontId="6" fillId="4" borderId="1" xfId="0" applyFont="1" applyFill="1" applyBorder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0" fillId="0" borderId="0" xfId="0" applyProtection="1">
      <protection locked="0"/>
    </xf>
    <xf numFmtId="9" fontId="6" fillId="0" borderId="1" xfId="0" applyNumberFormat="1" applyFont="1" applyBorder="1" applyAlignment="1" applyProtection="1">
      <alignment horizontal="center"/>
      <protection locked="0"/>
    </xf>
    <xf numFmtId="0" fontId="6" fillId="4" borderId="1" xfId="0" applyFont="1" applyFill="1" applyBorder="1"/>
    <xf numFmtId="0" fontId="7" fillId="4" borderId="1" xfId="0" applyFont="1" applyFill="1" applyBorder="1"/>
    <xf numFmtId="0" fontId="16" fillId="0" borderId="8" xfId="3"/>
    <xf numFmtId="0" fontId="12" fillId="2" borderId="0" xfId="0" applyFont="1" applyFill="1" applyBorder="1" applyAlignment="1">
      <alignment vertical="top" wrapText="1"/>
    </xf>
    <xf numFmtId="0" fontId="0" fillId="2" borderId="0" xfId="0" applyFont="1" applyFill="1" applyBorder="1"/>
    <xf numFmtId="44" fontId="0" fillId="2" borderId="0" xfId="1" applyFont="1" applyFill="1" applyBorder="1"/>
    <xf numFmtId="44" fontId="0" fillId="0" borderId="0" xfId="1" applyFont="1" applyBorder="1"/>
    <xf numFmtId="0" fontId="0" fillId="0" borderId="0" xfId="0" applyFont="1" applyFill="1" applyBorder="1"/>
    <xf numFmtId="44" fontId="1" fillId="0" borderId="0" xfId="1" applyFont="1" applyBorder="1"/>
    <xf numFmtId="0" fontId="0" fillId="0" borderId="0" xfId="0" applyFont="1" applyAlignment="1">
      <alignment vertical="top" wrapText="1"/>
    </xf>
    <xf numFmtId="0" fontId="0" fillId="0" borderId="0" xfId="0" applyFont="1" applyBorder="1" applyAlignment="1">
      <alignment vertical="center" wrapText="1"/>
    </xf>
    <xf numFmtId="0" fontId="15" fillId="0" borderId="0" xfId="0" applyFont="1" applyBorder="1"/>
    <xf numFmtId="0" fontId="19" fillId="0" borderId="1" xfId="0" applyFont="1" applyBorder="1" applyAlignment="1" applyProtection="1">
      <alignment vertical="center"/>
      <protection locked="0"/>
    </xf>
    <xf numFmtId="0" fontId="10" fillId="3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15" fillId="0" borderId="0" xfId="0" applyFont="1" applyFill="1" applyBorder="1"/>
    <xf numFmtId="44" fontId="0" fillId="0" borderId="0" xfId="1" applyFont="1" applyAlignment="1">
      <alignment vertical="top" wrapText="1"/>
    </xf>
    <xf numFmtId="0" fontId="6" fillId="5" borderId="1" xfId="0" applyFont="1" applyFill="1" applyBorder="1" applyAlignment="1">
      <alignment horizontal="right"/>
    </xf>
    <xf numFmtId="44" fontId="6" fillId="5" borderId="1" xfId="1" applyFont="1" applyFill="1" applyBorder="1" applyAlignment="1">
      <alignment horizontal="right"/>
    </xf>
    <xf numFmtId="0" fontId="6" fillId="0" borderId="3" xfId="0" applyFont="1" applyBorder="1" applyAlignment="1" applyProtection="1">
      <alignment horizontal="left" vertical="top"/>
      <protection locked="0"/>
    </xf>
    <xf numFmtId="0" fontId="6" fillId="0" borderId="4" xfId="0" applyFont="1" applyBorder="1" applyAlignment="1" applyProtection="1">
      <alignment horizontal="left" vertical="top"/>
      <protection locked="0"/>
    </xf>
    <xf numFmtId="0" fontId="6" fillId="0" borderId="5" xfId="0" applyFont="1" applyBorder="1" applyAlignment="1" applyProtection="1">
      <alignment horizontal="left" vertical="top"/>
      <protection locked="0"/>
    </xf>
    <xf numFmtId="9" fontId="7" fillId="3" borderId="1" xfId="0" applyNumberFormat="1" applyFont="1" applyFill="1" applyBorder="1" applyAlignment="1">
      <alignment horizontal="right"/>
    </xf>
    <xf numFmtId="9" fontId="7" fillId="5" borderId="1" xfId="0" applyNumberFormat="1" applyFont="1" applyFill="1" applyBorder="1" applyAlignment="1">
      <alignment horizontal="right"/>
    </xf>
    <xf numFmtId="44" fontId="6" fillId="5" borderId="1" xfId="1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</cellXfs>
  <cellStyles count="120">
    <cellStyle name="Currency" xfId="1" builtinId="4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Heading 2" xfId="3" builtinId="17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Normal" xfId="0" builtinId="0"/>
    <cellStyle name="Percent" xfId="2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workbookViewId="0">
      <selection activeCell="C29" sqref="C29"/>
    </sheetView>
  </sheetViews>
  <sheetFormatPr baseColWidth="10" defaultRowHeight="15" x14ac:dyDescent="0"/>
  <cols>
    <col min="1" max="1" width="12.83203125" customWidth="1"/>
    <col min="2" max="2" width="33.6640625" customWidth="1"/>
    <col min="3" max="3" width="52.5" customWidth="1"/>
    <col min="4" max="4" width="13" style="27" bestFit="1" customWidth="1"/>
    <col min="5" max="5" width="10.33203125" bestFit="1" customWidth="1"/>
    <col min="6" max="6" width="8.5" customWidth="1"/>
    <col min="7" max="7" width="7.6640625" bestFit="1" customWidth="1"/>
    <col min="8" max="8" width="10.33203125" bestFit="1" customWidth="1"/>
    <col min="9" max="9" width="6.6640625" customWidth="1"/>
    <col min="10" max="10" width="12.1640625" bestFit="1" customWidth="1"/>
    <col min="11" max="11" width="15.33203125" customWidth="1"/>
    <col min="12" max="12" width="43.1640625" customWidth="1"/>
  </cols>
  <sheetData>
    <row r="1" spans="1:12" ht="119" customHeight="1"/>
    <row r="2" spans="1:12" ht="24">
      <c r="B2" s="2"/>
      <c r="C2" s="3" t="s">
        <v>13</v>
      </c>
    </row>
    <row r="3" spans="1:12" ht="20">
      <c r="B3" s="1" t="s">
        <v>12</v>
      </c>
      <c r="C3" s="65"/>
    </row>
    <row r="4" spans="1:12" ht="18" customHeight="1" thickBot="1"/>
    <row r="5" spans="1:12" s="5" customFormat="1" ht="74" customHeight="1" thickBot="1">
      <c r="B5" s="7" t="s">
        <v>16</v>
      </c>
      <c r="C5" s="70"/>
      <c r="D5" s="71"/>
      <c r="E5" s="71"/>
      <c r="F5" s="71"/>
      <c r="G5" s="71"/>
      <c r="H5" s="71"/>
      <c r="I5" s="71"/>
      <c r="J5" s="71"/>
      <c r="K5" s="72"/>
    </row>
    <row r="6" spans="1:12" s="5" customFormat="1" ht="17">
      <c r="B6" s="7"/>
      <c r="C6" s="8"/>
      <c r="D6" s="39"/>
      <c r="E6" s="8"/>
      <c r="F6" s="8"/>
      <c r="G6" s="8"/>
      <c r="H6" s="8"/>
      <c r="I6" s="8"/>
      <c r="J6" s="8"/>
      <c r="K6" s="8"/>
    </row>
    <row r="7" spans="1:12" s="5" customFormat="1" ht="17">
      <c r="B7" s="7"/>
      <c r="C7" s="8"/>
      <c r="D7" s="39"/>
      <c r="E7" s="8"/>
      <c r="F7" s="8"/>
      <c r="G7" s="76" t="s">
        <v>17</v>
      </c>
      <c r="H7" s="77"/>
      <c r="I7" s="45">
        <v>0.3</v>
      </c>
      <c r="J7" s="10"/>
      <c r="K7" s="8"/>
    </row>
    <row r="8" spans="1:12" s="5" customFormat="1">
      <c r="D8" s="28"/>
    </row>
    <row r="9" spans="1:12" s="5" customFormat="1">
      <c r="D9" s="28"/>
      <c r="L9" s="47"/>
    </row>
    <row r="10" spans="1:12" s="5" customFormat="1" ht="17" customHeight="1">
      <c r="A10" s="13" t="s">
        <v>27</v>
      </c>
      <c r="B10" s="13"/>
      <c r="C10" s="9"/>
      <c r="D10" s="40"/>
      <c r="E10" s="9"/>
      <c r="F10" s="9"/>
      <c r="G10" s="9"/>
      <c r="H10" s="9"/>
      <c r="I10" s="9"/>
      <c r="J10" s="9"/>
      <c r="K10" s="9"/>
      <c r="L10" s="47"/>
    </row>
    <row r="11" spans="1:12" s="5" customFormat="1">
      <c r="A11" s="12" t="s">
        <v>24</v>
      </c>
      <c r="B11" s="64"/>
      <c r="C11" s="11"/>
      <c r="D11" s="41"/>
      <c r="E11" s="11"/>
      <c r="F11" s="11"/>
      <c r="G11" s="11"/>
      <c r="H11" s="11"/>
      <c r="I11" s="11"/>
      <c r="J11" s="11"/>
      <c r="K11" s="11"/>
      <c r="L11" s="47"/>
    </row>
    <row r="12" spans="1:12" s="6" customFormat="1">
      <c r="A12" s="14" t="s">
        <v>161</v>
      </c>
      <c r="B12" s="14" t="s">
        <v>0</v>
      </c>
      <c r="C12" s="14" t="s">
        <v>14</v>
      </c>
      <c r="D12" s="15" t="s">
        <v>4</v>
      </c>
      <c r="E12" s="15" t="s">
        <v>15</v>
      </c>
      <c r="F12" s="15" t="s">
        <v>3</v>
      </c>
      <c r="G12" s="15" t="s">
        <v>7</v>
      </c>
      <c r="H12" s="15" t="s">
        <v>8</v>
      </c>
      <c r="I12" s="15" t="s">
        <v>9</v>
      </c>
      <c r="J12" s="15" t="s">
        <v>20</v>
      </c>
      <c r="K12" s="15" t="s">
        <v>10</v>
      </c>
      <c r="L12" s="48"/>
    </row>
    <row r="13" spans="1:12" s="5" customFormat="1">
      <c r="A13" s="63" t="s">
        <v>39</v>
      </c>
      <c r="B13" s="42" t="s">
        <v>46</v>
      </c>
      <c r="C13" s="44" t="str">
        <f>IF(ISBLANK(B13),"",VLOOKUP(B13,listemat,COLUMN(B:B),0))</f>
        <v>2440x2050mm</v>
      </c>
      <c r="D13" s="23" t="str">
        <f>IF(ISBLANK(B13),"",VLOOKUP(B13,listemat,COLUMN(C:C),0))</f>
        <v>panneau</v>
      </c>
      <c r="E13" s="17">
        <f>IF(ISBLANK(B13),0,VLOOKUP(B13,listemat,COLUMN(D:D),0))</f>
        <v>740</v>
      </c>
      <c r="F13" s="17">
        <f>IF(ISBLANK(B13),0,VLOOKUP(B13,listemat,COLUMN(E:E),0))</f>
        <v>0</v>
      </c>
      <c r="G13" s="50">
        <f t="shared" ref="G13:G22" si="0">$I$7</f>
        <v>0.3</v>
      </c>
      <c r="H13" s="17">
        <f t="shared" ref="H13:H22" si="1">(E13+F13)/(1-G13)</f>
        <v>1057.1428571428571</v>
      </c>
      <c r="I13" s="43"/>
      <c r="J13" s="18">
        <f t="shared" ref="J13:J22" si="2">(E13+F13)*I13</f>
        <v>0</v>
      </c>
      <c r="K13" s="17">
        <f t="shared" ref="K13:K22" si="3">H13*I13</f>
        <v>0</v>
      </c>
      <c r="L13" s="47"/>
    </row>
    <row r="14" spans="1:12" s="5" customFormat="1">
      <c r="A14" s="63"/>
      <c r="B14" s="42"/>
      <c r="C14" s="44" t="str">
        <f>IF(ISBLANK(B14),"",VLOOKUP(B14,listemat,COLUMN(B:B),0))</f>
        <v/>
      </c>
      <c r="D14" s="23" t="str">
        <f>IF(ISBLANK(B14),"",VLOOKUP(B14,listemat,COLUMN(C:C),0))</f>
        <v/>
      </c>
      <c r="E14" s="17">
        <f>IF(ISBLANK(B14),0,VLOOKUP(B14,listemat,COLUMN(D:D),0))</f>
        <v>0</v>
      </c>
      <c r="F14" s="17">
        <f>IF(ISBLANK(B14),0,VLOOKUP(B14,listemat,COLUMN(E:E),0))</f>
        <v>0</v>
      </c>
      <c r="G14" s="50">
        <f t="shared" si="0"/>
        <v>0.3</v>
      </c>
      <c r="H14" s="17">
        <f t="shared" ref="H14:H19" si="4">(E14+F14)/(1-G14)</f>
        <v>0</v>
      </c>
      <c r="I14" s="43"/>
      <c r="J14" s="18">
        <f t="shared" ref="J14:J19" si="5">(E14+F14)*I14</f>
        <v>0</v>
      </c>
      <c r="K14" s="17">
        <f t="shared" ref="K14:K19" si="6">H14*I14</f>
        <v>0</v>
      </c>
      <c r="L14" s="47"/>
    </row>
    <row r="15" spans="1:12" s="5" customFormat="1">
      <c r="A15" s="63"/>
      <c r="B15" s="42"/>
      <c r="C15" s="44" t="str">
        <f>IF(ISBLANK(B15),"",VLOOKUP(B15,listemat,COLUMN(B:B),0))</f>
        <v/>
      </c>
      <c r="D15" s="23" t="str">
        <f>IF(ISBLANK(B15),"",VLOOKUP(B15,listemat,COLUMN(C:C),0))</f>
        <v/>
      </c>
      <c r="E15" s="17">
        <f>IF(ISBLANK(B15),0,VLOOKUP(B15,listemat,COLUMN(D:D),0))</f>
        <v>0</v>
      </c>
      <c r="F15" s="17">
        <f>IF(ISBLANK(B15),0,VLOOKUP(B15,listemat,COLUMN(E:E),0))</f>
        <v>0</v>
      </c>
      <c r="G15" s="50">
        <f t="shared" si="0"/>
        <v>0.3</v>
      </c>
      <c r="H15" s="17">
        <f t="shared" si="4"/>
        <v>0</v>
      </c>
      <c r="I15" s="43"/>
      <c r="J15" s="18">
        <f t="shared" si="5"/>
        <v>0</v>
      </c>
      <c r="K15" s="17">
        <f t="shared" si="6"/>
        <v>0</v>
      </c>
      <c r="L15" s="47"/>
    </row>
    <row r="16" spans="1:12" s="5" customFormat="1">
      <c r="A16" s="63"/>
      <c r="B16" s="42"/>
      <c r="C16" s="44" t="str">
        <f>IF(ISBLANK(B16),"",VLOOKUP(B16,listemat,COLUMN(B:B),0))</f>
        <v/>
      </c>
      <c r="D16" s="23" t="str">
        <f>IF(ISBLANK(B16),"",VLOOKUP(B16,listemat,COLUMN(C:C),0))</f>
        <v/>
      </c>
      <c r="E16" s="17">
        <f>IF(ISBLANK(B16),0,VLOOKUP(B16,listemat,COLUMN(D:D),0))</f>
        <v>0</v>
      </c>
      <c r="F16" s="17">
        <f>IF(ISBLANK(B16),0,VLOOKUP(B16,listemat,COLUMN(E:E),0))</f>
        <v>0</v>
      </c>
      <c r="G16" s="50">
        <f t="shared" si="0"/>
        <v>0.3</v>
      </c>
      <c r="H16" s="17">
        <f t="shared" si="4"/>
        <v>0</v>
      </c>
      <c r="I16" s="43"/>
      <c r="J16" s="18">
        <f t="shared" si="5"/>
        <v>0</v>
      </c>
      <c r="K16" s="17">
        <f t="shared" si="6"/>
        <v>0</v>
      </c>
      <c r="L16" s="47"/>
    </row>
    <row r="17" spans="1:12" s="5" customFormat="1">
      <c r="A17" s="63"/>
      <c r="B17" s="42"/>
      <c r="C17" s="44" t="str">
        <f>IF(ISBLANK(B17),"",VLOOKUP(B17,listemat,COLUMN(B:B),0))</f>
        <v/>
      </c>
      <c r="D17" s="23" t="str">
        <f>IF(ISBLANK(B17),"",VLOOKUP(B17,listemat,COLUMN(C:C),0))</f>
        <v/>
      </c>
      <c r="E17" s="17">
        <f>IF(ISBLANK(B17),0,VLOOKUP(B17,listemat,COLUMN(D:D),0))</f>
        <v>0</v>
      </c>
      <c r="F17" s="17">
        <f>IF(ISBLANK(B17),0,VLOOKUP(B17,listemat,COLUMN(E:E),0))</f>
        <v>0</v>
      </c>
      <c r="G17" s="50">
        <f t="shared" si="0"/>
        <v>0.3</v>
      </c>
      <c r="H17" s="17">
        <f t="shared" si="4"/>
        <v>0</v>
      </c>
      <c r="I17" s="43"/>
      <c r="J17" s="18">
        <f t="shared" si="5"/>
        <v>0</v>
      </c>
      <c r="K17" s="17">
        <f t="shared" si="6"/>
        <v>0</v>
      </c>
      <c r="L17" s="47"/>
    </row>
    <row r="18" spans="1:12" s="5" customFormat="1">
      <c r="A18" s="63"/>
      <c r="B18" s="42"/>
      <c r="C18" s="44" t="str">
        <f>IF(ISBLANK(B18),"",VLOOKUP(B18,listemat,COLUMN(B:B),0))</f>
        <v/>
      </c>
      <c r="D18" s="23" t="str">
        <f>IF(ISBLANK(B18),"",VLOOKUP(B18,listemat,COLUMN(C:C),0))</f>
        <v/>
      </c>
      <c r="E18" s="17">
        <f>IF(ISBLANK(B18),0,VLOOKUP(B18,listemat,COLUMN(D:D),0))</f>
        <v>0</v>
      </c>
      <c r="F18" s="17">
        <f>IF(ISBLANK(B18),0,VLOOKUP(B18,listemat,COLUMN(E:E),0))</f>
        <v>0</v>
      </c>
      <c r="G18" s="50">
        <f t="shared" si="0"/>
        <v>0.3</v>
      </c>
      <c r="H18" s="17">
        <f t="shared" si="4"/>
        <v>0</v>
      </c>
      <c r="I18" s="43"/>
      <c r="J18" s="18">
        <f t="shared" si="5"/>
        <v>0</v>
      </c>
      <c r="K18" s="17">
        <f t="shared" si="6"/>
        <v>0</v>
      </c>
      <c r="L18" s="47"/>
    </row>
    <row r="19" spans="1:12" s="5" customFormat="1">
      <c r="A19" s="63"/>
      <c r="B19" s="42"/>
      <c r="C19" s="44" t="str">
        <f>IF(ISBLANK(B19),"",VLOOKUP(B19,listemat,COLUMN(B:B),0))</f>
        <v/>
      </c>
      <c r="D19" s="23" t="str">
        <f>IF(ISBLANK(B19),"",VLOOKUP(B19,listemat,COLUMN(C:C),0))</f>
        <v/>
      </c>
      <c r="E19" s="17">
        <f>IF(ISBLANK(B19),0,VLOOKUP(B19,listemat,COLUMN(D:D),0))</f>
        <v>0</v>
      </c>
      <c r="F19" s="17">
        <f>IF(ISBLANK(B19),0,VLOOKUP(B19,listemat,COLUMN(E:E),0))</f>
        <v>0</v>
      </c>
      <c r="G19" s="50">
        <f t="shared" si="0"/>
        <v>0.3</v>
      </c>
      <c r="H19" s="17">
        <f t="shared" si="4"/>
        <v>0</v>
      </c>
      <c r="I19" s="43"/>
      <c r="J19" s="18">
        <f t="shared" si="5"/>
        <v>0</v>
      </c>
      <c r="K19" s="17">
        <f t="shared" si="6"/>
        <v>0</v>
      </c>
      <c r="L19" s="47"/>
    </row>
    <row r="20" spans="1:12" s="5" customFormat="1">
      <c r="A20" s="52"/>
      <c r="B20" s="42" t="s">
        <v>162</v>
      </c>
      <c r="C20" s="44"/>
      <c r="D20" s="23" t="s">
        <v>98</v>
      </c>
      <c r="E20" s="17">
        <v>10</v>
      </c>
      <c r="F20" s="17">
        <v>0</v>
      </c>
      <c r="G20" s="50">
        <f t="shared" si="0"/>
        <v>0.3</v>
      </c>
      <c r="H20" s="17">
        <f t="shared" si="1"/>
        <v>14.285714285714286</v>
      </c>
      <c r="I20" s="43"/>
      <c r="J20" s="18">
        <f t="shared" si="2"/>
        <v>0</v>
      </c>
      <c r="K20" s="17">
        <f t="shared" si="3"/>
        <v>0</v>
      </c>
      <c r="L20" s="47"/>
    </row>
    <row r="21" spans="1:12" s="5" customFormat="1">
      <c r="A21" s="51"/>
      <c r="B21" s="16" t="s">
        <v>25</v>
      </c>
      <c r="C21" s="46"/>
      <c r="D21" s="23" t="s">
        <v>18</v>
      </c>
      <c r="E21" s="17">
        <v>25</v>
      </c>
      <c r="F21" s="17">
        <v>0</v>
      </c>
      <c r="G21" s="50">
        <f t="shared" si="0"/>
        <v>0.3</v>
      </c>
      <c r="H21" s="17">
        <f t="shared" si="1"/>
        <v>35.714285714285715</v>
      </c>
      <c r="I21" s="43"/>
      <c r="J21" s="18">
        <f t="shared" si="2"/>
        <v>0</v>
      </c>
      <c r="K21" s="17">
        <f t="shared" si="3"/>
        <v>0</v>
      </c>
      <c r="L21" s="47"/>
    </row>
    <row r="22" spans="1:12">
      <c r="A22" s="51"/>
      <c r="B22" s="16" t="s">
        <v>26</v>
      </c>
      <c r="C22" s="46"/>
      <c r="D22" s="23" t="s">
        <v>18</v>
      </c>
      <c r="E22" s="17">
        <v>30</v>
      </c>
      <c r="F22" s="17">
        <v>0</v>
      </c>
      <c r="G22" s="50">
        <f t="shared" si="0"/>
        <v>0.3</v>
      </c>
      <c r="H22" s="17">
        <f t="shared" si="1"/>
        <v>42.857142857142861</v>
      </c>
      <c r="I22" s="43"/>
      <c r="J22" s="18">
        <f t="shared" si="2"/>
        <v>0</v>
      </c>
      <c r="K22" s="17">
        <f t="shared" si="3"/>
        <v>0</v>
      </c>
      <c r="L22" s="49"/>
    </row>
    <row r="23" spans="1:12">
      <c r="E23" s="4"/>
      <c r="F23" s="4"/>
      <c r="H23" s="73" t="s">
        <v>19</v>
      </c>
      <c r="I23" s="73"/>
      <c r="J23" s="19"/>
      <c r="K23" s="20">
        <f>SUM(K13:K22)</f>
        <v>0</v>
      </c>
      <c r="L23" s="49"/>
    </row>
    <row r="24" spans="1:12">
      <c r="E24" s="4"/>
      <c r="F24" s="4"/>
      <c r="H24" s="74" t="s">
        <v>9</v>
      </c>
      <c r="I24" s="74"/>
      <c r="J24" s="21"/>
      <c r="K24" s="42">
        <v>1</v>
      </c>
      <c r="L24" s="49"/>
    </row>
    <row r="25" spans="1:12">
      <c r="E25" s="4"/>
      <c r="F25" s="4"/>
      <c r="H25" s="74" t="s">
        <v>28</v>
      </c>
      <c r="I25" s="74"/>
      <c r="J25" s="22"/>
      <c r="K25" s="24">
        <f>K23*K24</f>
        <v>0</v>
      </c>
      <c r="L25" s="49"/>
    </row>
    <row r="26" spans="1:12">
      <c r="E26" s="4"/>
      <c r="F26" s="4"/>
      <c r="H26" s="68" t="s">
        <v>23</v>
      </c>
      <c r="I26" s="68"/>
      <c r="J26" s="25"/>
      <c r="K26" s="24">
        <f>K25-(SUM(J13:J22)*K24)</f>
        <v>0</v>
      </c>
      <c r="L26" s="49"/>
    </row>
    <row r="27" spans="1:12">
      <c r="E27" s="4"/>
      <c r="F27" s="4"/>
      <c r="H27" s="69" t="s">
        <v>21</v>
      </c>
      <c r="I27" s="69"/>
      <c r="J27" s="25"/>
      <c r="K27" s="26" t="e">
        <f>K26/K25</f>
        <v>#DIV/0!</v>
      </c>
      <c r="L27" s="49"/>
    </row>
    <row r="28" spans="1:12">
      <c r="E28" s="4"/>
      <c r="F28" s="4"/>
      <c r="H28" s="75" t="s">
        <v>22</v>
      </c>
      <c r="I28" s="75"/>
      <c r="J28" s="25"/>
      <c r="K28" s="24">
        <f>K25-(SUM(J13:J20)*K24)</f>
        <v>0</v>
      </c>
      <c r="L28" s="49"/>
    </row>
    <row r="29" spans="1:12">
      <c r="E29" s="4"/>
      <c r="F29" s="4"/>
      <c r="L29" s="49"/>
    </row>
    <row r="30" spans="1:12">
      <c r="L30" s="49"/>
    </row>
    <row r="31" spans="1:12">
      <c r="H31" s="5"/>
      <c r="I31" s="5"/>
      <c r="J31" s="5"/>
      <c r="K31" s="5"/>
    </row>
    <row r="32" spans="1:12">
      <c r="H32" s="5"/>
      <c r="I32" s="5"/>
      <c r="J32" s="5"/>
      <c r="K32" s="5"/>
    </row>
    <row r="33" spans="4:11">
      <c r="H33" s="5"/>
      <c r="I33" s="5"/>
      <c r="J33" s="5"/>
      <c r="K33" s="5"/>
    </row>
    <row r="34" spans="4:11">
      <c r="H34" s="5"/>
      <c r="I34" s="5"/>
      <c r="J34" s="5"/>
      <c r="K34" s="5"/>
    </row>
    <row r="35" spans="4:11">
      <c r="H35" s="5"/>
      <c r="I35" s="5"/>
      <c r="J35" s="5"/>
      <c r="K35" s="5"/>
    </row>
    <row r="36" spans="4:11">
      <c r="H36" s="5"/>
      <c r="I36" s="5"/>
      <c r="J36" s="5"/>
      <c r="K36" s="5"/>
    </row>
    <row r="37" spans="4:11">
      <c r="H37" s="5"/>
      <c r="I37" s="5"/>
      <c r="J37" s="5"/>
      <c r="K37" s="5"/>
    </row>
    <row r="38" spans="4:11">
      <c r="D38"/>
      <c r="H38" s="5"/>
      <c r="I38" s="5"/>
      <c r="J38" s="5"/>
      <c r="K38" s="5"/>
    </row>
    <row r="39" spans="4:11">
      <c r="D39"/>
      <c r="H39" s="5"/>
      <c r="I39" s="5"/>
      <c r="J39" s="5"/>
      <c r="K39" s="5"/>
    </row>
    <row r="40" spans="4:11">
      <c r="D40"/>
      <c r="H40" s="5"/>
      <c r="I40" s="5"/>
      <c r="J40" s="5"/>
      <c r="K40" s="5"/>
    </row>
  </sheetData>
  <sheetProtection formatCells="0" insertRows="0" deleteRows="0"/>
  <mergeCells count="8">
    <mergeCell ref="G7:H7"/>
    <mergeCell ref="H28:I28"/>
    <mergeCell ref="H25:I25"/>
    <mergeCell ref="H26:I26"/>
    <mergeCell ref="H27:I27"/>
    <mergeCell ref="C5:K5"/>
    <mergeCell ref="H23:I23"/>
    <mergeCell ref="H24:I24"/>
  </mergeCells>
  <conditionalFormatting sqref="G13:G19">
    <cfRule type="colorScale" priority="72">
      <colorScale>
        <cfvo type="formula" val="$I$7/2"/>
        <cfvo type="formula" val="$I$7"/>
        <cfvo type="formula" val="$I$7*1.5"/>
        <color theme="5"/>
        <color theme="0" tint="-0.14999847407452621"/>
        <color theme="6"/>
      </colorScale>
    </cfRule>
  </conditionalFormatting>
  <conditionalFormatting sqref="G20">
    <cfRule type="colorScale" priority="68">
      <colorScale>
        <cfvo type="formula" val="$I$7/2"/>
        <cfvo type="formula" val="$I$7"/>
        <cfvo type="formula" val="$I$7*1.5"/>
        <color theme="5"/>
        <color theme="0" tint="-0.14999847407452621"/>
        <color theme="6"/>
      </colorScale>
    </cfRule>
  </conditionalFormatting>
  <conditionalFormatting sqref="G21:G22">
    <cfRule type="colorScale" priority="67">
      <colorScale>
        <cfvo type="formula" val="$I$7/2"/>
        <cfvo type="formula" val="$I$7"/>
        <cfvo type="formula" val="$I$7*1.5"/>
        <color theme="5"/>
        <color theme="0" tint="-0.14999847407452621"/>
        <color theme="6"/>
      </colorScale>
    </cfRule>
  </conditionalFormatting>
  <conditionalFormatting sqref="H25">
    <cfRule type="colorScale" priority="60">
      <colorScale>
        <cfvo type="formula" val="$I$7/2"/>
        <cfvo type="formula" val="$I$7"/>
        <cfvo type="formula" val="$I$7*1.5"/>
        <color rgb="FFFF7128"/>
        <color rgb="FFFFEB84"/>
        <color rgb="FF63BE7B"/>
      </colorScale>
    </cfRule>
  </conditionalFormatting>
  <conditionalFormatting sqref="H23">
    <cfRule type="colorScale" priority="62">
      <colorScale>
        <cfvo type="formula" val="$I$7/2"/>
        <cfvo type="formula" val="$I$7"/>
        <cfvo type="formula" val="$I$7*1.5"/>
        <color rgb="FFFF7128"/>
        <color rgb="FFFFEB84"/>
        <color rgb="FF63BE7B"/>
      </colorScale>
    </cfRule>
  </conditionalFormatting>
  <conditionalFormatting sqref="H24">
    <cfRule type="colorScale" priority="61">
      <colorScale>
        <cfvo type="formula" val="$I$7/2"/>
        <cfvo type="formula" val="$I$7"/>
        <cfvo type="formula" val="$I$7*1.5"/>
        <color rgb="FFFF7128"/>
        <color rgb="FFFFEB84"/>
        <color rgb="FF63BE7B"/>
      </colorScale>
    </cfRule>
  </conditionalFormatting>
  <dataValidations count="2">
    <dataValidation type="list" allowBlank="1" showInputMessage="1" showErrorMessage="1" sqref="A13:A19">
      <formula1>Matières</formula1>
    </dataValidation>
    <dataValidation type="list" allowBlank="1" showInputMessage="1" sqref="B13:B19">
      <formula1>INDIRECT(SUBSTITUTE(A13," ","_"))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baseColWidth="10" defaultRowHeight="15" x14ac:dyDescent="0"/>
  <cols>
    <col min="1" max="1" width="32.5" customWidth="1"/>
  </cols>
  <sheetData>
    <row r="1" spans="1:1" ht="17" thickBot="1">
      <c r="A1" s="53" t="s">
        <v>163</v>
      </c>
    </row>
    <row r="2" spans="1:1" ht="16" thickTop="1"/>
    <row r="3" spans="1:1">
      <c r="A3" s="54" t="s">
        <v>166</v>
      </c>
    </row>
    <row r="4" spans="1:1">
      <c r="A4" s="54" t="s">
        <v>39</v>
      </c>
    </row>
    <row r="5" spans="1:1">
      <c r="A5" s="54" t="s">
        <v>144</v>
      </c>
    </row>
    <row r="6" spans="1:1">
      <c r="A6" s="54" t="s">
        <v>167</v>
      </c>
    </row>
    <row r="7" spans="1:1">
      <c r="A7" s="54" t="s">
        <v>164</v>
      </c>
    </row>
    <row r="8" spans="1:1">
      <c r="A8" s="54" t="s">
        <v>143</v>
      </c>
    </row>
    <row r="9" spans="1:1">
      <c r="A9" s="54" t="s">
        <v>165</v>
      </c>
    </row>
    <row r="10" spans="1:1">
      <c r="A10" s="54" t="s">
        <v>221</v>
      </c>
    </row>
    <row r="11" spans="1:1">
      <c r="A11" s="54" t="s">
        <v>222</v>
      </c>
    </row>
  </sheetData>
  <dataConsolidate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6"/>
  <sheetViews>
    <sheetView workbookViewId="0">
      <selection activeCell="F19" sqref="F19"/>
    </sheetView>
  </sheetViews>
  <sheetFormatPr baseColWidth="10" defaultRowHeight="15" x14ac:dyDescent="0"/>
  <cols>
    <col min="1" max="1" width="51.33203125" style="30" customWidth="1"/>
    <col min="2" max="2" width="59.5" style="30" customWidth="1"/>
    <col min="3" max="3" width="13" style="30" bestFit="1" customWidth="1"/>
    <col min="4" max="5" width="10.83203125" style="57"/>
    <col min="6" max="6" width="49" style="30" customWidth="1"/>
    <col min="7" max="16384" width="10.83203125" style="30"/>
  </cols>
  <sheetData>
    <row r="1" spans="1:6">
      <c r="A1" s="29" t="s">
        <v>0</v>
      </c>
      <c r="B1" s="29" t="s">
        <v>1</v>
      </c>
      <c r="C1" s="29" t="s">
        <v>4</v>
      </c>
      <c r="D1" s="36" t="s">
        <v>2</v>
      </c>
      <c r="E1" s="36" t="s">
        <v>3</v>
      </c>
      <c r="F1" s="29" t="s">
        <v>11</v>
      </c>
    </row>
    <row r="2" spans="1:6">
      <c r="A2" s="54" t="s">
        <v>166</v>
      </c>
      <c r="B2" s="55"/>
      <c r="C2" s="55"/>
      <c r="D2" s="56"/>
      <c r="E2" s="56"/>
      <c r="F2" s="55"/>
    </row>
    <row r="3" spans="1:6">
      <c r="A3" s="38" t="s">
        <v>168</v>
      </c>
      <c r="F3" s="58"/>
    </row>
    <row r="4" spans="1:6">
      <c r="A4" s="35" t="s">
        <v>29</v>
      </c>
      <c r="C4" s="30" t="s">
        <v>6</v>
      </c>
      <c r="D4" s="57">
        <v>0.5</v>
      </c>
      <c r="F4" s="58"/>
    </row>
    <row r="5" spans="1:6">
      <c r="A5" s="35" t="s">
        <v>30</v>
      </c>
      <c r="B5" s="30" t="s">
        <v>85</v>
      </c>
      <c r="C5" s="30" t="s">
        <v>6</v>
      </c>
      <c r="D5" s="57">
        <v>7</v>
      </c>
    </row>
    <row r="6" spans="1:6">
      <c r="A6" s="35" t="s">
        <v>31</v>
      </c>
      <c r="C6" s="30" t="s">
        <v>6</v>
      </c>
      <c r="D6" s="57">
        <v>0.5</v>
      </c>
    </row>
    <row r="7" spans="1:6">
      <c r="A7" s="35" t="s">
        <v>32</v>
      </c>
      <c r="B7" s="30" t="s">
        <v>86</v>
      </c>
      <c r="C7" s="58" t="s">
        <v>6</v>
      </c>
      <c r="D7" s="67">
        <v>47.7</v>
      </c>
      <c r="E7" s="57">
        <v>15</v>
      </c>
      <c r="F7" s="58" t="s">
        <v>89</v>
      </c>
    </row>
    <row r="8" spans="1:6">
      <c r="A8" s="35" t="s">
        <v>32</v>
      </c>
      <c r="B8" s="30" t="s">
        <v>87</v>
      </c>
      <c r="C8" s="58" t="s">
        <v>6</v>
      </c>
      <c r="D8" s="67">
        <v>26</v>
      </c>
      <c r="E8" s="57">
        <v>15</v>
      </c>
      <c r="F8" s="58" t="s">
        <v>89</v>
      </c>
    </row>
    <row r="9" spans="1:6">
      <c r="A9" s="35" t="s">
        <v>33</v>
      </c>
      <c r="B9" s="58" t="s">
        <v>88</v>
      </c>
      <c r="C9" s="58" t="s">
        <v>6</v>
      </c>
      <c r="D9" s="67">
        <v>27.8</v>
      </c>
      <c r="E9" s="57">
        <v>15</v>
      </c>
      <c r="F9" s="58" t="s">
        <v>89</v>
      </c>
    </row>
    <row r="10" spans="1:6">
      <c r="A10" s="35" t="s">
        <v>34</v>
      </c>
      <c r="B10" s="58" t="s">
        <v>88</v>
      </c>
      <c r="C10" s="58" t="s">
        <v>6</v>
      </c>
      <c r="D10" s="67">
        <v>21.8</v>
      </c>
      <c r="E10" s="57">
        <v>15</v>
      </c>
      <c r="F10" s="58" t="s">
        <v>89</v>
      </c>
    </row>
    <row r="11" spans="1:6">
      <c r="A11" s="38" t="s">
        <v>169</v>
      </c>
    </row>
    <row r="12" spans="1:6">
      <c r="A12" s="35" t="s">
        <v>35</v>
      </c>
      <c r="B12" s="58" t="s">
        <v>90</v>
      </c>
      <c r="C12" s="58" t="s">
        <v>91</v>
      </c>
      <c r="D12" s="57">
        <v>110.88</v>
      </c>
      <c r="E12" s="57">
        <v>20</v>
      </c>
      <c r="F12" s="30" t="s">
        <v>92</v>
      </c>
    </row>
    <row r="13" spans="1:6">
      <c r="A13" s="38" t="s">
        <v>170</v>
      </c>
      <c r="D13" s="57">
        <v>0</v>
      </c>
    </row>
    <row r="14" spans="1:6">
      <c r="A14" s="35" t="s">
        <v>94</v>
      </c>
      <c r="C14" s="30" t="s">
        <v>6</v>
      </c>
      <c r="D14" s="67">
        <v>26.66</v>
      </c>
      <c r="F14" s="37" t="s">
        <v>93</v>
      </c>
    </row>
    <row r="15" spans="1:6">
      <c r="A15" s="35" t="s">
        <v>95</v>
      </c>
      <c r="C15" s="30" t="s">
        <v>6</v>
      </c>
      <c r="D15" s="67">
        <v>0</v>
      </c>
      <c r="F15" s="37" t="s">
        <v>93</v>
      </c>
    </row>
    <row r="16" spans="1:6">
      <c r="A16" s="35" t="s">
        <v>96</v>
      </c>
      <c r="C16" s="58" t="s">
        <v>6</v>
      </c>
      <c r="D16" s="67">
        <v>10.220000000000001</v>
      </c>
      <c r="F16" s="37" t="s">
        <v>93</v>
      </c>
    </row>
    <row r="17" spans="1:6">
      <c r="A17" s="35" t="s">
        <v>36</v>
      </c>
      <c r="C17" s="58" t="s">
        <v>6</v>
      </c>
      <c r="D17" s="67">
        <v>5.44</v>
      </c>
    </row>
    <row r="18" spans="1:6">
      <c r="A18" s="35" t="s">
        <v>37</v>
      </c>
      <c r="C18" s="58" t="s">
        <v>6</v>
      </c>
      <c r="D18" s="67">
        <v>12.6</v>
      </c>
      <c r="F18" s="37" t="s">
        <v>93</v>
      </c>
    </row>
    <row r="19" spans="1:6">
      <c r="A19" s="35" t="s">
        <v>97</v>
      </c>
      <c r="B19" s="30" t="s">
        <v>99</v>
      </c>
      <c r="C19" s="58" t="s">
        <v>98</v>
      </c>
      <c r="D19" s="67">
        <v>90</v>
      </c>
      <c r="F19" s="37" t="s">
        <v>93</v>
      </c>
    </row>
    <row r="20" spans="1:6">
      <c r="A20" s="38" t="s">
        <v>171</v>
      </c>
      <c r="D20" s="57">
        <v>0</v>
      </c>
    </row>
    <row r="21" spans="1:6">
      <c r="A21" s="35" t="s">
        <v>38</v>
      </c>
      <c r="B21" s="30" t="s">
        <v>111</v>
      </c>
      <c r="C21" s="30" t="s">
        <v>6</v>
      </c>
      <c r="D21" s="57">
        <v>3.9</v>
      </c>
    </row>
    <row r="22" spans="1:6" s="31" customFormat="1">
      <c r="A22" s="34" t="s">
        <v>172</v>
      </c>
      <c r="D22" s="59">
        <v>0</v>
      </c>
      <c r="E22" s="59"/>
    </row>
    <row r="23" spans="1:6" s="31" customFormat="1">
      <c r="A23" s="33" t="s">
        <v>173</v>
      </c>
      <c r="B23" s="31" t="s">
        <v>174</v>
      </c>
      <c r="C23" s="32" t="s">
        <v>98</v>
      </c>
      <c r="D23" s="59">
        <v>75.599999999999994</v>
      </c>
      <c r="E23" s="57" t="s">
        <v>175</v>
      </c>
    </row>
    <row r="24" spans="1:6" s="31" customFormat="1">
      <c r="A24" s="33" t="s">
        <v>176</v>
      </c>
      <c r="B24" s="31" t="s">
        <v>174</v>
      </c>
      <c r="C24" s="32" t="s">
        <v>98</v>
      </c>
      <c r="D24" s="59">
        <v>126</v>
      </c>
      <c r="E24" s="57" t="s">
        <v>175</v>
      </c>
    </row>
    <row r="25" spans="1:6" s="31" customFormat="1">
      <c r="A25" s="33" t="s">
        <v>177</v>
      </c>
      <c r="B25" s="31" t="s">
        <v>174</v>
      </c>
      <c r="C25" s="32" t="s">
        <v>98</v>
      </c>
      <c r="D25" s="59">
        <v>158</v>
      </c>
      <c r="E25" s="57" t="s">
        <v>175</v>
      </c>
    </row>
    <row r="26" spans="1:6" s="31" customFormat="1">
      <c r="A26" s="33" t="s">
        <v>178</v>
      </c>
      <c r="B26" s="31" t="s">
        <v>174</v>
      </c>
      <c r="C26" s="32" t="s">
        <v>98</v>
      </c>
      <c r="D26" s="59">
        <v>176</v>
      </c>
      <c r="E26" s="57" t="s">
        <v>175</v>
      </c>
    </row>
    <row r="27" spans="1:6">
      <c r="A27" s="35"/>
      <c r="D27" s="57">
        <v>0</v>
      </c>
    </row>
    <row r="28" spans="1:6">
      <c r="A28" s="54" t="s">
        <v>39</v>
      </c>
      <c r="B28" s="55"/>
      <c r="C28" s="55"/>
      <c r="D28" s="56">
        <v>0</v>
      </c>
      <c r="E28" s="56"/>
      <c r="F28" s="55"/>
    </row>
    <row r="29" spans="1:6">
      <c r="A29" s="38" t="s">
        <v>179</v>
      </c>
      <c r="D29" s="57">
        <v>0</v>
      </c>
    </row>
    <row r="30" spans="1:6">
      <c r="A30" s="38" t="s">
        <v>180</v>
      </c>
      <c r="D30" s="57">
        <v>0</v>
      </c>
    </row>
    <row r="31" spans="1:6">
      <c r="A31" s="35" t="s">
        <v>158</v>
      </c>
      <c r="B31" s="30" t="s">
        <v>112</v>
      </c>
      <c r="C31" s="30" t="s">
        <v>98</v>
      </c>
      <c r="D31" s="57">
        <v>24</v>
      </c>
    </row>
    <row r="32" spans="1:6">
      <c r="A32" s="38" t="s">
        <v>181</v>
      </c>
      <c r="D32" s="57">
        <v>0</v>
      </c>
    </row>
    <row r="33" spans="1:4">
      <c r="A33" s="35" t="s">
        <v>43</v>
      </c>
      <c r="B33" s="30" t="s">
        <v>116</v>
      </c>
      <c r="C33" s="30" t="s">
        <v>5</v>
      </c>
      <c r="D33" s="57">
        <v>19.72</v>
      </c>
    </row>
    <row r="34" spans="1:4">
      <c r="A34" s="35" t="s">
        <v>40</v>
      </c>
      <c r="B34" s="30" t="s">
        <v>114</v>
      </c>
      <c r="C34" s="30" t="s">
        <v>5</v>
      </c>
      <c r="D34" s="57">
        <v>44.42</v>
      </c>
    </row>
    <row r="35" spans="1:4">
      <c r="A35" s="35" t="s">
        <v>260</v>
      </c>
      <c r="B35" s="58" t="s">
        <v>259</v>
      </c>
      <c r="C35" s="58" t="s">
        <v>5</v>
      </c>
      <c r="D35" s="57">
        <v>4.7</v>
      </c>
    </row>
    <row r="36" spans="1:4">
      <c r="A36" s="35" t="s">
        <v>258</v>
      </c>
      <c r="B36" s="58" t="s">
        <v>259</v>
      </c>
      <c r="C36" s="58" t="s">
        <v>5</v>
      </c>
      <c r="D36" s="57">
        <v>10.78</v>
      </c>
    </row>
    <row r="37" spans="1:4">
      <c r="A37" s="35" t="s">
        <v>41</v>
      </c>
      <c r="B37" s="30" t="s">
        <v>115</v>
      </c>
      <c r="C37" s="30" t="s">
        <v>5</v>
      </c>
      <c r="D37" s="57">
        <v>13.28</v>
      </c>
    </row>
    <row r="38" spans="1:4">
      <c r="A38" s="35" t="s">
        <v>42</v>
      </c>
      <c r="B38" s="30" t="s">
        <v>115</v>
      </c>
      <c r="C38" s="30" t="s">
        <v>5</v>
      </c>
      <c r="D38" s="57">
        <v>20.18</v>
      </c>
    </row>
    <row r="39" spans="1:4">
      <c r="A39" s="35" t="s">
        <v>46</v>
      </c>
      <c r="B39" s="30" t="s">
        <v>117</v>
      </c>
      <c r="C39" s="30" t="s">
        <v>262</v>
      </c>
      <c r="D39" s="57">
        <v>740</v>
      </c>
    </row>
    <row r="40" spans="1:4">
      <c r="A40" s="35" t="s">
        <v>249</v>
      </c>
      <c r="B40" s="58" t="s">
        <v>250</v>
      </c>
      <c r="C40" s="58" t="s">
        <v>5</v>
      </c>
      <c r="D40" s="57">
        <v>21.5</v>
      </c>
    </row>
    <row r="41" spans="1:4">
      <c r="A41" s="35" t="s">
        <v>261</v>
      </c>
      <c r="B41" s="58" t="s">
        <v>263</v>
      </c>
      <c r="C41" s="58" t="s">
        <v>262</v>
      </c>
      <c r="D41" s="57">
        <v>528.98</v>
      </c>
    </row>
    <row r="42" spans="1:4">
      <c r="A42" s="35" t="s">
        <v>268</v>
      </c>
      <c r="B42" s="58" t="s">
        <v>264</v>
      </c>
      <c r="C42" s="58" t="s">
        <v>5</v>
      </c>
      <c r="D42" s="57">
        <v>187.88</v>
      </c>
    </row>
    <row r="43" spans="1:4">
      <c r="A43" s="35" t="s">
        <v>265</v>
      </c>
      <c r="B43" s="58" t="s">
        <v>266</v>
      </c>
      <c r="C43" s="58" t="s">
        <v>5</v>
      </c>
      <c r="D43" s="57">
        <v>98.3</v>
      </c>
    </row>
    <row r="44" spans="1:4">
      <c r="A44" s="35" t="s">
        <v>267</v>
      </c>
      <c r="B44" s="58" t="s">
        <v>266</v>
      </c>
      <c r="C44" s="58" t="s">
        <v>5</v>
      </c>
      <c r="D44" s="57">
        <v>120.38</v>
      </c>
    </row>
    <row r="45" spans="1:4">
      <c r="A45" s="38" t="s">
        <v>182</v>
      </c>
      <c r="D45" s="57">
        <v>0</v>
      </c>
    </row>
    <row r="46" spans="1:4">
      <c r="A46" s="35" t="s">
        <v>145</v>
      </c>
      <c r="B46" s="30" t="s">
        <v>113</v>
      </c>
      <c r="C46" s="30" t="s">
        <v>6</v>
      </c>
      <c r="D46" s="57">
        <v>6.2</v>
      </c>
    </row>
    <row r="47" spans="1:4">
      <c r="A47" s="35" t="s">
        <v>47</v>
      </c>
      <c r="B47" s="30" t="s">
        <v>118</v>
      </c>
      <c r="C47" s="30" t="s">
        <v>98</v>
      </c>
      <c r="D47" s="57">
        <v>20</v>
      </c>
    </row>
    <row r="48" spans="1:4">
      <c r="A48" s="35" t="s">
        <v>44</v>
      </c>
      <c r="C48" s="30" t="s">
        <v>6</v>
      </c>
      <c r="D48" s="57">
        <v>6.8</v>
      </c>
    </row>
    <row r="49" spans="1:6">
      <c r="A49" s="35" t="s">
        <v>45</v>
      </c>
      <c r="C49" s="30" t="s">
        <v>6</v>
      </c>
      <c r="D49" s="57">
        <v>10</v>
      </c>
    </row>
    <row r="50" spans="1:6">
      <c r="A50" s="35" t="s">
        <v>245</v>
      </c>
      <c r="C50" s="58" t="s">
        <v>98</v>
      </c>
      <c r="D50" s="57">
        <v>13</v>
      </c>
    </row>
    <row r="51" spans="1:6">
      <c r="A51" s="35" t="s">
        <v>246</v>
      </c>
      <c r="C51" s="58" t="s">
        <v>98</v>
      </c>
      <c r="D51" s="57">
        <v>17.600000000000001</v>
      </c>
    </row>
    <row r="52" spans="1:6">
      <c r="A52" s="35" t="s">
        <v>247</v>
      </c>
      <c r="C52" s="58" t="s">
        <v>98</v>
      </c>
      <c r="D52" s="57">
        <v>19.600000000000001</v>
      </c>
    </row>
    <row r="53" spans="1:6">
      <c r="A53" s="35" t="s">
        <v>248</v>
      </c>
      <c r="C53" s="58" t="s">
        <v>98</v>
      </c>
      <c r="D53" s="57">
        <v>26</v>
      </c>
    </row>
    <row r="54" spans="1:6">
      <c r="A54" s="35"/>
      <c r="C54" s="58"/>
      <c r="D54" s="57">
        <v>0</v>
      </c>
    </row>
    <row r="55" spans="1:6">
      <c r="A55" s="38" t="s">
        <v>254</v>
      </c>
      <c r="C55" s="58"/>
      <c r="D55" s="57">
        <v>0</v>
      </c>
    </row>
    <row r="56" spans="1:6">
      <c r="A56" s="35"/>
      <c r="C56" s="58"/>
      <c r="D56" s="57">
        <v>0</v>
      </c>
    </row>
    <row r="57" spans="1:6">
      <c r="A57" s="35" t="s">
        <v>255</v>
      </c>
      <c r="B57" s="30" t="s">
        <v>256</v>
      </c>
      <c r="C57" s="30" t="s">
        <v>257</v>
      </c>
      <c r="D57" s="57">
        <v>34.04</v>
      </c>
      <c r="E57" s="57">
        <v>0</v>
      </c>
    </row>
    <row r="58" spans="1:6">
      <c r="A58" s="38" t="s">
        <v>183</v>
      </c>
      <c r="D58" s="57">
        <v>0</v>
      </c>
    </row>
    <row r="59" spans="1:6">
      <c r="A59" s="35" t="s">
        <v>251</v>
      </c>
      <c r="B59" s="30" t="s">
        <v>252</v>
      </c>
      <c r="C59" s="30" t="s">
        <v>6</v>
      </c>
      <c r="D59" s="57">
        <v>4.04</v>
      </c>
    </row>
    <row r="60" spans="1:6">
      <c r="A60" s="35" t="s">
        <v>253</v>
      </c>
      <c r="C60" s="58" t="s">
        <v>6</v>
      </c>
      <c r="D60" s="57">
        <v>0.94</v>
      </c>
    </row>
    <row r="61" spans="1:6">
      <c r="A61" s="35" t="s">
        <v>48</v>
      </c>
      <c r="B61" s="30" t="s">
        <v>119</v>
      </c>
      <c r="C61" s="30" t="s">
        <v>6</v>
      </c>
      <c r="D61" s="57">
        <v>2.96</v>
      </c>
    </row>
    <row r="62" spans="1:6">
      <c r="A62" s="35"/>
      <c r="D62" s="57">
        <v>0</v>
      </c>
    </row>
    <row r="63" spans="1:6">
      <c r="A63" s="54" t="s">
        <v>144</v>
      </c>
      <c r="B63" s="55"/>
      <c r="C63" s="55"/>
      <c r="D63" s="56">
        <v>0</v>
      </c>
      <c r="E63" s="56"/>
      <c r="F63" s="55"/>
    </row>
    <row r="64" spans="1:6">
      <c r="A64" s="38" t="s">
        <v>184</v>
      </c>
      <c r="D64" s="57">
        <v>0</v>
      </c>
    </row>
    <row r="65" spans="1:6">
      <c r="A65" s="35" t="s">
        <v>49</v>
      </c>
      <c r="B65" s="30" t="s">
        <v>120</v>
      </c>
      <c r="C65" s="30" t="s">
        <v>5</v>
      </c>
      <c r="D65" s="57">
        <v>8.1199999999999992</v>
      </c>
    </row>
    <row r="66" spans="1:6">
      <c r="A66" s="35" t="s">
        <v>50</v>
      </c>
      <c r="B66" s="30" t="s">
        <v>120</v>
      </c>
      <c r="C66" s="30" t="s">
        <v>5</v>
      </c>
      <c r="D66" s="57">
        <v>10.220000000000001</v>
      </c>
    </row>
    <row r="67" spans="1:6">
      <c r="A67" s="35" t="s">
        <v>51</v>
      </c>
      <c r="B67" s="30" t="s">
        <v>121</v>
      </c>
      <c r="C67" s="30" t="s">
        <v>5</v>
      </c>
      <c r="D67" s="57">
        <v>16.760000000000002</v>
      </c>
    </row>
    <row r="68" spans="1:6">
      <c r="A68" s="35" t="s">
        <v>52</v>
      </c>
      <c r="B68" s="30" t="s">
        <v>120</v>
      </c>
      <c r="C68" s="30" t="s">
        <v>5</v>
      </c>
      <c r="D68" s="57">
        <v>26.48</v>
      </c>
    </row>
    <row r="69" spans="1:6">
      <c r="A69" s="35" t="s">
        <v>53</v>
      </c>
      <c r="B69" s="30" t="s">
        <v>122</v>
      </c>
      <c r="C69" s="30" t="s">
        <v>5</v>
      </c>
      <c r="D69" s="57">
        <v>13.62</v>
      </c>
    </row>
    <row r="70" spans="1:6">
      <c r="A70" s="35" t="s">
        <v>54</v>
      </c>
      <c r="B70" s="30" t="s">
        <v>121</v>
      </c>
      <c r="C70" s="30" t="s">
        <v>5</v>
      </c>
      <c r="D70" s="57">
        <v>27.26</v>
      </c>
    </row>
    <row r="71" spans="1:6">
      <c r="A71" s="38" t="s">
        <v>185</v>
      </c>
      <c r="D71" s="57">
        <v>0</v>
      </c>
    </row>
    <row r="72" spans="1:6">
      <c r="A72" s="35" t="s">
        <v>55</v>
      </c>
      <c r="C72" s="30" t="s">
        <v>5</v>
      </c>
      <c r="D72" s="57">
        <v>2.6</v>
      </c>
    </row>
    <row r="73" spans="1:6">
      <c r="A73" s="35" t="s">
        <v>56</v>
      </c>
      <c r="C73" s="30" t="s">
        <v>5</v>
      </c>
      <c r="D73" s="57">
        <v>3</v>
      </c>
    </row>
    <row r="74" spans="1:6">
      <c r="A74" s="38" t="s">
        <v>186</v>
      </c>
      <c r="D74" s="57">
        <v>0</v>
      </c>
    </row>
    <row r="75" spans="1:6">
      <c r="A75" s="35" t="s">
        <v>138</v>
      </c>
      <c r="B75" s="30" t="s">
        <v>123</v>
      </c>
      <c r="C75" s="30" t="s">
        <v>5</v>
      </c>
      <c r="D75" s="57">
        <v>11.18</v>
      </c>
      <c r="E75" s="57">
        <v>2</v>
      </c>
      <c r="F75" s="60" t="s">
        <v>137</v>
      </c>
    </row>
    <row r="76" spans="1:6">
      <c r="A76" s="35" t="s">
        <v>57</v>
      </c>
      <c r="B76" s="30" t="s">
        <v>123</v>
      </c>
      <c r="C76" s="30" t="s">
        <v>5</v>
      </c>
      <c r="D76" s="57">
        <v>13.56</v>
      </c>
      <c r="E76" s="57">
        <v>1.7</v>
      </c>
      <c r="F76" s="60" t="s">
        <v>137</v>
      </c>
    </row>
    <row r="77" spans="1:6">
      <c r="A77" s="35" t="s">
        <v>139</v>
      </c>
      <c r="B77" s="30" t="s">
        <v>123</v>
      </c>
      <c r="C77" s="30" t="s">
        <v>5</v>
      </c>
      <c r="D77" s="57">
        <v>0</v>
      </c>
      <c r="F77" s="60" t="s">
        <v>137</v>
      </c>
    </row>
    <row r="78" spans="1:6">
      <c r="A78" s="35" t="s">
        <v>140</v>
      </c>
      <c r="B78" s="30" t="s">
        <v>123</v>
      </c>
      <c r="C78" s="30" t="s">
        <v>5</v>
      </c>
      <c r="D78" s="57">
        <v>0</v>
      </c>
      <c r="F78" s="60" t="s">
        <v>137</v>
      </c>
    </row>
    <row r="79" spans="1:6">
      <c r="A79" s="35" t="s">
        <v>83</v>
      </c>
      <c r="B79" s="30" t="s">
        <v>136</v>
      </c>
      <c r="C79" s="30" t="s">
        <v>109</v>
      </c>
      <c r="D79" s="57">
        <v>200</v>
      </c>
      <c r="E79" s="57">
        <v>0</v>
      </c>
    </row>
    <row r="80" spans="1:6">
      <c r="A80" s="35" t="s">
        <v>84</v>
      </c>
      <c r="B80" s="30" t="s">
        <v>187</v>
      </c>
      <c r="C80" s="30" t="s">
        <v>98</v>
      </c>
      <c r="D80" s="57">
        <v>50.5</v>
      </c>
    </row>
    <row r="81" spans="1:6">
      <c r="A81" s="38" t="s">
        <v>169</v>
      </c>
      <c r="D81" s="57">
        <v>0</v>
      </c>
    </row>
    <row r="82" spans="1:6">
      <c r="A82" s="35" t="s">
        <v>233</v>
      </c>
      <c r="C82" s="58" t="s">
        <v>232</v>
      </c>
      <c r="D82" s="57">
        <v>732.06</v>
      </c>
      <c r="E82" s="57">
        <v>0</v>
      </c>
    </row>
    <row r="83" spans="1:6">
      <c r="A83" s="35" t="s">
        <v>234</v>
      </c>
      <c r="C83" s="58" t="s">
        <v>232</v>
      </c>
      <c r="D83" s="57">
        <v>444.78</v>
      </c>
      <c r="E83" s="57">
        <v>0</v>
      </c>
    </row>
    <row r="84" spans="1:6">
      <c r="A84" s="35" t="s">
        <v>235</v>
      </c>
      <c r="C84" s="58" t="s">
        <v>232</v>
      </c>
      <c r="D84" s="57">
        <v>598.5</v>
      </c>
      <c r="E84" s="57">
        <v>0</v>
      </c>
    </row>
    <row r="85" spans="1:6">
      <c r="A85" s="35" t="s">
        <v>236</v>
      </c>
      <c r="C85" s="58" t="s">
        <v>232</v>
      </c>
      <c r="D85" s="57">
        <v>647.64</v>
      </c>
      <c r="E85" s="57">
        <v>0</v>
      </c>
    </row>
    <row r="86" spans="1:6">
      <c r="A86" s="35"/>
      <c r="D86" s="57">
        <v>0</v>
      </c>
    </row>
    <row r="87" spans="1:6" s="31" customFormat="1">
      <c r="A87" s="38" t="s">
        <v>188</v>
      </c>
      <c r="D87" s="59">
        <v>0</v>
      </c>
      <c r="E87" s="59"/>
    </row>
    <row r="88" spans="1:6" s="31" customFormat="1">
      <c r="A88" s="33" t="s">
        <v>189</v>
      </c>
      <c r="B88" s="32" t="s">
        <v>190</v>
      </c>
      <c r="C88" s="32" t="s">
        <v>5</v>
      </c>
      <c r="D88" s="59">
        <v>35.200000000000003</v>
      </c>
      <c r="E88" s="59">
        <v>3</v>
      </c>
      <c r="F88" s="31" t="s">
        <v>191</v>
      </c>
    </row>
    <row r="89" spans="1:6" s="31" customFormat="1">
      <c r="A89" s="33" t="s">
        <v>192</v>
      </c>
      <c r="B89" s="32" t="s">
        <v>193</v>
      </c>
      <c r="C89" s="32" t="s">
        <v>5</v>
      </c>
      <c r="D89" s="59">
        <v>46.42</v>
      </c>
      <c r="E89" s="59">
        <v>3</v>
      </c>
      <c r="F89" s="31" t="s">
        <v>191</v>
      </c>
    </row>
    <row r="90" spans="1:6" s="31" customFormat="1">
      <c r="A90" s="33" t="s">
        <v>194</v>
      </c>
      <c r="B90" s="32" t="s">
        <v>193</v>
      </c>
      <c r="C90" s="32" t="s">
        <v>5</v>
      </c>
      <c r="D90" s="59">
        <v>67.2</v>
      </c>
      <c r="E90" s="59">
        <v>3</v>
      </c>
      <c r="F90" s="31" t="s">
        <v>191</v>
      </c>
    </row>
    <row r="91" spans="1:6">
      <c r="A91" s="35"/>
      <c r="D91" s="57">
        <v>0</v>
      </c>
    </row>
    <row r="92" spans="1:6">
      <c r="A92" s="54" t="s">
        <v>167</v>
      </c>
      <c r="B92" s="55"/>
      <c r="C92" s="55"/>
      <c r="D92" s="56">
        <v>0</v>
      </c>
      <c r="E92" s="56"/>
      <c r="F92" s="55"/>
    </row>
    <row r="93" spans="1:6">
      <c r="A93" s="38" t="s">
        <v>195</v>
      </c>
      <c r="D93" s="57">
        <v>0</v>
      </c>
    </row>
    <row r="94" spans="1:6">
      <c r="A94" s="35" t="s">
        <v>58</v>
      </c>
      <c r="C94" s="30" t="s">
        <v>98</v>
      </c>
      <c r="D94" s="57">
        <v>22</v>
      </c>
    </row>
    <row r="95" spans="1:6">
      <c r="A95" s="35" t="s">
        <v>59</v>
      </c>
      <c r="C95" s="30" t="s">
        <v>5</v>
      </c>
      <c r="D95" s="57">
        <v>96</v>
      </c>
    </row>
    <row r="96" spans="1:6">
      <c r="A96" s="35" t="s">
        <v>60</v>
      </c>
      <c r="C96" s="30" t="s">
        <v>6</v>
      </c>
      <c r="D96" s="57">
        <v>17.440000000000001</v>
      </c>
    </row>
    <row r="97" spans="1:4">
      <c r="A97" s="35" t="s">
        <v>61</v>
      </c>
      <c r="C97" s="30" t="s">
        <v>6</v>
      </c>
      <c r="D97" s="57">
        <v>7.04</v>
      </c>
    </row>
    <row r="98" spans="1:4">
      <c r="A98" s="35" t="s">
        <v>62</v>
      </c>
      <c r="C98" s="30" t="s">
        <v>6</v>
      </c>
      <c r="D98" s="57">
        <v>17.739999999999998</v>
      </c>
    </row>
    <row r="99" spans="1:4">
      <c r="A99" s="35" t="s">
        <v>63</v>
      </c>
      <c r="C99" s="30" t="s">
        <v>6</v>
      </c>
      <c r="D99" s="57">
        <v>7.34</v>
      </c>
    </row>
    <row r="100" spans="1:4">
      <c r="A100" s="35" t="s">
        <v>64</v>
      </c>
      <c r="C100" s="30" t="s">
        <v>6</v>
      </c>
      <c r="D100" s="57">
        <v>19.739999999999998</v>
      </c>
    </row>
    <row r="101" spans="1:4">
      <c r="A101" s="35" t="s">
        <v>65</v>
      </c>
      <c r="C101" s="30" t="s">
        <v>6</v>
      </c>
      <c r="D101" s="57">
        <v>10.48</v>
      </c>
    </row>
    <row r="102" spans="1:4">
      <c r="A102" s="35" t="s">
        <v>146</v>
      </c>
      <c r="B102" s="30" t="s">
        <v>124</v>
      </c>
      <c r="C102" s="30" t="s">
        <v>100</v>
      </c>
      <c r="D102" s="57">
        <v>60</v>
      </c>
    </row>
    <row r="103" spans="1:4">
      <c r="A103" s="38" t="s">
        <v>196</v>
      </c>
      <c r="D103" s="57">
        <v>0</v>
      </c>
    </row>
    <row r="104" spans="1:4">
      <c r="A104" s="35" t="s">
        <v>66</v>
      </c>
      <c r="B104" s="30" t="s">
        <v>125</v>
      </c>
      <c r="C104" s="30" t="s">
        <v>98</v>
      </c>
      <c r="D104" s="57">
        <v>2</v>
      </c>
    </row>
    <row r="105" spans="1:4">
      <c r="A105" s="35" t="s">
        <v>67</v>
      </c>
      <c r="B105" s="30" t="s">
        <v>125</v>
      </c>
      <c r="C105" s="30" t="s">
        <v>98</v>
      </c>
      <c r="D105" s="57">
        <v>9</v>
      </c>
    </row>
    <row r="106" spans="1:4">
      <c r="A106" s="35" t="s">
        <v>68</v>
      </c>
      <c r="B106" s="30" t="s">
        <v>126</v>
      </c>
      <c r="C106" s="30" t="s">
        <v>98</v>
      </c>
      <c r="D106" s="57">
        <v>10</v>
      </c>
    </row>
    <row r="107" spans="1:4">
      <c r="A107" s="38" t="s">
        <v>197</v>
      </c>
      <c r="D107" s="57">
        <v>0</v>
      </c>
    </row>
    <row r="108" spans="1:4">
      <c r="A108" s="35" t="s">
        <v>69</v>
      </c>
      <c r="C108" s="30" t="s">
        <v>98</v>
      </c>
      <c r="D108" s="57">
        <v>244.68</v>
      </c>
    </row>
    <row r="109" spans="1:4">
      <c r="A109" s="35" t="s">
        <v>70</v>
      </c>
      <c r="C109" s="30" t="s">
        <v>101</v>
      </c>
      <c r="D109" s="57">
        <v>74.66</v>
      </c>
    </row>
    <row r="110" spans="1:4">
      <c r="A110" s="35" t="s">
        <v>71</v>
      </c>
      <c r="B110" s="30" t="s">
        <v>127</v>
      </c>
      <c r="C110" s="30" t="s">
        <v>98</v>
      </c>
      <c r="D110" s="57">
        <v>458</v>
      </c>
    </row>
    <row r="111" spans="1:4">
      <c r="A111" s="38" t="s">
        <v>198</v>
      </c>
      <c r="D111" s="57">
        <v>0</v>
      </c>
    </row>
    <row r="112" spans="1:4">
      <c r="A112" s="61" t="s">
        <v>72</v>
      </c>
      <c r="B112" s="30" t="s">
        <v>128</v>
      </c>
      <c r="C112" s="30" t="s">
        <v>102</v>
      </c>
      <c r="D112" s="57">
        <v>124.9</v>
      </c>
    </row>
    <row r="113" spans="1:6">
      <c r="A113" s="61" t="s">
        <v>72</v>
      </c>
      <c r="B113" s="30" t="s">
        <v>128</v>
      </c>
      <c r="C113" s="30" t="s">
        <v>103</v>
      </c>
      <c r="D113" s="57">
        <v>89.9</v>
      </c>
    </row>
    <row r="114" spans="1:6">
      <c r="A114" s="61" t="s">
        <v>72</v>
      </c>
      <c r="B114" s="30" t="s">
        <v>128</v>
      </c>
      <c r="C114" s="30" t="s">
        <v>104</v>
      </c>
      <c r="D114" s="57">
        <v>73.3</v>
      </c>
    </row>
    <row r="115" spans="1:6">
      <c r="A115" s="38" t="s">
        <v>199</v>
      </c>
      <c r="D115" s="57">
        <v>0</v>
      </c>
    </row>
    <row r="116" spans="1:6">
      <c r="A116" s="35" t="s">
        <v>75</v>
      </c>
      <c r="C116" s="30" t="s">
        <v>98</v>
      </c>
      <c r="D116" s="57">
        <v>28</v>
      </c>
    </row>
    <row r="117" spans="1:6">
      <c r="A117" s="35" t="s">
        <v>76</v>
      </c>
      <c r="C117" s="30" t="s">
        <v>98</v>
      </c>
      <c r="D117" s="57">
        <v>18</v>
      </c>
    </row>
    <row r="118" spans="1:6">
      <c r="A118" s="38" t="s">
        <v>200</v>
      </c>
      <c r="D118" s="57">
        <v>0</v>
      </c>
    </row>
    <row r="119" spans="1:6">
      <c r="A119" s="35" t="s">
        <v>77</v>
      </c>
      <c r="C119" s="30" t="s">
        <v>105</v>
      </c>
      <c r="D119" s="57">
        <v>228.88</v>
      </c>
    </row>
    <row r="120" spans="1:6" s="31" customFormat="1">
      <c r="A120" s="38" t="s">
        <v>201</v>
      </c>
      <c r="D120" s="59">
        <v>0</v>
      </c>
      <c r="E120" s="59"/>
    </row>
    <row r="121" spans="1:6" s="31" customFormat="1">
      <c r="A121" s="33" t="s">
        <v>202</v>
      </c>
      <c r="B121" s="31" t="s">
        <v>203</v>
      </c>
      <c r="C121" s="31" t="s">
        <v>6</v>
      </c>
      <c r="D121" s="59">
        <v>6.42</v>
      </c>
      <c r="E121" s="59">
        <v>0</v>
      </c>
    </row>
    <row r="122" spans="1:6">
      <c r="A122" s="35"/>
      <c r="D122" s="57">
        <v>0</v>
      </c>
    </row>
    <row r="123" spans="1:6">
      <c r="A123" s="54" t="s">
        <v>164</v>
      </c>
      <c r="B123" s="55"/>
      <c r="C123" s="55"/>
      <c r="D123" s="56">
        <v>0</v>
      </c>
      <c r="E123" s="56"/>
      <c r="F123" s="55"/>
    </row>
    <row r="124" spans="1:6">
      <c r="A124" s="38" t="s">
        <v>204</v>
      </c>
      <c r="D124" s="57">
        <v>0</v>
      </c>
    </row>
    <row r="125" spans="1:6">
      <c r="A125" s="35" t="s">
        <v>78</v>
      </c>
      <c r="C125" s="30" t="s">
        <v>98</v>
      </c>
      <c r="D125" s="57">
        <v>2.96</v>
      </c>
      <c r="E125" s="57">
        <v>15</v>
      </c>
      <c r="F125" s="30" t="s">
        <v>154</v>
      </c>
    </row>
    <row r="126" spans="1:6">
      <c r="A126" s="35" t="s">
        <v>147</v>
      </c>
      <c r="C126" s="30" t="s">
        <v>106</v>
      </c>
      <c r="D126" s="57">
        <v>0.44</v>
      </c>
      <c r="E126" s="57">
        <v>15</v>
      </c>
      <c r="F126" s="30" t="s">
        <v>154</v>
      </c>
    </row>
    <row r="127" spans="1:6">
      <c r="A127" s="35" t="s">
        <v>148</v>
      </c>
      <c r="C127" s="30" t="s">
        <v>98</v>
      </c>
      <c r="D127" s="57">
        <v>1.8</v>
      </c>
      <c r="E127" s="57">
        <v>15</v>
      </c>
      <c r="F127" s="30" t="s">
        <v>154</v>
      </c>
    </row>
    <row r="128" spans="1:6">
      <c r="A128" s="35" t="s">
        <v>149</v>
      </c>
      <c r="C128" s="58" t="s">
        <v>98</v>
      </c>
      <c r="D128" s="57">
        <v>2.6452</v>
      </c>
      <c r="E128" s="57">
        <v>15</v>
      </c>
      <c r="F128" s="30" t="s">
        <v>154</v>
      </c>
    </row>
    <row r="129" spans="1:6">
      <c r="A129" s="35" t="s">
        <v>150</v>
      </c>
      <c r="C129" s="58" t="s">
        <v>98</v>
      </c>
      <c r="D129" s="57">
        <v>128</v>
      </c>
      <c r="E129" s="57">
        <v>15</v>
      </c>
      <c r="F129" s="30" t="s">
        <v>154</v>
      </c>
    </row>
    <row r="130" spans="1:6">
      <c r="A130" s="38" t="s">
        <v>205</v>
      </c>
      <c r="D130" s="57">
        <v>0</v>
      </c>
    </row>
    <row r="131" spans="1:6">
      <c r="A131" s="35" t="s">
        <v>79</v>
      </c>
      <c r="B131" s="30" t="s">
        <v>130</v>
      </c>
      <c r="C131" s="30" t="s">
        <v>107</v>
      </c>
      <c r="D131" s="57">
        <v>8.26</v>
      </c>
    </row>
    <row r="132" spans="1:6">
      <c r="A132" s="35" t="s">
        <v>80</v>
      </c>
      <c r="B132" s="30" t="s">
        <v>131</v>
      </c>
      <c r="C132" s="30" t="s">
        <v>107</v>
      </c>
      <c r="D132" s="57">
        <v>11.4</v>
      </c>
    </row>
    <row r="133" spans="1:6">
      <c r="A133" s="35" t="s">
        <v>80</v>
      </c>
      <c r="B133" s="30" t="s">
        <v>132</v>
      </c>
      <c r="C133" s="30" t="s">
        <v>107</v>
      </c>
      <c r="D133" s="57">
        <v>8.9</v>
      </c>
    </row>
    <row r="134" spans="1:6">
      <c r="A134" s="35" t="s">
        <v>80</v>
      </c>
      <c r="B134" s="30" t="s">
        <v>133</v>
      </c>
      <c r="C134" s="30" t="s">
        <v>107</v>
      </c>
      <c r="D134" s="57">
        <v>5.22</v>
      </c>
    </row>
    <row r="135" spans="1:6">
      <c r="A135" s="35" t="s">
        <v>81</v>
      </c>
      <c r="B135" s="30" t="s">
        <v>134</v>
      </c>
      <c r="C135" s="30" t="s">
        <v>108</v>
      </c>
      <c r="D135" s="57">
        <v>1.88</v>
      </c>
    </row>
    <row r="136" spans="1:6">
      <c r="A136" s="35" t="s">
        <v>82</v>
      </c>
      <c r="B136" s="30" t="s">
        <v>135</v>
      </c>
      <c r="C136" s="30" t="s">
        <v>108</v>
      </c>
      <c r="D136" s="57">
        <v>2.92</v>
      </c>
    </row>
    <row r="137" spans="1:6">
      <c r="A137" s="38" t="s">
        <v>206</v>
      </c>
      <c r="D137" s="57">
        <v>0</v>
      </c>
    </row>
    <row r="138" spans="1:6">
      <c r="A138" s="35" t="s">
        <v>152</v>
      </c>
      <c r="C138" s="58" t="s">
        <v>151</v>
      </c>
      <c r="D138" s="57">
        <v>12.16</v>
      </c>
      <c r="F138" s="30" t="s">
        <v>153</v>
      </c>
    </row>
    <row r="139" spans="1:6">
      <c r="A139" s="38" t="s">
        <v>179</v>
      </c>
      <c r="D139" s="57">
        <v>0</v>
      </c>
    </row>
    <row r="140" spans="1:6">
      <c r="A140" s="35" t="s">
        <v>141</v>
      </c>
      <c r="C140" s="30" t="s">
        <v>98</v>
      </c>
      <c r="D140" s="57">
        <v>0.24</v>
      </c>
    </row>
    <row r="141" spans="1:6">
      <c r="A141" s="35" t="s">
        <v>142</v>
      </c>
      <c r="C141" s="30" t="s">
        <v>98</v>
      </c>
      <c r="D141" s="57">
        <v>0.26</v>
      </c>
    </row>
    <row r="142" spans="1:6">
      <c r="A142" s="38" t="s">
        <v>207</v>
      </c>
      <c r="D142" s="57">
        <v>0</v>
      </c>
    </row>
    <row r="143" spans="1:6">
      <c r="D143" s="57">
        <v>0</v>
      </c>
    </row>
    <row r="144" spans="1:6" s="31" customFormat="1">
      <c r="A144" s="38" t="s">
        <v>201</v>
      </c>
      <c r="D144" s="59">
        <v>0</v>
      </c>
      <c r="E144" s="59"/>
    </row>
    <row r="145" spans="1:6" s="31" customFormat="1">
      <c r="A145" s="33" t="s">
        <v>208</v>
      </c>
      <c r="B145" s="31" t="s">
        <v>209</v>
      </c>
      <c r="C145" s="31" t="s">
        <v>209</v>
      </c>
      <c r="D145" s="59">
        <v>62.22</v>
      </c>
      <c r="E145" s="59">
        <v>0</v>
      </c>
    </row>
    <row r="146" spans="1:6" s="31" customFormat="1">
      <c r="A146" s="33" t="s">
        <v>237</v>
      </c>
      <c r="C146" s="31" t="s">
        <v>238</v>
      </c>
      <c r="D146" s="59">
        <v>30.7</v>
      </c>
      <c r="E146" s="59"/>
    </row>
    <row r="147" spans="1:6">
      <c r="D147" s="57">
        <v>0</v>
      </c>
    </row>
    <row r="148" spans="1:6">
      <c r="A148" s="54" t="s">
        <v>143</v>
      </c>
      <c r="B148" s="55"/>
      <c r="C148" s="55"/>
      <c r="D148" s="56">
        <v>0</v>
      </c>
      <c r="E148" s="56"/>
      <c r="F148" s="55"/>
    </row>
    <row r="149" spans="1:6">
      <c r="A149" s="38" t="s">
        <v>210</v>
      </c>
      <c r="D149" s="57">
        <v>0</v>
      </c>
    </row>
    <row r="150" spans="1:6">
      <c r="A150" s="35" t="s">
        <v>155</v>
      </c>
      <c r="C150" s="30" t="s">
        <v>110</v>
      </c>
      <c r="D150" s="57">
        <v>22.66</v>
      </c>
    </row>
    <row r="151" spans="1:6">
      <c r="A151" s="35" t="s">
        <v>156</v>
      </c>
      <c r="C151" s="30" t="s">
        <v>110</v>
      </c>
      <c r="D151" s="57">
        <v>22.98</v>
      </c>
    </row>
    <row r="152" spans="1:6">
      <c r="A152" s="35" t="s">
        <v>157</v>
      </c>
      <c r="C152" s="30" t="s">
        <v>110</v>
      </c>
      <c r="D152" s="57">
        <v>39.340000000000003</v>
      </c>
    </row>
    <row r="153" spans="1:6">
      <c r="A153" s="38" t="s">
        <v>211</v>
      </c>
      <c r="D153" s="57">
        <v>0</v>
      </c>
    </row>
    <row r="154" spans="1:6">
      <c r="A154" s="35" t="s">
        <v>73</v>
      </c>
      <c r="B154" s="30" t="s">
        <v>129</v>
      </c>
      <c r="C154" s="30" t="s">
        <v>98</v>
      </c>
      <c r="D154" s="57">
        <v>8.6</v>
      </c>
    </row>
    <row r="155" spans="1:6">
      <c r="A155" s="35" t="s">
        <v>74</v>
      </c>
      <c r="C155" s="30" t="s">
        <v>98</v>
      </c>
      <c r="D155" s="57">
        <v>5.9</v>
      </c>
    </row>
    <row r="156" spans="1:6">
      <c r="D156" s="57">
        <v>0</v>
      </c>
    </row>
    <row r="157" spans="1:6">
      <c r="A157" s="54" t="s">
        <v>165</v>
      </c>
      <c r="B157" s="55"/>
      <c r="C157" s="55"/>
      <c r="D157" s="56">
        <v>0</v>
      </c>
      <c r="E157" s="56"/>
      <c r="F157" s="55"/>
    </row>
    <row r="158" spans="1:6">
      <c r="A158" s="62" t="s">
        <v>212</v>
      </c>
      <c r="D158" s="57">
        <v>0</v>
      </c>
    </row>
    <row r="159" spans="1:6">
      <c r="D159" s="57">
        <v>0</v>
      </c>
    </row>
    <row r="160" spans="1:6">
      <c r="A160" s="62" t="s">
        <v>207</v>
      </c>
      <c r="D160" s="57">
        <v>0</v>
      </c>
    </row>
    <row r="161" spans="1:6">
      <c r="A161" s="30" t="s">
        <v>213</v>
      </c>
      <c r="B161" s="30" t="s">
        <v>214</v>
      </c>
      <c r="C161" s="30" t="s">
        <v>98</v>
      </c>
      <c r="D161" s="57">
        <v>132.1</v>
      </c>
      <c r="E161" s="57">
        <v>0</v>
      </c>
    </row>
    <row r="162" spans="1:6">
      <c r="A162" s="30" t="s">
        <v>215</v>
      </c>
      <c r="B162" s="30" t="s">
        <v>214</v>
      </c>
      <c r="C162" s="30" t="s">
        <v>98</v>
      </c>
      <c r="D162" s="57">
        <v>182.28</v>
      </c>
      <c r="E162" s="57">
        <v>0</v>
      </c>
    </row>
    <row r="163" spans="1:6">
      <c r="A163" s="58" t="s">
        <v>216</v>
      </c>
      <c r="C163" s="30" t="s">
        <v>98</v>
      </c>
      <c r="D163" s="57">
        <v>22</v>
      </c>
      <c r="E163" s="57">
        <v>0</v>
      </c>
    </row>
    <row r="164" spans="1:6">
      <c r="A164" s="58" t="s">
        <v>217</v>
      </c>
      <c r="B164" s="30" t="s">
        <v>218</v>
      </c>
      <c r="C164" s="58" t="s">
        <v>98</v>
      </c>
      <c r="D164" s="57">
        <v>20.8</v>
      </c>
      <c r="E164" s="57">
        <v>0</v>
      </c>
    </row>
    <row r="165" spans="1:6">
      <c r="A165" s="58" t="s">
        <v>219</v>
      </c>
      <c r="B165" s="30" t="s">
        <v>220</v>
      </c>
      <c r="C165" s="58" t="s">
        <v>98</v>
      </c>
      <c r="D165" s="57">
        <v>12.88</v>
      </c>
      <c r="E165" s="57">
        <v>0</v>
      </c>
    </row>
    <row r="166" spans="1:6">
      <c r="D166" s="57">
        <v>0</v>
      </c>
    </row>
    <row r="167" spans="1:6">
      <c r="A167" s="54" t="s">
        <v>221</v>
      </c>
      <c r="B167" s="55"/>
      <c r="C167" s="55"/>
      <c r="D167" s="56">
        <v>0</v>
      </c>
      <c r="E167" s="56"/>
      <c r="F167" s="55"/>
    </row>
    <row r="168" spans="1:6">
      <c r="A168" s="66" t="s">
        <v>223</v>
      </c>
      <c r="D168" s="57">
        <v>0</v>
      </c>
    </row>
    <row r="169" spans="1:6">
      <c r="A169" s="58" t="s">
        <v>224</v>
      </c>
      <c r="C169" s="30" t="s">
        <v>6</v>
      </c>
      <c r="D169" s="57">
        <v>1.1000000000000001</v>
      </c>
      <c r="E169" s="57">
        <v>0</v>
      </c>
      <c r="F169" s="30" t="s">
        <v>226</v>
      </c>
    </row>
    <row r="170" spans="1:6">
      <c r="A170" s="58" t="s">
        <v>225</v>
      </c>
      <c r="C170" s="30" t="s">
        <v>6</v>
      </c>
      <c r="D170" s="57">
        <v>1.98</v>
      </c>
      <c r="E170" s="57">
        <v>0</v>
      </c>
      <c r="F170" s="30" t="s">
        <v>226</v>
      </c>
    </row>
    <row r="171" spans="1:6">
      <c r="D171" s="57">
        <v>0</v>
      </c>
    </row>
    <row r="172" spans="1:6">
      <c r="D172" s="57">
        <v>0</v>
      </c>
    </row>
    <row r="173" spans="1:6">
      <c r="D173" s="57">
        <v>0</v>
      </c>
    </row>
    <row r="174" spans="1:6">
      <c r="D174" s="57">
        <v>0</v>
      </c>
    </row>
    <row r="175" spans="1:6">
      <c r="A175" s="54" t="s">
        <v>222</v>
      </c>
      <c r="B175" s="55"/>
      <c r="C175" s="55"/>
      <c r="D175" s="56">
        <v>0</v>
      </c>
      <c r="E175" s="56"/>
      <c r="F175" s="55"/>
    </row>
    <row r="176" spans="1:6">
      <c r="A176" s="62" t="s">
        <v>207</v>
      </c>
      <c r="D176" s="57">
        <v>0</v>
      </c>
    </row>
    <row r="177" spans="1:5">
      <c r="A177" s="35" t="s">
        <v>159</v>
      </c>
      <c r="B177" s="30" t="s">
        <v>160</v>
      </c>
      <c r="C177" s="30" t="s">
        <v>6</v>
      </c>
      <c r="D177" s="57">
        <v>3.52</v>
      </c>
      <c r="E177" s="57">
        <v>0</v>
      </c>
    </row>
    <row r="178" spans="1:5">
      <c r="A178" s="30" t="s">
        <v>227</v>
      </c>
      <c r="B178" s="30" t="s">
        <v>231</v>
      </c>
      <c r="C178" s="30" t="s">
        <v>6</v>
      </c>
      <c r="D178" s="57">
        <v>1.8</v>
      </c>
      <c r="E178" s="57">
        <v>0</v>
      </c>
    </row>
    <row r="179" spans="1:5">
      <c r="A179" s="30" t="s">
        <v>228</v>
      </c>
      <c r="B179" s="30" t="s">
        <v>231</v>
      </c>
      <c r="C179" s="30" t="s">
        <v>6</v>
      </c>
      <c r="D179" s="57">
        <v>1.1599999999999999</v>
      </c>
      <c r="E179" s="57">
        <v>0</v>
      </c>
    </row>
    <row r="180" spans="1:5">
      <c r="A180" s="30" t="s">
        <v>229</v>
      </c>
      <c r="B180" s="30" t="s">
        <v>230</v>
      </c>
      <c r="C180" s="30" t="s">
        <v>6</v>
      </c>
      <c r="D180" s="57">
        <v>1.32</v>
      </c>
      <c r="E180" s="57">
        <v>0</v>
      </c>
    </row>
    <row r="181" spans="1:5">
      <c r="D181" s="57">
        <v>0</v>
      </c>
    </row>
    <row r="182" spans="1:5">
      <c r="A182" s="66" t="s">
        <v>239</v>
      </c>
      <c r="D182" s="57">
        <v>0</v>
      </c>
    </row>
    <row r="183" spans="1:5">
      <c r="A183" s="58" t="s">
        <v>241</v>
      </c>
      <c r="C183" s="58" t="s">
        <v>242</v>
      </c>
      <c r="D183" s="57">
        <v>23.244</v>
      </c>
      <c r="E183" s="57">
        <v>0</v>
      </c>
    </row>
    <row r="184" spans="1:5">
      <c r="A184" s="58" t="s">
        <v>243</v>
      </c>
      <c r="B184" s="30" t="s">
        <v>244</v>
      </c>
      <c r="C184" s="58" t="s">
        <v>232</v>
      </c>
      <c r="D184" s="57">
        <v>83.44</v>
      </c>
      <c r="E184" s="57">
        <v>0</v>
      </c>
    </row>
    <row r="186" spans="1:5">
      <c r="A186" s="30" t="s">
        <v>240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Calcul de Prix</vt:lpstr>
      <vt:lpstr>Famille</vt:lpstr>
      <vt:lpstr>Prix d'achats</vt:lpstr>
    </vt:vector>
  </TitlesOfParts>
  <Company>ComebackMusic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Flougierd Ploter</dc:creator>
  <cp:lastModifiedBy>Flougierd Ploter</cp:lastModifiedBy>
  <dcterms:created xsi:type="dcterms:W3CDTF">2013-08-18T21:13:47Z</dcterms:created>
  <dcterms:modified xsi:type="dcterms:W3CDTF">2013-09-22T13:30:03Z</dcterms:modified>
</cp:coreProperties>
</file>