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date1904="1"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EFF LOG\"/>
    </mc:Choice>
  </mc:AlternateContent>
  <xr:revisionPtr revIDLastSave="0" documentId="13_ncr:1_{12BFA1E6-B00A-4898-A650-0A36906DCBDF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Activité" sheetId="1" r:id="rId1"/>
    <sheet name="S11" sheetId="2" r:id="rId2"/>
    <sheet name="S12" sheetId="3" r:id="rId3"/>
  </sheets>
  <definedNames>
    <definedName name="_xlnm.Print_Titles" localSheetId="0">Activité!$1:$7</definedName>
    <definedName name="_xlnm.Print_Titles" localSheetId="1">'S11'!$1:$7</definedName>
    <definedName name="_xlnm.Print_Titles" localSheetId="2">'S12'!$1:$7</definedName>
    <definedName name="_xlnm.Print_Area" localSheetId="0">Activité!$B$103:$AE$121</definedName>
    <definedName name="_xlnm.Print_Area" localSheetId="1">'S11'!$B$103:$AE$121</definedName>
    <definedName name="_xlnm.Print_Area" localSheetId="2">'S12'!$B$103:$AE$121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3" i="2" l="1"/>
  <c r="J111" i="3" l="1"/>
  <c r="I111" i="3"/>
  <c r="J110" i="3"/>
  <c r="J109" i="3"/>
  <c r="I109" i="3"/>
  <c r="J108" i="3"/>
  <c r="AA107" i="3"/>
  <c r="J107" i="3"/>
  <c r="J106" i="3"/>
  <c r="I106" i="3"/>
  <c r="J105" i="3"/>
  <c r="J104" i="3"/>
  <c r="I104" i="3"/>
  <c r="J103" i="3"/>
  <c r="J102" i="3"/>
  <c r="J101" i="3"/>
  <c r="I101" i="3"/>
  <c r="J100" i="3"/>
  <c r="J99" i="3"/>
  <c r="I99" i="3"/>
  <c r="AA98" i="3"/>
  <c r="J98" i="3"/>
  <c r="I98" i="3"/>
  <c r="J97" i="3"/>
  <c r="J96" i="3"/>
  <c r="I96" i="3"/>
  <c r="J95" i="3"/>
  <c r="J94" i="3"/>
  <c r="I94" i="3"/>
  <c r="J93" i="3"/>
  <c r="J92" i="3"/>
  <c r="I92" i="3"/>
  <c r="J91" i="3"/>
  <c r="J90" i="3"/>
  <c r="I90" i="3"/>
  <c r="J89" i="3"/>
  <c r="AA88" i="3"/>
  <c r="J88" i="3"/>
  <c r="J87" i="3"/>
  <c r="I87" i="3"/>
  <c r="J86" i="3"/>
  <c r="J85" i="3"/>
  <c r="I85" i="3"/>
  <c r="J84" i="3"/>
  <c r="I84" i="3"/>
  <c r="J83" i="3"/>
  <c r="I83" i="3"/>
  <c r="J82" i="3"/>
  <c r="J81" i="3"/>
  <c r="I81" i="3"/>
  <c r="J80" i="3"/>
  <c r="AA79" i="3"/>
  <c r="J79" i="3"/>
  <c r="J78" i="3"/>
  <c r="I78" i="3"/>
  <c r="J77" i="3"/>
  <c r="J76" i="3"/>
  <c r="I76" i="3"/>
  <c r="J75" i="3"/>
  <c r="J74" i="3"/>
  <c r="I74" i="3"/>
  <c r="J73" i="3"/>
  <c r="J72" i="3"/>
  <c r="I72" i="3"/>
  <c r="J71" i="3"/>
  <c r="J70" i="3"/>
  <c r="I70" i="3"/>
  <c r="AA69" i="3"/>
  <c r="J69" i="3"/>
  <c r="I69" i="3"/>
  <c r="J68" i="3"/>
  <c r="J67" i="3"/>
  <c r="I67" i="3"/>
  <c r="J66" i="3"/>
  <c r="J65" i="3"/>
  <c r="I65" i="3"/>
  <c r="J64" i="3"/>
  <c r="I64" i="3"/>
  <c r="J63" i="3"/>
  <c r="J62" i="3"/>
  <c r="I62" i="3"/>
  <c r="J61" i="3"/>
  <c r="AA60" i="3"/>
  <c r="J60" i="3"/>
  <c r="J59" i="3"/>
  <c r="I59" i="3"/>
  <c r="J58" i="3"/>
  <c r="J57" i="3"/>
  <c r="I57" i="3"/>
  <c r="J56" i="3"/>
  <c r="J55" i="3"/>
  <c r="I55" i="3"/>
  <c r="J54" i="3"/>
  <c r="J53" i="3"/>
  <c r="I53" i="3"/>
  <c r="J52" i="3"/>
  <c r="J51" i="3"/>
  <c r="I51" i="3"/>
  <c r="AA50" i="3"/>
  <c r="J50" i="3"/>
  <c r="I50" i="3"/>
  <c r="J49" i="3"/>
  <c r="J48" i="3"/>
  <c r="I48" i="3"/>
  <c r="J47" i="3"/>
  <c r="J46" i="3"/>
  <c r="I46" i="3"/>
  <c r="J45" i="3"/>
  <c r="I45" i="3"/>
  <c r="J44" i="3"/>
  <c r="J43" i="3"/>
  <c r="I43" i="3"/>
  <c r="J42" i="3"/>
  <c r="AA41" i="3"/>
  <c r="J41" i="3"/>
  <c r="I41" i="3" s="1"/>
  <c r="J40" i="3"/>
  <c r="I40" i="3"/>
  <c r="J39" i="3"/>
  <c r="I39" i="3" s="1"/>
  <c r="J38" i="3"/>
  <c r="I38" i="3"/>
  <c r="J37" i="3"/>
  <c r="I37" i="3" s="1"/>
  <c r="J36" i="3"/>
  <c r="I36" i="3"/>
  <c r="J35" i="3"/>
  <c r="I35" i="3" s="1"/>
  <c r="J34" i="3"/>
  <c r="I34" i="3"/>
  <c r="J33" i="3"/>
  <c r="I33" i="3" s="1"/>
  <c r="J32" i="3"/>
  <c r="I32" i="3"/>
  <c r="AA31" i="3"/>
  <c r="J31" i="3"/>
  <c r="I31" i="3"/>
  <c r="J30" i="3"/>
  <c r="I30" i="3" s="1"/>
  <c r="J29" i="3"/>
  <c r="I29" i="3"/>
  <c r="J28" i="3"/>
  <c r="I28" i="3" s="1"/>
  <c r="J27" i="3"/>
  <c r="I27" i="3"/>
  <c r="J26" i="3"/>
  <c r="I26" i="3"/>
  <c r="J25" i="3"/>
  <c r="I25" i="3" s="1"/>
  <c r="J24" i="3"/>
  <c r="I24" i="3"/>
  <c r="J23" i="3"/>
  <c r="I23" i="3" s="1"/>
  <c r="AA22" i="3"/>
  <c r="J22" i="3"/>
  <c r="I22" i="3" s="1"/>
  <c r="J21" i="3"/>
  <c r="I21" i="3"/>
  <c r="J20" i="3"/>
  <c r="I20" i="3" s="1"/>
  <c r="J19" i="3"/>
  <c r="I19" i="3"/>
  <c r="J18" i="3"/>
  <c r="I18" i="3" s="1"/>
  <c r="J17" i="3"/>
  <c r="I17" i="3"/>
  <c r="J16" i="3"/>
  <c r="J15" i="3"/>
  <c r="I15" i="3"/>
  <c r="J14" i="3"/>
  <c r="J13" i="3"/>
  <c r="I13" i="3"/>
  <c r="AA12" i="3"/>
  <c r="J12" i="3"/>
  <c r="I12" i="3"/>
  <c r="J11" i="3"/>
  <c r="J10" i="3"/>
  <c r="I10" i="3"/>
  <c r="J9" i="3"/>
  <c r="J8" i="3"/>
  <c r="AB3" i="3"/>
  <c r="J111" i="2"/>
  <c r="I111" i="2"/>
  <c r="J110" i="2"/>
  <c r="J109" i="2"/>
  <c r="I109" i="2"/>
  <c r="J108" i="2"/>
  <c r="AA107" i="2"/>
  <c r="J107" i="2"/>
  <c r="J106" i="2"/>
  <c r="I106" i="2"/>
  <c r="J105" i="2"/>
  <c r="J104" i="2"/>
  <c r="I104" i="2"/>
  <c r="J103" i="2"/>
  <c r="J102" i="2"/>
  <c r="J101" i="2"/>
  <c r="I101" i="2"/>
  <c r="J100" i="2"/>
  <c r="J99" i="2"/>
  <c r="I99" i="2"/>
  <c r="AA98" i="2"/>
  <c r="J98" i="2"/>
  <c r="I98" i="2"/>
  <c r="J97" i="2"/>
  <c r="J96" i="2"/>
  <c r="I96" i="2"/>
  <c r="J95" i="2"/>
  <c r="J94" i="2"/>
  <c r="I94" i="2"/>
  <c r="J93" i="2"/>
  <c r="J92" i="2"/>
  <c r="I92" i="2"/>
  <c r="J91" i="2"/>
  <c r="J90" i="2"/>
  <c r="I90" i="2"/>
  <c r="J89" i="2"/>
  <c r="AA88" i="2"/>
  <c r="J88" i="2"/>
  <c r="J87" i="2"/>
  <c r="I87" i="2"/>
  <c r="J86" i="2"/>
  <c r="J85" i="2"/>
  <c r="I85" i="2"/>
  <c r="J84" i="2"/>
  <c r="I84" i="2"/>
  <c r="J83" i="2"/>
  <c r="I83" i="2"/>
  <c r="J82" i="2"/>
  <c r="J81" i="2"/>
  <c r="I81" i="2"/>
  <c r="J80" i="2"/>
  <c r="AA79" i="2"/>
  <c r="J79" i="2"/>
  <c r="J78" i="2"/>
  <c r="I78" i="2"/>
  <c r="J77" i="2"/>
  <c r="J76" i="2"/>
  <c r="I76" i="2"/>
  <c r="J75" i="2"/>
  <c r="J74" i="2"/>
  <c r="I74" i="2"/>
  <c r="J73" i="2"/>
  <c r="J72" i="2"/>
  <c r="I72" i="2"/>
  <c r="J71" i="2"/>
  <c r="J70" i="2"/>
  <c r="I70" i="2"/>
  <c r="AA69" i="2"/>
  <c r="J69" i="2"/>
  <c r="I69" i="2"/>
  <c r="J68" i="2"/>
  <c r="J67" i="2"/>
  <c r="I67" i="2"/>
  <c r="J66" i="2"/>
  <c r="J65" i="2"/>
  <c r="I65" i="2"/>
  <c r="J64" i="2"/>
  <c r="I64" i="2"/>
  <c r="J63" i="2"/>
  <c r="J62" i="2"/>
  <c r="I62" i="2"/>
  <c r="J61" i="2"/>
  <c r="AA60" i="2"/>
  <c r="J60" i="2"/>
  <c r="J59" i="2"/>
  <c r="I59" i="2"/>
  <c r="J58" i="2"/>
  <c r="J57" i="2"/>
  <c r="I57" i="2"/>
  <c r="J56" i="2"/>
  <c r="J55" i="2"/>
  <c r="I55" i="2"/>
  <c r="J54" i="2"/>
  <c r="J53" i="2"/>
  <c r="I53" i="2"/>
  <c r="J52" i="2"/>
  <c r="J51" i="2"/>
  <c r="I51" i="2"/>
  <c r="AA50" i="2"/>
  <c r="J50" i="2"/>
  <c r="I50" i="2"/>
  <c r="J49" i="2"/>
  <c r="J48" i="2"/>
  <c r="I48" i="2"/>
  <c r="J47" i="2"/>
  <c r="J46" i="2"/>
  <c r="I46" i="2"/>
  <c r="J45" i="2"/>
  <c r="I45" i="2"/>
  <c r="J44" i="2"/>
  <c r="J43" i="2"/>
  <c r="I43" i="2"/>
  <c r="J42" i="2"/>
  <c r="AA41" i="2"/>
  <c r="J41" i="2"/>
  <c r="I41" i="2"/>
  <c r="J40" i="2"/>
  <c r="I40" i="2" s="1"/>
  <c r="J39" i="2"/>
  <c r="I39" i="2" s="1"/>
  <c r="J38" i="2"/>
  <c r="I38" i="2"/>
  <c r="J37" i="2"/>
  <c r="J36" i="2"/>
  <c r="I36" i="2"/>
  <c r="J35" i="2"/>
  <c r="J34" i="2"/>
  <c r="I34" i="2"/>
  <c r="J33" i="2"/>
  <c r="J32" i="2"/>
  <c r="I32" i="2"/>
  <c r="AA31" i="2"/>
  <c r="J31" i="2"/>
  <c r="I31" i="2"/>
  <c r="J30" i="2"/>
  <c r="J29" i="2"/>
  <c r="I29" i="2"/>
  <c r="J28" i="2"/>
  <c r="J27" i="2"/>
  <c r="I27" i="2"/>
  <c r="J26" i="2"/>
  <c r="I26" i="2"/>
  <c r="J25" i="2"/>
  <c r="J24" i="2"/>
  <c r="I24" i="2"/>
  <c r="J23" i="2"/>
  <c r="AA22" i="2"/>
  <c r="J22" i="2"/>
  <c r="J21" i="2"/>
  <c r="I21" i="2"/>
  <c r="J20" i="2"/>
  <c r="J19" i="2"/>
  <c r="I19" i="2"/>
  <c r="J18" i="2"/>
  <c r="J17" i="2"/>
  <c r="I17" i="2"/>
  <c r="J16" i="2"/>
  <c r="J15" i="2"/>
  <c r="I15" i="2"/>
  <c r="J14" i="2"/>
  <c r="J13" i="2"/>
  <c r="I13" i="2"/>
  <c r="AA12" i="2"/>
  <c r="J12" i="2"/>
  <c r="I12" i="2"/>
  <c r="J11" i="2"/>
  <c r="J10" i="2"/>
  <c r="I10" i="2"/>
  <c r="J9" i="2"/>
  <c r="J8" i="2"/>
  <c r="AC4" i="3" l="1"/>
  <c r="I8" i="3"/>
  <c r="I9" i="3"/>
  <c r="I11" i="3"/>
  <c r="I14" i="3"/>
  <c r="I16" i="3"/>
  <c r="AC3" i="3"/>
  <c r="AF3" i="3" s="1"/>
  <c r="I44" i="3"/>
  <c r="I61" i="3"/>
  <c r="I66" i="3"/>
  <c r="I68" i="3"/>
  <c r="I71" i="3"/>
  <c r="I73" i="3"/>
  <c r="I75" i="3"/>
  <c r="I77" i="3"/>
  <c r="I79" i="3"/>
  <c r="I82" i="3"/>
  <c r="I89" i="3"/>
  <c r="I108" i="3"/>
  <c r="I42" i="3"/>
  <c r="I47" i="3"/>
  <c r="I49" i="3"/>
  <c r="I52" i="3"/>
  <c r="I54" i="3"/>
  <c r="I56" i="3"/>
  <c r="I58" i="3"/>
  <c r="I60" i="3"/>
  <c r="I63" i="3"/>
  <c r="I80" i="3"/>
  <c r="I86" i="3"/>
  <c r="I88" i="3"/>
  <c r="I91" i="3"/>
  <c r="I93" i="3"/>
  <c r="I95" i="3"/>
  <c r="I97" i="3"/>
  <c r="I100" i="3"/>
  <c r="I102" i="3"/>
  <c r="I103" i="3"/>
  <c r="I105" i="3"/>
  <c r="I107" i="3"/>
  <c r="I110" i="3"/>
  <c r="AC3" i="2"/>
  <c r="AF3" i="2" s="1"/>
  <c r="B8" i="2" s="1"/>
  <c r="I23" i="2"/>
  <c r="I28" i="2"/>
  <c r="I30" i="2"/>
  <c r="I33" i="2"/>
  <c r="I35" i="2"/>
  <c r="I37" i="2"/>
  <c r="AC4" i="2"/>
  <c r="I8" i="2"/>
  <c r="I9" i="2"/>
  <c r="I11" i="2"/>
  <c r="I14" i="2"/>
  <c r="I16" i="2"/>
  <c r="I18" i="2"/>
  <c r="I20" i="2"/>
  <c r="I22" i="2"/>
  <c r="I25" i="2"/>
  <c r="I47" i="2"/>
  <c r="I54" i="2"/>
  <c r="I58" i="2"/>
  <c r="I42" i="2"/>
  <c r="I49" i="2"/>
  <c r="I52" i="2"/>
  <c r="I56" i="2"/>
  <c r="I60" i="2"/>
  <c r="I63" i="2"/>
  <c r="I44" i="2"/>
  <c r="I61" i="2"/>
  <c r="I66" i="2"/>
  <c r="I68" i="2"/>
  <c r="I71" i="2"/>
  <c r="I73" i="2"/>
  <c r="I75" i="2"/>
  <c r="I77" i="2"/>
  <c r="I79" i="2"/>
  <c r="I82" i="2"/>
  <c r="I89" i="2"/>
  <c r="I108" i="2"/>
  <c r="I80" i="2"/>
  <c r="I86" i="2"/>
  <c r="I88" i="2"/>
  <c r="I91" i="2"/>
  <c r="I93" i="2"/>
  <c r="I95" i="2"/>
  <c r="I97" i="2"/>
  <c r="I100" i="2"/>
  <c r="I102" i="2"/>
  <c r="I103" i="2"/>
  <c r="I105" i="2"/>
  <c r="I107" i="2"/>
  <c r="I110" i="2"/>
  <c r="AA107" i="1"/>
  <c r="AF4" i="2" l="1"/>
  <c r="B27" i="2" s="1"/>
  <c r="B8" i="3"/>
  <c r="AF4" i="3"/>
  <c r="C26" i="2"/>
  <c r="D25" i="2"/>
  <c r="C24" i="2"/>
  <c r="D23" i="2"/>
  <c r="D22" i="2"/>
  <c r="C21" i="2"/>
  <c r="D20" i="2"/>
  <c r="C19" i="2"/>
  <c r="D18" i="2"/>
  <c r="C17" i="2"/>
  <c r="D16" i="2"/>
  <c r="C15" i="2"/>
  <c r="D14" i="2"/>
  <c r="C13" i="2"/>
  <c r="C12" i="2"/>
  <c r="D11" i="2"/>
  <c r="C10" i="2"/>
  <c r="D9" i="2"/>
  <c r="D8" i="2"/>
  <c r="C23" i="2"/>
  <c r="D13" i="2"/>
  <c r="D26" i="2"/>
  <c r="C25" i="2"/>
  <c r="D24" i="2"/>
  <c r="C22" i="2"/>
  <c r="D21" i="2"/>
  <c r="F21" i="2" s="1"/>
  <c r="C20" i="2"/>
  <c r="D19" i="2"/>
  <c r="F19" i="2" s="1"/>
  <c r="C18" i="2"/>
  <c r="D17" i="2"/>
  <c r="F17" i="2" s="1"/>
  <c r="C16" i="2"/>
  <c r="D15" i="2"/>
  <c r="F15" i="2" s="1"/>
  <c r="C14" i="2"/>
  <c r="D12" i="2"/>
  <c r="C11" i="2"/>
  <c r="D10" i="2"/>
  <c r="C9" i="2"/>
  <c r="C8" i="2"/>
  <c r="AF5" i="2"/>
  <c r="AA12" i="1"/>
  <c r="B27" i="3" l="1"/>
  <c r="AF5" i="3"/>
  <c r="C26" i="3"/>
  <c r="D25" i="3"/>
  <c r="C24" i="3"/>
  <c r="D23" i="3"/>
  <c r="D22" i="3"/>
  <c r="C21" i="3"/>
  <c r="D20" i="3"/>
  <c r="C19" i="3"/>
  <c r="D18" i="3"/>
  <c r="C17" i="3"/>
  <c r="D16" i="3"/>
  <c r="C15" i="3"/>
  <c r="D14" i="3"/>
  <c r="C13" i="3"/>
  <c r="C12" i="3"/>
  <c r="D11" i="3"/>
  <c r="C10" i="3"/>
  <c r="D9" i="3"/>
  <c r="D8" i="3"/>
  <c r="D26" i="3"/>
  <c r="F26" i="3" s="1"/>
  <c r="C25" i="3"/>
  <c r="D24" i="3"/>
  <c r="F24" i="3" s="1"/>
  <c r="C23" i="3"/>
  <c r="C22" i="3"/>
  <c r="D21" i="3"/>
  <c r="C20" i="3"/>
  <c r="D19" i="3"/>
  <c r="C18" i="3"/>
  <c r="D17" i="3"/>
  <c r="C16" i="3"/>
  <c r="D15" i="3"/>
  <c r="C14" i="3"/>
  <c r="D12" i="3"/>
  <c r="F12" i="3" s="1"/>
  <c r="C11" i="3"/>
  <c r="D10" i="3"/>
  <c r="F10" i="3" s="1"/>
  <c r="C9" i="3"/>
  <c r="C8" i="3"/>
  <c r="D13" i="3"/>
  <c r="F13" i="3" s="1"/>
  <c r="F13" i="2"/>
  <c r="F8" i="2"/>
  <c r="H8" i="2" s="1"/>
  <c r="C45" i="2"/>
  <c r="D44" i="2"/>
  <c r="C43" i="2"/>
  <c r="D42" i="2"/>
  <c r="C42" i="2"/>
  <c r="C41" i="2"/>
  <c r="C44" i="2"/>
  <c r="D41" i="2"/>
  <c r="F41" i="2" s="1"/>
  <c r="C40" i="2"/>
  <c r="D39" i="2"/>
  <c r="C38" i="2"/>
  <c r="D37" i="2"/>
  <c r="C36" i="2"/>
  <c r="D35" i="2"/>
  <c r="C34" i="2"/>
  <c r="D33" i="2"/>
  <c r="C32" i="2"/>
  <c r="C31" i="2"/>
  <c r="D30" i="2"/>
  <c r="C29" i="2"/>
  <c r="D28" i="2"/>
  <c r="C27" i="2"/>
  <c r="D45" i="2"/>
  <c r="F45" i="2" s="1"/>
  <c r="D43" i="2"/>
  <c r="D40" i="2"/>
  <c r="F40" i="2" s="1"/>
  <c r="C39" i="2"/>
  <c r="D38" i="2"/>
  <c r="F38" i="2" s="1"/>
  <c r="C37" i="2"/>
  <c r="D36" i="2"/>
  <c r="F36" i="2" s="1"/>
  <c r="C35" i="2"/>
  <c r="D34" i="2"/>
  <c r="F34" i="2" s="1"/>
  <c r="C33" i="2"/>
  <c r="D31" i="2"/>
  <c r="C30" i="2"/>
  <c r="D29" i="2"/>
  <c r="C28" i="2"/>
  <c r="D27" i="2"/>
  <c r="D32" i="2"/>
  <c r="H13" i="2"/>
  <c r="G13" i="2"/>
  <c r="F14" i="2"/>
  <c r="F16" i="2"/>
  <c r="F18" i="2"/>
  <c r="F20" i="2"/>
  <c r="F22" i="2"/>
  <c r="B46" i="2"/>
  <c r="AF6" i="2"/>
  <c r="F10" i="2"/>
  <c r="F12" i="2"/>
  <c r="H15" i="2"/>
  <c r="G15" i="2"/>
  <c r="H17" i="2"/>
  <c r="G17" i="2"/>
  <c r="H19" i="2"/>
  <c r="G19" i="2"/>
  <c r="H21" i="2"/>
  <c r="G21" i="2"/>
  <c r="F24" i="2"/>
  <c r="F26" i="2"/>
  <c r="F9" i="2"/>
  <c r="F11" i="2"/>
  <c r="F23" i="2"/>
  <c r="F25" i="2"/>
  <c r="AA98" i="1"/>
  <c r="AA88" i="1"/>
  <c r="F23" i="3" l="1"/>
  <c r="F25" i="3"/>
  <c r="H25" i="3" s="1"/>
  <c r="H13" i="3"/>
  <c r="G13" i="3"/>
  <c r="H24" i="3"/>
  <c r="G24" i="3"/>
  <c r="H26" i="3"/>
  <c r="G26" i="3"/>
  <c r="F9" i="3"/>
  <c r="F11" i="3"/>
  <c r="H23" i="3"/>
  <c r="G23" i="3"/>
  <c r="B46" i="3"/>
  <c r="AF6" i="3"/>
  <c r="H10" i="3"/>
  <c r="G10" i="3"/>
  <c r="H12" i="3"/>
  <c r="G12" i="3"/>
  <c r="F15" i="3"/>
  <c r="F17" i="3"/>
  <c r="F19" i="3"/>
  <c r="F21" i="3"/>
  <c r="F8" i="3"/>
  <c r="F14" i="3"/>
  <c r="F16" i="3"/>
  <c r="F18" i="3"/>
  <c r="F20" i="3"/>
  <c r="F22" i="3"/>
  <c r="C45" i="3"/>
  <c r="D44" i="3"/>
  <c r="C43" i="3"/>
  <c r="D42" i="3"/>
  <c r="D45" i="3"/>
  <c r="F45" i="3" s="1"/>
  <c r="C44" i="3"/>
  <c r="D43" i="3"/>
  <c r="F43" i="3" s="1"/>
  <c r="D41" i="3"/>
  <c r="C40" i="3"/>
  <c r="D39" i="3"/>
  <c r="C38" i="3"/>
  <c r="D37" i="3"/>
  <c r="C36" i="3"/>
  <c r="D35" i="3"/>
  <c r="C34" i="3"/>
  <c r="D33" i="3"/>
  <c r="C32" i="3"/>
  <c r="C31" i="3"/>
  <c r="D30" i="3"/>
  <c r="C29" i="3"/>
  <c r="D28" i="3"/>
  <c r="C27" i="3"/>
  <c r="C42" i="3"/>
  <c r="C41" i="3"/>
  <c r="D40" i="3"/>
  <c r="F40" i="3" s="1"/>
  <c r="C39" i="3"/>
  <c r="D38" i="3"/>
  <c r="F38" i="3" s="1"/>
  <c r="C37" i="3"/>
  <c r="D36" i="3"/>
  <c r="F36" i="3" s="1"/>
  <c r="C35" i="3"/>
  <c r="D34" i="3"/>
  <c r="F34" i="3" s="1"/>
  <c r="C33" i="3"/>
  <c r="D32" i="3"/>
  <c r="F32" i="3" s="1"/>
  <c r="D31" i="3"/>
  <c r="F31" i="3" s="1"/>
  <c r="C30" i="3"/>
  <c r="D29" i="3"/>
  <c r="F29" i="3" s="1"/>
  <c r="C28" i="3"/>
  <c r="D27" i="3"/>
  <c r="F27" i="3" s="1"/>
  <c r="G8" i="2"/>
  <c r="F27" i="2"/>
  <c r="H27" i="2" s="1"/>
  <c r="F29" i="2"/>
  <c r="G29" i="2" s="1"/>
  <c r="F31" i="2"/>
  <c r="G31" i="2" s="1"/>
  <c r="F28" i="2"/>
  <c r="G28" i="2" s="1"/>
  <c r="F30" i="2"/>
  <c r="H30" i="2" s="1"/>
  <c r="H23" i="2"/>
  <c r="G23" i="2"/>
  <c r="H9" i="2"/>
  <c r="G9" i="2"/>
  <c r="H24" i="2"/>
  <c r="G24" i="2"/>
  <c r="H10" i="2"/>
  <c r="G10" i="2"/>
  <c r="B65" i="2"/>
  <c r="AF7" i="2"/>
  <c r="H22" i="2"/>
  <c r="G22" i="2"/>
  <c r="H18" i="2"/>
  <c r="G18" i="2"/>
  <c r="H14" i="2"/>
  <c r="G14" i="2"/>
  <c r="H29" i="2"/>
  <c r="H34" i="2"/>
  <c r="G34" i="2"/>
  <c r="H36" i="2"/>
  <c r="G36" i="2"/>
  <c r="H38" i="2"/>
  <c r="G38" i="2"/>
  <c r="H40" i="2"/>
  <c r="G40" i="2"/>
  <c r="H45" i="2"/>
  <c r="G45" i="2"/>
  <c r="H25" i="2"/>
  <c r="G25" i="2"/>
  <c r="H11" i="2"/>
  <c r="G11" i="2"/>
  <c r="H26" i="2"/>
  <c r="G26" i="2"/>
  <c r="H12" i="2"/>
  <c r="G12" i="2"/>
  <c r="C64" i="2"/>
  <c r="D63" i="2"/>
  <c r="C62" i="2"/>
  <c r="D61" i="2"/>
  <c r="D60" i="2"/>
  <c r="C59" i="2"/>
  <c r="D58" i="2"/>
  <c r="C57" i="2"/>
  <c r="D56" i="2"/>
  <c r="C55" i="2"/>
  <c r="D54" i="2"/>
  <c r="C53" i="2"/>
  <c r="D52" i="2"/>
  <c r="C51" i="2"/>
  <c r="C50" i="2"/>
  <c r="D49" i="2"/>
  <c r="C48" i="2"/>
  <c r="D47" i="2"/>
  <c r="C46" i="2"/>
  <c r="D64" i="2"/>
  <c r="C63" i="2"/>
  <c r="D62" i="2"/>
  <c r="C60" i="2"/>
  <c r="D59" i="2"/>
  <c r="F59" i="2" s="1"/>
  <c r="C58" i="2"/>
  <c r="D57" i="2"/>
  <c r="F57" i="2" s="1"/>
  <c r="C56" i="2"/>
  <c r="D55" i="2"/>
  <c r="F55" i="2" s="1"/>
  <c r="C54" i="2"/>
  <c r="D53" i="2"/>
  <c r="F53" i="2" s="1"/>
  <c r="C52" i="2"/>
  <c r="D50" i="2"/>
  <c r="C49" i="2"/>
  <c r="D48" i="2"/>
  <c r="C47" i="2"/>
  <c r="D46" i="2"/>
  <c r="C61" i="2"/>
  <c r="D51" i="2"/>
  <c r="F51" i="2" s="1"/>
  <c r="H20" i="2"/>
  <c r="G20" i="2"/>
  <c r="H16" i="2"/>
  <c r="G16" i="2"/>
  <c r="F32" i="2"/>
  <c r="F43" i="2"/>
  <c r="F33" i="2"/>
  <c r="F35" i="2"/>
  <c r="F37" i="2"/>
  <c r="F39" i="2"/>
  <c r="H41" i="2"/>
  <c r="G41" i="2"/>
  <c r="F42" i="2"/>
  <c r="F44" i="2"/>
  <c r="AA79" i="1"/>
  <c r="AA69" i="1"/>
  <c r="AA60" i="1"/>
  <c r="G25" i="3" l="1"/>
  <c r="H32" i="3"/>
  <c r="G32" i="3"/>
  <c r="H34" i="3"/>
  <c r="G34" i="3"/>
  <c r="H36" i="3"/>
  <c r="G36" i="3"/>
  <c r="H38" i="3"/>
  <c r="G38" i="3"/>
  <c r="H40" i="3"/>
  <c r="G40" i="3"/>
  <c r="F28" i="3"/>
  <c r="F30" i="3"/>
  <c r="H43" i="3"/>
  <c r="G43" i="3"/>
  <c r="H45" i="3"/>
  <c r="G45" i="3"/>
  <c r="H20" i="3"/>
  <c r="G20" i="3"/>
  <c r="H16" i="3"/>
  <c r="G16" i="3"/>
  <c r="H8" i="3"/>
  <c r="G8" i="3"/>
  <c r="H19" i="3"/>
  <c r="G19" i="3"/>
  <c r="H15" i="3"/>
  <c r="G15" i="3"/>
  <c r="B65" i="3"/>
  <c r="AF7" i="3"/>
  <c r="H11" i="3"/>
  <c r="G11" i="3"/>
  <c r="H28" i="2"/>
  <c r="H27" i="3"/>
  <c r="G27" i="3"/>
  <c r="H29" i="3"/>
  <c r="G29" i="3"/>
  <c r="H31" i="3"/>
  <c r="G31" i="3"/>
  <c r="F33" i="3"/>
  <c r="F35" i="3"/>
  <c r="F37" i="3"/>
  <c r="F39" i="3"/>
  <c r="F41" i="3"/>
  <c r="F42" i="3"/>
  <c r="F44" i="3"/>
  <c r="H22" i="3"/>
  <c r="G22" i="3"/>
  <c r="H18" i="3"/>
  <c r="G18" i="3"/>
  <c r="H14" i="3"/>
  <c r="G14" i="3"/>
  <c r="H21" i="3"/>
  <c r="G21" i="3"/>
  <c r="H17" i="3"/>
  <c r="G17" i="3"/>
  <c r="C64" i="3"/>
  <c r="D63" i="3"/>
  <c r="C62" i="3"/>
  <c r="D61" i="3"/>
  <c r="D60" i="3"/>
  <c r="C59" i="3"/>
  <c r="D58" i="3"/>
  <c r="C57" i="3"/>
  <c r="D56" i="3"/>
  <c r="C55" i="3"/>
  <c r="D54" i="3"/>
  <c r="C53" i="3"/>
  <c r="D52" i="3"/>
  <c r="C51" i="3"/>
  <c r="C50" i="3"/>
  <c r="D49" i="3"/>
  <c r="C48" i="3"/>
  <c r="D47" i="3"/>
  <c r="C46" i="3"/>
  <c r="C61" i="3"/>
  <c r="D51" i="3"/>
  <c r="D64" i="3"/>
  <c r="C63" i="3"/>
  <c r="D62" i="3"/>
  <c r="C60" i="3"/>
  <c r="D59" i="3"/>
  <c r="F59" i="3" s="1"/>
  <c r="C58" i="3"/>
  <c r="D57" i="3"/>
  <c r="F57" i="3" s="1"/>
  <c r="C56" i="3"/>
  <c r="D55" i="3"/>
  <c r="F55" i="3" s="1"/>
  <c r="C54" i="3"/>
  <c r="D53" i="3"/>
  <c r="F53" i="3" s="1"/>
  <c r="C52" i="3"/>
  <c r="D50" i="3"/>
  <c r="C49" i="3"/>
  <c r="D48" i="3"/>
  <c r="C47" i="3"/>
  <c r="D46" i="3"/>
  <c r="H9" i="3"/>
  <c r="G9" i="3"/>
  <c r="G30" i="2"/>
  <c r="H31" i="2"/>
  <c r="G27" i="2"/>
  <c r="H42" i="2"/>
  <c r="G42" i="2"/>
  <c r="H37" i="2"/>
  <c r="G37" i="2"/>
  <c r="H33" i="2"/>
  <c r="G33" i="2"/>
  <c r="H32" i="2"/>
  <c r="G32" i="2"/>
  <c r="F52" i="2"/>
  <c r="F54" i="2"/>
  <c r="F56" i="2"/>
  <c r="F58" i="2"/>
  <c r="F60" i="2"/>
  <c r="B84" i="2"/>
  <c r="AF8" i="2"/>
  <c r="B103" i="2" s="1"/>
  <c r="H44" i="2"/>
  <c r="G44" i="2"/>
  <c r="H39" i="2"/>
  <c r="G39" i="2"/>
  <c r="H35" i="2"/>
  <c r="G35" i="2"/>
  <c r="H43" i="2"/>
  <c r="G43" i="2"/>
  <c r="H51" i="2"/>
  <c r="G51" i="2"/>
  <c r="F46" i="2"/>
  <c r="F48" i="2"/>
  <c r="F50" i="2"/>
  <c r="H53" i="2"/>
  <c r="G53" i="2"/>
  <c r="H55" i="2"/>
  <c r="G55" i="2"/>
  <c r="H57" i="2"/>
  <c r="G57" i="2"/>
  <c r="H59" i="2"/>
  <c r="G59" i="2"/>
  <c r="F62" i="2"/>
  <c r="F64" i="2"/>
  <c r="F47" i="2"/>
  <c r="F49" i="2"/>
  <c r="F61" i="2"/>
  <c r="F63" i="2"/>
  <c r="C83" i="2"/>
  <c r="D82" i="2"/>
  <c r="C81" i="2"/>
  <c r="D80" i="2"/>
  <c r="D79" i="2"/>
  <c r="C78" i="2"/>
  <c r="D77" i="2"/>
  <c r="C76" i="2"/>
  <c r="D75" i="2"/>
  <c r="C74" i="2"/>
  <c r="D73" i="2"/>
  <c r="C72" i="2"/>
  <c r="D71" i="2"/>
  <c r="C70" i="2"/>
  <c r="C69" i="2"/>
  <c r="D68" i="2"/>
  <c r="C67" i="2"/>
  <c r="D66" i="2"/>
  <c r="C65" i="2"/>
  <c r="D83" i="2"/>
  <c r="C82" i="2"/>
  <c r="D81" i="2"/>
  <c r="C80" i="2"/>
  <c r="D70" i="2"/>
  <c r="F70" i="2" s="1"/>
  <c r="D78" i="2"/>
  <c r="D76" i="2"/>
  <c r="F76" i="2" s="1"/>
  <c r="D74" i="2"/>
  <c r="D72" i="2"/>
  <c r="F72" i="2" s="1"/>
  <c r="D69" i="2"/>
  <c r="F69" i="2" s="1"/>
  <c r="D67" i="2"/>
  <c r="D65" i="2"/>
  <c r="F65" i="2" s="1"/>
  <c r="C79" i="2"/>
  <c r="C77" i="2"/>
  <c r="C75" i="2"/>
  <c r="C73" i="2"/>
  <c r="C71" i="2"/>
  <c r="C68" i="2"/>
  <c r="C66" i="2"/>
  <c r="AA50" i="1"/>
  <c r="AA41" i="1"/>
  <c r="J8" i="1"/>
  <c r="J9" i="1"/>
  <c r="J10" i="1"/>
  <c r="J11" i="1"/>
  <c r="J12" i="1"/>
  <c r="J13" i="1"/>
  <c r="J14" i="1"/>
  <c r="J15" i="1"/>
  <c r="J16" i="1"/>
  <c r="AA31" i="1"/>
  <c r="AA22" i="1"/>
  <c r="F51" i="3" l="1"/>
  <c r="H51" i="3"/>
  <c r="G51" i="3"/>
  <c r="F52" i="3"/>
  <c r="F54" i="3"/>
  <c r="F56" i="3"/>
  <c r="F58" i="3"/>
  <c r="F60" i="3"/>
  <c r="H44" i="3"/>
  <c r="G44" i="3"/>
  <c r="H41" i="3"/>
  <c r="G41" i="3"/>
  <c r="H37" i="3"/>
  <c r="G37" i="3"/>
  <c r="H33" i="3"/>
  <c r="G33" i="3"/>
  <c r="B84" i="3"/>
  <c r="AF8" i="3"/>
  <c r="B103" i="3" s="1"/>
  <c r="H30" i="3"/>
  <c r="G30" i="3"/>
  <c r="F46" i="3"/>
  <c r="F48" i="3"/>
  <c r="F50" i="3"/>
  <c r="H53" i="3"/>
  <c r="G53" i="3"/>
  <c r="H55" i="3"/>
  <c r="G55" i="3"/>
  <c r="H57" i="3"/>
  <c r="G57" i="3"/>
  <c r="H59" i="3"/>
  <c r="G59" i="3"/>
  <c r="F62" i="3"/>
  <c r="F64" i="3"/>
  <c r="F47" i="3"/>
  <c r="F49" i="3"/>
  <c r="F61" i="3"/>
  <c r="F63" i="3"/>
  <c r="H42" i="3"/>
  <c r="G42" i="3"/>
  <c r="H39" i="3"/>
  <c r="G39" i="3"/>
  <c r="H35" i="3"/>
  <c r="G35" i="3"/>
  <c r="C83" i="3"/>
  <c r="D82" i="3"/>
  <c r="C81" i="3"/>
  <c r="D80" i="3"/>
  <c r="D79" i="3"/>
  <c r="C78" i="3"/>
  <c r="D77" i="3"/>
  <c r="C76" i="3"/>
  <c r="D75" i="3"/>
  <c r="C74" i="3"/>
  <c r="D73" i="3"/>
  <c r="C72" i="3"/>
  <c r="D71" i="3"/>
  <c r="C70" i="3"/>
  <c r="C69" i="3"/>
  <c r="D68" i="3"/>
  <c r="C67" i="3"/>
  <c r="D66" i="3"/>
  <c r="C65" i="3"/>
  <c r="D83" i="3"/>
  <c r="C82" i="3"/>
  <c r="D81" i="3"/>
  <c r="C79" i="3"/>
  <c r="D78" i="3"/>
  <c r="F78" i="3" s="1"/>
  <c r="C77" i="3"/>
  <c r="D76" i="3"/>
  <c r="F76" i="3" s="1"/>
  <c r="C75" i="3"/>
  <c r="D74" i="3"/>
  <c r="F74" i="3" s="1"/>
  <c r="C73" i="3"/>
  <c r="D72" i="3"/>
  <c r="F72" i="3" s="1"/>
  <c r="C71" i="3"/>
  <c r="D69" i="3"/>
  <c r="C68" i="3"/>
  <c r="D67" i="3"/>
  <c r="C66" i="3"/>
  <c r="D65" i="3"/>
  <c r="C80" i="3"/>
  <c r="D70" i="3"/>
  <c r="F70" i="3" s="1"/>
  <c r="H28" i="3"/>
  <c r="G28" i="3"/>
  <c r="F67" i="2"/>
  <c r="G67" i="2" s="1"/>
  <c r="F81" i="2"/>
  <c r="H81" i="2" s="1"/>
  <c r="F83" i="2"/>
  <c r="H83" i="2" s="1"/>
  <c r="F68" i="2"/>
  <c r="G68" i="2" s="1"/>
  <c r="F80" i="2"/>
  <c r="H80" i="2" s="1"/>
  <c r="F82" i="2"/>
  <c r="G82" i="2" s="1"/>
  <c r="H67" i="2"/>
  <c r="H72" i="2"/>
  <c r="G72" i="2"/>
  <c r="H76" i="2"/>
  <c r="G76" i="2"/>
  <c r="H70" i="2"/>
  <c r="G70" i="2"/>
  <c r="G81" i="2"/>
  <c r="G83" i="2"/>
  <c r="F66" i="2"/>
  <c r="G80" i="2"/>
  <c r="H82" i="2"/>
  <c r="H61" i="2"/>
  <c r="G61" i="2"/>
  <c r="H47" i="2"/>
  <c r="G47" i="2"/>
  <c r="H62" i="2"/>
  <c r="G62" i="2"/>
  <c r="H48" i="2"/>
  <c r="G48" i="2"/>
  <c r="D102" i="2"/>
  <c r="C101" i="2"/>
  <c r="D100" i="2"/>
  <c r="C99" i="2"/>
  <c r="C98" i="2"/>
  <c r="D97" i="2"/>
  <c r="C96" i="2"/>
  <c r="D95" i="2"/>
  <c r="C94" i="2"/>
  <c r="D93" i="2"/>
  <c r="C92" i="2"/>
  <c r="D91" i="2"/>
  <c r="C90" i="2"/>
  <c r="D89" i="2"/>
  <c r="D88" i="2"/>
  <c r="C87" i="2"/>
  <c r="D86" i="2"/>
  <c r="C85" i="2"/>
  <c r="D99" i="2"/>
  <c r="C89" i="2"/>
  <c r="C84" i="2"/>
  <c r="D101" i="2"/>
  <c r="F101" i="2" s="1"/>
  <c r="D98" i="2"/>
  <c r="F98" i="2" s="1"/>
  <c r="D96" i="2"/>
  <c r="D94" i="2"/>
  <c r="F94" i="2" s="1"/>
  <c r="D92" i="2"/>
  <c r="D90" i="2"/>
  <c r="F90" i="2" s="1"/>
  <c r="C88" i="2"/>
  <c r="C86" i="2"/>
  <c r="C102" i="2"/>
  <c r="C100" i="2"/>
  <c r="C97" i="2"/>
  <c r="C95" i="2"/>
  <c r="C93" i="2"/>
  <c r="C91" i="2"/>
  <c r="D87" i="2"/>
  <c r="F87" i="2" s="1"/>
  <c r="D85" i="2"/>
  <c r="D84" i="2"/>
  <c r="H58" i="2"/>
  <c r="G58" i="2"/>
  <c r="H54" i="2"/>
  <c r="G54" i="2"/>
  <c r="H65" i="2"/>
  <c r="G65" i="2"/>
  <c r="H69" i="2"/>
  <c r="G69" i="2"/>
  <c r="F74" i="2"/>
  <c r="F78" i="2"/>
  <c r="F71" i="2"/>
  <c r="F73" i="2"/>
  <c r="F75" i="2"/>
  <c r="F77" i="2"/>
  <c r="F79" i="2"/>
  <c r="H63" i="2"/>
  <c r="G63" i="2"/>
  <c r="H49" i="2"/>
  <c r="G49" i="2"/>
  <c r="H64" i="2"/>
  <c r="G64" i="2"/>
  <c r="H50" i="2"/>
  <c r="G50" i="2"/>
  <c r="H46" i="2"/>
  <c r="G46" i="2"/>
  <c r="C111" i="2"/>
  <c r="D110" i="2"/>
  <c r="C109" i="2"/>
  <c r="D108" i="2"/>
  <c r="D107" i="2"/>
  <c r="C106" i="2"/>
  <c r="D105" i="2"/>
  <c r="C104" i="2"/>
  <c r="D103" i="2"/>
  <c r="C108" i="2"/>
  <c r="D111" i="2"/>
  <c r="F111" i="2" s="1"/>
  <c r="D109" i="2"/>
  <c r="C107" i="2"/>
  <c r="C105" i="2"/>
  <c r="C103" i="2"/>
  <c r="C110" i="2"/>
  <c r="D106" i="2"/>
  <c r="D104" i="2"/>
  <c r="F104" i="2" s="1"/>
  <c r="H60" i="2"/>
  <c r="G60" i="2"/>
  <c r="H56" i="2"/>
  <c r="G56" i="2"/>
  <c r="H52" i="2"/>
  <c r="G52" i="2"/>
  <c r="AC3" i="1"/>
  <c r="AF3" i="1" s="1"/>
  <c r="B8" i="1" s="1"/>
  <c r="AC4" i="1"/>
  <c r="AB3" i="1"/>
  <c r="I16" i="1"/>
  <c r="I14" i="1"/>
  <c r="I12" i="1"/>
  <c r="I10" i="1"/>
  <c r="I8" i="1"/>
  <c r="I15" i="1"/>
  <c r="I13" i="1"/>
  <c r="I11" i="1"/>
  <c r="I9" i="1"/>
  <c r="F85" i="2" l="1"/>
  <c r="F99" i="2"/>
  <c r="F88" i="2"/>
  <c r="F102" i="2"/>
  <c r="H102" i="2" s="1"/>
  <c r="H68" i="2"/>
  <c r="F71" i="3"/>
  <c r="F73" i="3"/>
  <c r="F75" i="3"/>
  <c r="F77" i="3"/>
  <c r="F79" i="3"/>
  <c r="H63" i="3"/>
  <c r="G63" i="3"/>
  <c r="H49" i="3"/>
  <c r="G49" i="3"/>
  <c r="H64" i="3"/>
  <c r="G64" i="3"/>
  <c r="H50" i="3"/>
  <c r="G50" i="3"/>
  <c r="H46" i="3"/>
  <c r="G46" i="3"/>
  <c r="C111" i="3"/>
  <c r="D110" i="3"/>
  <c r="C109" i="3"/>
  <c r="D108" i="3"/>
  <c r="D107" i="3"/>
  <c r="C106" i="3"/>
  <c r="D105" i="3"/>
  <c r="C104" i="3"/>
  <c r="D103" i="3"/>
  <c r="C108" i="3"/>
  <c r="D111" i="3"/>
  <c r="F111" i="3" s="1"/>
  <c r="D109" i="3"/>
  <c r="C107" i="3"/>
  <c r="C105" i="3"/>
  <c r="C103" i="3"/>
  <c r="C110" i="3"/>
  <c r="D106" i="3"/>
  <c r="D104" i="3"/>
  <c r="F104" i="3" s="1"/>
  <c r="H60" i="3"/>
  <c r="G60" i="3"/>
  <c r="H56" i="3"/>
  <c r="G56" i="3"/>
  <c r="H52" i="3"/>
  <c r="G52" i="3"/>
  <c r="H70" i="3"/>
  <c r="G70" i="3"/>
  <c r="F65" i="3"/>
  <c r="F67" i="3"/>
  <c r="F69" i="3"/>
  <c r="H72" i="3"/>
  <c r="G72" i="3"/>
  <c r="H74" i="3"/>
  <c r="G74" i="3"/>
  <c r="H76" i="3"/>
  <c r="G76" i="3"/>
  <c r="H78" i="3"/>
  <c r="G78" i="3"/>
  <c r="F81" i="3"/>
  <c r="F83" i="3"/>
  <c r="F66" i="3"/>
  <c r="F68" i="3"/>
  <c r="F80" i="3"/>
  <c r="F82" i="3"/>
  <c r="H61" i="3"/>
  <c r="G61" i="3"/>
  <c r="H47" i="3"/>
  <c r="G47" i="3"/>
  <c r="H62" i="3"/>
  <c r="G62" i="3"/>
  <c r="H48" i="3"/>
  <c r="G48" i="3"/>
  <c r="D102" i="3"/>
  <c r="C101" i="3"/>
  <c r="D100" i="3"/>
  <c r="C99" i="3"/>
  <c r="C98" i="3"/>
  <c r="D97" i="3"/>
  <c r="C96" i="3"/>
  <c r="D95" i="3"/>
  <c r="C94" i="3"/>
  <c r="D93" i="3"/>
  <c r="C92" i="3"/>
  <c r="D91" i="3"/>
  <c r="C90" i="3"/>
  <c r="D89" i="3"/>
  <c r="D88" i="3"/>
  <c r="C87" i="3"/>
  <c r="D86" i="3"/>
  <c r="C85" i="3"/>
  <c r="D99" i="3"/>
  <c r="F99" i="3" s="1"/>
  <c r="C89" i="3"/>
  <c r="C84" i="3"/>
  <c r="D101" i="3"/>
  <c r="F101" i="3" s="1"/>
  <c r="D98" i="3"/>
  <c r="F98" i="3" s="1"/>
  <c r="D96" i="3"/>
  <c r="D94" i="3"/>
  <c r="F94" i="3" s="1"/>
  <c r="D92" i="3"/>
  <c r="D90" i="3"/>
  <c r="F90" i="3" s="1"/>
  <c r="C88" i="3"/>
  <c r="C86" i="3"/>
  <c r="C102" i="3"/>
  <c r="C100" i="3"/>
  <c r="C97" i="3"/>
  <c r="C95" i="3"/>
  <c r="C93" i="3"/>
  <c r="C91" i="3"/>
  <c r="D87" i="3"/>
  <c r="F87" i="3" s="1"/>
  <c r="D85" i="3"/>
  <c r="F85" i="3" s="1"/>
  <c r="D84" i="3"/>
  <c r="H58" i="3"/>
  <c r="G58" i="3"/>
  <c r="H54" i="3"/>
  <c r="G54" i="3"/>
  <c r="AA42" i="2"/>
  <c r="AD42" i="2" s="1"/>
  <c r="AA32" i="2"/>
  <c r="AD32" i="2" s="1"/>
  <c r="F106" i="2"/>
  <c r="H106" i="2" s="1"/>
  <c r="F105" i="2"/>
  <c r="G105" i="2" s="1"/>
  <c r="H111" i="2"/>
  <c r="G111" i="2"/>
  <c r="F103" i="2"/>
  <c r="F107" i="2"/>
  <c r="AA61" i="2"/>
  <c r="AD61" i="2" s="1"/>
  <c r="AA23" i="2"/>
  <c r="AD23" i="2" s="1"/>
  <c r="H79" i="2"/>
  <c r="G79" i="2"/>
  <c r="H75" i="2"/>
  <c r="G75" i="2"/>
  <c r="H71" i="2"/>
  <c r="G71" i="2"/>
  <c r="H74" i="2"/>
  <c r="G74" i="2"/>
  <c r="H85" i="2"/>
  <c r="G85" i="2"/>
  <c r="H90" i="2"/>
  <c r="G90" i="2"/>
  <c r="H94" i="2"/>
  <c r="G94" i="2"/>
  <c r="H98" i="2"/>
  <c r="G98" i="2"/>
  <c r="H99" i="2"/>
  <c r="G99" i="2"/>
  <c r="F86" i="2"/>
  <c r="H88" i="2"/>
  <c r="G88" i="2"/>
  <c r="F100" i="2"/>
  <c r="H66" i="2"/>
  <c r="G66" i="2"/>
  <c r="AA70" i="2" s="1"/>
  <c r="AD70" i="2" s="1"/>
  <c r="AA13" i="2"/>
  <c r="AD13" i="2" s="1"/>
  <c r="H104" i="2"/>
  <c r="G104" i="2"/>
  <c r="F109" i="2"/>
  <c r="F108" i="2"/>
  <c r="F110" i="2"/>
  <c r="H77" i="2"/>
  <c r="AA80" i="2" s="1"/>
  <c r="AD80" i="2" s="1"/>
  <c r="G77" i="2"/>
  <c r="H73" i="2"/>
  <c r="G73" i="2"/>
  <c r="H78" i="2"/>
  <c r="G78" i="2"/>
  <c r="F84" i="2"/>
  <c r="H87" i="2"/>
  <c r="G87" i="2"/>
  <c r="F92" i="2"/>
  <c r="F96" i="2"/>
  <c r="H101" i="2"/>
  <c r="G101" i="2"/>
  <c r="F89" i="2"/>
  <c r="F91" i="2"/>
  <c r="F93" i="2"/>
  <c r="F95" i="2"/>
  <c r="F97" i="2"/>
  <c r="AA51" i="2"/>
  <c r="AD51" i="2" s="1"/>
  <c r="AF4" i="1"/>
  <c r="D25" i="1"/>
  <c r="J111" i="1"/>
  <c r="I111" i="1" s="1"/>
  <c r="J110" i="1"/>
  <c r="I110" i="1" s="1"/>
  <c r="J109" i="1"/>
  <c r="I109" i="1" s="1"/>
  <c r="J108" i="1"/>
  <c r="I108" i="1" s="1"/>
  <c r="J107" i="1"/>
  <c r="I107" i="1" s="1"/>
  <c r="J106" i="1"/>
  <c r="I106" i="1" s="1"/>
  <c r="J105" i="1"/>
  <c r="I105" i="1" s="1"/>
  <c r="J104" i="1"/>
  <c r="I104" i="1" s="1"/>
  <c r="J103" i="1"/>
  <c r="I103" i="1" s="1"/>
  <c r="J102" i="1"/>
  <c r="I102" i="1" s="1"/>
  <c r="J101" i="1"/>
  <c r="I101" i="1" s="1"/>
  <c r="J100" i="1"/>
  <c r="I100" i="1" s="1"/>
  <c r="J99" i="1"/>
  <c r="I99" i="1" s="1"/>
  <c r="J98" i="1"/>
  <c r="I98" i="1" s="1"/>
  <c r="J97" i="1"/>
  <c r="I97" i="1" s="1"/>
  <c r="J96" i="1"/>
  <c r="I96" i="1" s="1"/>
  <c r="J95" i="1"/>
  <c r="J94" i="1"/>
  <c r="J93" i="1"/>
  <c r="I93" i="1" s="1"/>
  <c r="J92" i="1"/>
  <c r="I92" i="1" s="1"/>
  <c r="J91" i="1"/>
  <c r="I91" i="1" s="1"/>
  <c r="J90" i="1"/>
  <c r="I90" i="1" s="1"/>
  <c r="J89" i="1"/>
  <c r="I89" i="1" s="1"/>
  <c r="J88" i="1"/>
  <c r="I88" i="1" s="1"/>
  <c r="J87" i="1"/>
  <c r="I87" i="1" s="1"/>
  <c r="J86" i="1"/>
  <c r="I86" i="1" s="1"/>
  <c r="J85" i="1"/>
  <c r="I85" i="1" s="1"/>
  <c r="J84" i="1"/>
  <c r="I84" i="1" s="1"/>
  <c r="J83" i="1"/>
  <c r="I83" i="1" s="1"/>
  <c r="J82" i="1"/>
  <c r="I82" i="1" s="1"/>
  <c r="J81" i="1"/>
  <c r="I81" i="1" s="1"/>
  <c r="J80" i="1"/>
  <c r="I80" i="1" s="1"/>
  <c r="J79" i="1"/>
  <c r="I79" i="1" s="1"/>
  <c r="J78" i="1"/>
  <c r="I78" i="1" s="1"/>
  <c r="J77" i="1"/>
  <c r="I77" i="1" s="1"/>
  <c r="J76" i="1"/>
  <c r="J75" i="1"/>
  <c r="J74" i="1"/>
  <c r="I74" i="1" s="1"/>
  <c r="J73" i="1"/>
  <c r="I73" i="1" s="1"/>
  <c r="J72" i="1"/>
  <c r="I72" i="1" s="1"/>
  <c r="J71" i="1"/>
  <c r="I71" i="1" s="1"/>
  <c r="J70" i="1"/>
  <c r="I70" i="1" s="1"/>
  <c r="J69" i="1"/>
  <c r="I69" i="1" s="1"/>
  <c r="J68" i="1"/>
  <c r="I68" i="1" s="1"/>
  <c r="J67" i="1"/>
  <c r="I67" i="1" s="1"/>
  <c r="J66" i="1"/>
  <c r="I66" i="1" s="1"/>
  <c r="J65" i="1"/>
  <c r="I65" i="1" s="1"/>
  <c r="J64" i="1"/>
  <c r="I64" i="1" s="1"/>
  <c r="J63" i="1"/>
  <c r="I63" i="1" s="1"/>
  <c r="J62" i="1"/>
  <c r="I62" i="1" s="1"/>
  <c r="J61" i="1"/>
  <c r="I61" i="1" s="1"/>
  <c r="J60" i="1"/>
  <c r="I60" i="1" s="1"/>
  <c r="J59" i="1"/>
  <c r="I59" i="1" s="1"/>
  <c r="J58" i="1"/>
  <c r="I58" i="1" s="1"/>
  <c r="J57" i="1"/>
  <c r="J56" i="1"/>
  <c r="J55" i="1"/>
  <c r="I55" i="1" s="1"/>
  <c r="J54" i="1"/>
  <c r="I54" i="1" s="1"/>
  <c r="J53" i="1"/>
  <c r="I53" i="1" s="1"/>
  <c r="J52" i="1"/>
  <c r="I52" i="1" s="1"/>
  <c r="J51" i="1"/>
  <c r="I51" i="1" s="1"/>
  <c r="J50" i="1"/>
  <c r="I50" i="1" s="1"/>
  <c r="J49" i="1"/>
  <c r="I49" i="1" s="1"/>
  <c r="J48" i="1"/>
  <c r="I48" i="1" s="1"/>
  <c r="J47" i="1"/>
  <c r="I47" i="1" s="1"/>
  <c r="J46" i="1"/>
  <c r="I46" i="1" s="1"/>
  <c r="J45" i="1"/>
  <c r="I45" i="1" s="1"/>
  <c r="J44" i="1"/>
  <c r="I44" i="1" s="1"/>
  <c r="J43" i="1"/>
  <c r="I43" i="1" s="1"/>
  <c r="J42" i="1"/>
  <c r="I42" i="1" s="1"/>
  <c r="J41" i="1"/>
  <c r="I41" i="1" s="1"/>
  <c r="J40" i="1"/>
  <c r="I40" i="1" s="1"/>
  <c r="J39" i="1"/>
  <c r="I39" i="1" s="1"/>
  <c r="J38" i="1"/>
  <c r="J37" i="1"/>
  <c r="J36" i="1"/>
  <c r="I36" i="1" s="1"/>
  <c r="J35" i="1"/>
  <c r="I35" i="1" s="1"/>
  <c r="J34" i="1"/>
  <c r="I34" i="1" s="1"/>
  <c r="J33" i="1"/>
  <c r="I33" i="1" s="1"/>
  <c r="J32" i="1"/>
  <c r="I32" i="1" s="1"/>
  <c r="J31" i="1"/>
  <c r="I31" i="1" s="1"/>
  <c r="J30" i="1"/>
  <c r="I30" i="1" s="1"/>
  <c r="J29" i="1"/>
  <c r="I29" i="1" s="1"/>
  <c r="J28" i="1"/>
  <c r="I28" i="1" s="1"/>
  <c r="J27" i="1"/>
  <c r="I27" i="1" s="1"/>
  <c r="G102" i="2" l="1"/>
  <c r="H105" i="2"/>
  <c r="G106" i="2"/>
  <c r="F88" i="3"/>
  <c r="G88" i="3" s="1"/>
  <c r="F102" i="3"/>
  <c r="F109" i="3"/>
  <c r="H109" i="3" s="1"/>
  <c r="F84" i="3"/>
  <c r="H87" i="3"/>
  <c r="G87" i="3"/>
  <c r="F92" i="3"/>
  <c r="F96" i="3"/>
  <c r="H101" i="3"/>
  <c r="G101" i="3"/>
  <c r="F89" i="3"/>
  <c r="F91" i="3"/>
  <c r="F93" i="3"/>
  <c r="F95" i="3"/>
  <c r="F97" i="3"/>
  <c r="AA13" i="3"/>
  <c r="AD13" i="3" s="1"/>
  <c r="H80" i="3"/>
  <c r="G80" i="3"/>
  <c r="H66" i="3"/>
  <c r="G66" i="3"/>
  <c r="H81" i="3"/>
  <c r="G81" i="3"/>
  <c r="H67" i="3"/>
  <c r="G67" i="3"/>
  <c r="AA51" i="3"/>
  <c r="AD51" i="3" s="1"/>
  <c r="F106" i="3"/>
  <c r="H111" i="3"/>
  <c r="G111" i="3"/>
  <c r="F103" i="3"/>
  <c r="F105" i="3"/>
  <c r="F107" i="3"/>
  <c r="AA23" i="3"/>
  <c r="AD23" i="3" s="1"/>
  <c r="AA61" i="3"/>
  <c r="AD61" i="3" s="1"/>
  <c r="AA42" i="3"/>
  <c r="AD42" i="3" s="1"/>
  <c r="H79" i="3"/>
  <c r="G79" i="3"/>
  <c r="H75" i="3"/>
  <c r="AA80" i="3" s="1"/>
  <c r="AD80" i="3" s="1"/>
  <c r="G75" i="3"/>
  <c r="H71" i="3"/>
  <c r="G71" i="3"/>
  <c r="H85" i="3"/>
  <c r="G85" i="3"/>
  <c r="H90" i="3"/>
  <c r="G90" i="3"/>
  <c r="H94" i="3"/>
  <c r="G94" i="3"/>
  <c r="H98" i="3"/>
  <c r="G98" i="3"/>
  <c r="H99" i="3"/>
  <c r="G99" i="3"/>
  <c r="F86" i="3"/>
  <c r="F100" i="3"/>
  <c r="H102" i="3"/>
  <c r="G102" i="3"/>
  <c r="H82" i="3"/>
  <c r="G82" i="3"/>
  <c r="H68" i="3"/>
  <c r="G68" i="3"/>
  <c r="H83" i="3"/>
  <c r="G83" i="3"/>
  <c r="H69" i="3"/>
  <c r="G69" i="3"/>
  <c r="H65" i="3"/>
  <c r="G65" i="3"/>
  <c r="AA70" i="3" s="1"/>
  <c r="AD70" i="3" s="1"/>
  <c r="H104" i="3"/>
  <c r="G104" i="3"/>
  <c r="G109" i="3"/>
  <c r="F108" i="3"/>
  <c r="F110" i="3"/>
  <c r="AA32" i="3"/>
  <c r="AD32" i="3" s="1"/>
  <c r="H77" i="3"/>
  <c r="G77" i="3"/>
  <c r="H73" i="3"/>
  <c r="G73" i="3"/>
  <c r="H95" i="2"/>
  <c r="AA99" i="2" s="1"/>
  <c r="AD99" i="2" s="1"/>
  <c r="G95" i="2"/>
  <c r="H91" i="2"/>
  <c r="G91" i="2"/>
  <c r="H96" i="2"/>
  <c r="G96" i="2"/>
  <c r="H84" i="2"/>
  <c r="G84" i="2"/>
  <c r="H108" i="2"/>
  <c r="G108" i="2"/>
  <c r="H86" i="2"/>
  <c r="G86" i="2"/>
  <c r="H103" i="2"/>
  <c r="G103" i="2"/>
  <c r="H97" i="2"/>
  <c r="G97" i="2"/>
  <c r="H93" i="2"/>
  <c r="G93" i="2"/>
  <c r="H89" i="2"/>
  <c r="G89" i="2"/>
  <c r="H92" i="2"/>
  <c r="G92" i="2"/>
  <c r="H110" i="2"/>
  <c r="G110" i="2"/>
  <c r="H109" i="2"/>
  <c r="G109" i="2"/>
  <c r="H100" i="2"/>
  <c r="G100" i="2"/>
  <c r="H107" i="2"/>
  <c r="G107" i="2"/>
  <c r="AF5" i="1"/>
  <c r="B27" i="1"/>
  <c r="D24" i="1"/>
  <c r="C21" i="1"/>
  <c r="C11" i="1"/>
  <c r="D8" i="1"/>
  <c r="C19" i="1"/>
  <c r="D16" i="1"/>
  <c r="C15" i="1"/>
  <c r="C24" i="1"/>
  <c r="D12" i="1"/>
  <c r="D20" i="1"/>
  <c r="C9" i="1"/>
  <c r="C13" i="1"/>
  <c r="C17" i="1"/>
  <c r="C22" i="1"/>
  <c r="C25" i="1"/>
  <c r="D10" i="1"/>
  <c r="D14" i="1"/>
  <c r="D18" i="1"/>
  <c r="D22" i="1"/>
  <c r="C8" i="1"/>
  <c r="C10" i="1"/>
  <c r="C12" i="1"/>
  <c r="C14" i="1"/>
  <c r="C16" i="1"/>
  <c r="C18" i="1"/>
  <c r="C20" i="1"/>
  <c r="C23" i="1"/>
  <c r="C26" i="1"/>
  <c r="D9" i="1"/>
  <c r="D11" i="1"/>
  <c r="D13" i="1"/>
  <c r="D15" i="1"/>
  <c r="D17" i="1"/>
  <c r="D19" i="1"/>
  <c r="D21" i="1"/>
  <c r="D23" i="1"/>
  <c r="D26" i="1"/>
  <c r="I94" i="1"/>
  <c r="I95" i="1"/>
  <c r="I75" i="1"/>
  <c r="I76" i="1"/>
  <c r="I56" i="1"/>
  <c r="I57" i="1"/>
  <c r="I37" i="1"/>
  <c r="I38" i="1"/>
  <c r="J26" i="1"/>
  <c r="I26" i="1" s="1"/>
  <c r="J25" i="1"/>
  <c r="I25" i="1" s="1"/>
  <c r="H88" i="3" l="1"/>
  <c r="AA108" i="2"/>
  <c r="AD108" i="2" s="1"/>
  <c r="AA89" i="2"/>
  <c r="AD89" i="2" s="1"/>
  <c r="H108" i="3"/>
  <c r="G108" i="3"/>
  <c r="H86" i="3"/>
  <c r="G86" i="3"/>
  <c r="H107" i="3"/>
  <c r="G107" i="3"/>
  <c r="H103" i="3"/>
  <c r="G103" i="3"/>
  <c r="H97" i="3"/>
  <c r="G97" i="3"/>
  <c r="H93" i="3"/>
  <c r="G93" i="3"/>
  <c r="H89" i="3"/>
  <c r="G89" i="3"/>
  <c r="H92" i="3"/>
  <c r="G92" i="3"/>
  <c r="H110" i="3"/>
  <c r="G110" i="3"/>
  <c r="H100" i="3"/>
  <c r="G100" i="3"/>
  <c r="H105" i="3"/>
  <c r="G105" i="3"/>
  <c r="H106" i="3"/>
  <c r="G106" i="3"/>
  <c r="H95" i="3"/>
  <c r="G95" i="3"/>
  <c r="H91" i="3"/>
  <c r="G91" i="3"/>
  <c r="H96" i="3"/>
  <c r="G96" i="3"/>
  <c r="H84" i="3"/>
  <c r="AA89" i="3" s="1"/>
  <c r="AD89" i="3" s="1"/>
  <c r="G84" i="3"/>
  <c r="F15" i="1"/>
  <c r="G15" i="1" s="1"/>
  <c r="C40" i="1"/>
  <c r="F11" i="1"/>
  <c r="H11" i="1" s="1"/>
  <c r="F13" i="1"/>
  <c r="H13" i="1" s="1"/>
  <c r="F10" i="1"/>
  <c r="G10" i="1" s="1"/>
  <c r="F12" i="1"/>
  <c r="H12" i="1" s="1"/>
  <c r="AF6" i="1"/>
  <c r="B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C45" i="1"/>
  <c r="C43" i="1"/>
  <c r="C41" i="1"/>
  <c r="C39" i="1"/>
  <c r="C37" i="1"/>
  <c r="C35" i="1"/>
  <c r="C33" i="1"/>
  <c r="C31" i="1"/>
  <c r="C29" i="1"/>
  <c r="C27" i="1"/>
  <c r="C44" i="1"/>
  <c r="C42" i="1"/>
  <c r="C38" i="1"/>
  <c r="C36" i="1"/>
  <c r="C34" i="1"/>
  <c r="C32" i="1"/>
  <c r="C30" i="1"/>
  <c r="C28" i="1"/>
  <c r="F16" i="1"/>
  <c r="H16" i="1" s="1"/>
  <c r="F8" i="1"/>
  <c r="G8" i="1" s="1"/>
  <c r="F14" i="1"/>
  <c r="G14" i="1" s="1"/>
  <c r="F9" i="1"/>
  <c r="H9" i="1" s="1"/>
  <c r="F26" i="1"/>
  <c r="G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AA99" i="3" l="1"/>
  <c r="AD99" i="3" s="1"/>
  <c r="AA108" i="3"/>
  <c r="AD108" i="3" s="1"/>
  <c r="G13" i="1"/>
  <c r="H15" i="1"/>
  <c r="G11" i="1"/>
  <c r="F40" i="1"/>
  <c r="G40" i="1" s="1"/>
  <c r="G12" i="1"/>
  <c r="H10" i="1"/>
  <c r="AF7" i="1"/>
  <c r="B65" i="1"/>
  <c r="C78" i="1" s="1"/>
  <c r="C59" i="1"/>
  <c r="F37" i="1"/>
  <c r="H37" i="1" s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C63" i="1"/>
  <c r="C61" i="1"/>
  <c r="C57" i="1"/>
  <c r="C55" i="1"/>
  <c r="C53" i="1"/>
  <c r="C51" i="1"/>
  <c r="C49" i="1"/>
  <c r="C47" i="1"/>
  <c r="C64" i="1"/>
  <c r="C62" i="1"/>
  <c r="C60" i="1"/>
  <c r="C58" i="1"/>
  <c r="C56" i="1"/>
  <c r="C54" i="1"/>
  <c r="C52" i="1"/>
  <c r="C50" i="1"/>
  <c r="C48" i="1"/>
  <c r="C46" i="1"/>
  <c r="F36" i="1"/>
  <c r="G36" i="1" s="1"/>
  <c r="F41" i="1"/>
  <c r="H41" i="1" s="1"/>
  <c r="F43" i="1"/>
  <c r="H43" i="1" s="1"/>
  <c r="F33" i="1"/>
  <c r="H33" i="1" s="1"/>
  <c r="F38" i="1"/>
  <c r="H38" i="1" s="1"/>
  <c r="G16" i="1"/>
  <c r="H14" i="1"/>
  <c r="H8" i="1"/>
  <c r="F30" i="1"/>
  <c r="H30" i="1" s="1"/>
  <c r="F29" i="1"/>
  <c r="H29" i="1" s="1"/>
  <c r="G9" i="1"/>
  <c r="F39" i="1"/>
  <c r="H39" i="1" s="1"/>
  <c r="F31" i="1"/>
  <c r="H31" i="1" s="1"/>
  <c r="F34" i="1"/>
  <c r="H34" i="1" s="1"/>
  <c r="F45" i="1"/>
  <c r="H45" i="1" s="1"/>
  <c r="F35" i="1"/>
  <c r="H35" i="1" s="1"/>
  <c r="F27" i="1"/>
  <c r="G27" i="1" s="1"/>
  <c r="F44" i="1"/>
  <c r="F32" i="1"/>
  <c r="G32" i="1" s="1"/>
  <c r="F28" i="1"/>
  <c r="G28" i="1" s="1"/>
  <c r="H40" i="1"/>
  <c r="F42" i="1"/>
  <c r="G25" i="1"/>
  <c r="H26" i="1"/>
  <c r="AF8" i="1" l="1"/>
  <c r="B103" i="1" s="1"/>
  <c r="B84" i="1"/>
  <c r="D97" i="1" s="1"/>
  <c r="C76" i="1"/>
  <c r="D68" i="1"/>
  <c r="C75" i="1"/>
  <c r="D76" i="1"/>
  <c r="F59" i="1"/>
  <c r="G59" i="1" s="1"/>
  <c r="C68" i="1"/>
  <c r="C67" i="1"/>
  <c r="C83" i="1"/>
  <c r="D72" i="1"/>
  <c r="D80" i="1"/>
  <c r="G37" i="1"/>
  <c r="C72" i="1"/>
  <c r="C82" i="1"/>
  <c r="C71" i="1"/>
  <c r="C79" i="1"/>
  <c r="D66" i="1"/>
  <c r="D70" i="1"/>
  <c r="D74" i="1"/>
  <c r="D78" i="1"/>
  <c r="F78" i="1" s="1"/>
  <c r="H78" i="1" s="1"/>
  <c r="D82" i="1"/>
  <c r="C66" i="1"/>
  <c r="C70" i="1"/>
  <c r="C74" i="1"/>
  <c r="C80" i="1"/>
  <c r="C65" i="1"/>
  <c r="C69" i="1"/>
  <c r="C73" i="1"/>
  <c r="C77" i="1"/>
  <c r="C81" i="1"/>
  <c r="D65" i="1"/>
  <c r="D67" i="1"/>
  <c r="D69" i="1"/>
  <c r="D71" i="1"/>
  <c r="D73" i="1"/>
  <c r="D75" i="1"/>
  <c r="D77" i="1"/>
  <c r="D79" i="1"/>
  <c r="D81" i="1"/>
  <c r="D83" i="1"/>
  <c r="F49" i="1"/>
  <c r="G49" i="1" s="1"/>
  <c r="F57" i="1"/>
  <c r="G57" i="1" s="1"/>
  <c r="F53" i="1"/>
  <c r="G53" i="1" s="1"/>
  <c r="F47" i="1"/>
  <c r="G47" i="1" s="1"/>
  <c r="F51" i="1"/>
  <c r="G51" i="1" s="1"/>
  <c r="F55" i="1"/>
  <c r="G55" i="1" s="1"/>
  <c r="F48" i="1"/>
  <c r="G48" i="1" s="1"/>
  <c r="F52" i="1"/>
  <c r="G52" i="1" s="1"/>
  <c r="F56" i="1"/>
  <c r="G56" i="1" s="1"/>
  <c r="F46" i="1"/>
  <c r="H46" i="1" s="1"/>
  <c r="F50" i="1"/>
  <c r="G50" i="1" s="1"/>
  <c r="F54" i="1"/>
  <c r="H54" i="1" s="1"/>
  <c r="F58" i="1"/>
  <c r="G58" i="1" s="1"/>
  <c r="F60" i="1"/>
  <c r="F62" i="1"/>
  <c r="F64" i="1"/>
  <c r="F61" i="1"/>
  <c r="F63" i="1"/>
  <c r="H36" i="1"/>
  <c r="G33" i="1"/>
  <c r="G41" i="1"/>
  <c r="G43" i="1"/>
  <c r="G38" i="1"/>
  <c r="G34" i="1"/>
  <c r="G39" i="1"/>
  <c r="G29" i="1"/>
  <c r="G30" i="1"/>
  <c r="H28" i="1"/>
  <c r="H27" i="1"/>
  <c r="G31" i="1"/>
  <c r="G45" i="1"/>
  <c r="G35" i="1"/>
  <c r="H32" i="1"/>
  <c r="H44" i="1"/>
  <c r="G44" i="1"/>
  <c r="H42" i="1"/>
  <c r="G42" i="1"/>
  <c r="J17" i="1"/>
  <c r="G17" i="1" s="1"/>
  <c r="F77" i="1" l="1"/>
  <c r="H77" i="1" s="1"/>
  <c r="H58" i="1"/>
  <c r="F83" i="1"/>
  <c r="H83" i="1" s="1"/>
  <c r="F70" i="1"/>
  <c r="G70" i="1" s="1"/>
  <c r="H59" i="1"/>
  <c r="F69" i="1"/>
  <c r="G69" i="1" s="1"/>
  <c r="F71" i="1"/>
  <c r="H71" i="1" s="1"/>
  <c r="D101" i="1"/>
  <c r="F68" i="1"/>
  <c r="H68" i="1" s="1"/>
  <c r="F76" i="1"/>
  <c r="G76" i="1" s="1"/>
  <c r="H52" i="1"/>
  <c r="C90" i="1"/>
  <c r="D85" i="1"/>
  <c r="F75" i="1"/>
  <c r="G75" i="1" s="1"/>
  <c r="F80" i="1"/>
  <c r="H80" i="1" s="1"/>
  <c r="H49" i="1"/>
  <c r="C95" i="1"/>
  <c r="D93" i="1"/>
  <c r="F67" i="1"/>
  <c r="H67" i="1" s="1"/>
  <c r="F72" i="1"/>
  <c r="H72" i="1" s="1"/>
  <c r="G78" i="1"/>
  <c r="C89" i="1"/>
  <c r="C100" i="1"/>
  <c r="D89" i="1"/>
  <c r="F81" i="1"/>
  <c r="H81" i="1" s="1"/>
  <c r="F66" i="1"/>
  <c r="G66" i="1" s="1"/>
  <c r="H48" i="1"/>
  <c r="H56" i="1"/>
  <c r="F74" i="1"/>
  <c r="H74" i="1" s="1"/>
  <c r="H55" i="1"/>
  <c r="F73" i="1"/>
  <c r="G73" i="1" s="1"/>
  <c r="F65" i="1"/>
  <c r="G65" i="1" s="1"/>
  <c r="F79" i="1"/>
  <c r="G79" i="1" s="1"/>
  <c r="F82" i="1"/>
  <c r="H82" i="1" s="1"/>
  <c r="D102" i="1"/>
  <c r="C97" i="1"/>
  <c r="F97" i="1" s="1"/>
  <c r="G54" i="1"/>
  <c r="C86" i="1"/>
  <c r="C85" i="1"/>
  <c r="C93" i="1"/>
  <c r="C98" i="1"/>
  <c r="C102" i="1"/>
  <c r="D87" i="1"/>
  <c r="D91" i="1"/>
  <c r="D95" i="1"/>
  <c r="D99" i="1"/>
  <c r="D111" i="1"/>
  <c r="C84" i="1"/>
  <c r="C88" i="1"/>
  <c r="C92" i="1"/>
  <c r="C87" i="1"/>
  <c r="C91" i="1"/>
  <c r="C94" i="1"/>
  <c r="C96" i="1"/>
  <c r="C99" i="1"/>
  <c r="C101" i="1"/>
  <c r="D84" i="1"/>
  <c r="D86" i="1"/>
  <c r="D88" i="1"/>
  <c r="D90" i="1"/>
  <c r="D92" i="1"/>
  <c r="D94" i="1"/>
  <c r="D96" i="1"/>
  <c r="D98" i="1"/>
  <c r="D100" i="1"/>
  <c r="H53" i="1"/>
  <c r="H57" i="1"/>
  <c r="H47" i="1"/>
  <c r="H51" i="1"/>
  <c r="G46" i="1"/>
  <c r="H50" i="1"/>
  <c r="H63" i="1"/>
  <c r="G63" i="1"/>
  <c r="H64" i="1"/>
  <c r="G64" i="1"/>
  <c r="H60" i="1"/>
  <c r="G60" i="1"/>
  <c r="H61" i="1"/>
  <c r="G61" i="1"/>
  <c r="H62" i="1"/>
  <c r="G62" i="1"/>
  <c r="I17" i="1"/>
  <c r="F101" i="1" l="1"/>
  <c r="H101" i="1" s="1"/>
  <c r="H70" i="1"/>
  <c r="G83" i="1"/>
  <c r="G77" i="1"/>
  <c r="F87" i="1"/>
  <c r="G87" i="1" s="1"/>
  <c r="F100" i="1"/>
  <c r="H100" i="1" s="1"/>
  <c r="H69" i="1"/>
  <c r="G71" i="1"/>
  <c r="H79" i="1"/>
  <c r="F95" i="1"/>
  <c r="G95" i="1" s="1"/>
  <c r="F88" i="1"/>
  <c r="H88" i="1" s="1"/>
  <c r="F86" i="1"/>
  <c r="G86" i="1" s="1"/>
  <c r="F93" i="1"/>
  <c r="G93" i="1" s="1"/>
  <c r="G68" i="1"/>
  <c r="F90" i="1"/>
  <c r="G90" i="1" s="1"/>
  <c r="F89" i="1"/>
  <c r="G89" i="1" s="1"/>
  <c r="G67" i="1"/>
  <c r="H76" i="1"/>
  <c r="D110" i="1"/>
  <c r="F85" i="1"/>
  <c r="H85" i="1" s="1"/>
  <c r="G81" i="1"/>
  <c r="H75" i="1"/>
  <c r="G82" i="1"/>
  <c r="G74" i="1"/>
  <c r="C103" i="1"/>
  <c r="G80" i="1"/>
  <c r="G72" i="1"/>
  <c r="C111" i="1"/>
  <c r="H66" i="1"/>
  <c r="H65" i="1"/>
  <c r="H73" i="1"/>
  <c r="C107" i="1"/>
  <c r="D106" i="1"/>
  <c r="F94" i="1"/>
  <c r="G94" i="1" s="1"/>
  <c r="F99" i="1"/>
  <c r="G99" i="1" s="1"/>
  <c r="F102" i="1"/>
  <c r="G102" i="1" s="1"/>
  <c r="C105" i="1"/>
  <c r="C109" i="1"/>
  <c r="D104" i="1"/>
  <c r="D108" i="1"/>
  <c r="F98" i="1"/>
  <c r="H98" i="1" s="1"/>
  <c r="F91" i="1"/>
  <c r="G91" i="1" s="1"/>
  <c r="G97" i="1"/>
  <c r="H97" i="1"/>
  <c r="F96" i="1"/>
  <c r="G96" i="1" s="1"/>
  <c r="F92" i="1"/>
  <c r="H92" i="1" s="1"/>
  <c r="F84" i="1"/>
  <c r="H84" i="1" s="1"/>
  <c r="C104" i="1"/>
  <c r="C106" i="1"/>
  <c r="C108" i="1"/>
  <c r="C110" i="1"/>
  <c r="D103" i="1"/>
  <c r="D105" i="1"/>
  <c r="D107" i="1"/>
  <c r="D109" i="1"/>
  <c r="J24" i="1"/>
  <c r="G24" i="1" s="1"/>
  <c r="J23" i="1"/>
  <c r="J22" i="1"/>
  <c r="J21" i="1"/>
  <c r="J20" i="1"/>
  <c r="J19" i="1"/>
  <c r="J18" i="1"/>
  <c r="G101" i="1" l="1"/>
  <c r="H87" i="1"/>
  <c r="H93" i="1"/>
  <c r="H95" i="1"/>
  <c r="G100" i="1"/>
  <c r="G88" i="1"/>
  <c r="H86" i="1"/>
  <c r="F109" i="1"/>
  <c r="G109" i="1" s="1"/>
  <c r="F103" i="1"/>
  <c r="G103" i="1" s="1"/>
  <c r="H99" i="1"/>
  <c r="H89" i="1"/>
  <c r="H90" i="1"/>
  <c r="AA80" i="1"/>
  <c r="AD80" i="1" s="1"/>
  <c r="AA51" i="1"/>
  <c r="AD51" i="1" s="1"/>
  <c r="AA61" i="1"/>
  <c r="AD61" i="1" s="1"/>
  <c r="AA13" i="1"/>
  <c r="AD13" i="1" s="1"/>
  <c r="F111" i="1"/>
  <c r="H111" i="1" s="1"/>
  <c r="F110" i="1"/>
  <c r="H110" i="1" s="1"/>
  <c r="G85" i="1"/>
  <c r="H91" i="1"/>
  <c r="G84" i="1"/>
  <c r="H96" i="1"/>
  <c r="F107" i="1"/>
  <c r="H107" i="1" s="1"/>
  <c r="F108" i="1"/>
  <c r="H108" i="1" s="1"/>
  <c r="F105" i="1"/>
  <c r="H105" i="1" s="1"/>
  <c r="F106" i="1"/>
  <c r="G106" i="1" s="1"/>
  <c r="H94" i="1"/>
  <c r="H102" i="1"/>
  <c r="F104" i="1"/>
  <c r="G104" i="1" s="1"/>
  <c r="G98" i="1"/>
  <c r="G92" i="1"/>
  <c r="H109" i="1"/>
  <c r="H103" i="1"/>
  <c r="I19" i="1"/>
  <c r="G19" i="1"/>
  <c r="I21" i="1"/>
  <c r="G21" i="1"/>
  <c r="I23" i="1"/>
  <c r="G23" i="1"/>
  <c r="I18" i="1"/>
  <c r="G18" i="1"/>
  <c r="AA42" i="1" s="1"/>
  <c r="AD42" i="1" s="1"/>
  <c r="I20" i="1"/>
  <c r="G20" i="1"/>
  <c r="I22" i="1"/>
  <c r="G22" i="1"/>
  <c r="I24" i="1"/>
  <c r="AA23" i="1" l="1"/>
  <c r="AD23" i="1" s="1"/>
  <c r="AA32" i="1"/>
  <c r="AD32" i="1" s="1"/>
  <c r="AA89" i="1"/>
  <c r="AD89" i="1" s="1"/>
  <c r="AA70" i="1"/>
  <c r="AD70" i="1" s="1"/>
  <c r="G111" i="1"/>
  <c r="G110" i="1"/>
  <c r="G105" i="1"/>
  <c r="G107" i="1"/>
  <c r="H104" i="1"/>
  <c r="G108" i="1"/>
  <c r="H106" i="1"/>
  <c r="AA108" i="1" l="1"/>
  <c r="AD108" i="1" s="1"/>
  <c r="AA99" i="1"/>
  <c r="AD99" i="1" s="1"/>
</calcChain>
</file>

<file path=xl/sharedStrings.xml><?xml version="1.0" encoding="utf-8"?>
<sst xmlns="http://schemas.openxmlformats.org/spreadsheetml/2006/main" count="330" uniqueCount="30">
  <si>
    <t>Service Logistique - Évaluation des besoins</t>
  </si>
  <si>
    <t>Horaires</t>
  </si>
  <si>
    <t>Effectif total</t>
  </si>
  <si>
    <t>1/4 d'heure</t>
  </si>
  <si>
    <t>Heures TF</t>
  </si>
  <si>
    <t>Heures dispo</t>
  </si>
  <si>
    <t>Effectif activité</t>
  </si>
  <si>
    <t>Effectif tâches fixes</t>
  </si>
  <si>
    <t>CMG</t>
  </si>
  <si>
    <t>CGS</t>
  </si>
  <si>
    <t>CAP</t>
  </si>
  <si>
    <t>CMR</t>
  </si>
  <si>
    <t>CMF</t>
  </si>
  <si>
    <t>CDI</t>
  </si>
  <si>
    <t>CPO</t>
  </si>
  <si>
    <t>CTF</t>
  </si>
  <si>
    <t>CRO</t>
  </si>
  <si>
    <t>CFO</t>
  </si>
  <si>
    <t>CVM</t>
  </si>
  <si>
    <t>CVA</t>
  </si>
  <si>
    <t>Semaine n°</t>
  </si>
  <si>
    <t>Tâches fixes (par tranche de 15 min)</t>
  </si>
  <si>
    <t>Balance</t>
  </si>
  <si>
    <t>Ratio</t>
  </si>
  <si>
    <t>Besoin activité</t>
  </si>
  <si>
    <t>Nbre lignes</t>
  </si>
  <si>
    <t>Nbre expéditions</t>
  </si>
  <si>
    <t>De</t>
  </si>
  <si>
    <t>à</t>
  </si>
  <si>
    <t>Ratio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</si>
</sst>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800]dddd\,\ mmmm\ dd\,\ yyyy"/>
    <numFmt numFmtId="165" formatCode="h:mm;@"/>
    <numFmt numFmtId="166" formatCode="&quot;au&quot;\ dddd\ d\ mmmm\ yyyy"/>
    <numFmt numFmtId="167" formatCode="&quot;du&quot;\ dddd\ d\ mmmm\ yyyy"/>
    <numFmt numFmtId="168" formatCode="dddd\ dd"/>
    <numFmt numFmtId="169" formatCode="hh:mm;@"/>
    <numFmt numFmtId="170" formatCode="[h]:mm"/>
  </numFmts>
  <fonts count="19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5"/>
      <color theme="0"/>
      <name val="Arial"/>
      <family val="2"/>
    </font>
    <font>
      <b/>
      <sz val="20"/>
      <name val="Arial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28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20"/>
      <color theme="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lightUp">
        <fgColor theme="9"/>
      </patternFill>
    </fill>
    <fill>
      <patternFill patternType="lightUp">
        <fgColor theme="9"/>
        <bgColor theme="0"/>
      </patternFill>
    </fill>
    <fill>
      <patternFill patternType="lightDown">
        <fgColor theme="5"/>
      </patternFill>
    </fill>
    <fill>
      <patternFill patternType="lightDown">
        <fgColor theme="5"/>
        <bgColor theme="0"/>
      </patternFill>
    </fill>
    <fill>
      <patternFill patternType="solid">
        <fgColor rgb="FF00CCFF"/>
        <bgColor indexed="64"/>
      </patternFill>
    </fill>
    <fill>
      <patternFill patternType="lightUp">
        <fgColor theme="9"/>
        <bgColor indexed="9"/>
      </patternFill>
    </fill>
    <fill>
      <patternFill patternType="lightDown">
        <fgColor theme="5"/>
        <bgColor indexed="9"/>
      </patternFill>
    </fill>
    <fill>
      <patternFill patternType="lightUp">
        <fgColor rgb="FF00CCFF"/>
        <bgColor indexed="9"/>
      </patternFill>
    </fill>
    <fill>
      <patternFill patternType="lightUp">
        <fgColor rgb="FF00CCFF"/>
      </patternFill>
    </fill>
    <fill>
      <patternFill patternType="lightUp">
        <fgColor rgb="FF00CCFF"/>
        <bgColor theme="0"/>
      </patternFill>
    </fill>
    <fill>
      <patternFill patternType="lightDown">
        <fgColor rgb="FF00CCFF"/>
        <bgColor indexed="9"/>
      </patternFill>
    </fill>
    <fill>
      <patternFill patternType="lightDown">
        <fgColor rgb="FF00CCFF"/>
      </patternFill>
    </fill>
    <fill>
      <patternFill patternType="lightDown">
        <fgColor rgb="FF00CCFF"/>
        <bgColor theme="0"/>
      </patternFill>
    </fill>
    <fill>
      <patternFill patternType="lightUp">
        <fgColor theme="5"/>
      </patternFill>
    </fill>
    <fill>
      <patternFill patternType="lightUp">
        <fgColor theme="5"/>
        <bgColor theme="0"/>
      </patternFill>
    </fill>
    <fill>
      <patternFill patternType="lightUp">
        <fgColor theme="5"/>
        <bgColor indexed="9"/>
      </patternFill>
    </fill>
    <fill>
      <patternFill patternType="lightDown">
        <fgColor theme="9"/>
        <bgColor theme="0"/>
      </patternFill>
    </fill>
    <fill>
      <patternFill patternType="lightDown">
        <fgColor theme="9"/>
      </patternFill>
    </fill>
    <fill>
      <patternFill patternType="lightDown">
        <fgColor theme="9"/>
        <bgColor indexed="9"/>
      </patternFill>
    </fill>
    <fill>
      <patternFill patternType="lightUp">
        <fgColor rgb="FF0070C0"/>
        <bgColor theme="0"/>
      </patternFill>
    </fill>
    <fill>
      <patternFill patternType="lightUp">
        <fgColor rgb="FF0070C0"/>
      </patternFill>
    </fill>
    <fill>
      <patternFill patternType="lightUp">
        <fgColor rgb="FF0070C0"/>
        <bgColor indexed="9"/>
      </patternFill>
    </fill>
    <fill>
      <patternFill patternType="lightDown">
        <fgColor rgb="FF0070C0"/>
        <bgColor theme="0"/>
      </patternFill>
    </fill>
    <fill>
      <patternFill patternType="lightDown">
        <fgColor rgb="FF0070C0"/>
      </patternFill>
    </fill>
    <fill>
      <patternFill patternType="lightDown">
        <fgColor rgb="FF0070C0"/>
        <bgColor indexed="9"/>
      </patternFill>
    </fill>
    <fill>
      <patternFill patternType="lightUp">
        <fgColor theme="7" tint="0.59996337778862885"/>
        <bgColor auto="1"/>
      </patternFill>
    </fill>
    <fill>
      <patternFill patternType="lightDown">
        <fgColor theme="7" tint="0.59996337778862885"/>
        <bgColor auto="1"/>
      </patternFill>
    </fill>
    <fill>
      <patternFill patternType="lightUp">
        <fgColor theme="2" tint="-9.9948118533890809E-2"/>
        <bgColor auto="1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0">
    <xf numFmtId="0" fontId="0" fillId="0" borderId="0" xfId="0"/>
    <xf numFmtId="0" fontId="9" fillId="7" borderId="3" xfId="0" applyFont="1" applyFill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 applyProtection="1">
      <alignment horizontal="center" vertical="center"/>
      <protection locked="0"/>
    </xf>
    <xf numFmtId="0" fontId="10" fillId="6" borderId="2" xfId="0" applyNumberFormat="1" applyFont="1" applyFill="1" applyBorder="1" applyAlignment="1" applyProtection="1">
      <alignment horizontal="center" vertical="center"/>
      <protection locked="0"/>
    </xf>
    <xf numFmtId="0" fontId="10" fillId="6" borderId="3" xfId="0" applyNumberFormat="1" applyFont="1" applyFill="1" applyBorder="1" applyAlignment="1" applyProtection="1">
      <alignment horizontal="center" vertical="center"/>
      <protection locked="0"/>
    </xf>
    <xf numFmtId="0" fontId="10" fillId="6" borderId="6" xfId="0" applyNumberFormat="1" applyFont="1" applyFill="1" applyBorder="1" applyAlignment="1" applyProtection="1">
      <alignment horizontal="center" vertical="center"/>
      <protection locked="0"/>
    </xf>
    <xf numFmtId="0" fontId="10" fillId="6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0" fillId="6" borderId="10" xfId="0" applyNumberFormat="1" applyFont="1" applyFill="1" applyBorder="1" applyAlignment="1" applyProtection="1">
      <alignment horizontal="center" vertical="center"/>
      <protection locked="0"/>
    </xf>
    <xf numFmtId="0" fontId="10" fillId="6" borderId="12" xfId="0" applyNumberFormat="1" applyFont="1" applyFill="1" applyBorder="1" applyAlignment="1" applyProtection="1">
      <alignment horizontal="center" vertical="center"/>
      <protection locked="0"/>
    </xf>
    <xf numFmtId="0" fontId="10" fillId="6" borderId="14" xfId="0" applyNumberFormat="1" applyFont="1" applyFill="1" applyBorder="1" applyAlignment="1" applyProtection="1">
      <alignment horizontal="center" vertical="center"/>
      <protection locked="0"/>
    </xf>
    <xf numFmtId="0" fontId="10" fillId="6" borderId="21" xfId="0" applyNumberFormat="1" applyFont="1" applyFill="1" applyBorder="1" applyAlignment="1" applyProtection="1">
      <alignment horizontal="center" vertical="center"/>
      <protection locked="0"/>
    </xf>
    <xf numFmtId="165" fontId="10" fillId="4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7" xfId="0" applyFont="1" applyFill="1" applyBorder="1" applyAlignment="1" applyProtection="1">
      <alignment horizontal="center" vertical="center"/>
      <protection locked="0"/>
    </xf>
    <xf numFmtId="0" fontId="10" fillId="6" borderId="27" xfId="0" applyNumberFormat="1" applyFont="1" applyFill="1" applyBorder="1" applyAlignment="1" applyProtection="1">
      <alignment horizontal="center" vertical="center"/>
      <protection locked="0"/>
    </xf>
    <xf numFmtId="0" fontId="10" fillId="6" borderId="28" xfId="0" applyNumberFormat="1" applyFont="1" applyFill="1" applyBorder="1" applyAlignment="1" applyProtection="1">
      <alignment horizontal="center" vertical="center"/>
      <protection locked="0"/>
    </xf>
    <xf numFmtId="0" fontId="10" fillId="4" borderId="2" xfId="0" applyNumberFormat="1" applyFont="1" applyFill="1" applyBorder="1" applyAlignment="1" applyProtection="1">
      <alignment horizontal="center" vertical="center"/>
      <protection locked="0"/>
    </xf>
    <xf numFmtId="168" fontId="10" fillId="0" borderId="36" xfId="0" applyNumberFormat="1" applyFont="1" applyFill="1" applyBorder="1" applyAlignment="1" applyProtection="1">
      <alignment horizontal="right" vertical="center"/>
      <protection locked="0"/>
    </xf>
    <xf numFmtId="169" fontId="10" fillId="4" borderId="37" xfId="0" applyNumberFormat="1" applyFont="1" applyFill="1" applyBorder="1" applyAlignment="1" applyProtection="1">
      <alignment horizontal="left" vertical="center" wrapText="1" indent="1"/>
      <protection locked="0"/>
    </xf>
    <xf numFmtId="169" fontId="10" fillId="4" borderId="37" xfId="0" applyNumberFormat="1" applyFont="1" applyFill="1" applyBorder="1" applyAlignment="1" applyProtection="1">
      <alignment horizontal="left" vertical="center" indent="1"/>
      <protection locked="0"/>
    </xf>
    <xf numFmtId="0" fontId="9" fillId="7" borderId="47" xfId="0" applyFont="1" applyFill="1" applyBorder="1" applyAlignment="1" applyProtection="1">
      <alignment horizontal="center" vertical="center"/>
      <protection locked="0"/>
    </xf>
    <xf numFmtId="0" fontId="10" fillId="6" borderId="47" xfId="0" applyNumberFormat="1" applyFont="1" applyFill="1" applyBorder="1" applyAlignment="1" applyProtection="1">
      <alignment horizontal="center" vertical="center"/>
      <protection locked="0"/>
    </xf>
    <xf numFmtId="0" fontId="10" fillId="6" borderId="48" xfId="0" applyNumberFormat="1" applyFont="1" applyFill="1" applyBorder="1" applyAlignment="1" applyProtection="1">
      <alignment horizontal="center" vertical="center"/>
      <protection locked="0"/>
    </xf>
    <xf numFmtId="168" fontId="10" fillId="4" borderId="36" xfId="0" applyNumberFormat="1" applyFont="1" applyFill="1" applyBorder="1" applyAlignment="1" applyProtection="1">
      <alignment horizontal="right" vertical="center"/>
      <protection locked="0"/>
    </xf>
    <xf numFmtId="0" fontId="1" fillId="4" borderId="0" xfId="0" applyFont="1" applyFill="1" applyAlignment="1" applyProtection="1">
      <alignment horizontal="center" vertical="center"/>
    </xf>
    <xf numFmtId="0" fontId="0" fillId="0" borderId="0" xfId="0" applyProtection="1"/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6" fillId="23" borderId="0" xfId="0" applyFont="1" applyFill="1" applyAlignment="1" applyProtection="1">
      <alignment horizontal="center" vertical="center"/>
    </xf>
    <xf numFmtId="168" fontId="0" fillId="0" borderId="0" xfId="0" applyNumberFormat="1" applyAlignment="1" applyProtection="1">
      <alignment horizontal="center" vertical="center"/>
    </xf>
    <xf numFmtId="164" fontId="7" fillId="0" borderId="0" xfId="0" applyNumberFormat="1" applyFont="1" applyAlignment="1" applyProtection="1">
      <alignment vertical="center"/>
    </xf>
    <xf numFmtId="164" fontId="8" fillId="4" borderId="0" xfId="0" applyNumberFormat="1" applyFont="1" applyFill="1" applyAlignment="1" applyProtection="1">
      <alignment horizontal="center" vertical="center"/>
    </xf>
    <xf numFmtId="0" fontId="5" fillId="4" borderId="0" xfId="0" applyFont="1" applyFill="1" applyAlignment="1" applyProtection="1">
      <alignment vertical="center"/>
    </xf>
    <xf numFmtId="0" fontId="8" fillId="4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165" fontId="7" fillId="4" borderId="0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0" fontId="5" fillId="10" borderId="33" xfId="0" applyFont="1" applyFill="1" applyBorder="1" applyAlignment="1" applyProtection="1">
      <alignment horizontal="center" vertical="center" textRotation="255"/>
    </xf>
    <xf numFmtId="0" fontId="5" fillId="11" borderId="34" xfId="0" applyFont="1" applyFill="1" applyBorder="1" applyAlignment="1" applyProtection="1">
      <alignment horizontal="center" vertical="center" textRotation="255"/>
    </xf>
    <xf numFmtId="0" fontId="5" fillId="10" borderId="34" xfId="0" applyFont="1" applyFill="1" applyBorder="1" applyAlignment="1" applyProtection="1">
      <alignment horizontal="center" vertical="center" textRotation="255"/>
    </xf>
    <xf numFmtId="0" fontId="5" fillId="11" borderId="35" xfId="0" applyFont="1" applyFill="1" applyBorder="1" applyAlignment="1" applyProtection="1">
      <alignment horizontal="center" vertical="center" textRotation="255"/>
    </xf>
    <xf numFmtId="0" fontId="5" fillId="2" borderId="0" xfId="0" applyFont="1" applyFill="1" applyAlignment="1" applyProtection="1">
      <alignment horizontal="center" vertical="center"/>
    </xf>
    <xf numFmtId="165" fontId="11" fillId="0" borderId="25" xfId="0" applyNumberFormat="1" applyFont="1" applyBorder="1" applyAlignment="1" applyProtection="1">
      <alignment horizontal="center" vertical="center"/>
    </xf>
    <xf numFmtId="165" fontId="11" fillId="0" borderId="1" xfId="0" applyNumberFormat="1" applyFont="1" applyBorder="1" applyAlignment="1" applyProtection="1">
      <alignment horizontal="center" vertical="center"/>
    </xf>
    <xf numFmtId="165" fontId="5" fillId="5" borderId="6" xfId="0" applyNumberFormat="1" applyFont="1" applyFill="1" applyBorder="1" applyAlignment="1" applyProtection="1">
      <alignment horizontal="center" vertical="center"/>
    </xf>
    <xf numFmtId="0" fontId="10" fillId="9" borderId="6" xfId="0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/>
    </xf>
    <xf numFmtId="0" fontId="5" fillId="31" borderId="38" xfId="0" applyFont="1" applyFill="1" applyBorder="1" applyAlignment="1" applyProtection="1">
      <alignment horizontal="center" vertical="center"/>
    </xf>
    <xf numFmtId="0" fontId="5" fillId="32" borderId="39" xfId="0" applyFont="1" applyFill="1" applyBorder="1" applyAlignment="1" applyProtection="1">
      <alignment vertical="center"/>
    </xf>
    <xf numFmtId="0" fontId="0" fillId="32" borderId="39" xfId="0" applyFill="1" applyBorder="1" applyProtection="1"/>
    <xf numFmtId="0" fontId="0" fillId="32" borderId="40" xfId="0" applyFill="1" applyBorder="1" applyProtection="1"/>
    <xf numFmtId="165" fontId="12" fillId="0" borderId="11" xfId="0" applyNumberFormat="1" applyFont="1" applyBorder="1" applyAlignment="1" applyProtection="1">
      <alignment horizontal="center" vertical="center"/>
    </xf>
    <xf numFmtId="165" fontId="12" fillId="0" borderId="2" xfId="0" applyNumberFormat="1" applyFont="1" applyBorder="1" applyAlignment="1" applyProtection="1">
      <alignment horizontal="center" vertical="center"/>
    </xf>
    <xf numFmtId="165" fontId="5" fillId="5" borderId="2" xfId="0" applyNumberFormat="1" applyFont="1" applyFill="1" applyBorder="1" applyAlignment="1" applyProtection="1">
      <alignment horizontal="center" vertical="center"/>
    </xf>
    <xf numFmtId="0" fontId="10" fillId="9" borderId="2" xfId="0" applyFont="1" applyFill="1" applyBorder="1" applyAlignment="1" applyProtection="1">
      <alignment horizontal="center" vertical="center"/>
    </xf>
    <xf numFmtId="0" fontId="10" fillId="4" borderId="2" xfId="0" applyFont="1" applyFill="1" applyBorder="1" applyAlignment="1" applyProtection="1">
      <alignment horizontal="center" vertical="center"/>
    </xf>
    <xf numFmtId="0" fontId="5" fillId="31" borderId="41" xfId="0" applyFont="1" applyFill="1" applyBorder="1" applyAlignment="1" applyProtection="1">
      <alignment horizontal="center" vertical="center"/>
    </xf>
    <xf numFmtId="165" fontId="10" fillId="17" borderId="2" xfId="0" applyNumberFormat="1" applyFont="1" applyFill="1" applyBorder="1" applyAlignment="1" applyProtection="1">
      <alignment horizontal="center" vertical="center"/>
    </xf>
    <xf numFmtId="165" fontId="2" fillId="33" borderId="0" xfId="0" applyNumberFormat="1" applyFont="1" applyFill="1" applyBorder="1" applyAlignment="1" applyProtection="1">
      <alignment vertical="center"/>
    </xf>
    <xf numFmtId="165" fontId="10" fillId="20" borderId="2" xfId="0" applyNumberFormat="1" applyFont="1" applyFill="1" applyBorder="1" applyAlignment="1" applyProtection="1">
      <alignment horizontal="center" vertical="center" wrapText="1"/>
    </xf>
    <xf numFmtId="0" fontId="0" fillId="32" borderId="42" xfId="0" applyFill="1" applyBorder="1" applyProtection="1"/>
    <xf numFmtId="165" fontId="11" fillId="0" borderId="11" xfId="0" applyNumberFormat="1" applyFont="1" applyBorder="1" applyAlignment="1" applyProtection="1">
      <alignment horizontal="center" vertical="center"/>
    </xf>
    <xf numFmtId="165" fontId="11" fillId="0" borderId="2" xfId="0" applyNumberFormat="1" applyFont="1" applyBorder="1" applyAlignment="1" applyProtection="1">
      <alignment horizontal="center" vertical="center"/>
    </xf>
    <xf numFmtId="165" fontId="10" fillId="18" borderId="2" xfId="0" applyNumberFormat="1" applyFont="1" applyFill="1" applyBorder="1" applyAlignment="1" applyProtection="1">
      <alignment horizontal="center" vertical="center"/>
    </xf>
    <xf numFmtId="165" fontId="7" fillId="33" borderId="0" xfId="0" applyNumberFormat="1" applyFont="1" applyFill="1" applyBorder="1" applyAlignment="1" applyProtection="1">
      <alignment horizontal="center" vertical="center"/>
    </xf>
    <xf numFmtId="165" fontId="10" fillId="21" borderId="2" xfId="0" applyNumberFormat="1" applyFont="1" applyFill="1" applyBorder="1" applyAlignment="1" applyProtection="1">
      <alignment horizontal="center" vertical="center"/>
    </xf>
    <xf numFmtId="0" fontId="5" fillId="32" borderId="0" xfId="0" applyFont="1" applyFill="1" applyBorder="1" applyAlignment="1" applyProtection="1">
      <alignment vertical="center"/>
    </xf>
    <xf numFmtId="0" fontId="0" fillId="32" borderId="0" xfId="0" applyFill="1" applyBorder="1" applyProtection="1"/>
    <xf numFmtId="170" fontId="0" fillId="0" borderId="0" xfId="0" applyNumberFormat="1" applyProtection="1"/>
    <xf numFmtId="165" fontId="10" fillId="15" borderId="36" xfId="0" applyNumberFormat="1" applyFont="1" applyFill="1" applyBorder="1" applyAlignment="1" applyProtection="1">
      <alignment horizontal="centerContinuous" vertical="center"/>
    </xf>
    <xf numFmtId="165" fontId="10" fillId="15" borderId="37" xfId="0" applyNumberFormat="1" applyFont="1" applyFill="1" applyBorder="1" applyAlignment="1" applyProtection="1">
      <alignment horizontal="centerContinuous" vertical="center"/>
    </xf>
    <xf numFmtId="170" fontId="10" fillId="4" borderId="2" xfId="0" applyNumberFormat="1" applyFont="1" applyFill="1" applyBorder="1" applyAlignment="1" applyProtection="1">
      <alignment horizontal="center" vertical="center"/>
    </xf>
    <xf numFmtId="165" fontId="10" fillId="22" borderId="2" xfId="0" applyNumberFormat="1" applyFont="1" applyFill="1" applyBorder="1" applyAlignment="1" applyProtection="1">
      <alignment horizontal="center" vertical="center" wrapText="1"/>
    </xf>
    <xf numFmtId="165" fontId="10" fillId="19" borderId="36" xfId="0" applyNumberFormat="1" applyFont="1" applyFill="1" applyBorder="1" applyAlignment="1" applyProtection="1">
      <alignment horizontal="centerContinuous" vertical="center"/>
    </xf>
    <xf numFmtId="165" fontId="10" fillId="19" borderId="37" xfId="0" applyNumberFormat="1" applyFont="1" applyFill="1" applyBorder="1" applyAlignment="1" applyProtection="1">
      <alignment horizontal="centerContinuous" vertical="center"/>
    </xf>
    <xf numFmtId="2" fontId="10" fillId="4" borderId="2" xfId="0" applyNumberFormat="1" applyFont="1" applyFill="1" applyBorder="1" applyAlignment="1" applyProtection="1">
      <alignment horizontal="center" vertical="center"/>
    </xf>
    <xf numFmtId="0" fontId="5" fillId="31" borderId="43" xfId="0" applyFont="1" applyFill="1" applyBorder="1" applyAlignment="1" applyProtection="1">
      <alignment horizontal="center" vertical="center"/>
    </xf>
    <xf numFmtId="165" fontId="10" fillId="33" borderId="44" xfId="0" applyNumberFormat="1" applyFont="1" applyFill="1" applyBorder="1" applyAlignment="1" applyProtection="1">
      <alignment horizontal="center" vertical="center"/>
    </xf>
    <xf numFmtId="0" fontId="5" fillId="32" borderId="44" xfId="0" applyFont="1" applyFill="1" applyBorder="1" applyAlignment="1" applyProtection="1">
      <alignment vertical="center"/>
    </xf>
    <xf numFmtId="165" fontId="7" fillId="33" borderId="44" xfId="0" applyNumberFormat="1" applyFont="1" applyFill="1" applyBorder="1" applyAlignment="1" applyProtection="1">
      <alignment horizontal="center" vertical="center"/>
    </xf>
    <xf numFmtId="0" fontId="0" fillId="32" borderId="44" xfId="0" applyFill="1" applyBorder="1" applyProtection="1"/>
    <xf numFmtId="0" fontId="0" fillId="32" borderId="45" xfId="0" applyFill="1" applyBorder="1" applyProtection="1"/>
    <xf numFmtId="165" fontId="11" fillId="4" borderId="11" xfId="0" applyNumberFormat="1" applyFont="1" applyFill="1" applyBorder="1" applyAlignment="1" applyProtection="1">
      <alignment horizontal="center" vertical="center"/>
    </xf>
    <xf numFmtId="165" fontId="11" fillId="4" borderId="2" xfId="0" applyNumberFormat="1" applyFont="1" applyFill="1" applyBorder="1" applyAlignment="1" applyProtection="1">
      <alignment horizontal="center" vertical="center"/>
    </xf>
    <xf numFmtId="165" fontId="10" fillId="4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165" fontId="11" fillId="0" borderId="26" xfId="0" applyNumberFormat="1" applyFont="1" applyBorder="1" applyAlignment="1" applyProtection="1">
      <alignment horizontal="center" vertical="center"/>
    </xf>
    <xf numFmtId="165" fontId="11" fillId="0" borderId="27" xfId="0" applyNumberFormat="1" applyFont="1" applyBorder="1" applyAlignment="1" applyProtection="1">
      <alignment horizontal="center" vertical="center"/>
    </xf>
    <xf numFmtId="165" fontId="5" fillId="5" borderId="27" xfId="0" applyNumberFormat="1" applyFont="1" applyFill="1" applyBorder="1" applyAlignment="1" applyProtection="1">
      <alignment horizontal="center" vertical="center"/>
    </xf>
    <xf numFmtId="0" fontId="10" fillId="9" borderId="27" xfId="0" applyFont="1" applyFill="1" applyBorder="1" applyAlignment="1" applyProtection="1">
      <alignment horizontal="center" vertical="center"/>
    </xf>
    <xf numFmtId="0" fontId="10" fillId="4" borderId="27" xfId="0" applyFont="1" applyFill="1" applyBorder="1" applyAlignment="1" applyProtection="1">
      <alignment horizontal="center" vertical="center"/>
    </xf>
    <xf numFmtId="165" fontId="11" fillId="0" borderId="46" xfId="0" applyNumberFormat="1" applyFont="1" applyBorder="1" applyAlignment="1" applyProtection="1">
      <alignment horizontal="center" vertical="center"/>
    </xf>
    <xf numFmtId="165" fontId="11" fillId="0" borderId="47" xfId="0" applyNumberFormat="1" applyFont="1" applyBorder="1" applyAlignment="1" applyProtection="1">
      <alignment horizontal="center" vertical="center"/>
    </xf>
    <xf numFmtId="165" fontId="5" fillId="5" borderId="47" xfId="0" applyNumberFormat="1" applyFont="1" applyFill="1" applyBorder="1" applyAlignment="1" applyProtection="1">
      <alignment horizontal="center" vertical="center"/>
    </xf>
    <xf numFmtId="0" fontId="10" fillId="9" borderId="47" xfId="0" applyFont="1" applyFill="1" applyBorder="1" applyAlignment="1" applyProtection="1">
      <alignment horizontal="center" vertical="center"/>
    </xf>
    <xf numFmtId="0" fontId="10" fillId="4" borderId="47" xfId="0" applyFont="1" applyFill="1" applyBorder="1" applyAlignment="1" applyProtection="1">
      <alignment horizontal="center" vertical="center"/>
    </xf>
    <xf numFmtId="0" fontId="5" fillId="34" borderId="38" xfId="0" applyFont="1" applyFill="1" applyBorder="1" applyAlignment="1" applyProtection="1">
      <alignment horizontal="center" vertical="center"/>
    </xf>
    <xf numFmtId="0" fontId="5" fillId="35" borderId="39" xfId="0" applyFont="1" applyFill="1" applyBorder="1" applyAlignment="1" applyProtection="1">
      <alignment vertical="center"/>
    </xf>
    <xf numFmtId="0" fontId="0" fillId="35" borderId="39" xfId="0" applyFill="1" applyBorder="1" applyProtection="1"/>
    <xf numFmtId="0" fontId="0" fillId="35" borderId="40" xfId="0" applyFill="1" applyBorder="1" applyProtection="1"/>
    <xf numFmtId="0" fontId="5" fillId="34" borderId="41" xfId="0" applyFont="1" applyFill="1" applyBorder="1" applyAlignment="1" applyProtection="1">
      <alignment horizontal="center" vertical="center"/>
    </xf>
    <xf numFmtId="165" fontId="2" fillId="36" borderId="0" xfId="0" applyNumberFormat="1" applyFont="1" applyFill="1" applyBorder="1" applyAlignment="1" applyProtection="1">
      <alignment vertical="center"/>
    </xf>
    <xf numFmtId="0" fontId="0" fillId="35" borderId="42" xfId="0" applyFill="1" applyBorder="1" applyProtection="1"/>
    <xf numFmtId="165" fontId="7" fillId="36" borderId="0" xfId="0" applyNumberFormat="1" applyFont="1" applyFill="1" applyBorder="1" applyAlignment="1" applyProtection="1">
      <alignment horizontal="center" vertical="center"/>
    </xf>
    <xf numFmtId="0" fontId="5" fillId="35" borderId="0" xfId="0" applyFont="1" applyFill="1" applyBorder="1" applyAlignment="1" applyProtection="1">
      <alignment vertical="center"/>
    </xf>
    <xf numFmtId="0" fontId="0" fillId="35" borderId="0" xfId="0" applyFill="1" applyBorder="1" applyProtection="1"/>
    <xf numFmtId="0" fontId="0" fillId="0" borderId="0" xfId="0" applyBorder="1" applyProtection="1"/>
    <xf numFmtId="0" fontId="5" fillId="34" borderId="43" xfId="0" applyFont="1" applyFill="1" applyBorder="1" applyAlignment="1" applyProtection="1">
      <alignment horizontal="center" vertical="center"/>
    </xf>
    <xf numFmtId="165" fontId="7" fillId="36" borderId="44" xfId="0" applyNumberFormat="1" applyFont="1" applyFill="1" applyBorder="1" applyAlignment="1" applyProtection="1">
      <alignment horizontal="center" vertical="center"/>
    </xf>
    <xf numFmtId="0" fontId="0" fillId="35" borderId="44" xfId="0" applyFill="1" applyBorder="1" applyProtection="1"/>
    <xf numFmtId="0" fontId="0" fillId="35" borderId="45" xfId="0" applyFill="1" applyBorder="1" applyProtection="1"/>
    <xf numFmtId="165" fontId="11" fillId="0" borderId="13" xfId="0" applyNumberFormat="1" applyFont="1" applyBorder="1" applyAlignment="1" applyProtection="1">
      <alignment horizontal="center" vertical="center"/>
    </xf>
    <xf numFmtId="165" fontId="11" fillId="0" borderId="3" xfId="0" applyNumberFormat="1" applyFont="1" applyBorder="1" applyAlignment="1" applyProtection="1">
      <alignment horizontal="center" vertical="center"/>
    </xf>
    <xf numFmtId="165" fontId="5" fillId="5" borderId="3" xfId="0" applyNumberFormat="1" applyFont="1" applyFill="1" applyBorder="1" applyAlignment="1" applyProtection="1">
      <alignment horizontal="center" vertical="center"/>
    </xf>
    <xf numFmtId="0" fontId="10" fillId="9" borderId="3" xfId="0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/>
    </xf>
    <xf numFmtId="165" fontId="11" fillId="0" borderId="9" xfId="0" applyNumberFormat="1" applyFont="1" applyBorder="1" applyAlignment="1" applyProtection="1">
      <alignment horizontal="center" vertical="center"/>
    </xf>
    <xf numFmtId="165" fontId="11" fillId="0" borderId="6" xfId="0" applyNumberFormat="1" applyFont="1" applyBorder="1" applyAlignment="1" applyProtection="1">
      <alignment horizontal="center" vertical="center"/>
    </xf>
    <xf numFmtId="0" fontId="5" fillId="39" borderId="38" xfId="0" applyFont="1" applyFill="1" applyBorder="1" applyAlignment="1" applyProtection="1">
      <alignment horizontal="center" vertical="center"/>
    </xf>
    <xf numFmtId="0" fontId="5" fillId="37" borderId="39" xfId="0" applyFont="1" applyFill="1" applyBorder="1" applyAlignment="1" applyProtection="1">
      <alignment vertical="center"/>
    </xf>
    <xf numFmtId="0" fontId="0" fillId="37" borderId="39" xfId="0" applyFill="1" applyBorder="1" applyProtection="1"/>
    <xf numFmtId="0" fontId="0" fillId="37" borderId="40" xfId="0" applyFill="1" applyBorder="1" applyProtection="1"/>
    <xf numFmtId="0" fontId="5" fillId="39" borderId="41" xfId="0" applyFont="1" applyFill="1" applyBorder="1" applyAlignment="1" applyProtection="1">
      <alignment horizontal="center" vertical="center"/>
    </xf>
    <xf numFmtId="165" fontId="2" fillId="38" borderId="0" xfId="0" applyNumberFormat="1" applyFont="1" applyFill="1" applyBorder="1" applyAlignment="1" applyProtection="1">
      <alignment vertical="center"/>
    </xf>
    <xf numFmtId="0" fontId="0" fillId="37" borderId="42" xfId="0" applyFill="1" applyBorder="1" applyProtection="1"/>
    <xf numFmtId="165" fontId="7" fillId="38" borderId="0" xfId="0" applyNumberFormat="1" applyFont="1" applyFill="1" applyBorder="1" applyAlignment="1" applyProtection="1">
      <alignment horizontal="center" vertical="center"/>
    </xf>
    <xf numFmtId="0" fontId="5" fillId="37" borderId="0" xfId="0" applyFont="1" applyFill="1" applyBorder="1" applyAlignment="1" applyProtection="1">
      <alignment vertical="center"/>
    </xf>
    <xf numFmtId="0" fontId="0" fillId="37" borderId="0" xfId="0" applyFill="1" applyBorder="1" applyProtection="1"/>
    <xf numFmtId="0" fontId="5" fillId="39" borderId="43" xfId="0" applyFont="1" applyFill="1" applyBorder="1" applyAlignment="1" applyProtection="1">
      <alignment horizontal="center" vertical="center"/>
    </xf>
    <xf numFmtId="0" fontId="10" fillId="37" borderId="44" xfId="0" applyFont="1" applyFill="1" applyBorder="1" applyAlignment="1" applyProtection="1">
      <alignment vertical="center"/>
    </xf>
    <xf numFmtId="0" fontId="5" fillId="37" borderId="44" xfId="0" applyFont="1" applyFill="1" applyBorder="1" applyAlignment="1" applyProtection="1">
      <alignment vertical="center"/>
    </xf>
    <xf numFmtId="165" fontId="7" fillId="38" borderId="44" xfId="0" applyNumberFormat="1" applyFont="1" applyFill="1" applyBorder="1" applyAlignment="1" applyProtection="1">
      <alignment horizontal="center" vertical="center"/>
    </xf>
    <xf numFmtId="0" fontId="0" fillId="37" borderId="44" xfId="0" applyFill="1" applyBorder="1" applyProtection="1"/>
    <xf numFmtId="0" fontId="0" fillId="37" borderId="45" xfId="0" applyFill="1" applyBorder="1" applyProtection="1"/>
    <xf numFmtId="0" fontId="10" fillId="0" borderId="0" xfId="0" applyFont="1" applyAlignment="1" applyProtection="1">
      <alignment vertical="center"/>
    </xf>
    <xf numFmtId="0" fontId="5" fillId="30" borderId="38" xfId="0" applyFont="1" applyFill="1" applyBorder="1" applyAlignment="1" applyProtection="1">
      <alignment horizontal="center" vertical="center"/>
    </xf>
    <xf numFmtId="0" fontId="5" fillId="26" borderId="39" xfId="0" applyFont="1" applyFill="1" applyBorder="1" applyAlignment="1" applyProtection="1">
      <alignment vertical="center"/>
    </xf>
    <xf numFmtId="0" fontId="0" fillId="26" borderId="39" xfId="0" applyFill="1" applyBorder="1" applyProtection="1"/>
    <xf numFmtId="0" fontId="0" fillId="26" borderId="40" xfId="0" applyFill="1" applyBorder="1" applyProtection="1"/>
    <xf numFmtId="0" fontId="5" fillId="30" borderId="41" xfId="0" applyFont="1" applyFill="1" applyBorder="1" applyAlignment="1" applyProtection="1">
      <alignment horizontal="center" vertical="center"/>
    </xf>
    <xf numFmtId="165" fontId="2" fillId="27" borderId="0" xfId="0" applyNumberFormat="1" applyFont="1" applyFill="1" applyBorder="1" applyAlignment="1" applyProtection="1">
      <alignment vertical="center"/>
    </xf>
    <xf numFmtId="0" fontId="0" fillId="26" borderId="42" xfId="0" applyFill="1" applyBorder="1" applyProtection="1"/>
    <xf numFmtId="165" fontId="7" fillId="27" borderId="0" xfId="0" applyNumberFormat="1" applyFont="1" applyFill="1" applyBorder="1" applyAlignment="1" applyProtection="1">
      <alignment horizontal="center" vertical="center"/>
    </xf>
    <xf numFmtId="0" fontId="5" fillId="26" borderId="0" xfId="0" applyFont="1" applyFill="1" applyBorder="1" applyAlignment="1" applyProtection="1">
      <alignment vertical="center"/>
    </xf>
    <xf numFmtId="0" fontId="0" fillId="26" borderId="0" xfId="0" applyFill="1" applyBorder="1" applyProtection="1"/>
    <xf numFmtId="0" fontId="5" fillId="30" borderId="43" xfId="0" applyFont="1" applyFill="1" applyBorder="1" applyAlignment="1" applyProtection="1">
      <alignment horizontal="center" vertical="center"/>
    </xf>
    <xf numFmtId="165" fontId="7" fillId="27" borderId="44" xfId="0" applyNumberFormat="1" applyFont="1" applyFill="1" applyBorder="1" applyAlignment="1" applyProtection="1">
      <alignment horizontal="center" vertical="center"/>
    </xf>
    <xf numFmtId="0" fontId="0" fillId="26" borderId="44" xfId="0" applyFill="1" applyBorder="1" applyProtection="1"/>
    <xf numFmtId="0" fontId="0" fillId="26" borderId="45" xfId="0" applyFill="1" applyBorder="1" applyProtection="1"/>
    <xf numFmtId="0" fontId="5" fillId="0" borderId="0" xfId="0" applyFont="1" applyBorder="1" applyAlignment="1" applyProtection="1">
      <alignment vertical="center"/>
    </xf>
    <xf numFmtId="0" fontId="5" fillId="4" borderId="0" xfId="0" applyFont="1" applyFill="1" applyAlignment="1" applyProtection="1">
      <alignment horizontal="center" vertical="center"/>
    </xf>
    <xf numFmtId="0" fontId="5" fillId="25" borderId="38" xfId="0" applyFont="1" applyFill="1" applyBorder="1" applyAlignment="1" applyProtection="1">
      <alignment horizontal="center" vertical="center"/>
    </xf>
    <xf numFmtId="0" fontId="5" fillId="24" borderId="39" xfId="0" applyFont="1" applyFill="1" applyBorder="1" applyAlignment="1" applyProtection="1">
      <alignment vertical="center"/>
    </xf>
    <xf numFmtId="0" fontId="0" fillId="24" borderId="39" xfId="0" applyFill="1" applyBorder="1" applyProtection="1"/>
    <xf numFmtId="0" fontId="0" fillId="24" borderId="40" xfId="0" applyFill="1" applyBorder="1" applyProtection="1"/>
    <xf numFmtId="0" fontId="5" fillId="25" borderId="41" xfId="0" applyFont="1" applyFill="1" applyBorder="1" applyAlignment="1" applyProtection="1">
      <alignment horizontal="center" vertical="center"/>
    </xf>
    <xf numFmtId="165" fontId="2" fillId="25" borderId="0" xfId="0" applyNumberFormat="1" applyFont="1" applyFill="1" applyBorder="1" applyAlignment="1" applyProtection="1">
      <alignment vertical="center"/>
    </xf>
    <xf numFmtId="0" fontId="0" fillId="24" borderId="42" xfId="0" applyFill="1" applyBorder="1" applyProtection="1"/>
    <xf numFmtId="165" fontId="7" fillId="25" borderId="0" xfId="0" applyNumberFormat="1" applyFont="1" applyFill="1" applyBorder="1" applyAlignment="1" applyProtection="1">
      <alignment horizontal="center" vertical="center"/>
    </xf>
    <xf numFmtId="0" fontId="5" fillId="24" borderId="0" xfId="0" applyFont="1" applyFill="1" applyBorder="1" applyAlignment="1" applyProtection="1">
      <alignment vertical="center"/>
    </xf>
    <xf numFmtId="0" fontId="0" fillId="24" borderId="0" xfId="0" applyFill="1" applyBorder="1" applyProtection="1"/>
    <xf numFmtId="0" fontId="5" fillId="29" borderId="41" xfId="0" applyFont="1" applyFill="1" applyBorder="1" applyAlignment="1" applyProtection="1">
      <alignment horizontal="center" vertical="center"/>
    </xf>
    <xf numFmtId="0" fontId="5" fillId="29" borderId="43" xfId="0" applyFont="1" applyFill="1" applyBorder="1" applyAlignment="1" applyProtection="1">
      <alignment horizontal="center" vertical="center"/>
    </xf>
    <xf numFmtId="0" fontId="5" fillId="29" borderId="44" xfId="0" applyFont="1" applyFill="1" applyBorder="1" applyAlignment="1" applyProtection="1">
      <alignment horizontal="center" vertical="center"/>
    </xf>
    <xf numFmtId="0" fontId="5" fillId="24" borderId="44" xfId="0" applyFont="1" applyFill="1" applyBorder="1" applyAlignment="1" applyProtection="1">
      <alignment vertical="center"/>
    </xf>
    <xf numFmtId="0" fontId="0" fillId="24" borderId="44" xfId="0" applyFill="1" applyBorder="1" applyProtection="1"/>
    <xf numFmtId="0" fontId="0" fillId="24" borderId="45" xfId="0" applyFill="1" applyBorder="1" applyProtection="1"/>
    <xf numFmtId="0" fontId="5" fillId="40" borderId="38" xfId="0" applyFont="1" applyFill="1" applyBorder="1" applyAlignment="1" applyProtection="1">
      <alignment horizontal="center" vertical="center"/>
    </xf>
    <xf numFmtId="0" fontId="5" fillId="41" borderId="39" xfId="0" applyFont="1" applyFill="1" applyBorder="1" applyAlignment="1" applyProtection="1">
      <alignment vertical="center"/>
    </xf>
    <xf numFmtId="0" fontId="0" fillId="41" borderId="39" xfId="0" applyFill="1" applyBorder="1" applyProtection="1"/>
    <xf numFmtId="0" fontId="0" fillId="41" borderId="40" xfId="0" applyFill="1" applyBorder="1" applyProtection="1"/>
    <xf numFmtId="0" fontId="5" fillId="40" borderId="41" xfId="0" applyFont="1" applyFill="1" applyBorder="1" applyAlignment="1" applyProtection="1">
      <alignment horizontal="center" vertical="center"/>
    </xf>
    <xf numFmtId="165" fontId="2" fillId="40" borderId="0" xfId="0" applyNumberFormat="1" applyFont="1" applyFill="1" applyBorder="1" applyAlignment="1" applyProtection="1">
      <alignment vertical="center"/>
    </xf>
    <xf numFmtId="0" fontId="0" fillId="41" borderId="42" xfId="0" applyFill="1" applyBorder="1" applyProtection="1"/>
    <xf numFmtId="165" fontId="7" fillId="40" borderId="0" xfId="0" applyNumberFormat="1" applyFont="1" applyFill="1" applyBorder="1" applyAlignment="1" applyProtection="1">
      <alignment horizontal="center" vertical="center"/>
    </xf>
    <xf numFmtId="165" fontId="14" fillId="4" borderId="0" xfId="0" applyNumberFormat="1" applyFont="1" applyFill="1" applyAlignment="1" applyProtection="1">
      <alignment horizontal="center" vertical="center"/>
    </xf>
    <xf numFmtId="0" fontId="5" fillId="41" borderId="0" xfId="0" applyFont="1" applyFill="1" applyBorder="1" applyAlignment="1" applyProtection="1">
      <alignment vertical="center"/>
    </xf>
    <xf numFmtId="0" fontId="0" fillId="41" borderId="0" xfId="0" applyFill="1" applyBorder="1" applyProtection="1"/>
    <xf numFmtId="0" fontId="9" fillId="4" borderId="0" xfId="0" applyFont="1" applyFill="1" applyAlignment="1" applyProtection="1">
      <alignment horizontal="center" vertical="center"/>
    </xf>
    <xf numFmtId="0" fontId="5" fillId="42" borderId="41" xfId="0" applyFont="1" applyFill="1" applyBorder="1" applyAlignment="1" applyProtection="1">
      <alignment horizontal="center" vertical="center"/>
    </xf>
    <xf numFmtId="0" fontId="5" fillId="42" borderId="43" xfId="0" applyFont="1" applyFill="1" applyBorder="1" applyAlignment="1" applyProtection="1">
      <alignment horizontal="center" vertical="center"/>
    </xf>
    <xf numFmtId="0" fontId="5" fillId="42" borderId="44" xfId="0" applyFont="1" applyFill="1" applyBorder="1" applyAlignment="1" applyProtection="1">
      <alignment horizontal="center" vertical="center"/>
    </xf>
    <xf numFmtId="0" fontId="5" fillId="41" borderId="44" xfId="0" applyFont="1" applyFill="1" applyBorder="1" applyAlignment="1" applyProtection="1">
      <alignment vertical="center"/>
    </xf>
    <xf numFmtId="0" fontId="0" fillId="41" borderId="44" xfId="0" applyFill="1" applyBorder="1" applyProtection="1"/>
    <xf numFmtId="0" fontId="0" fillId="41" borderId="45" xfId="0" applyFill="1" applyBorder="1" applyProtection="1"/>
    <xf numFmtId="0" fontId="0" fillId="4" borderId="0" xfId="0" applyFill="1" applyProtection="1"/>
    <xf numFmtId="0" fontId="5" fillId="43" borderId="38" xfId="0" applyFont="1" applyFill="1" applyBorder="1" applyAlignment="1" applyProtection="1">
      <alignment horizontal="center" vertical="center"/>
    </xf>
    <xf numFmtId="0" fontId="5" fillId="44" borderId="39" xfId="0" applyFont="1" applyFill="1" applyBorder="1" applyAlignment="1" applyProtection="1">
      <alignment vertical="center"/>
    </xf>
    <xf numFmtId="0" fontId="0" fillId="44" borderId="39" xfId="0" applyFill="1" applyBorder="1" applyProtection="1"/>
    <xf numFmtId="0" fontId="0" fillId="44" borderId="40" xfId="0" applyFill="1" applyBorder="1" applyProtection="1"/>
    <xf numFmtId="0" fontId="5" fillId="43" borderId="41" xfId="0" applyFont="1" applyFill="1" applyBorder="1" applyAlignment="1" applyProtection="1">
      <alignment horizontal="center" vertical="center"/>
    </xf>
    <xf numFmtId="165" fontId="2" fillId="43" borderId="0" xfId="0" applyNumberFormat="1" applyFont="1" applyFill="1" applyBorder="1" applyAlignment="1" applyProtection="1">
      <alignment vertical="center"/>
    </xf>
    <xf numFmtId="0" fontId="0" fillId="44" borderId="42" xfId="0" applyFill="1" applyBorder="1" applyProtection="1"/>
    <xf numFmtId="165" fontId="7" fillId="43" borderId="0" xfId="0" applyNumberFormat="1" applyFont="1" applyFill="1" applyBorder="1" applyAlignment="1" applyProtection="1">
      <alignment horizontal="center" vertical="center"/>
    </xf>
    <xf numFmtId="0" fontId="5" fillId="44" borderId="0" xfId="0" applyFont="1" applyFill="1" applyBorder="1" applyAlignment="1" applyProtection="1">
      <alignment vertical="center"/>
    </xf>
    <xf numFmtId="0" fontId="0" fillId="44" borderId="0" xfId="0" applyFill="1" applyBorder="1" applyProtection="1"/>
    <xf numFmtId="0" fontId="5" fillId="45" borderId="41" xfId="0" applyFont="1" applyFill="1" applyBorder="1" applyAlignment="1" applyProtection="1">
      <alignment horizontal="center" vertical="center"/>
    </xf>
    <xf numFmtId="0" fontId="5" fillId="45" borderId="43" xfId="0" applyFont="1" applyFill="1" applyBorder="1" applyAlignment="1" applyProtection="1">
      <alignment horizontal="center" vertical="center"/>
    </xf>
    <xf numFmtId="0" fontId="5" fillId="45" borderId="44" xfId="0" applyFont="1" applyFill="1" applyBorder="1" applyAlignment="1" applyProtection="1">
      <alignment horizontal="center" vertical="center"/>
    </xf>
    <xf numFmtId="0" fontId="5" fillId="44" borderId="44" xfId="0" applyFont="1" applyFill="1" applyBorder="1" applyAlignment="1" applyProtection="1">
      <alignment vertical="center"/>
    </xf>
    <xf numFmtId="0" fontId="0" fillId="44" borderId="44" xfId="0" applyFill="1" applyBorder="1" applyProtection="1"/>
    <xf numFmtId="0" fontId="0" fillId="44" borderId="45" xfId="0" applyFill="1" applyBorder="1" applyProtection="1"/>
    <xf numFmtId="0" fontId="5" fillId="46" borderId="38" xfId="0" applyFont="1" applyFill="1" applyBorder="1" applyAlignment="1" applyProtection="1">
      <alignment horizontal="center" vertical="center"/>
    </xf>
    <xf numFmtId="0" fontId="5" fillId="47" borderId="39" xfId="0" applyFont="1" applyFill="1" applyBorder="1" applyAlignment="1" applyProtection="1">
      <alignment vertical="center"/>
    </xf>
    <xf numFmtId="0" fontId="0" fillId="47" borderId="39" xfId="0" applyFill="1" applyBorder="1" applyProtection="1"/>
    <xf numFmtId="0" fontId="0" fillId="47" borderId="40" xfId="0" applyFill="1" applyBorder="1" applyProtection="1"/>
    <xf numFmtId="0" fontId="5" fillId="46" borderId="41" xfId="0" applyFont="1" applyFill="1" applyBorder="1" applyAlignment="1" applyProtection="1">
      <alignment horizontal="center" vertical="center"/>
    </xf>
    <xf numFmtId="165" fontId="2" fillId="46" borderId="0" xfId="0" applyNumberFormat="1" applyFont="1" applyFill="1" applyBorder="1" applyAlignment="1" applyProtection="1">
      <alignment vertical="center"/>
    </xf>
    <xf numFmtId="0" fontId="0" fillId="47" borderId="42" xfId="0" applyFill="1" applyBorder="1" applyProtection="1"/>
    <xf numFmtId="165" fontId="7" fillId="46" borderId="0" xfId="0" applyNumberFormat="1" applyFont="1" applyFill="1" applyBorder="1" applyAlignment="1" applyProtection="1">
      <alignment horizontal="center" vertical="center"/>
    </xf>
    <xf numFmtId="0" fontId="5" fillId="47" borderId="0" xfId="0" applyFont="1" applyFill="1" applyBorder="1" applyAlignment="1" applyProtection="1">
      <alignment vertical="center"/>
    </xf>
    <xf numFmtId="0" fontId="0" fillId="47" borderId="0" xfId="0" applyFill="1" applyBorder="1" applyProtection="1"/>
    <xf numFmtId="0" fontId="5" fillId="48" borderId="41" xfId="0" applyFont="1" applyFill="1" applyBorder="1" applyAlignment="1" applyProtection="1">
      <alignment horizontal="center" vertical="center"/>
    </xf>
    <xf numFmtId="0" fontId="5" fillId="48" borderId="43" xfId="0" applyFont="1" applyFill="1" applyBorder="1" applyAlignment="1" applyProtection="1">
      <alignment horizontal="center" vertical="center"/>
    </xf>
    <xf numFmtId="0" fontId="5" fillId="48" borderId="44" xfId="0" applyFont="1" applyFill="1" applyBorder="1" applyAlignment="1" applyProtection="1">
      <alignment horizontal="center" vertical="center"/>
    </xf>
    <xf numFmtId="0" fontId="5" fillId="47" borderId="44" xfId="0" applyFont="1" applyFill="1" applyBorder="1" applyAlignment="1" applyProtection="1">
      <alignment vertical="center"/>
    </xf>
    <xf numFmtId="0" fontId="0" fillId="47" borderId="44" xfId="0" applyFill="1" applyBorder="1" applyProtection="1"/>
    <xf numFmtId="0" fontId="0" fillId="47" borderId="45" xfId="0" applyFill="1" applyBorder="1" applyProtection="1"/>
    <xf numFmtId="0" fontId="5" fillId="49" borderId="38" xfId="0" applyFont="1" applyFill="1" applyBorder="1" applyAlignment="1" applyProtection="1">
      <alignment horizontal="center" vertical="center"/>
    </xf>
    <xf numFmtId="0" fontId="5" fillId="49" borderId="39" xfId="0" applyFont="1" applyFill="1" applyBorder="1" applyAlignment="1" applyProtection="1">
      <alignment vertical="center"/>
    </xf>
    <xf numFmtId="0" fontId="0" fillId="49" borderId="39" xfId="0" applyFill="1" applyBorder="1" applyProtection="1"/>
    <xf numFmtId="0" fontId="0" fillId="49" borderId="40" xfId="0" applyFill="1" applyBorder="1" applyProtection="1"/>
    <xf numFmtId="0" fontId="5" fillId="49" borderId="41" xfId="0" applyFont="1" applyFill="1" applyBorder="1" applyAlignment="1" applyProtection="1">
      <alignment horizontal="center" vertical="center"/>
    </xf>
    <xf numFmtId="165" fontId="2" fillId="49" borderId="0" xfId="0" applyNumberFormat="1" applyFont="1" applyFill="1" applyBorder="1" applyAlignment="1" applyProtection="1">
      <alignment vertical="center"/>
    </xf>
    <xf numFmtId="0" fontId="0" fillId="49" borderId="42" xfId="0" applyFill="1" applyBorder="1" applyProtection="1"/>
    <xf numFmtId="165" fontId="7" fillId="49" borderId="0" xfId="0" applyNumberFormat="1" applyFont="1" applyFill="1" applyBorder="1" applyAlignment="1" applyProtection="1">
      <alignment horizontal="center" vertical="center"/>
    </xf>
    <xf numFmtId="0" fontId="5" fillId="49" borderId="0" xfId="0" applyFont="1" applyFill="1" applyBorder="1" applyAlignment="1" applyProtection="1">
      <alignment vertical="center"/>
    </xf>
    <xf numFmtId="0" fontId="0" fillId="49" borderId="0" xfId="0" applyFill="1" applyBorder="1" applyProtection="1"/>
    <xf numFmtId="0" fontId="5" fillId="49" borderId="43" xfId="0" applyFont="1" applyFill="1" applyBorder="1" applyAlignment="1" applyProtection="1">
      <alignment horizontal="center" vertical="center"/>
    </xf>
    <xf numFmtId="0" fontId="5" fillId="49" borderId="44" xfId="0" applyFont="1" applyFill="1" applyBorder="1" applyAlignment="1" applyProtection="1">
      <alignment horizontal="center" vertical="center"/>
    </xf>
    <xf numFmtId="0" fontId="5" fillId="49" borderId="44" xfId="0" applyFont="1" applyFill="1" applyBorder="1" applyAlignment="1" applyProtection="1">
      <alignment vertical="center"/>
    </xf>
    <xf numFmtId="0" fontId="0" fillId="49" borderId="44" xfId="0" applyFill="1" applyBorder="1" applyProtection="1"/>
    <xf numFmtId="0" fontId="0" fillId="49" borderId="45" xfId="0" applyFill="1" applyBorder="1" applyProtection="1"/>
    <xf numFmtId="0" fontId="5" fillId="50" borderId="38" xfId="0" applyFont="1" applyFill="1" applyBorder="1" applyAlignment="1" applyProtection="1">
      <alignment horizontal="center" vertical="center"/>
    </xf>
    <xf numFmtId="0" fontId="5" fillId="50" borderId="39" xfId="0" applyFont="1" applyFill="1" applyBorder="1" applyAlignment="1" applyProtection="1">
      <alignment vertical="center"/>
    </xf>
    <xf numFmtId="0" fontId="0" fillId="50" borderId="39" xfId="0" applyFill="1" applyBorder="1" applyProtection="1"/>
    <xf numFmtId="0" fontId="0" fillId="50" borderId="40" xfId="0" applyFill="1" applyBorder="1" applyProtection="1"/>
    <xf numFmtId="0" fontId="5" fillId="50" borderId="41" xfId="0" applyFont="1" applyFill="1" applyBorder="1" applyAlignment="1" applyProtection="1">
      <alignment horizontal="center" vertical="center"/>
    </xf>
    <xf numFmtId="165" fontId="2" fillId="50" borderId="0" xfId="0" applyNumberFormat="1" applyFont="1" applyFill="1" applyBorder="1" applyAlignment="1" applyProtection="1">
      <alignment vertical="center"/>
    </xf>
    <xf numFmtId="0" fontId="0" fillId="50" borderId="42" xfId="0" applyFill="1" applyBorder="1" applyProtection="1"/>
    <xf numFmtId="165" fontId="7" fillId="50" borderId="0" xfId="0" applyNumberFormat="1" applyFont="1" applyFill="1" applyBorder="1" applyAlignment="1" applyProtection="1">
      <alignment horizontal="center" vertical="center"/>
    </xf>
    <xf numFmtId="0" fontId="5" fillId="50" borderId="0" xfId="0" applyFont="1" applyFill="1" applyBorder="1" applyAlignment="1" applyProtection="1">
      <alignment vertical="center"/>
    </xf>
    <xf numFmtId="0" fontId="0" fillId="50" borderId="0" xfId="0" applyFill="1" applyBorder="1" applyProtection="1"/>
    <xf numFmtId="0" fontId="5" fillId="50" borderId="43" xfId="0" applyFont="1" applyFill="1" applyBorder="1" applyAlignment="1" applyProtection="1">
      <alignment horizontal="center" vertical="center"/>
    </xf>
    <xf numFmtId="0" fontId="5" fillId="50" borderId="44" xfId="0" applyFont="1" applyFill="1" applyBorder="1" applyAlignment="1" applyProtection="1">
      <alignment horizontal="center" vertical="center"/>
    </xf>
    <xf numFmtId="0" fontId="5" fillId="50" borderId="44" xfId="0" applyFont="1" applyFill="1" applyBorder="1" applyAlignment="1" applyProtection="1">
      <alignment vertical="center"/>
    </xf>
    <xf numFmtId="0" fontId="0" fillId="50" borderId="44" xfId="0" applyFill="1" applyBorder="1" applyProtection="1"/>
    <xf numFmtId="0" fontId="0" fillId="50" borderId="45" xfId="0" applyFill="1" applyBorder="1" applyProtection="1"/>
    <xf numFmtId="0" fontId="5" fillId="51" borderId="38" xfId="0" applyFont="1" applyFill="1" applyBorder="1" applyAlignment="1" applyProtection="1">
      <alignment horizontal="center" vertical="center"/>
    </xf>
    <xf numFmtId="0" fontId="5" fillId="51" borderId="39" xfId="0" applyFont="1" applyFill="1" applyBorder="1" applyAlignment="1" applyProtection="1">
      <alignment vertical="center"/>
    </xf>
    <xf numFmtId="0" fontId="0" fillId="51" borderId="39" xfId="0" applyFill="1" applyBorder="1" applyProtection="1"/>
    <xf numFmtId="0" fontId="0" fillId="51" borderId="40" xfId="0" applyFill="1" applyBorder="1" applyProtection="1"/>
    <xf numFmtId="0" fontId="5" fillId="51" borderId="41" xfId="0" applyFont="1" applyFill="1" applyBorder="1" applyAlignment="1" applyProtection="1">
      <alignment horizontal="center" vertical="center"/>
    </xf>
    <xf numFmtId="165" fontId="2" fillId="51" borderId="0" xfId="0" applyNumberFormat="1" applyFont="1" applyFill="1" applyBorder="1" applyAlignment="1" applyProtection="1">
      <alignment vertical="center"/>
    </xf>
    <xf numFmtId="0" fontId="0" fillId="51" borderId="42" xfId="0" applyFill="1" applyBorder="1" applyProtection="1"/>
    <xf numFmtId="165" fontId="7" fillId="51" borderId="0" xfId="0" applyNumberFormat="1" applyFont="1" applyFill="1" applyBorder="1" applyAlignment="1" applyProtection="1">
      <alignment horizontal="center" vertical="center"/>
    </xf>
    <xf numFmtId="0" fontId="5" fillId="51" borderId="0" xfId="0" applyFont="1" applyFill="1" applyBorder="1" applyAlignment="1" applyProtection="1">
      <alignment vertical="center"/>
    </xf>
    <xf numFmtId="0" fontId="0" fillId="51" borderId="0" xfId="0" applyFill="1" applyBorder="1" applyProtection="1"/>
    <xf numFmtId="0" fontId="5" fillId="51" borderId="43" xfId="0" applyFont="1" applyFill="1" applyBorder="1" applyAlignment="1" applyProtection="1">
      <alignment horizontal="center" vertical="center"/>
    </xf>
    <xf numFmtId="0" fontId="5" fillId="51" borderId="44" xfId="0" applyFont="1" applyFill="1" applyBorder="1" applyAlignment="1" applyProtection="1">
      <alignment horizontal="center" vertical="center"/>
    </xf>
    <xf numFmtId="0" fontId="5" fillId="51" borderId="44" xfId="0" applyFont="1" applyFill="1" applyBorder="1" applyAlignment="1" applyProtection="1">
      <alignment vertical="center"/>
    </xf>
    <xf numFmtId="0" fontId="0" fillId="51" borderId="44" xfId="0" applyFill="1" applyBorder="1" applyProtection="1"/>
    <xf numFmtId="0" fontId="0" fillId="51" borderId="45" xfId="0" applyFill="1" applyBorder="1" applyProtection="1"/>
    <xf numFmtId="0" fontId="15" fillId="8" borderId="0" xfId="0" applyFont="1" applyFill="1" applyBorder="1" applyAlignment="1" applyProtection="1">
      <alignment horizontal="center" vertical="center"/>
    </xf>
    <xf numFmtId="167" fontId="17" fillId="23" borderId="0" xfId="0" applyNumberFormat="1" applyFont="1" applyFill="1" applyAlignment="1" applyProtection="1">
      <alignment horizontal="center"/>
    </xf>
    <xf numFmtId="166" fontId="17" fillId="23" borderId="0" xfId="0" applyNumberFormat="1" applyFont="1" applyFill="1" applyAlignment="1" applyProtection="1">
      <alignment horizontal="center" vertical="top"/>
    </xf>
    <xf numFmtId="0" fontId="5" fillId="0" borderId="17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9" borderId="8" xfId="0" applyFont="1" applyFill="1" applyBorder="1" applyAlignment="1" applyProtection="1">
      <alignment horizontal="center" vertical="center" wrapText="1"/>
    </xf>
    <xf numFmtId="0" fontId="5" fillId="9" borderId="7" xfId="0" applyFont="1" applyFill="1" applyBorder="1" applyAlignment="1" applyProtection="1">
      <alignment horizontal="center" vertical="center" wrapText="1"/>
    </xf>
    <xf numFmtId="0" fontId="5" fillId="4" borderId="18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4" fillId="23" borderId="0" xfId="0" applyFont="1" applyFill="1" applyAlignment="1" applyProtection="1">
      <alignment horizontal="right" vertical="center"/>
    </xf>
    <xf numFmtId="0" fontId="4" fillId="23" borderId="0" xfId="0" applyNumberFormat="1" applyFont="1" applyFill="1" applyAlignment="1" applyProtection="1">
      <alignment horizontal="left" vertical="center"/>
    </xf>
    <xf numFmtId="164" fontId="15" fillId="3" borderId="0" xfId="0" applyNumberFormat="1" applyFont="1" applyFill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30" xfId="0" applyFont="1" applyBorder="1" applyAlignment="1" applyProtection="1">
      <alignment horizontal="center" vertical="center" wrapText="1"/>
    </xf>
    <xf numFmtId="0" fontId="2" fillId="0" borderId="31" xfId="0" applyFont="1" applyBorder="1" applyAlignment="1" applyProtection="1">
      <alignment horizontal="center" vertical="center" wrapText="1"/>
    </xf>
    <xf numFmtId="0" fontId="2" fillId="0" borderId="32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168" fontId="18" fillId="14" borderId="22" xfId="0" applyNumberFormat="1" applyFont="1" applyFill="1" applyBorder="1" applyAlignment="1" applyProtection="1">
      <alignment horizontal="center" vertical="center" textRotation="255"/>
    </xf>
    <xf numFmtId="0" fontId="18" fillId="14" borderId="22" xfId="0" applyFont="1" applyFill="1" applyBorder="1" applyAlignment="1" applyProtection="1">
      <alignment horizontal="center" vertical="center" textRotation="255"/>
    </xf>
    <xf numFmtId="0" fontId="18" fillId="14" borderId="23" xfId="0" applyFont="1" applyFill="1" applyBorder="1" applyAlignment="1" applyProtection="1">
      <alignment horizontal="center" vertical="center" textRotation="255"/>
    </xf>
    <xf numFmtId="168" fontId="7" fillId="15" borderId="22" xfId="0" applyNumberFormat="1" applyFont="1" applyFill="1" applyBorder="1" applyAlignment="1" applyProtection="1">
      <alignment horizontal="center" vertical="center" textRotation="255"/>
    </xf>
    <xf numFmtId="0" fontId="7" fillId="15" borderId="22" xfId="0" applyFont="1" applyFill="1" applyBorder="1" applyAlignment="1" applyProtection="1">
      <alignment horizontal="center" vertical="center" textRotation="255"/>
    </xf>
    <xf numFmtId="0" fontId="7" fillId="15" borderId="23" xfId="0" applyFont="1" applyFill="1" applyBorder="1" applyAlignment="1" applyProtection="1">
      <alignment horizontal="center" vertical="center" textRotation="255"/>
    </xf>
    <xf numFmtId="168" fontId="4" fillId="16" borderId="24" xfId="0" applyNumberFormat="1" applyFont="1" applyFill="1" applyBorder="1" applyAlignment="1" applyProtection="1">
      <alignment horizontal="center" vertical="center" textRotation="255"/>
    </xf>
    <xf numFmtId="0" fontId="4" fillId="16" borderId="22" xfId="0" applyFont="1" applyFill="1" applyBorder="1" applyAlignment="1" applyProtection="1">
      <alignment horizontal="center" vertical="center" textRotation="255"/>
    </xf>
    <xf numFmtId="0" fontId="4" fillId="16" borderId="23" xfId="0" applyFont="1" applyFill="1" applyBorder="1" applyAlignment="1" applyProtection="1">
      <alignment horizontal="center" vertical="center" textRotation="255"/>
    </xf>
    <xf numFmtId="168" fontId="7" fillId="28" borderId="22" xfId="0" applyNumberFormat="1" applyFont="1" applyFill="1" applyBorder="1" applyAlignment="1" applyProtection="1">
      <alignment horizontal="center" vertical="center" textRotation="255"/>
    </xf>
    <xf numFmtId="168" fontId="7" fillId="28" borderId="23" xfId="0" applyNumberFormat="1" applyFont="1" applyFill="1" applyBorder="1" applyAlignment="1" applyProtection="1">
      <alignment horizontal="center" vertical="center" textRotation="255"/>
    </xf>
    <xf numFmtId="168" fontId="7" fillId="12" borderId="22" xfId="0" applyNumberFormat="1" applyFont="1" applyFill="1" applyBorder="1" applyAlignment="1" applyProtection="1">
      <alignment horizontal="center" vertical="center" textRotation="255"/>
    </xf>
    <xf numFmtId="0" fontId="7" fillId="12" borderId="22" xfId="0" applyFont="1" applyFill="1" applyBorder="1" applyAlignment="1" applyProtection="1">
      <alignment horizontal="center" vertical="center" textRotation="255"/>
    </xf>
    <xf numFmtId="0" fontId="7" fillId="12" borderId="23" xfId="0" applyFont="1" applyFill="1" applyBorder="1" applyAlignment="1" applyProtection="1">
      <alignment horizontal="center" vertical="center" textRotation="255"/>
    </xf>
    <xf numFmtId="168" fontId="7" fillId="13" borderId="22" xfId="0" applyNumberFormat="1" applyFont="1" applyFill="1" applyBorder="1" applyAlignment="1" applyProtection="1">
      <alignment horizontal="center" vertical="center" textRotation="255"/>
    </xf>
    <xf numFmtId="0" fontId="7" fillId="13" borderId="22" xfId="0" applyFont="1" applyFill="1" applyBorder="1" applyAlignment="1" applyProtection="1">
      <alignment horizontal="center" vertical="center" textRotation="255"/>
    </xf>
    <xf numFmtId="0" fontId="7" fillId="13" borderId="23" xfId="0" applyFont="1" applyFill="1" applyBorder="1" applyAlignment="1" applyProtection="1">
      <alignment horizontal="center" vertical="center" textRotation="255"/>
    </xf>
    <xf numFmtId="167" fontId="9" fillId="23" borderId="0" xfId="0" applyNumberFormat="1" applyFont="1" applyFill="1" applyAlignment="1" applyProtection="1">
      <alignment horizontal="left"/>
    </xf>
    <xf numFmtId="166" fontId="9" fillId="23" borderId="0" xfId="0" applyNumberFormat="1" applyFont="1" applyFill="1" applyAlignment="1" applyProtection="1">
      <alignment horizontal="left" vertical="top"/>
    </xf>
  </cellXfs>
  <cellStyles count="1">
    <cellStyle name="Normal" xfId="0" builtinId="0"/>
  </cellStyles>
  <dxfs count="243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 patternType="lightUp">
          <fgColor theme="2" tint="-9.9948118533890809E-2"/>
        </patternFill>
      </fill>
    </dxf>
    <dxf>
      <fill>
        <patternFill patternType="lightDown">
          <fgColor theme="7" tint="0.39994506668294322"/>
        </patternFill>
      </fill>
    </dxf>
    <dxf>
      <fill>
        <patternFill patternType="lightUp">
          <fgColor theme="7" tint="0.39994506668294322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 patternType="lightUp">
          <fgColor theme="2" tint="-9.9948118533890809E-2"/>
        </patternFill>
      </fill>
    </dxf>
    <dxf>
      <fill>
        <patternFill patternType="lightDown">
          <fgColor theme="7" tint="0.39994506668294322"/>
        </patternFill>
      </fill>
    </dxf>
    <dxf>
      <fill>
        <patternFill patternType="lightUp">
          <fgColor theme="7" tint="0.39994506668294322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 patternType="lightUp">
          <fgColor theme="2" tint="-9.9948118533890809E-2"/>
        </patternFill>
      </fill>
    </dxf>
    <dxf>
      <fill>
        <patternFill patternType="lightDown">
          <fgColor theme="7" tint="0.39994506668294322"/>
        </patternFill>
      </fill>
    </dxf>
    <dxf>
      <fill>
        <patternFill patternType="lightUp">
          <fgColor theme="7" tint="0.39994506668294322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CCFF"/>
      <color rgb="FFED9131"/>
      <color rgb="FF99CCFF"/>
      <color rgb="FFFFFF99"/>
      <color rgb="FFFF66CC"/>
      <color rgb="FFDBFF2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142874</xdr:rowOff>
    </xdr:from>
    <xdr:to>
      <xdr:col>29</xdr:col>
      <xdr:colOff>361373</xdr:colOff>
      <xdr:row>6</xdr:row>
      <xdr:rowOff>537978</xdr:rowOff>
    </xdr:to>
    <xdr:pic macro="[0]!Imprimer">
      <xdr:nvPicPr>
        <xdr:cNvPr id="3" name="Image 2">
          <a:extLst>
            <a:ext uri="{FF2B5EF4-FFF2-40B4-BE49-F238E27FC236}">
              <a16:creationId xmlns:a16="http://schemas.microsoft.com/office/drawing/2014/main" id="{769BE002-3910-45CA-9DC8-0206A10D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17422" y="1523999"/>
          <a:ext cx="3405045" cy="1085667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142874</xdr:rowOff>
    </xdr:from>
    <xdr:to>
      <xdr:col>29</xdr:col>
      <xdr:colOff>361373</xdr:colOff>
      <xdr:row>6</xdr:row>
      <xdr:rowOff>537978</xdr:rowOff>
    </xdr:to>
    <xdr:pic macro="[0]!Imprimer">
      <xdr:nvPicPr>
        <xdr:cNvPr id="2" name="Image 1">
          <a:extLst>
            <a:ext uri="{FF2B5EF4-FFF2-40B4-BE49-F238E27FC236}">
              <a16:creationId xmlns:a16="http://schemas.microsoft.com/office/drawing/2014/main" id="{65881562-47FB-4CFB-BAB6-32572DBD5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76953" y="1514474"/>
          <a:ext cx="3414570" cy="1080904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142874</xdr:rowOff>
    </xdr:from>
    <xdr:to>
      <xdr:col>29</xdr:col>
      <xdr:colOff>361373</xdr:colOff>
      <xdr:row>6</xdr:row>
      <xdr:rowOff>537978</xdr:rowOff>
    </xdr:to>
    <xdr:pic macro="[0]!Imprimer">
      <xdr:nvPicPr>
        <xdr:cNvPr id="2" name="Image 1">
          <a:extLst>
            <a:ext uri="{FF2B5EF4-FFF2-40B4-BE49-F238E27FC236}">
              <a16:creationId xmlns:a16="http://schemas.microsoft.com/office/drawing/2014/main" id="{C225D341-8A5D-4A2D-BD5A-7A91FD1E4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76953" y="1514474"/>
          <a:ext cx="3414570" cy="1080904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 fitToPage="1"/>
  </sheetPr>
  <dimension ref="A1:AH112"/>
  <sheetViews>
    <sheetView showGridLines="0" zoomScale="80" zoomScaleNormal="80" workbookViewId="0">
      <pane ySplit="7" topLeftCell="A8" activePane="bottomLeft" state="frozen"/>
      <selection pane="bottomLeft" activeCell="B3" sqref="B3:V4"/>
    </sheetView>
  </sheetViews>
  <sheetFormatPr baseColWidth="10" defaultRowHeight="15" x14ac:dyDescent="0.25"/>
  <cols>
    <col min="1" max="1" width="3.140625" style="87" customWidth="1"/>
    <col min="2" max="2" width="5.28515625" style="36" customWidth="1"/>
    <col min="3" max="4" width="18.42578125" style="36" customWidth="1"/>
    <col min="5" max="5" width="9.140625" style="87" customWidth="1"/>
    <col min="6" max="7" width="14" style="87" hidden="1" customWidth="1"/>
    <col min="8" max="8" width="20.7109375" style="87" hidden="1" customWidth="1"/>
    <col min="9" max="9" width="8.42578125" style="87" customWidth="1"/>
    <col min="10" max="10" width="7.7109375" style="87" customWidth="1"/>
    <col min="11" max="22" width="4.7109375" style="87" customWidth="1"/>
    <col min="23" max="23" width="1.28515625" style="87" customWidth="1"/>
    <col min="24" max="24" width="3.7109375" style="87" customWidth="1"/>
    <col min="25" max="25" width="5.7109375" style="87" customWidth="1"/>
    <col min="26" max="26" width="14.7109375" style="87" customWidth="1"/>
    <col min="27" max="27" width="10" style="87" customWidth="1"/>
    <col min="28" max="28" width="6.140625" style="87" customWidth="1"/>
    <col min="29" max="29" width="20.7109375" style="25" customWidth="1"/>
    <col min="30" max="30" width="12.7109375" style="25" customWidth="1"/>
    <col min="31" max="31" width="3.7109375" style="25" customWidth="1"/>
    <col min="32" max="32" width="20.85546875" style="25" hidden="1" customWidth="1"/>
    <col min="33" max="16384" width="11.42578125" style="25"/>
  </cols>
  <sheetData>
    <row r="1" spans="1:34" ht="39.950000000000003" customHeight="1" x14ac:dyDescent="0.25">
      <c r="A1" s="24"/>
      <c r="B1" s="266" t="s">
        <v>0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</row>
    <row r="2" spans="1:34" ht="20.25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4" ht="24" customHeight="1" x14ac:dyDescent="0.25">
      <c r="A3" s="28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9"/>
      <c r="X3" s="29"/>
      <c r="Y3" s="30"/>
      <c r="Z3" s="275" t="s">
        <v>20</v>
      </c>
      <c r="AA3" s="275"/>
      <c r="AB3" s="276">
        <f>WEEKNUM(B3,2)</f>
        <v>1</v>
      </c>
      <c r="AC3" s="267">
        <f>B3-WEEKDAY(B3,3)</f>
        <v>-4</v>
      </c>
      <c r="AD3" s="267"/>
      <c r="AE3" s="267"/>
      <c r="AF3" s="31">
        <f>AC3</f>
        <v>-4</v>
      </c>
    </row>
    <row r="4" spans="1:34" ht="24" customHeight="1" x14ac:dyDescent="0.25">
      <c r="A4" s="32"/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9"/>
      <c r="X4" s="29"/>
      <c r="Y4" s="30"/>
      <c r="Z4" s="275"/>
      <c r="AA4" s="275"/>
      <c r="AB4" s="276"/>
      <c r="AC4" s="268">
        <f>B3-WEEKDAY(B3,3)+6</f>
        <v>2</v>
      </c>
      <c r="AD4" s="268"/>
      <c r="AE4" s="268"/>
      <c r="AF4" s="31">
        <f>AF3+1</f>
        <v>-3</v>
      </c>
    </row>
    <row r="5" spans="1:34" ht="27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  <c r="O5" s="34"/>
      <c r="P5" s="34"/>
      <c r="Q5" s="34"/>
      <c r="R5" s="35"/>
      <c r="S5" s="35"/>
      <c r="T5" s="35"/>
      <c r="U5" s="35"/>
      <c r="V5" s="35"/>
      <c r="W5" s="29"/>
      <c r="X5" s="29"/>
      <c r="Y5" s="29"/>
      <c r="Z5" s="29"/>
      <c r="AA5" s="29"/>
      <c r="AB5" s="29"/>
      <c r="AF5" s="31">
        <f>AF4+1</f>
        <v>-2</v>
      </c>
    </row>
    <row r="6" spans="1:34" ht="27" customHeight="1" thickTop="1" thickBot="1" x14ac:dyDescent="0.3">
      <c r="A6" s="32"/>
      <c r="B6" s="278" t="s">
        <v>1</v>
      </c>
      <c r="C6" s="279"/>
      <c r="D6" s="280"/>
      <c r="E6" s="269" t="s">
        <v>2</v>
      </c>
      <c r="F6" s="286" t="s">
        <v>3</v>
      </c>
      <c r="G6" s="286" t="s">
        <v>4</v>
      </c>
      <c r="H6" s="284" t="s">
        <v>5</v>
      </c>
      <c r="I6" s="271" t="s">
        <v>6</v>
      </c>
      <c r="J6" s="273" t="s">
        <v>7</v>
      </c>
      <c r="K6" s="288" t="s">
        <v>21</v>
      </c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90"/>
      <c r="W6" s="36"/>
      <c r="X6" s="36"/>
      <c r="Y6" s="36"/>
      <c r="Z6" s="37"/>
      <c r="AA6" s="38"/>
      <c r="AB6" s="37"/>
      <c r="AF6" s="31">
        <f>AF5+1</f>
        <v>-1</v>
      </c>
    </row>
    <row r="7" spans="1:34" ht="50.25" customHeight="1" thickBot="1" x14ac:dyDescent="0.3">
      <c r="A7" s="32"/>
      <c r="B7" s="281"/>
      <c r="C7" s="282"/>
      <c r="D7" s="283"/>
      <c r="E7" s="270"/>
      <c r="F7" s="287"/>
      <c r="G7" s="287"/>
      <c r="H7" s="285"/>
      <c r="I7" s="272"/>
      <c r="J7" s="274"/>
      <c r="K7" s="39" t="s">
        <v>8</v>
      </c>
      <c r="L7" s="40" t="s">
        <v>9</v>
      </c>
      <c r="M7" s="41" t="s">
        <v>10</v>
      </c>
      <c r="N7" s="40" t="s">
        <v>11</v>
      </c>
      <c r="O7" s="41" t="s">
        <v>12</v>
      </c>
      <c r="P7" s="40" t="s">
        <v>13</v>
      </c>
      <c r="Q7" s="41" t="s">
        <v>14</v>
      </c>
      <c r="R7" s="40" t="s">
        <v>15</v>
      </c>
      <c r="S7" s="41" t="s">
        <v>16</v>
      </c>
      <c r="T7" s="40" t="s">
        <v>17</v>
      </c>
      <c r="U7" s="41" t="s">
        <v>18</v>
      </c>
      <c r="V7" s="42" t="s">
        <v>19</v>
      </c>
      <c r="W7" s="43"/>
      <c r="X7" s="43"/>
      <c r="Y7" s="43"/>
      <c r="Z7" s="37"/>
      <c r="AA7" s="37"/>
      <c r="AB7" s="37"/>
      <c r="AF7" s="31">
        <f>AF6+1</f>
        <v>0</v>
      </c>
    </row>
    <row r="8" spans="1:34" ht="24.95" customHeight="1" thickTop="1" x14ac:dyDescent="0.25">
      <c r="A8" s="36"/>
      <c r="B8" s="300">
        <f>AF3</f>
        <v>-4</v>
      </c>
      <c r="C8" s="44">
        <f>B8+"07:45:00"</f>
        <v>-3.6770833333333335</v>
      </c>
      <c r="D8" s="45">
        <f>B8+"08:00:00"</f>
        <v>-3.6666666666666665</v>
      </c>
      <c r="E8" s="7">
        <v>3</v>
      </c>
      <c r="F8" s="46">
        <f>D8-C8</f>
        <v>1.0416666666666963E-2</v>
      </c>
      <c r="G8" s="46">
        <f>J8*F8</f>
        <v>0</v>
      </c>
      <c r="H8" s="46">
        <f>F8*E8</f>
        <v>3.1250000000000888E-2</v>
      </c>
      <c r="I8" s="47">
        <f t="shared" ref="I8:I17" si="0">E8-J8</f>
        <v>3</v>
      </c>
      <c r="J8" s="48">
        <f>SUM(K8:V8)</f>
        <v>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1"/>
      <c r="W8" s="43"/>
      <c r="X8" s="49"/>
      <c r="Y8" s="50"/>
      <c r="Z8" s="50"/>
      <c r="AA8" s="50"/>
      <c r="AB8" s="50"/>
      <c r="AC8" s="51"/>
      <c r="AD8" s="51"/>
      <c r="AE8" s="52"/>
      <c r="AF8" s="31">
        <f>AF7+1</f>
        <v>1</v>
      </c>
    </row>
    <row r="9" spans="1:34" ht="24.95" customHeight="1" x14ac:dyDescent="0.25">
      <c r="A9" s="36"/>
      <c r="B9" s="300"/>
      <c r="C9" s="53">
        <f>B8+"08:00:00"</f>
        <v>-3.6666666666666665</v>
      </c>
      <c r="D9" s="54">
        <f>B8+"08:30:00"</f>
        <v>-3.6458333333333335</v>
      </c>
      <c r="E9" s="2">
        <v>9</v>
      </c>
      <c r="F9" s="55">
        <f t="shared" ref="F9:F17" si="1">D9-C9</f>
        <v>2.0833333333333037E-2</v>
      </c>
      <c r="G9" s="55">
        <f t="shared" ref="G9:G17" si="2">J9*F9</f>
        <v>0</v>
      </c>
      <c r="H9" s="55">
        <f t="shared" ref="H9:H17" si="3">F9*E9</f>
        <v>0.18749999999999734</v>
      </c>
      <c r="I9" s="56">
        <f t="shared" si="0"/>
        <v>9</v>
      </c>
      <c r="J9" s="57">
        <f t="shared" ref="J9:J17" si="4">SUM(K9:V9)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9"/>
      <c r="W9" s="43"/>
      <c r="X9" s="58"/>
      <c r="Y9" s="59" t="s">
        <v>27</v>
      </c>
      <c r="Z9" s="17">
        <v>42437</v>
      </c>
      <c r="AA9" s="18">
        <v>0.32291666666666669</v>
      </c>
      <c r="AB9" s="60"/>
      <c r="AC9" s="61" t="s">
        <v>25</v>
      </c>
      <c r="AD9" s="16">
        <v>4200</v>
      </c>
      <c r="AE9" s="62"/>
      <c r="AF9" s="31"/>
    </row>
    <row r="10" spans="1:34" ht="24.95" customHeight="1" x14ac:dyDescent="0.25">
      <c r="A10" s="36"/>
      <c r="B10" s="300"/>
      <c r="C10" s="63">
        <f>B8+"08:30:00"</f>
        <v>-3.6458333333333335</v>
      </c>
      <c r="D10" s="64">
        <f>B8+"09:00:00"</f>
        <v>-3.625</v>
      </c>
      <c r="E10" s="2">
        <v>9</v>
      </c>
      <c r="F10" s="55">
        <f t="shared" si="1"/>
        <v>2.0833333333333481E-2</v>
      </c>
      <c r="G10" s="55">
        <f t="shared" si="2"/>
        <v>0</v>
      </c>
      <c r="H10" s="55">
        <f t="shared" si="3"/>
        <v>0.18750000000000133</v>
      </c>
      <c r="I10" s="56">
        <f t="shared" si="0"/>
        <v>9</v>
      </c>
      <c r="J10" s="57">
        <f t="shared" si="4"/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9"/>
      <c r="W10" s="43"/>
      <c r="X10" s="58"/>
      <c r="Y10" s="65" t="s">
        <v>28</v>
      </c>
      <c r="Z10" s="17">
        <v>42437</v>
      </c>
      <c r="AA10" s="19">
        <v>0.47916666666666669</v>
      </c>
      <c r="AB10" s="66"/>
      <c r="AC10" s="67" t="s">
        <v>26</v>
      </c>
      <c r="AD10" s="12"/>
      <c r="AE10" s="62"/>
    </row>
    <row r="11" spans="1:34" ht="24.95" customHeight="1" x14ac:dyDescent="0.25">
      <c r="A11" s="36"/>
      <c r="B11" s="300"/>
      <c r="C11" s="63">
        <f>B8+"09:00:00"</f>
        <v>-3.625</v>
      </c>
      <c r="D11" s="64">
        <f>B8+"09:30:00"</f>
        <v>-3.6041666666666665</v>
      </c>
      <c r="E11" s="2">
        <v>9</v>
      </c>
      <c r="F11" s="55">
        <f t="shared" si="1"/>
        <v>2.0833333333333481E-2</v>
      </c>
      <c r="G11" s="55">
        <f t="shared" si="2"/>
        <v>0</v>
      </c>
      <c r="H11" s="55">
        <f t="shared" si="3"/>
        <v>0.18750000000000133</v>
      </c>
      <c r="I11" s="56">
        <f t="shared" si="0"/>
        <v>9</v>
      </c>
      <c r="J11" s="57">
        <f t="shared" si="4"/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9"/>
      <c r="W11" s="43"/>
      <c r="X11" s="58"/>
      <c r="Y11" s="68"/>
      <c r="Z11" s="68"/>
      <c r="AA11" s="68"/>
      <c r="AB11" s="66"/>
      <c r="AC11" s="69"/>
      <c r="AD11" s="69"/>
      <c r="AE11" s="62"/>
      <c r="AH11" s="70"/>
    </row>
    <row r="12" spans="1:34" ht="24.95" customHeight="1" x14ac:dyDescent="0.25">
      <c r="A12" s="36"/>
      <c r="B12" s="300"/>
      <c r="C12" s="63">
        <f>B8+"09:30:00"</f>
        <v>-3.6041666666666665</v>
      </c>
      <c r="D12" s="64">
        <f>B8+"10:00:00"</f>
        <v>-3.5833333333333335</v>
      </c>
      <c r="E12" s="2">
        <v>9</v>
      </c>
      <c r="F12" s="55">
        <f t="shared" si="1"/>
        <v>2.0833333333333037E-2</v>
      </c>
      <c r="G12" s="55">
        <f t="shared" si="2"/>
        <v>0</v>
      </c>
      <c r="H12" s="55">
        <f t="shared" si="3"/>
        <v>0.18749999999999734</v>
      </c>
      <c r="I12" s="56">
        <f t="shared" si="0"/>
        <v>9</v>
      </c>
      <c r="J12" s="57">
        <f t="shared" si="4"/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"/>
      <c r="W12" s="43"/>
      <c r="X12" s="58"/>
      <c r="Y12" s="71" t="s">
        <v>24</v>
      </c>
      <c r="Z12" s="72"/>
      <c r="AA12" s="73">
        <f>AD9/AC13/24</f>
        <v>1.25</v>
      </c>
      <c r="AB12" s="66"/>
      <c r="AC12" s="74" t="s">
        <v>23</v>
      </c>
      <c r="AD12" s="74" t="s">
        <v>29</v>
      </c>
      <c r="AE12" s="62"/>
      <c r="AH12" s="70"/>
    </row>
    <row r="13" spans="1:34" ht="24.95" customHeight="1" x14ac:dyDescent="0.25">
      <c r="A13" s="36"/>
      <c r="B13" s="300"/>
      <c r="C13" s="63">
        <f>B8+"10:00:00"</f>
        <v>-3.5833333333333335</v>
      </c>
      <c r="D13" s="64">
        <f>B8+"10:30:00"</f>
        <v>-3.5625</v>
      </c>
      <c r="E13" s="2">
        <v>9</v>
      </c>
      <c r="F13" s="55">
        <f t="shared" si="1"/>
        <v>2.0833333333333481E-2</v>
      </c>
      <c r="G13" s="55">
        <f t="shared" si="2"/>
        <v>0</v>
      </c>
      <c r="H13" s="55">
        <f t="shared" si="3"/>
        <v>0.18750000000000133</v>
      </c>
      <c r="I13" s="56">
        <f t="shared" si="0"/>
        <v>9</v>
      </c>
      <c r="J13" s="57">
        <f t="shared" si="4"/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9"/>
      <c r="W13" s="43"/>
      <c r="X13" s="58"/>
      <c r="Y13" s="75" t="s">
        <v>22</v>
      </c>
      <c r="Z13" s="76"/>
      <c r="AA13" s="73">
        <f>SUMIFS(H:H,C:C,"&gt;="&amp; (Z9+AA9),D:D,"&lt;=" &amp; (Z10+AA10))-SUMIFS(G:G,C:C,"&gt;="&amp; (Z9+AA9),D:D,"&lt;=" &amp; (Z10+AA10))-AA12</f>
        <v>-1.25</v>
      </c>
      <c r="AB13" s="66"/>
      <c r="AC13" s="16">
        <v>140</v>
      </c>
      <c r="AD13" s="77" t="e">
        <f>AD9/(AA12+AA13)/24</f>
        <v>#DIV/0!</v>
      </c>
      <c r="AE13" s="62"/>
    </row>
    <row r="14" spans="1:34" ht="24.95" customHeight="1" thickBot="1" x14ac:dyDescent="0.3">
      <c r="A14" s="36"/>
      <c r="B14" s="300"/>
      <c r="C14" s="63">
        <f>B8+"10:30:00"</f>
        <v>-3.5625</v>
      </c>
      <c r="D14" s="64">
        <f>B8+"11:00:00"</f>
        <v>-3.5416666666666665</v>
      </c>
      <c r="E14" s="2">
        <v>9</v>
      </c>
      <c r="F14" s="55">
        <f t="shared" si="1"/>
        <v>2.0833333333333481E-2</v>
      </c>
      <c r="G14" s="55">
        <f t="shared" si="2"/>
        <v>0</v>
      </c>
      <c r="H14" s="55">
        <f t="shared" si="3"/>
        <v>0.18750000000000133</v>
      </c>
      <c r="I14" s="56">
        <f t="shared" si="0"/>
        <v>9</v>
      </c>
      <c r="J14" s="57">
        <f t="shared" si="4"/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9"/>
      <c r="W14" s="43"/>
      <c r="X14" s="78"/>
      <c r="Y14" s="79"/>
      <c r="Z14" s="80"/>
      <c r="AA14" s="79"/>
      <c r="AB14" s="81"/>
      <c r="AC14" s="82"/>
      <c r="AD14" s="82"/>
      <c r="AE14" s="83"/>
    </row>
    <row r="15" spans="1:34" ht="24.95" customHeight="1" x14ac:dyDescent="0.25">
      <c r="A15" s="36"/>
      <c r="B15" s="300"/>
      <c r="C15" s="84">
        <f>B8+"11:00:00"</f>
        <v>-3.5416666666666665</v>
      </c>
      <c r="D15" s="85">
        <f>B8+"11:30:00"</f>
        <v>-3.5208333333333335</v>
      </c>
      <c r="E15" s="2">
        <v>9</v>
      </c>
      <c r="F15" s="55">
        <f t="shared" si="1"/>
        <v>2.0833333333333037E-2</v>
      </c>
      <c r="G15" s="55">
        <f t="shared" si="2"/>
        <v>0</v>
      </c>
      <c r="H15" s="55">
        <f t="shared" si="3"/>
        <v>0.18749999999999734</v>
      </c>
      <c r="I15" s="56">
        <f t="shared" si="0"/>
        <v>9</v>
      </c>
      <c r="J15" s="57">
        <f t="shared" si="4"/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43"/>
      <c r="X15" s="43"/>
      <c r="Y15" s="86"/>
      <c r="AA15" s="86"/>
      <c r="AB15" s="37"/>
    </row>
    <row r="16" spans="1:34" ht="24.95" customHeight="1" x14ac:dyDescent="0.25">
      <c r="A16" s="88"/>
      <c r="B16" s="300"/>
      <c r="C16" s="63">
        <f>B8+"11:30:00"</f>
        <v>-3.5208333333333335</v>
      </c>
      <c r="D16" s="64">
        <f>B8+"12:00:00"</f>
        <v>-3.5</v>
      </c>
      <c r="E16" s="2">
        <v>9</v>
      </c>
      <c r="F16" s="55">
        <f t="shared" si="1"/>
        <v>2.0833333333333481E-2</v>
      </c>
      <c r="G16" s="55">
        <f t="shared" si="2"/>
        <v>0</v>
      </c>
      <c r="H16" s="55">
        <f t="shared" si="3"/>
        <v>0.18750000000000133</v>
      </c>
      <c r="I16" s="56">
        <f t="shared" si="0"/>
        <v>9</v>
      </c>
      <c r="J16" s="57">
        <f t="shared" si="4"/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"/>
      <c r="W16" s="43"/>
      <c r="X16" s="43"/>
      <c r="Y16" s="86"/>
      <c r="AA16" s="86"/>
      <c r="AB16" s="37"/>
    </row>
    <row r="17" spans="1:33" ht="24.95" customHeight="1" thickBot="1" x14ac:dyDescent="0.3">
      <c r="A17" s="36"/>
      <c r="B17" s="300"/>
      <c r="C17" s="89">
        <f>B8+"12:00:00"</f>
        <v>-3.5</v>
      </c>
      <c r="D17" s="90">
        <f>B8+"12:30:00"</f>
        <v>-3.4791666666666665</v>
      </c>
      <c r="E17" s="13">
        <v>9</v>
      </c>
      <c r="F17" s="91">
        <f t="shared" si="1"/>
        <v>2.0833333333333481E-2</v>
      </c>
      <c r="G17" s="91">
        <f t="shared" si="2"/>
        <v>0</v>
      </c>
      <c r="H17" s="91">
        <f t="shared" si="3"/>
        <v>0.18750000000000133</v>
      </c>
      <c r="I17" s="92">
        <f t="shared" si="0"/>
        <v>9</v>
      </c>
      <c r="J17" s="93">
        <f t="shared" si="4"/>
        <v>0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43"/>
      <c r="X17" s="43"/>
      <c r="Y17" s="86"/>
      <c r="AA17" s="86"/>
      <c r="AB17" s="37"/>
    </row>
    <row r="18" spans="1:33" ht="24.95" customHeight="1" x14ac:dyDescent="0.25">
      <c r="A18" s="36"/>
      <c r="B18" s="300"/>
      <c r="C18" s="94">
        <f>B8+"13:30:00"</f>
        <v>-3.4375</v>
      </c>
      <c r="D18" s="95">
        <f>B8+"14:00:00"</f>
        <v>-3.4166666666666665</v>
      </c>
      <c r="E18" s="20">
        <v>4.5</v>
      </c>
      <c r="F18" s="96">
        <f>D18-C18</f>
        <v>2.0833333333333481E-2</v>
      </c>
      <c r="G18" s="96">
        <f>J18*F18</f>
        <v>0</v>
      </c>
      <c r="H18" s="96">
        <f t="shared" ref="H18:H26" si="5">F18*E18</f>
        <v>9.3750000000000666E-2</v>
      </c>
      <c r="I18" s="97">
        <f t="shared" ref="I18:I24" si="6">E18-J18</f>
        <v>4.5</v>
      </c>
      <c r="J18" s="98">
        <f>SUM(K18:V18)</f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43"/>
      <c r="X18" s="99"/>
      <c r="Y18" s="100"/>
      <c r="Z18" s="100"/>
      <c r="AA18" s="100"/>
      <c r="AB18" s="100"/>
      <c r="AC18" s="101"/>
      <c r="AD18" s="101"/>
      <c r="AE18" s="102"/>
    </row>
    <row r="19" spans="1:33" ht="24.95" customHeight="1" x14ac:dyDescent="0.25">
      <c r="A19" s="36"/>
      <c r="B19" s="300"/>
      <c r="C19" s="63">
        <f>B8+"14:00:00"</f>
        <v>-3.4166666666666665</v>
      </c>
      <c r="D19" s="64">
        <f>B8+"14:30:00"</f>
        <v>-3.3958333333333335</v>
      </c>
      <c r="E19" s="2">
        <v>5</v>
      </c>
      <c r="F19" s="55">
        <f t="shared" ref="F19:F26" si="7">D19-C19</f>
        <v>2.0833333333333037E-2</v>
      </c>
      <c r="G19" s="55">
        <f t="shared" ref="G19:G26" si="8">J19*F19</f>
        <v>0</v>
      </c>
      <c r="H19" s="55">
        <f t="shared" si="5"/>
        <v>0.10416666666666519</v>
      </c>
      <c r="I19" s="56">
        <f t="shared" si="6"/>
        <v>5</v>
      </c>
      <c r="J19" s="57">
        <f t="shared" ref="J19:J24" si="9">SUM(K19:V19)</f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9"/>
      <c r="W19" s="43"/>
      <c r="X19" s="103"/>
      <c r="Y19" s="59" t="s">
        <v>27</v>
      </c>
      <c r="Z19" s="17">
        <v>42437</v>
      </c>
      <c r="AA19" s="18">
        <v>0.5625</v>
      </c>
      <c r="AB19" s="104"/>
      <c r="AC19" s="61" t="s">
        <v>25</v>
      </c>
      <c r="AD19" s="16">
        <v>300</v>
      </c>
      <c r="AE19" s="105"/>
    </row>
    <row r="20" spans="1:33" ht="24.95" customHeight="1" x14ac:dyDescent="0.25">
      <c r="A20" s="36"/>
      <c r="B20" s="300"/>
      <c r="C20" s="63">
        <f>B8+"14:30:00"</f>
        <v>-3.3958333333333335</v>
      </c>
      <c r="D20" s="64">
        <f>B8+"15:00:00"</f>
        <v>-3.375</v>
      </c>
      <c r="E20" s="2">
        <v>5</v>
      </c>
      <c r="F20" s="55">
        <f t="shared" si="7"/>
        <v>2.0833333333333481E-2</v>
      </c>
      <c r="G20" s="55">
        <f t="shared" si="8"/>
        <v>0</v>
      </c>
      <c r="H20" s="55">
        <f t="shared" si="5"/>
        <v>0.10416666666666741</v>
      </c>
      <c r="I20" s="56">
        <f t="shared" si="6"/>
        <v>5</v>
      </c>
      <c r="J20" s="57">
        <f t="shared" si="9"/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9"/>
      <c r="W20" s="43"/>
      <c r="X20" s="103"/>
      <c r="Y20" s="65" t="s">
        <v>28</v>
      </c>
      <c r="Z20" s="17">
        <v>42437</v>
      </c>
      <c r="AA20" s="19">
        <v>0.625</v>
      </c>
      <c r="AB20" s="106"/>
      <c r="AC20" s="67" t="s">
        <v>26</v>
      </c>
      <c r="AD20" s="12"/>
      <c r="AE20" s="105"/>
    </row>
    <row r="21" spans="1:33" ht="24.95" customHeight="1" x14ac:dyDescent="0.25">
      <c r="A21" s="36"/>
      <c r="B21" s="300"/>
      <c r="C21" s="63">
        <f>B8+"15:00:00"</f>
        <v>-3.375</v>
      </c>
      <c r="D21" s="64">
        <f>B8+"15:30:00"</f>
        <v>-3.3541666666666665</v>
      </c>
      <c r="E21" s="2">
        <v>6</v>
      </c>
      <c r="F21" s="55">
        <f t="shared" si="7"/>
        <v>2.0833333333333481E-2</v>
      </c>
      <c r="G21" s="55">
        <f t="shared" si="8"/>
        <v>0</v>
      </c>
      <c r="H21" s="55">
        <f t="shared" si="5"/>
        <v>0.12500000000000089</v>
      </c>
      <c r="I21" s="56">
        <f t="shared" si="6"/>
        <v>6</v>
      </c>
      <c r="J21" s="57">
        <f t="shared" si="9"/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9"/>
      <c r="W21" s="43"/>
      <c r="X21" s="103"/>
      <c r="Y21" s="107"/>
      <c r="Z21" s="107"/>
      <c r="AA21" s="107"/>
      <c r="AB21" s="106"/>
      <c r="AC21" s="108"/>
      <c r="AD21" s="108"/>
      <c r="AE21" s="105"/>
    </row>
    <row r="22" spans="1:33" ht="24.95" customHeight="1" x14ac:dyDescent="0.25">
      <c r="A22" s="36"/>
      <c r="B22" s="300"/>
      <c r="C22" s="63">
        <f>B8+"15:30:00"</f>
        <v>-3.3541666666666665</v>
      </c>
      <c r="D22" s="64">
        <f>B8+"16:00:00"</f>
        <v>-3.3333333333333335</v>
      </c>
      <c r="E22" s="2">
        <v>6</v>
      </c>
      <c r="F22" s="55">
        <f t="shared" si="7"/>
        <v>2.0833333333333037E-2</v>
      </c>
      <c r="G22" s="55">
        <f t="shared" si="8"/>
        <v>0</v>
      </c>
      <c r="H22" s="55">
        <f t="shared" si="5"/>
        <v>0.12499999999999822</v>
      </c>
      <c r="I22" s="56">
        <f t="shared" si="6"/>
        <v>6</v>
      </c>
      <c r="J22" s="57">
        <f t="shared" si="9"/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9"/>
      <c r="W22" s="43"/>
      <c r="X22" s="103"/>
      <c r="Y22" s="71" t="s">
        <v>24</v>
      </c>
      <c r="Z22" s="72"/>
      <c r="AA22" s="73">
        <f>AD19/AC23/24</f>
        <v>0.10416666666666667</v>
      </c>
      <c r="AB22" s="106"/>
      <c r="AC22" s="74" t="s">
        <v>23</v>
      </c>
      <c r="AD22" s="74" t="s">
        <v>29</v>
      </c>
      <c r="AE22" s="105"/>
    </row>
    <row r="23" spans="1:33" ht="24.95" customHeight="1" x14ac:dyDescent="0.25">
      <c r="A23" s="36"/>
      <c r="B23" s="300"/>
      <c r="C23" s="63">
        <f>B8+"16:00:00"</f>
        <v>-3.3333333333333335</v>
      </c>
      <c r="D23" s="64">
        <f>B8+"16:30:00"</f>
        <v>-3.3125</v>
      </c>
      <c r="E23" s="2">
        <v>6</v>
      </c>
      <c r="F23" s="55">
        <f t="shared" si="7"/>
        <v>2.0833333333333481E-2</v>
      </c>
      <c r="G23" s="55">
        <f t="shared" si="8"/>
        <v>0</v>
      </c>
      <c r="H23" s="55">
        <f t="shared" si="5"/>
        <v>0.12500000000000089</v>
      </c>
      <c r="I23" s="56">
        <f t="shared" si="6"/>
        <v>6</v>
      </c>
      <c r="J23" s="57">
        <f t="shared" si="9"/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9"/>
      <c r="W23" s="43"/>
      <c r="X23" s="103"/>
      <c r="Y23" s="75" t="s">
        <v>22</v>
      </c>
      <c r="Z23" s="76"/>
      <c r="AA23" s="73">
        <f>SUMIFS(H:H,C:C,"&gt;="&amp; (Z19+AA19),D:D,"&lt;=" &amp; (Z20+AA20))-SUMIFS(G:G,C:C,"&gt;="&amp; (Z19+AA19),D:D,"&lt;=" &amp; (Z20+AA20))-AA22</f>
        <v>-0.10416666666666667</v>
      </c>
      <c r="AB23" s="106"/>
      <c r="AC23" s="16">
        <v>120</v>
      </c>
      <c r="AD23" s="77" t="e">
        <f>AD19/(AA23+AA22)/24</f>
        <v>#DIV/0!</v>
      </c>
      <c r="AE23" s="105"/>
      <c r="AF23" s="109"/>
      <c r="AG23" s="109"/>
    </row>
    <row r="24" spans="1:33" ht="24.95" customHeight="1" thickBot="1" x14ac:dyDescent="0.3">
      <c r="A24" s="36"/>
      <c r="B24" s="300"/>
      <c r="C24" s="63">
        <f>B8+"16:30:00"</f>
        <v>-3.3125</v>
      </c>
      <c r="D24" s="64">
        <f>B8+"17:00:00"</f>
        <v>-3.2916666666666665</v>
      </c>
      <c r="E24" s="2">
        <v>6</v>
      </c>
      <c r="F24" s="55">
        <f t="shared" si="7"/>
        <v>2.0833333333333481E-2</v>
      </c>
      <c r="G24" s="55">
        <f t="shared" si="8"/>
        <v>0</v>
      </c>
      <c r="H24" s="55">
        <f t="shared" si="5"/>
        <v>0.12500000000000089</v>
      </c>
      <c r="I24" s="56">
        <f t="shared" si="6"/>
        <v>6</v>
      </c>
      <c r="J24" s="57">
        <f t="shared" si="9"/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9"/>
      <c r="W24" s="43"/>
      <c r="X24" s="110"/>
      <c r="Y24" s="111"/>
      <c r="Z24" s="112"/>
      <c r="AA24" s="112"/>
      <c r="AB24" s="112"/>
      <c r="AC24" s="112"/>
      <c r="AD24" s="112"/>
      <c r="AE24" s="113"/>
      <c r="AF24" s="109"/>
      <c r="AG24" s="109"/>
    </row>
    <row r="25" spans="1:33" ht="24.95" customHeight="1" x14ac:dyDescent="0.25">
      <c r="A25" s="36"/>
      <c r="B25" s="300"/>
      <c r="C25" s="63">
        <f>B8+"17:00:00"</f>
        <v>-3.2916666666666665</v>
      </c>
      <c r="D25" s="64">
        <f>B8+"17:30:00"</f>
        <v>-3.2708333333333335</v>
      </c>
      <c r="E25" s="2">
        <v>6</v>
      </c>
      <c r="F25" s="55">
        <f t="shared" si="7"/>
        <v>2.0833333333333037E-2</v>
      </c>
      <c r="G25" s="55">
        <f t="shared" si="8"/>
        <v>0</v>
      </c>
      <c r="H25" s="55">
        <f t="shared" si="5"/>
        <v>0.12499999999999822</v>
      </c>
      <c r="I25" s="56">
        <f t="shared" ref="I25:I43" si="10">E25-J25</f>
        <v>6</v>
      </c>
      <c r="J25" s="57">
        <f t="shared" ref="J25:J26" si="11">SUM(K25:V25)</f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9"/>
      <c r="W25" s="43"/>
      <c r="X25" s="43"/>
    </row>
    <row r="26" spans="1:33" ht="24.95" customHeight="1" thickBot="1" x14ac:dyDescent="0.3">
      <c r="A26" s="36"/>
      <c r="B26" s="301"/>
      <c r="C26" s="114">
        <f>B8+"17:30:00"</f>
        <v>-3.2708333333333335</v>
      </c>
      <c r="D26" s="115">
        <f>B8+"18:00:00"</f>
        <v>-3.25</v>
      </c>
      <c r="E26" s="1">
        <v>6</v>
      </c>
      <c r="F26" s="116">
        <f t="shared" si="7"/>
        <v>2.0833333333333481E-2</v>
      </c>
      <c r="G26" s="116">
        <f t="shared" si="8"/>
        <v>0</v>
      </c>
      <c r="H26" s="116">
        <f t="shared" si="5"/>
        <v>0.12500000000000089</v>
      </c>
      <c r="I26" s="117">
        <f t="shared" si="10"/>
        <v>6</v>
      </c>
      <c r="J26" s="118">
        <f t="shared" si="11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0"/>
      <c r="W26" s="43"/>
    </row>
    <row r="27" spans="1:33" ht="24.95" customHeight="1" thickTop="1" x14ac:dyDescent="0.25">
      <c r="A27" s="36"/>
      <c r="B27" s="302">
        <f>AF4</f>
        <v>-3</v>
      </c>
      <c r="C27" s="119">
        <f t="shared" ref="C27" si="12">B27+"07:45:00"</f>
        <v>-2.6770833333333335</v>
      </c>
      <c r="D27" s="120">
        <f t="shared" ref="D27" si="13">B27+"08:00:00"</f>
        <v>-2.6666666666666665</v>
      </c>
      <c r="E27" s="7">
        <v>3</v>
      </c>
      <c r="F27" s="46">
        <f>D27-C27</f>
        <v>1.0416666666666963E-2</v>
      </c>
      <c r="G27" s="46">
        <f>J27*F27</f>
        <v>0</v>
      </c>
      <c r="H27" s="46">
        <f>F27*E27</f>
        <v>3.1250000000000888E-2</v>
      </c>
      <c r="I27" s="47">
        <f t="shared" si="10"/>
        <v>3</v>
      </c>
      <c r="J27" s="48">
        <f>SUM(K27:V27)</f>
        <v>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/>
      <c r="W27" s="43"/>
      <c r="X27" s="121"/>
      <c r="Y27" s="122"/>
      <c r="Z27" s="122"/>
      <c r="AA27" s="122"/>
      <c r="AB27" s="122"/>
      <c r="AC27" s="123"/>
      <c r="AD27" s="123"/>
      <c r="AE27" s="124"/>
    </row>
    <row r="28" spans="1:33" ht="24.95" customHeight="1" x14ac:dyDescent="0.25">
      <c r="A28" s="36"/>
      <c r="B28" s="303"/>
      <c r="C28" s="53">
        <f t="shared" ref="C28" si="14">B27+"08:00:00"</f>
        <v>-2.6666666666666665</v>
      </c>
      <c r="D28" s="54">
        <f t="shared" ref="D28" si="15">B27+"08:30:00"</f>
        <v>-2.6458333333333335</v>
      </c>
      <c r="E28" s="2">
        <v>9</v>
      </c>
      <c r="F28" s="55">
        <f t="shared" ref="F28:F36" si="16">D28-C28</f>
        <v>2.0833333333333037E-2</v>
      </c>
      <c r="G28" s="55">
        <f t="shared" ref="G28:G36" si="17">J28*F28</f>
        <v>0</v>
      </c>
      <c r="H28" s="55">
        <f t="shared" ref="H28:H45" si="18">F28*E28</f>
        <v>0.18749999999999734</v>
      </c>
      <c r="I28" s="56">
        <f t="shared" si="10"/>
        <v>9</v>
      </c>
      <c r="J28" s="57">
        <f t="shared" ref="J28:J36" si="19">SUM(K28:V28)</f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9"/>
      <c r="W28" s="43"/>
      <c r="X28" s="125"/>
      <c r="Y28" s="59" t="s">
        <v>27</v>
      </c>
      <c r="Z28" s="17">
        <v>42437</v>
      </c>
      <c r="AA28" s="18">
        <v>0.65625</v>
      </c>
      <c r="AB28" s="126"/>
      <c r="AC28" s="61" t="s">
        <v>25</v>
      </c>
      <c r="AD28" s="16">
        <v>4000</v>
      </c>
      <c r="AE28" s="127"/>
    </row>
    <row r="29" spans="1:33" ht="24.95" customHeight="1" x14ac:dyDescent="0.25">
      <c r="A29" s="36"/>
      <c r="B29" s="303"/>
      <c r="C29" s="63">
        <f t="shared" ref="C29" si="20">B27+"08:30:00"</f>
        <v>-2.6458333333333335</v>
      </c>
      <c r="D29" s="64">
        <f t="shared" ref="D29" si="21">B27+"09:00:00"</f>
        <v>-2.625</v>
      </c>
      <c r="E29" s="2">
        <v>9</v>
      </c>
      <c r="F29" s="55">
        <f t="shared" si="16"/>
        <v>2.0833333333333481E-2</v>
      </c>
      <c r="G29" s="55">
        <f t="shared" si="17"/>
        <v>0</v>
      </c>
      <c r="H29" s="55">
        <f t="shared" si="18"/>
        <v>0.18750000000000133</v>
      </c>
      <c r="I29" s="56">
        <f t="shared" si="10"/>
        <v>9</v>
      </c>
      <c r="J29" s="57">
        <f t="shared" si="19"/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9"/>
      <c r="W29" s="43"/>
      <c r="X29" s="125"/>
      <c r="Y29" s="65" t="s">
        <v>28</v>
      </c>
      <c r="Z29" s="17">
        <v>42438</v>
      </c>
      <c r="AA29" s="19">
        <v>0.47916666666666669</v>
      </c>
      <c r="AB29" s="128"/>
      <c r="AC29" s="67" t="s">
        <v>26</v>
      </c>
      <c r="AD29" s="12"/>
      <c r="AE29" s="127"/>
    </row>
    <row r="30" spans="1:33" ht="24.95" customHeight="1" x14ac:dyDescent="0.25">
      <c r="A30" s="36"/>
      <c r="B30" s="303"/>
      <c r="C30" s="63">
        <f t="shared" ref="C30" si="22">B27+"09:00:00"</f>
        <v>-2.625</v>
      </c>
      <c r="D30" s="64">
        <f t="shared" ref="D30" si="23">B27+"09:30:00"</f>
        <v>-2.6041666666666665</v>
      </c>
      <c r="E30" s="2">
        <v>9</v>
      </c>
      <c r="F30" s="55">
        <f t="shared" si="16"/>
        <v>2.0833333333333481E-2</v>
      </c>
      <c r="G30" s="55">
        <f t="shared" si="17"/>
        <v>0</v>
      </c>
      <c r="H30" s="55">
        <f t="shared" si="18"/>
        <v>0.18750000000000133</v>
      </c>
      <c r="I30" s="56">
        <f t="shared" si="10"/>
        <v>9</v>
      </c>
      <c r="J30" s="57">
        <f t="shared" si="19"/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9"/>
      <c r="W30" s="43"/>
      <c r="X30" s="125"/>
      <c r="Y30" s="129"/>
      <c r="Z30" s="129"/>
      <c r="AA30" s="129"/>
      <c r="AB30" s="128"/>
      <c r="AC30" s="130"/>
      <c r="AD30" s="130"/>
      <c r="AE30" s="127"/>
    </row>
    <row r="31" spans="1:33" ht="24.95" customHeight="1" x14ac:dyDescent="0.25">
      <c r="A31" s="36"/>
      <c r="B31" s="303"/>
      <c r="C31" s="63">
        <f t="shared" ref="C31" si="24">B27+"09:30:00"</f>
        <v>-2.6041666666666665</v>
      </c>
      <c r="D31" s="64">
        <f t="shared" ref="D31" si="25">B27+"10:00:00"</f>
        <v>-2.5833333333333335</v>
      </c>
      <c r="E31" s="2">
        <v>9</v>
      </c>
      <c r="F31" s="55">
        <f t="shared" si="16"/>
        <v>2.0833333333333037E-2</v>
      </c>
      <c r="G31" s="55">
        <f t="shared" si="17"/>
        <v>0</v>
      </c>
      <c r="H31" s="55">
        <f t="shared" si="18"/>
        <v>0.18749999999999734</v>
      </c>
      <c r="I31" s="56">
        <f t="shared" si="10"/>
        <v>9</v>
      </c>
      <c r="J31" s="57">
        <f t="shared" si="19"/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9"/>
      <c r="W31" s="43"/>
      <c r="X31" s="125"/>
      <c r="Y31" s="71" t="s">
        <v>24</v>
      </c>
      <c r="Z31" s="72"/>
      <c r="AA31" s="73">
        <f>AD28/AC32/24</f>
        <v>1.1904761904761905</v>
      </c>
      <c r="AB31" s="128"/>
      <c r="AC31" s="74" t="s">
        <v>23</v>
      </c>
      <c r="AD31" s="74" t="s">
        <v>29</v>
      </c>
      <c r="AE31" s="127"/>
    </row>
    <row r="32" spans="1:33" ht="24.95" customHeight="1" x14ac:dyDescent="0.25">
      <c r="A32" s="36"/>
      <c r="B32" s="303"/>
      <c r="C32" s="63">
        <f t="shared" ref="C32" si="26">B27+"10:00:00"</f>
        <v>-2.5833333333333335</v>
      </c>
      <c r="D32" s="64">
        <f t="shared" ref="D32" si="27">B27+"10:30:00"</f>
        <v>-2.5625</v>
      </c>
      <c r="E32" s="2">
        <v>9</v>
      </c>
      <c r="F32" s="55">
        <f t="shared" si="16"/>
        <v>2.0833333333333481E-2</v>
      </c>
      <c r="G32" s="55">
        <f t="shared" si="17"/>
        <v>0</v>
      </c>
      <c r="H32" s="55">
        <f t="shared" si="18"/>
        <v>0.18750000000000133</v>
      </c>
      <c r="I32" s="56">
        <f t="shared" si="10"/>
        <v>9</v>
      </c>
      <c r="J32" s="57">
        <f t="shared" si="19"/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9"/>
      <c r="W32" s="43"/>
      <c r="X32" s="125"/>
      <c r="Y32" s="75" t="s">
        <v>22</v>
      </c>
      <c r="Z32" s="76"/>
      <c r="AA32" s="73">
        <f>SUMIFS(H:H,C:C,"&gt;="&amp; (Z28+AA28),D:D,"&lt;=" &amp; (Z29+AA29))-SUMIFS(G:G,C:C,"&gt;="&amp; (Z28+AA28),D:D,"&lt;=" &amp; (Z29+AA29))-AA31</f>
        <v>-1.1904761904761905</v>
      </c>
      <c r="AB32" s="128"/>
      <c r="AC32" s="16">
        <v>140</v>
      </c>
      <c r="AD32" s="77" t="e">
        <f>AD28/(AA31+AA32)/24</f>
        <v>#DIV/0!</v>
      </c>
      <c r="AE32" s="127"/>
    </row>
    <row r="33" spans="1:31" ht="24.95" customHeight="1" thickBot="1" x14ac:dyDescent="0.3">
      <c r="A33" s="36"/>
      <c r="B33" s="303"/>
      <c r="C33" s="63">
        <f t="shared" ref="C33" si="28">B27+"10:30:00"</f>
        <v>-2.5625</v>
      </c>
      <c r="D33" s="64">
        <f t="shared" ref="D33" si="29">B27+"11:00:00"</f>
        <v>-2.5416666666666665</v>
      </c>
      <c r="E33" s="2">
        <v>9</v>
      </c>
      <c r="F33" s="55">
        <f t="shared" si="16"/>
        <v>2.0833333333333481E-2</v>
      </c>
      <c r="G33" s="55">
        <f t="shared" si="17"/>
        <v>0</v>
      </c>
      <c r="H33" s="55">
        <f t="shared" si="18"/>
        <v>0.18750000000000133</v>
      </c>
      <c r="I33" s="56">
        <f t="shared" si="10"/>
        <v>9</v>
      </c>
      <c r="J33" s="57">
        <f t="shared" si="19"/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"/>
      <c r="W33" s="43"/>
      <c r="X33" s="131"/>
      <c r="Y33" s="132"/>
      <c r="Z33" s="133"/>
      <c r="AA33" s="133"/>
      <c r="AB33" s="134"/>
      <c r="AC33" s="135"/>
      <c r="AD33" s="135"/>
      <c r="AE33" s="136"/>
    </row>
    <row r="34" spans="1:31" ht="24.95" customHeight="1" x14ac:dyDescent="0.25">
      <c r="A34" s="36"/>
      <c r="B34" s="303"/>
      <c r="C34" s="84">
        <f t="shared" ref="C34" si="30">B27+"11:00:00"</f>
        <v>-2.5416666666666665</v>
      </c>
      <c r="D34" s="85">
        <f t="shared" ref="D34" si="31">B27+"11:30:00"</f>
        <v>-2.5208333333333335</v>
      </c>
      <c r="E34" s="2">
        <v>9</v>
      </c>
      <c r="F34" s="55">
        <f t="shared" si="16"/>
        <v>2.0833333333333037E-2</v>
      </c>
      <c r="G34" s="55">
        <f t="shared" si="17"/>
        <v>0</v>
      </c>
      <c r="H34" s="55">
        <f t="shared" si="18"/>
        <v>0.18749999999999734</v>
      </c>
      <c r="I34" s="56">
        <f t="shared" si="10"/>
        <v>9</v>
      </c>
      <c r="J34" s="57">
        <f t="shared" si="19"/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9"/>
      <c r="W34" s="43"/>
      <c r="X34" s="43"/>
      <c r="Y34" s="137"/>
      <c r="AB34" s="37"/>
    </row>
    <row r="35" spans="1:31" ht="24.95" customHeight="1" x14ac:dyDescent="0.25">
      <c r="A35" s="36"/>
      <c r="B35" s="303"/>
      <c r="C35" s="63">
        <f t="shared" ref="C35" si="32">B27+"11:30:00"</f>
        <v>-2.5208333333333335</v>
      </c>
      <c r="D35" s="64">
        <f t="shared" ref="D35" si="33">B27+"12:00:00"</f>
        <v>-2.5</v>
      </c>
      <c r="E35" s="2">
        <v>9</v>
      </c>
      <c r="F35" s="55">
        <f t="shared" si="16"/>
        <v>2.0833333333333481E-2</v>
      </c>
      <c r="G35" s="55">
        <f t="shared" si="17"/>
        <v>0</v>
      </c>
      <c r="H35" s="55">
        <f t="shared" si="18"/>
        <v>0.18750000000000133</v>
      </c>
      <c r="I35" s="56">
        <f t="shared" si="10"/>
        <v>9</v>
      </c>
      <c r="J35" s="57">
        <f t="shared" si="19"/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9"/>
      <c r="W35" s="43"/>
      <c r="X35" s="43"/>
      <c r="AB35" s="37"/>
    </row>
    <row r="36" spans="1:31" ht="24.95" customHeight="1" thickBot="1" x14ac:dyDescent="0.3">
      <c r="A36" s="36"/>
      <c r="B36" s="303"/>
      <c r="C36" s="89">
        <f t="shared" ref="C36" si="34">B27+"12:00:00"</f>
        <v>-2.5</v>
      </c>
      <c r="D36" s="90">
        <f t="shared" ref="D36" si="35">B27+"12:30:00"</f>
        <v>-2.4791666666666665</v>
      </c>
      <c r="E36" s="13">
        <v>9</v>
      </c>
      <c r="F36" s="91">
        <f t="shared" si="16"/>
        <v>2.0833333333333481E-2</v>
      </c>
      <c r="G36" s="91">
        <f t="shared" si="17"/>
        <v>0</v>
      </c>
      <c r="H36" s="91">
        <f t="shared" si="18"/>
        <v>0.18750000000000133</v>
      </c>
      <c r="I36" s="92">
        <f t="shared" si="10"/>
        <v>9</v>
      </c>
      <c r="J36" s="93">
        <f t="shared" si="19"/>
        <v>0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  <c r="W36" s="43"/>
    </row>
    <row r="37" spans="1:31" ht="24.95" customHeight="1" x14ac:dyDescent="0.25">
      <c r="A37" s="36"/>
      <c r="B37" s="303"/>
      <c r="C37" s="94">
        <f t="shared" ref="C37" si="36">B27+"13:30:00"</f>
        <v>-2.4375</v>
      </c>
      <c r="D37" s="95">
        <f t="shared" ref="D37" si="37">B27+"14:00:00"</f>
        <v>-2.4166666666666665</v>
      </c>
      <c r="E37" s="20">
        <v>4.5</v>
      </c>
      <c r="F37" s="96">
        <f>D37-C37</f>
        <v>2.0833333333333481E-2</v>
      </c>
      <c r="G37" s="96">
        <f>J37*F37</f>
        <v>0</v>
      </c>
      <c r="H37" s="96">
        <f t="shared" si="18"/>
        <v>9.3750000000000666E-2</v>
      </c>
      <c r="I37" s="97">
        <f t="shared" si="10"/>
        <v>4.5</v>
      </c>
      <c r="J37" s="98">
        <f>SUM(K37:V37)</f>
        <v>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  <c r="W37" s="43"/>
      <c r="X37" s="138"/>
      <c r="Y37" s="139"/>
      <c r="Z37" s="139"/>
      <c r="AA37" s="139"/>
      <c r="AB37" s="139"/>
      <c r="AC37" s="140"/>
      <c r="AD37" s="140"/>
      <c r="AE37" s="141"/>
    </row>
    <row r="38" spans="1:31" ht="24.95" customHeight="1" x14ac:dyDescent="0.25">
      <c r="A38" s="36"/>
      <c r="B38" s="303"/>
      <c r="C38" s="63">
        <f t="shared" ref="C38" si="38">B27+"14:00:00"</f>
        <v>-2.4166666666666665</v>
      </c>
      <c r="D38" s="64">
        <f t="shared" ref="D38" si="39">B27+"14:30:00"</f>
        <v>-2.3958333333333335</v>
      </c>
      <c r="E38" s="2">
        <v>5</v>
      </c>
      <c r="F38" s="55">
        <f t="shared" ref="F38:F45" si="40">D38-C38</f>
        <v>2.0833333333333037E-2</v>
      </c>
      <c r="G38" s="55">
        <f t="shared" ref="G38:G45" si="41">J38*F38</f>
        <v>0</v>
      </c>
      <c r="H38" s="55">
        <f t="shared" si="18"/>
        <v>0.10416666666666519</v>
      </c>
      <c r="I38" s="56">
        <f t="shared" si="10"/>
        <v>5</v>
      </c>
      <c r="J38" s="57">
        <f t="shared" ref="J38:J45" si="42">SUM(K38:V38)</f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9"/>
      <c r="W38" s="43"/>
      <c r="X38" s="142"/>
      <c r="Y38" s="59" t="s">
        <v>27</v>
      </c>
      <c r="Z38" s="17">
        <v>42438</v>
      </c>
      <c r="AA38" s="18">
        <v>0.5625</v>
      </c>
      <c r="AB38" s="143"/>
      <c r="AC38" s="61" t="s">
        <v>25</v>
      </c>
      <c r="AD38" s="16">
        <v>300</v>
      </c>
      <c r="AE38" s="144"/>
    </row>
    <row r="39" spans="1:31" ht="24.95" customHeight="1" x14ac:dyDescent="0.25">
      <c r="A39" s="36"/>
      <c r="B39" s="303"/>
      <c r="C39" s="63">
        <f t="shared" ref="C39" si="43">B27+"14:30:00"</f>
        <v>-2.3958333333333335</v>
      </c>
      <c r="D39" s="64">
        <f t="shared" ref="D39" si="44">B27+"15:00:00"</f>
        <v>-2.375</v>
      </c>
      <c r="E39" s="2">
        <v>5</v>
      </c>
      <c r="F39" s="55">
        <f t="shared" si="40"/>
        <v>2.0833333333333481E-2</v>
      </c>
      <c r="G39" s="55">
        <f t="shared" si="41"/>
        <v>0</v>
      </c>
      <c r="H39" s="55">
        <f t="shared" si="18"/>
        <v>0.10416666666666741</v>
      </c>
      <c r="I39" s="56">
        <f t="shared" si="10"/>
        <v>5</v>
      </c>
      <c r="J39" s="57">
        <f t="shared" si="42"/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9"/>
      <c r="W39" s="43"/>
      <c r="X39" s="142"/>
      <c r="Y39" s="65" t="s">
        <v>28</v>
      </c>
      <c r="Z39" s="17">
        <v>42438</v>
      </c>
      <c r="AA39" s="19">
        <v>0.625</v>
      </c>
      <c r="AB39" s="145"/>
      <c r="AC39" s="67" t="s">
        <v>26</v>
      </c>
      <c r="AD39" s="12"/>
      <c r="AE39" s="144"/>
    </row>
    <row r="40" spans="1:31" ht="24.95" customHeight="1" x14ac:dyDescent="0.25">
      <c r="A40" s="36"/>
      <c r="B40" s="303"/>
      <c r="C40" s="63">
        <f>B27+"15:00:00"</f>
        <v>-2.375</v>
      </c>
      <c r="D40" s="64">
        <f t="shared" ref="D40" si="45">B27+"15:30:00"</f>
        <v>-2.3541666666666665</v>
      </c>
      <c r="E40" s="2">
        <v>6</v>
      </c>
      <c r="F40" s="55">
        <f t="shared" si="40"/>
        <v>2.0833333333333481E-2</v>
      </c>
      <c r="G40" s="55">
        <f t="shared" si="41"/>
        <v>0</v>
      </c>
      <c r="H40" s="55">
        <f t="shared" si="18"/>
        <v>0.12500000000000089</v>
      </c>
      <c r="I40" s="56">
        <f t="shared" si="10"/>
        <v>6</v>
      </c>
      <c r="J40" s="57">
        <f t="shared" si="42"/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9"/>
      <c r="W40" s="43"/>
      <c r="X40" s="142"/>
      <c r="Y40" s="146"/>
      <c r="Z40" s="146"/>
      <c r="AA40" s="146"/>
      <c r="AB40" s="145"/>
      <c r="AC40" s="147"/>
      <c r="AD40" s="147"/>
      <c r="AE40" s="144"/>
    </row>
    <row r="41" spans="1:31" ht="24.95" customHeight="1" x14ac:dyDescent="0.25">
      <c r="A41" s="36"/>
      <c r="B41" s="303"/>
      <c r="C41" s="63">
        <f t="shared" ref="C41" si="46">B27+"15:30:00"</f>
        <v>-2.3541666666666665</v>
      </c>
      <c r="D41" s="64">
        <f t="shared" ref="D41" si="47">B27+"16:00:00"</f>
        <v>-2.3333333333333335</v>
      </c>
      <c r="E41" s="2">
        <v>6</v>
      </c>
      <c r="F41" s="55">
        <f t="shared" si="40"/>
        <v>2.0833333333333037E-2</v>
      </c>
      <c r="G41" s="55">
        <f t="shared" si="41"/>
        <v>0</v>
      </c>
      <c r="H41" s="55">
        <f t="shared" si="18"/>
        <v>0.12499999999999822</v>
      </c>
      <c r="I41" s="56">
        <f t="shared" si="10"/>
        <v>6</v>
      </c>
      <c r="J41" s="57">
        <f t="shared" si="42"/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9"/>
      <c r="W41" s="43"/>
      <c r="X41" s="142"/>
      <c r="Y41" s="71" t="s">
        <v>24</v>
      </c>
      <c r="Z41" s="72"/>
      <c r="AA41" s="73">
        <f>AD38/AC42/24</f>
        <v>0.10416666666666667</v>
      </c>
      <c r="AB41" s="145"/>
      <c r="AC41" s="74" t="s">
        <v>23</v>
      </c>
      <c r="AD41" s="74" t="s">
        <v>29</v>
      </c>
      <c r="AE41" s="144"/>
    </row>
    <row r="42" spans="1:31" ht="24.95" customHeight="1" x14ac:dyDescent="0.25">
      <c r="A42" s="36"/>
      <c r="B42" s="303"/>
      <c r="C42" s="63">
        <f t="shared" ref="C42" si="48">B27+"16:00:00"</f>
        <v>-2.3333333333333335</v>
      </c>
      <c r="D42" s="64">
        <f t="shared" ref="D42" si="49">B27+"16:30:00"</f>
        <v>-2.3125</v>
      </c>
      <c r="E42" s="2">
        <v>6</v>
      </c>
      <c r="F42" s="55">
        <f t="shared" si="40"/>
        <v>2.0833333333333481E-2</v>
      </c>
      <c r="G42" s="55">
        <f t="shared" si="41"/>
        <v>0</v>
      </c>
      <c r="H42" s="55">
        <f t="shared" si="18"/>
        <v>0.12500000000000089</v>
      </c>
      <c r="I42" s="56">
        <f t="shared" si="10"/>
        <v>6</v>
      </c>
      <c r="J42" s="57">
        <f t="shared" si="42"/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9"/>
      <c r="W42" s="43"/>
      <c r="X42" s="142"/>
      <c r="Y42" s="75" t="s">
        <v>22</v>
      </c>
      <c r="Z42" s="76"/>
      <c r="AA42" s="73">
        <f>SUMIFS(H:H,C:C,"&gt;="&amp; (Z38+AA38),D:D,"&lt;=" &amp; (Z39+AA39))-SUMIFS(G:G,C:C,"&gt;="&amp; (Z38+AA38),D:D,"&lt;=" &amp; (Z39+AA39))-AA41</f>
        <v>-0.10416666666666667</v>
      </c>
      <c r="AB42" s="145"/>
      <c r="AC42" s="16">
        <v>120</v>
      </c>
      <c r="AD42" s="77" t="e">
        <f>AD38/(AA41+AA42)/24</f>
        <v>#DIV/0!</v>
      </c>
      <c r="AE42" s="144"/>
    </row>
    <row r="43" spans="1:31" ht="24.95" customHeight="1" thickBot="1" x14ac:dyDescent="0.3">
      <c r="A43" s="36"/>
      <c r="B43" s="303"/>
      <c r="C43" s="63">
        <f t="shared" ref="C43" si="50">B27+"16:30:00"</f>
        <v>-2.3125</v>
      </c>
      <c r="D43" s="64">
        <f t="shared" ref="D43" si="51">B27+"17:00:00"</f>
        <v>-2.2916666666666665</v>
      </c>
      <c r="E43" s="2">
        <v>6</v>
      </c>
      <c r="F43" s="55">
        <f t="shared" si="40"/>
        <v>2.0833333333333481E-2</v>
      </c>
      <c r="G43" s="55">
        <f t="shared" si="41"/>
        <v>0</v>
      </c>
      <c r="H43" s="55">
        <f t="shared" si="18"/>
        <v>0.12500000000000089</v>
      </c>
      <c r="I43" s="56">
        <f t="shared" si="10"/>
        <v>6</v>
      </c>
      <c r="J43" s="57">
        <f t="shared" si="42"/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9"/>
      <c r="W43" s="43"/>
      <c r="X43" s="148"/>
      <c r="Y43" s="149"/>
      <c r="Z43" s="150"/>
      <c r="AA43" s="150"/>
      <c r="AB43" s="150"/>
      <c r="AC43" s="150"/>
      <c r="AD43" s="150"/>
      <c r="AE43" s="151"/>
    </row>
    <row r="44" spans="1:31" ht="24.95" customHeight="1" x14ac:dyDescent="0.25">
      <c r="A44" s="36"/>
      <c r="B44" s="303"/>
      <c r="C44" s="63">
        <f t="shared" ref="C44" si="52">B27+"17:00:00"</f>
        <v>-2.2916666666666665</v>
      </c>
      <c r="D44" s="64">
        <f t="shared" ref="D44" si="53">B27+"17:30:00"</f>
        <v>-2.2708333333333335</v>
      </c>
      <c r="E44" s="2">
        <v>6</v>
      </c>
      <c r="F44" s="55">
        <f t="shared" si="40"/>
        <v>2.0833333333333037E-2</v>
      </c>
      <c r="G44" s="55">
        <f t="shared" si="41"/>
        <v>0</v>
      </c>
      <c r="H44" s="55">
        <f t="shared" si="18"/>
        <v>0.12499999999999822</v>
      </c>
      <c r="I44" s="56">
        <f t="shared" ref="I44:I62" si="54">E44-J44</f>
        <v>6</v>
      </c>
      <c r="J44" s="57">
        <f t="shared" si="42"/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9"/>
      <c r="W44" s="43"/>
      <c r="X44" s="43"/>
      <c r="Y44" s="152"/>
      <c r="Z44" s="109"/>
      <c r="AA44" s="152"/>
      <c r="AB44" s="152"/>
      <c r="AC44" s="109"/>
      <c r="AD44" s="109"/>
    </row>
    <row r="45" spans="1:31" ht="24.95" customHeight="1" thickBot="1" x14ac:dyDescent="0.3">
      <c r="A45" s="36"/>
      <c r="B45" s="304"/>
      <c r="C45" s="114">
        <f t="shared" ref="C45" si="55">B27+"17:30:00"</f>
        <v>-2.2708333333333335</v>
      </c>
      <c r="D45" s="115">
        <f t="shared" ref="D45" si="56">B27+"18:00:00"</f>
        <v>-2.25</v>
      </c>
      <c r="E45" s="1">
        <v>6</v>
      </c>
      <c r="F45" s="116">
        <f t="shared" si="40"/>
        <v>2.0833333333333481E-2</v>
      </c>
      <c r="G45" s="116">
        <f t="shared" si="41"/>
        <v>0</v>
      </c>
      <c r="H45" s="116">
        <f t="shared" si="18"/>
        <v>0.12500000000000089</v>
      </c>
      <c r="I45" s="117">
        <f t="shared" si="54"/>
        <v>6</v>
      </c>
      <c r="J45" s="118">
        <f t="shared" si="42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0"/>
      <c r="W45" s="43"/>
      <c r="X45" s="43"/>
    </row>
    <row r="46" spans="1:31" ht="24.95" customHeight="1" thickTop="1" x14ac:dyDescent="0.25">
      <c r="A46" s="36"/>
      <c r="B46" s="305">
        <f>AF5</f>
        <v>-2</v>
      </c>
      <c r="C46" s="119">
        <f t="shared" ref="C46" si="57">B46+"07:45:00"</f>
        <v>-1.6770833333333333</v>
      </c>
      <c r="D46" s="120">
        <f t="shared" ref="D46" si="58">B46+"08:00:00"</f>
        <v>-1.6666666666666667</v>
      </c>
      <c r="E46" s="7">
        <v>3</v>
      </c>
      <c r="F46" s="46">
        <f>D46-C46</f>
        <v>1.0416666666666519E-2</v>
      </c>
      <c r="G46" s="46">
        <f>J46*F46</f>
        <v>0</v>
      </c>
      <c r="H46" s="46">
        <f>F46*E46</f>
        <v>3.1249999999999556E-2</v>
      </c>
      <c r="I46" s="47">
        <f t="shared" si="54"/>
        <v>3</v>
      </c>
      <c r="J46" s="48">
        <f>SUM(K46:V46)</f>
        <v>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11"/>
      <c r="W46" s="153"/>
      <c r="X46" s="154"/>
      <c r="Y46" s="155"/>
      <c r="Z46" s="155"/>
      <c r="AA46" s="155"/>
      <c r="AB46" s="155"/>
      <c r="AC46" s="156"/>
      <c r="AD46" s="156"/>
      <c r="AE46" s="157"/>
    </row>
    <row r="47" spans="1:31" ht="24.95" customHeight="1" x14ac:dyDescent="0.25">
      <c r="A47" s="36"/>
      <c r="B47" s="306"/>
      <c r="C47" s="53">
        <f t="shared" ref="C47" si="59">B46+"08:00:00"</f>
        <v>-1.6666666666666667</v>
      </c>
      <c r="D47" s="54">
        <f t="shared" ref="D47" si="60">B46+"08:30:00"</f>
        <v>-1.6458333333333333</v>
      </c>
      <c r="E47" s="2">
        <v>9</v>
      </c>
      <c r="F47" s="55">
        <f t="shared" ref="F47:F55" si="61">D47-C47</f>
        <v>2.0833333333333481E-2</v>
      </c>
      <c r="G47" s="55">
        <f t="shared" ref="G47:G55" si="62">J47*F47</f>
        <v>0</v>
      </c>
      <c r="H47" s="55">
        <f t="shared" ref="H47:H64" si="63">F47*E47</f>
        <v>0.18750000000000133</v>
      </c>
      <c r="I47" s="56">
        <f t="shared" si="54"/>
        <v>9</v>
      </c>
      <c r="J47" s="57">
        <f t="shared" ref="J47:J55" si="64">SUM(K47:V47)</f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9"/>
      <c r="W47" s="153"/>
      <c r="X47" s="158"/>
      <c r="Y47" s="59" t="s">
        <v>27</v>
      </c>
      <c r="Z47" s="17">
        <v>42438</v>
      </c>
      <c r="AA47" s="18">
        <v>0.65625</v>
      </c>
      <c r="AB47" s="159"/>
      <c r="AC47" s="61" t="s">
        <v>25</v>
      </c>
      <c r="AD47" s="16">
        <v>4000</v>
      </c>
      <c r="AE47" s="160"/>
    </row>
    <row r="48" spans="1:31" ht="24.95" customHeight="1" x14ac:dyDescent="0.25">
      <c r="A48" s="36"/>
      <c r="B48" s="306"/>
      <c r="C48" s="63">
        <f t="shared" ref="C48" si="65">B46+"08:30:00"</f>
        <v>-1.6458333333333333</v>
      </c>
      <c r="D48" s="64">
        <f t="shared" ref="D48" si="66">B46+"09:00:00"</f>
        <v>-1.625</v>
      </c>
      <c r="E48" s="2">
        <v>9</v>
      </c>
      <c r="F48" s="55">
        <f t="shared" si="61"/>
        <v>2.0833333333333259E-2</v>
      </c>
      <c r="G48" s="55">
        <f t="shared" si="62"/>
        <v>0</v>
      </c>
      <c r="H48" s="55">
        <f t="shared" si="63"/>
        <v>0.18749999999999933</v>
      </c>
      <c r="I48" s="56">
        <f t="shared" si="54"/>
        <v>9</v>
      </c>
      <c r="J48" s="57">
        <f t="shared" si="64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9"/>
      <c r="W48" s="153"/>
      <c r="X48" s="158"/>
      <c r="Y48" s="65" t="s">
        <v>28</v>
      </c>
      <c r="Z48" s="17">
        <v>42439</v>
      </c>
      <c r="AA48" s="19">
        <v>0.47916666666666669</v>
      </c>
      <c r="AB48" s="161"/>
      <c r="AC48" s="67" t="s">
        <v>26</v>
      </c>
      <c r="AD48" s="12"/>
      <c r="AE48" s="160"/>
    </row>
    <row r="49" spans="1:31" ht="24.95" customHeight="1" x14ac:dyDescent="0.25">
      <c r="A49" s="36"/>
      <c r="B49" s="306"/>
      <c r="C49" s="63">
        <f t="shared" ref="C49" si="67">B46+"09:00:00"</f>
        <v>-1.625</v>
      </c>
      <c r="D49" s="64">
        <f t="shared" ref="D49" si="68">B46+"09:30:00"</f>
        <v>-1.6041666666666667</v>
      </c>
      <c r="E49" s="2">
        <v>9</v>
      </c>
      <c r="F49" s="55">
        <f t="shared" si="61"/>
        <v>2.0833333333333259E-2</v>
      </c>
      <c r="G49" s="55">
        <f t="shared" si="62"/>
        <v>0</v>
      </c>
      <c r="H49" s="55">
        <f t="shared" si="63"/>
        <v>0.18749999999999933</v>
      </c>
      <c r="I49" s="56">
        <f t="shared" si="54"/>
        <v>9</v>
      </c>
      <c r="J49" s="57">
        <f t="shared" si="64"/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9"/>
      <c r="W49" s="153"/>
      <c r="X49" s="158"/>
      <c r="Y49" s="162"/>
      <c r="Z49" s="162"/>
      <c r="AA49" s="162"/>
      <c r="AB49" s="161"/>
      <c r="AC49" s="163"/>
      <c r="AD49" s="163"/>
      <c r="AE49" s="160"/>
    </row>
    <row r="50" spans="1:31" ht="24.95" customHeight="1" x14ac:dyDescent="0.25">
      <c r="A50" s="36"/>
      <c r="B50" s="306"/>
      <c r="C50" s="63">
        <f t="shared" ref="C50" si="69">B46+"09:30:00"</f>
        <v>-1.6041666666666667</v>
      </c>
      <c r="D50" s="64">
        <f t="shared" ref="D50" si="70">B46+"10:00:00"</f>
        <v>-1.5833333333333333</v>
      </c>
      <c r="E50" s="2">
        <v>9</v>
      </c>
      <c r="F50" s="55">
        <f t="shared" si="61"/>
        <v>2.0833333333333481E-2</v>
      </c>
      <c r="G50" s="55">
        <f t="shared" si="62"/>
        <v>0</v>
      </c>
      <c r="H50" s="55">
        <f t="shared" si="63"/>
        <v>0.18750000000000133</v>
      </c>
      <c r="I50" s="56">
        <f t="shared" si="54"/>
        <v>9</v>
      </c>
      <c r="J50" s="57">
        <f t="shared" si="64"/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9"/>
      <c r="W50" s="153"/>
      <c r="X50" s="158"/>
      <c r="Y50" s="71" t="s">
        <v>24</v>
      </c>
      <c r="Z50" s="72"/>
      <c r="AA50" s="73">
        <f>AD47/AC51/24</f>
        <v>1.1904761904761905</v>
      </c>
      <c r="AB50" s="161"/>
      <c r="AC50" s="74" t="s">
        <v>23</v>
      </c>
      <c r="AD50" s="74" t="s">
        <v>29</v>
      </c>
      <c r="AE50" s="160"/>
    </row>
    <row r="51" spans="1:31" ht="24.95" customHeight="1" x14ac:dyDescent="0.25">
      <c r="A51" s="36"/>
      <c r="B51" s="306"/>
      <c r="C51" s="63">
        <f t="shared" ref="C51" si="71">B46+"10:00:00"</f>
        <v>-1.5833333333333333</v>
      </c>
      <c r="D51" s="64">
        <f t="shared" ref="D51" si="72">B46+"10:30:00"</f>
        <v>-1.5625</v>
      </c>
      <c r="E51" s="2">
        <v>9</v>
      </c>
      <c r="F51" s="55">
        <f t="shared" si="61"/>
        <v>2.0833333333333259E-2</v>
      </c>
      <c r="G51" s="55">
        <f t="shared" si="62"/>
        <v>0</v>
      </c>
      <c r="H51" s="55">
        <f t="shared" si="63"/>
        <v>0.18749999999999933</v>
      </c>
      <c r="I51" s="56">
        <f t="shared" si="54"/>
        <v>9</v>
      </c>
      <c r="J51" s="57">
        <f t="shared" si="64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9"/>
      <c r="W51" s="43"/>
      <c r="X51" s="164"/>
      <c r="Y51" s="75" t="s">
        <v>22</v>
      </c>
      <c r="Z51" s="76"/>
      <c r="AA51" s="73">
        <f>SUMIFS(H:H,C:C,"&gt;="&amp; (Z47+AA47),D:D,"&lt;=" &amp; (Z48+AA48))-SUMIFS(G:G,C:C,"&gt;="&amp; (Z47+AA47),D:D,"&lt;=" &amp; (Z48+AA48))-AA50</f>
        <v>-1.1904761904761905</v>
      </c>
      <c r="AB51" s="161"/>
      <c r="AC51" s="16">
        <v>140</v>
      </c>
      <c r="AD51" s="77" t="e">
        <f>AD47/(AA50+AA51)/24</f>
        <v>#DIV/0!</v>
      </c>
      <c r="AE51" s="160"/>
    </row>
    <row r="52" spans="1:31" ht="24.95" customHeight="1" thickBot="1" x14ac:dyDescent="0.3">
      <c r="A52" s="36"/>
      <c r="B52" s="306"/>
      <c r="C52" s="63">
        <f t="shared" ref="C52" si="73">B46+"10:30:00"</f>
        <v>-1.5625</v>
      </c>
      <c r="D52" s="64">
        <f t="shared" ref="D52" si="74">B46+"11:00:00"</f>
        <v>-1.5416666666666667</v>
      </c>
      <c r="E52" s="2">
        <v>9</v>
      </c>
      <c r="F52" s="55">
        <f t="shared" si="61"/>
        <v>2.0833333333333259E-2</v>
      </c>
      <c r="G52" s="55">
        <f t="shared" si="62"/>
        <v>0</v>
      </c>
      <c r="H52" s="55">
        <f t="shared" si="63"/>
        <v>0.18749999999999933</v>
      </c>
      <c r="I52" s="56">
        <f t="shared" si="54"/>
        <v>9</v>
      </c>
      <c r="J52" s="57">
        <f t="shared" si="64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9"/>
      <c r="W52" s="43"/>
      <c r="X52" s="165"/>
      <c r="Y52" s="166"/>
      <c r="Z52" s="167"/>
      <c r="AA52" s="167"/>
      <c r="AB52" s="167"/>
      <c r="AC52" s="168"/>
      <c r="AD52" s="168"/>
      <c r="AE52" s="169"/>
    </row>
    <row r="53" spans="1:31" ht="24.95" customHeight="1" x14ac:dyDescent="0.25">
      <c r="A53" s="36"/>
      <c r="B53" s="306"/>
      <c r="C53" s="84">
        <f t="shared" ref="C53" si="75">B46+"11:00:00"</f>
        <v>-1.5416666666666667</v>
      </c>
      <c r="D53" s="85">
        <f t="shared" ref="D53" si="76">B46+"11:30:00"</f>
        <v>-1.5208333333333333</v>
      </c>
      <c r="E53" s="2">
        <v>9</v>
      </c>
      <c r="F53" s="55">
        <f t="shared" si="61"/>
        <v>2.0833333333333481E-2</v>
      </c>
      <c r="G53" s="55">
        <f t="shared" si="62"/>
        <v>0</v>
      </c>
      <c r="H53" s="55">
        <f t="shared" si="63"/>
        <v>0.18750000000000133</v>
      </c>
      <c r="I53" s="56">
        <f t="shared" si="54"/>
        <v>9</v>
      </c>
      <c r="J53" s="57">
        <f t="shared" si="64"/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9"/>
      <c r="W53" s="43"/>
      <c r="X53" s="43"/>
      <c r="Y53" s="43"/>
    </row>
    <row r="54" spans="1:31" ht="24.95" customHeight="1" x14ac:dyDescent="0.25">
      <c r="A54" s="36"/>
      <c r="B54" s="306"/>
      <c r="C54" s="63">
        <f t="shared" ref="C54" si="77">B46+"11:30:00"</f>
        <v>-1.5208333333333333</v>
      </c>
      <c r="D54" s="64">
        <f t="shared" ref="D54" si="78">B46+"12:00:00"</f>
        <v>-1.5</v>
      </c>
      <c r="E54" s="2">
        <v>9</v>
      </c>
      <c r="F54" s="55">
        <f t="shared" si="61"/>
        <v>2.0833333333333259E-2</v>
      </c>
      <c r="G54" s="55">
        <f t="shared" si="62"/>
        <v>0</v>
      </c>
      <c r="H54" s="55">
        <f t="shared" si="63"/>
        <v>0.18749999999999933</v>
      </c>
      <c r="I54" s="56">
        <f t="shared" si="54"/>
        <v>9</v>
      </c>
      <c r="J54" s="57">
        <f t="shared" si="64"/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9"/>
      <c r="W54" s="43"/>
      <c r="X54" s="43"/>
      <c r="Y54" s="25"/>
      <c r="Z54" s="25"/>
      <c r="AA54" s="25"/>
      <c r="AB54" s="25"/>
    </row>
    <row r="55" spans="1:31" ht="24.95" customHeight="1" thickBot="1" x14ac:dyDescent="0.3">
      <c r="A55" s="36"/>
      <c r="B55" s="306"/>
      <c r="C55" s="89">
        <f t="shared" ref="C55" si="79">B46+"12:00:00"</f>
        <v>-1.5</v>
      </c>
      <c r="D55" s="90">
        <f t="shared" ref="D55" si="80">B46+"12:30:00"</f>
        <v>-1.4791666666666665</v>
      </c>
      <c r="E55" s="13">
        <v>9</v>
      </c>
      <c r="F55" s="91">
        <f t="shared" si="61"/>
        <v>2.0833333333333481E-2</v>
      </c>
      <c r="G55" s="91">
        <f t="shared" si="62"/>
        <v>0</v>
      </c>
      <c r="H55" s="91">
        <f t="shared" si="63"/>
        <v>0.18750000000000133</v>
      </c>
      <c r="I55" s="92">
        <f t="shared" si="54"/>
        <v>9</v>
      </c>
      <c r="J55" s="93">
        <f t="shared" si="64"/>
        <v>0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5"/>
      <c r="W55" s="43"/>
      <c r="X55" s="43"/>
      <c r="Y55" s="25"/>
      <c r="Z55" s="25"/>
      <c r="AA55" s="25"/>
      <c r="AB55" s="25"/>
    </row>
    <row r="56" spans="1:31" ht="24.95" customHeight="1" x14ac:dyDescent="0.25">
      <c r="A56" s="36"/>
      <c r="B56" s="306"/>
      <c r="C56" s="94">
        <f t="shared" ref="C56" si="81">B46+"13:30:00"</f>
        <v>-1.4375</v>
      </c>
      <c r="D56" s="95">
        <f t="shared" ref="D56" si="82">B46+"14:00:00"</f>
        <v>-1.4166666666666665</v>
      </c>
      <c r="E56" s="20">
        <v>4.5</v>
      </c>
      <c r="F56" s="96">
        <f>D56-C56</f>
        <v>2.0833333333333481E-2</v>
      </c>
      <c r="G56" s="96">
        <f>J56*F56</f>
        <v>0</v>
      </c>
      <c r="H56" s="96">
        <f t="shared" si="63"/>
        <v>9.3750000000000666E-2</v>
      </c>
      <c r="I56" s="97">
        <f t="shared" si="54"/>
        <v>4.5</v>
      </c>
      <c r="J56" s="98">
        <f>SUM(K56:V56)</f>
        <v>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43"/>
      <c r="X56" s="170"/>
      <c r="Y56" s="171"/>
      <c r="Z56" s="171"/>
      <c r="AA56" s="171"/>
      <c r="AB56" s="171"/>
      <c r="AC56" s="172"/>
      <c r="AD56" s="172"/>
      <c r="AE56" s="173"/>
    </row>
    <row r="57" spans="1:31" ht="24.95" customHeight="1" x14ac:dyDescent="0.25">
      <c r="A57" s="36"/>
      <c r="B57" s="306"/>
      <c r="C57" s="63">
        <f t="shared" ref="C57" si="83">B46+"14:00:00"</f>
        <v>-1.4166666666666665</v>
      </c>
      <c r="D57" s="64">
        <f t="shared" ref="D57" si="84">B46+"14:30:00"</f>
        <v>-1.3958333333333335</v>
      </c>
      <c r="E57" s="2">
        <v>5</v>
      </c>
      <c r="F57" s="55">
        <f t="shared" ref="F57:F64" si="85">D57-C57</f>
        <v>2.0833333333333037E-2</v>
      </c>
      <c r="G57" s="55">
        <f t="shared" ref="G57:G64" si="86">J57*F57</f>
        <v>0</v>
      </c>
      <c r="H57" s="55">
        <f t="shared" si="63"/>
        <v>0.10416666666666519</v>
      </c>
      <c r="I57" s="56">
        <f t="shared" si="54"/>
        <v>5</v>
      </c>
      <c r="J57" s="57">
        <f t="shared" ref="J57:J64" si="87">SUM(K57:V57)</f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9"/>
      <c r="W57" s="43"/>
      <c r="X57" s="174"/>
      <c r="Y57" s="59" t="s">
        <v>27</v>
      </c>
      <c r="Z57" s="23">
        <v>42439</v>
      </c>
      <c r="AA57" s="18">
        <v>0.5625</v>
      </c>
      <c r="AB57" s="175"/>
      <c r="AC57" s="61" t="s">
        <v>25</v>
      </c>
      <c r="AD57" s="16">
        <v>300</v>
      </c>
      <c r="AE57" s="176"/>
    </row>
    <row r="58" spans="1:31" ht="24.95" customHeight="1" x14ac:dyDescent="0.25">
      <c r="A58" s="36"/>
      <c r="B58" s="306"/>
      <c r="C58" s="63">
        <f t="shared" ref="C58" si="88">B46+"14:30:00"</f>
        <v>-1.3958333333333335</v>
      </c>
      <c r="D58" s="64">
        <f t="shared" ref="D58" si="89">B46+"15:00:00"</f>
        <v>-1.375</v>
      </c>
      <c r="E58" s="2">
        <v>5</v>
      </c>
      <c r="F58" s="55">
        <f t="shared" si="85"/>
        <v>2.0833333333333481E-2</v>
      </c>
      <c r="G58" s="55">
        <f t="shared" si="86"/>
        <v>0</v>
      </c>
      <c r="H58" s="55">
        <f t="shared" si="63"/>
        <v>0.10416666666666741</v>
      </c>
      <c r="I58" s="56">
        <f t="shared" si="54"/>
        <v>5</v>
      </c>
      <c r="J58" s="57">
        <f t="shared" si="87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9"/>
      <c r="W58" s="43"/>
      <c r="X58" s="174"/>
      <c r="Y58" s="65" t="s">
        <v>28</v>
      </c>
      <c r="Z58" s="17">
        <v>42439</v>
      </c>
      <c r="AA58" s="19">
        <v>0.625</v>
      </c>
      <c r="AB58" s="177"/>
      <c r="AC58" s="67" t="s">
        <v>26</v>
      </c>
      <c r="AD58" s="12"/>
      <c r="AE58" s="176"/>
    </row>
    <row r="59" spans="1:31" ht="24.95" customHeight="1" x14ac:dyDescent="0.25">
      <c r="A59" s="153"/>
      <c r="B59" s="306"/>
      <c r="C59" s="63">
        <f>B46+"15:00:00"</f>
        <v>-1.375</v>
      </c>
      <c r="D59" s="64">
        <f t="shared" ref="D59" si="90">B46+"15:30:00"</f>
        <v>-1.3541666666666665</v>
      </c>
      <c r="E59" s="2">
        <v>6</v>
      </c>
      <c r="F59" s="55">
        <f t="shared" si="85"/>
        <v>2.0833333333333481E-2</v>
      </c>
      <c r="G59" s="55">
        <f t="shared" si="86"/>
        <v>0</v>
      </c>
      <c r="H59" s="55">
        <f t="shared" si="63"/>
        <v>0.12500000000000089</v>
      </c>
      <c r="I59" s="56">
        <f t="shared" si="54"/>
        <v>6</v>
      </c>
      <c r="J59" s="57">
        <f t="shared" si="87"/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9"/>
      <c r="W59" s="178"/>
      <c r="X59" s="174"/>
      <c r="Y59" s="179"/>
      <c r="Z59" s="179"/>
      <c r="AA59" s="179"/>
      <c r="AB59" s="177"/>
      <c r="AC59" s="180"/>
      <c r="AD59" s="180"/>
      <c r="AE59" s="176"/>
    </row>
    <row r="60" spans="1:31" ht="24.95" customHeight="1" x14ac:dyDescent="0.25">
      <c r="A60" s="153"/>
      <c r="B60" s="306"/>
      <c r="C60" s="63">
        <f t="shared" ref="C60" si="91">B46+"15:30:00"</f>
        <v>-1.3541666666666665</v>
      </c>
      <c r="D60" s="64">
        <f t="shared" ref="D60" si="92">B46+"16:00:00"</f>
        <v>-1.3333333333333335</v>
      </c>
      <c r="E60" s="2">
        <v>6</v>
      </c>
      <c r="F60" s="55">
        <f t="shared" si="85"/>
        <v>2.0833333333333037E-2</v>
      </c>
      <c r="G60" s="55">
        <f t="shared" si="86"/>
        <v>0</v>
      </c>
      <c r="H60" s="55">
        <f t="shared" si="63"/>
        <v>0.12499999999999822</v>
      </c>
      <c r="I60" s="56">
        <f t="shared" si="54"/>
        <v>6</v>
      </c>
      <c r="J60" s="57">
        <f t="shared" si="87"/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9"/>
      <c r="W60" s="178"/>
      <c r="X60" s="174"/>
      <c r="Y60" s="71" t="s">
        <v>24</v>
      </c>
      <c r="Z60" s="72"/>
      <c r="AA60" s="73">
        <f>AD57/AC61/24</f>
        <v>0.10416666666666667</v>
      </c>
      <c r="AB60" s="177"/>
      <c r="AC60" s="74" t="s">
        <v>23</v>
      </c>
      <c r="AD60" s="74" t="s">
        <v>29</v>
      </c>
      <c r="AE60" s="176"/>
    </row>
    <row r="61" spans="1:31" ht="24.95" customHeight="1" x14ac:dyDescent="0.25">
      <c r="A61" s="181"/>
      <c r="B61" s="306"/>
      <c r="C61" s="63">
        <f t="shared" ref="C61" si="93">B46+"16:00:00"</f>
        <v>-1.3333333333333335</v>
      </c>
      <c r="D61" s="64">
        <f t="shared" ref="D61" si="94">B46+"16:30:00"</f>
        <v>-1.3125</v>
      </c>
      <c r="E61" s="2">
        <v>6</v>
      </c>
      <c r="F61" s="55">
        <f t="shared" si="85"/>
        <v>2.0833333333333481E-2</v>
      </c>
      <c r="G61" s="55">
        <f t="shared" si="86"/>
        <v>0</v>
      </c>
      <c r="H61" s="55">
        <f t="shared" si="63"/>
        <v>0.12500000000000089</v>
      </c>
      <c r="I61" s="56">
        <f t="shared" si="54"/>
        <v>6</v>
      </c>
      <c r="J61" s="57">
        <f t="shared" si="87"/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9"/>
      <c r="W61" s="178"/>
      <c r="X61" s="182"/>
      <c r="Y61" s="75" t="s">
        <v>22</v>
      </c>
      <c r="Z61" s="76"/>
      <c r="AA61" s="73">
        <f>SUMIFS(H:H,C:C,"&gt;="&amp; (Z57+AA57),D:D,"&lt;=" &amp; (Z58+AA58))-SUMIFS(G:G,C:C,"&gt;="&amp; (Z57+AA57),D:D,"&lt;=" &amp; (Z58+AA58))-AA60</f>
        <v>-0.10416666666666667</v>
      </c>
      <c r="AB61" s="177"/>
      <c r="AC61" s="16">
        <v>120</v>
      </c>
      <c r="AD61" s="77" t="e">
        <f>AD57/(AA60+AA61)/24</f>
        <v>#DIV/0!</v>
      </c>
      <c r="AE61" s="176"/>
    </row>
    <row r="62" spans="1:31" s="188" customFormat="1" ht="24.95" customHeight="1" thickBot="1" x14ac:dyDescent="0.3">
      <c r="A62" s="181"/>
      <c r="B62" s="306"/>
      <c r="C62" s="63">
        <f t="shared" ref="C62" si="95">B46+"16:30:00"</f>
        <v>-1.3125</v>
      </c>
      <c r="D62" s="64">
        <f t="shared" ref="D62" si="96">B46+"17:00:00"</f>
        <v>-1.2916666666666665</v>
      </c>
      <c r="E62" s="2">
        <v>6</v>
      </c>
      <c r="F62" s="55">
        <f t="shared" si="85"/>
        <v>2.0833333333333481E-2</v>
      </c>
      <c r="G62" s="55">
        <f t="shared" si="86"/>
        <v>0</v>
      </c>
      <c r="H62" s="55">
        <f t="shared" si="63"/>
        <v>0.12500000000000089</v>
      </c>
      <c r="I62" s="56">
        <f t="shared" si="54"/>
        <v>6</v>
      </c>
      <c r="J62" s="57">
        <f t="shared" si="87"/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9"/>
      <c r="W62" s="178"/>
      <c r="X62" s="183"/>
      <c r="Y62" s="184"/>
      <c r="Z62" s="185"/>
      <c r="AA62" s="185"/>
      <c r="AB62" s="185"/>
      <c r="AC62" s="186"/>
      <c r="AD62" s="186"/>
      <c r="AE62" s="187"/>
    </row>
    <row r="63" spans="1:31" ht="24.95" customHeight="1" x14ac:dyDescent="0.25">
      <c r="B63" s="306"/>
      <c r="C63" s="63">
        <f t="shared" ref="C63" si="97">B46+"17:00:00"</f>
        <v>-1.2916666666666665</v>
      </c>
      <c r="D63" s="64">
        <f t="shared" ref="D63" si="98">B46+"17:30:00"</f>
        <v>-1.2708333333333335</v>
      </c>
      <c r="E63" s="2">
        <v>6</v>
      </c>
      <c r="F63" s="55">
        <f t="shared" si="85"/>
        <v>2.0833333333333037E-2</v>
      </c>
      <c r="G63" s="55">
        <f t="shared" si="86"/>
        <v>0</v>
      </c>
      <c r="H63" s="55">
        <f t="shared" si="63"/>
        <v>0.12499999999999822</v>
      </c>
      <c r="I63" s="56">
        <f t="shared" ref="I63:I111" si="99">E63-J63</f>
        <v>6</v>
      </c>
      <c r="J63" s="57">
        <f t="shared" si="87"/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9"/>
      <c r="Y63" s="25"/>
      <c r="Z63" s="25"/>
      <c r="AA63" s="25"/>
      <c r="AB63" s="25"/>
    </row>
    <row r="64" spans="1:31" ht="24.95" customHeight="1" thickBot="1" x14ac:dyDescent="0.3">
      <c r="B64" s="307"/>
      <c r="C64" s="114">
        <f t="shared" ref="C64" si="100">B46+"17:30:00"</f>
        <v>-1.2708333333333335</v>
      </c>
      <c r="D64" s="115">
        <f t="shared" ref="D64" si="101">B46+"18:00:00"</f>
        <v>-1.25</v>
      </c>
      <c r="E64" s="1">
        <v>6</v>
      </c>
      <c r="F64" s="116">
        <f t="shared" si="85"/>
        <v>2.0833333333333481E-2</v>
      </c>
      <c r="G64" s="116">
        <f t="shared" si="86"/>
        <v>0</v>
      </c>
      <c r="H64" s="116">
        <f t="shared" si="63"/>
        <v>0.12500000000000089</v>
      </c>
      <c r="I64" s="117">
        <f t="shared" si="99"/>
        <v>6</v>
      </c>
      <c r="J64" s="118">
        <f t="shared" si="87"/>
        <v>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0"/>
      <c r="Y64" s="25"/>
      <c r="Z64" s="25"/>
      <c r="AA64" s="25"/>
      <c r="AB64" s="25"/>
    </row>
    <row r="65" spans="2:31" ht="24.95" customHeight="1" thickTop="1" x14ac:dyDescent="0.25">
      <c r="B65" s="291">
        <f>AF6</f>
        <v>-1</v>
      </c>
      <c r="C65" s="119">
        <f t="shared" ref="C65" si="102">B65+"07:45:00"</f>
        <v>-0.67708333333333326</v>
      </c>
      <c r="D65" s="120">
        <f t="shared" ref="D65" si="103">B65+"08:00:00"</f>
        <v>-0.66666666666666674</v>
      </c>
      <c r="E65" s="7">
        <v>3</v>
      </c>
      <c r="F65" s="46">
        <f>D65-C65</f>
        <v>1.0416666666666519E-2</v>
      </c>
      <c r="G65" s="46">
        <f>J65*F65</f>
        <v>0</v>
      </c>
      <c r="H65" s="46">
        <f>F65*E65</f>
        <v>3.1249999999999556E-2</v>
      </c>
      <c r="I65" s="47">
        <f t="shared" si="99"/>
        <v>3</v>
      </c>
      <c r="J65" s="48">
        <f>SUM(K65:V65)</f>
        <v>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/>
      <c r="X65" s="189"/>
      <c r="Y65" s="190"/>
      <c r="Z65" s="190"/>
      <c r="AA65" s="190"/>
      <c r="AB65" s="190"/>
      <c r="AC65" s="191"/>
      <c r="AD65" s="191"/>
      <c r="AE65" s="192"/>
    </row>
    <row r="66" spans="2:31" ht="24.95" customHeight="1" x14ac:dyDescent="0.25">
      <c r="B66" s="292"/>
      <c r="C66" s="53">
        <f t="shared" ref="C66" si="104">B65+"08:00:00"</f>
        <v>-0.66666666666666674</v>
      </c>
      <c r="D66" s="54">
        <f t="shared" ref="D66" si="105">B65+"08:30:00"</f>
        <v>-0.64583333333333326</v>
      </c>
      <c r="E66" s="2">
        <v>9</v>
      </c>
      <c r="F66" s="55">
        <f t="shared" ref="F66:F74" si="106">D66-C66</f>
        <v>2.0833333333333481E-2</v>
      </c>
      <c r="G66" s="55">
        <f t="shared" ref="G66:G74" si="107">J66*F66</f>
        <v>0</v>
      </c>
      <c r="H66" s="55">
        <f t="shared" ref="H66:H83" si="108">F66*E66</f>
        <v>0.18750000000000133</v>
      </c>
      <c r="I66" s="56">
        <f t="shared" si="99"/>
        <v>9</v>
      </c>
      <c r="J66" s="57">
        <f t="shared" ref="J66:J74" si="109">SUM(K66:V66)</f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9"/>
      <c r="X66" s="193"/>
      <c r="Y66" s="59" t="s">
        <v>27</v>
      </c>
      <c r="Z66" s="17">
        <v>42439</v>
      </c>
      <c r="AA66" s="18">
        <v>0.65625</v>
      </c>
      <c r="AB66" s="194"/>
      <c r="AC66" s="61" t="s">
        <v>25</v>
      </c>
      <c r="AD66" s="16">
        <v>4000</v>
      </c>
      <c r="AE66" s="195"/>
    </row>
    <row r="67" spans="2:31" ht="24.95" customHeight="1" x14ac:dyDescent="0.25">
      <c r="B67" s="292"/>
      <c r="C67" s="63">
        <f t="shared" ref="C67" si="110">B65+"08:30:00"</f>
        <v>-0.64583333333333326</v>
      </c>
      <c r="D67" s="64">
        <f t="shared" ref="D67" si="111">B65+"09:00:00"</f>
        <v>-0.625</v>
      </c>
      <c r="E67" s="2">
        <v>9</v>
      </c>
      <c r="F67" s="55">
        <f t="shared" si="106"/>
        <v>2.0833333333333259E-2</v>
      </c>
      <c r="G67" s="55">
        <f t="shared" si="107"/>
        <v>0</v>
      </c>
      <c r="H67" s="55">
        <f t="shared" si="108"/>
        <v>0.18749999999999933</v>
      </c>
      <c r="I67" s="56">
        <f t="shared" si="99"/>
        <v>9</v>
      </c>
      <c r="J67" s="57">
        <f t="shared" si="109"/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9"/>
      <c r="X67" s="193"/>
      <c r="Y67" s="65" t="s">
        <v>28</v>
      </c>
      <c r="Z67" s="17">
        <v>42440</v>
      </c>
      <c r="AA67" s="19">
        <v>0.47916666666666669</v>
      </c>
      <c r="AB67" s="196"/>
      <c r="AC67" s="67" t="s">
        <v>26</v>
      </c>
      <c r="AD67" s="12"/>
      <c r="AE67" s="195"/>
    </row>
    <row r="68" spans="2:31" ht="24.95" customHeight="1" x14ac:dyDescent="0.25">
      <c r="B68" s="292"/>
      <c r="C68" s="63">
        <f t="shared" ref="C68" si="112">B65+"09:00:00"</f>
        <v>-0.625</v>
      </c>
      <c r="D68" s="64">
        <f t="shared" ref="D68" si="113">B65+"09:30:00"</f>
        <v>-0.60416666666666674</v>
      </c>
      <c r="E68" s="2">
        <v>9</v>
      </c>
      <c r="F68" s="55">
        <f t="shared" si="106"/>
        <v>2.0833333333333259E-2</v>
      </c>
      <c r="G68" s="55">
        <f t="shared" si="107"/>
        <v>0</v>
      </c>
      <c r="H68" s="55">
        <f t="shared" si="108"/>
        <v>0.18749999999999933</v>
      </c>
      <c r="I68" s="56">
        <f t="shared" si="99"/>
        <v>9</v>
      </c>
      <c r="J68" s="57">
        <f t="shared" si="109"/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9"/>
      <c r="X68" s="193"/>
      <c r="Y68" s="197"/>
      <c r="Z68" s="197"/>
      <c r="AA68" s="197"/>
      <c r="AB68" s="196"/>
      <c r="AC68" s="198"/>
      <c r="AD68" s="198"/>
      <c r="AE68" s="195"/>
    </row>
    <row r="69" spans="2:31" ht="24.95" customHeight="1" x14ac:dyDescent="0.25">
      <c r="B69" s="292"/>
      <c r="C69" s="63">
        <f t="shared" ref="C69" si="114">B65+"09:30:00"</f>
        <v>-0.60416666666666674</v>
      </c>
      <c r="D69" s="64">
        <f t="shared" ref="D69" si="115">B65+"10:00:00"</f>
        <v>-0.58333333333333326</v>
      </c>
      <c r="E69" s="2">
        <v>9</v>
      </c>
      <c r="F69" s="55">
        <f t="shared" si="106"/>
        <v>2.0833333333333481E-2</v>
      </c>
      <c r="G69" s="55">
        <f t="shared" si="107"/>
        <v>0</v>
      </c>
      <c r="H69" s="55">
        <f t="shared" si="108"/>
        <v>0.18750000000000133</v>
      </c>
      <c r="I69" s="56">
        <f t="shared" si="99"/>
        <v>9</v>
      </c>
      <c r="J69" s="57">
        <f t="shared" si="109"/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9"/>
      <c r="X69" s="193"/>
      <c r="Y69" s="71" t="s">
        <v>24</v>
      </c>
      <c r="Z69" s="72"/>
      <c r="AA69" s="73">
        <f>AD66/AC70/24</f>
        <v>1.1904761904761905</v>
      </c>
      <c r="AB69" s="196"/>
      <c r="AC69" s="74" t="s">
        <v>23</v>
      </c>
      <c r="AD69" s="74" t="s">
        <v>29</v>
      </c>
      <c r="AE69" s="195"/>
    </row>
    <row r="70" spans="2:31" ht="24.95" customHeight="1" x14ac:dyDescent="0.25">
      <c r="B70" s="292"/>
      <c r="C70" s="63">
        <f t="shared" ref="C70" si="116">B65+"10:00:00"</f>
        <v>-0.58333333333333326</v>
      </c>
      <c r="D70" s="64">
        <f t="shared" ref="D70" si="117">B65+"10:30:00"</f>
        <v>-0.5625</v>
      </c>
      <c r="E70" s="2">
        <v>9</v>
      </c>
      <c r="F70" s="55">
        <f t="shared" si="106"/>
        <v>2.0833333333333259E-2</v>
      </c>
      <c r="G70" s="55">
        <f t="shared" si="107"/>
        <v>0</v>
      </c>
      <c r="H70" s="55">
        <f t="shared" si="108"/>
        <v>0.18749999999999933</v>
      </c>
      <c r="I70" s="56">
        <f t="shared" si="99"/>
        <v>9</v>
      </c>
      <c r="J70" s="57">
        <f t="shared" si="109"/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9"/>
      <c r="X70" s="199"/>
      <c r="Y70" s="75" t="s">
        <v>22</v>
      </c>
      <c r="Z70" s="76"/>
      <c r="AA70" s="73">
        <f>SUMIFS(H:H,C:C,"&gt;="&amp; (Z66+AA66),D:D,"&lt;=" &amp; (Z67+AA67))-SUMIFS(G:G,C:C,"&gt;="&amp; (Z66+AA66),D:D,"&lt;=" &amp; (Z67+AA67))-AA69</f>
        <v>-1.1904761904761905</v>
      </c>
      <c r="AB70" s="196"/>
      <c r="AC70" s="16">
        <v>140</v>
      </c>
      <c r="AD70" s="77" t="e">
        <f>AD66/(AA69+AA70)/24</f>
        <v>#DIV/0!</v>
      </c>
      <c r="AE70" s="195"/>
    </row>
    <row r="71" spans="2:31" ht="24.95" customHeight="1" thickBot="1" x14ac:dyDescent="0.3">
      <c r="B71" s="292"/>
      <c r="C71" s="63">
        <f t="shared" ref="C71" si="118">B65+"10:30:00"</f>
        <v>-0.5625</v>
      </c>
      <c r="D71" s="64">
        <f t="shared" ref="D71" si="119">B65+"11:00:00"</f>
        <v>-0.54166666666666674</v>
      </c>
      <c r="E71" s="2">
        <v>9</v>
      </c>
      <c r="F71" s="55">
        <f t="shared" si="106"/>
        <v>2.0833333333333259E-2</v>
      </c>
      <c r="G71" s="55">
        <f t="shared" si="107"/>
        <v>0</v>
      </c>
      <c r="H71" s="55">
        <f t="shared" si="108"/>
        <v>0.18749999999999933</v>
      </c>
      <c r="I71" s="56">
        <f t="shared" si="99"/>
        <v>9</v>
      </c>
      <c r="J71" s="57">
        <f t="shared" si="109"/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9"/>
      <c r="X71" s="200"/>
      <c r="Y71" s="201"/>
      <c r="Z71" s="202"/>
      <c r="AA71" s="202"/>
      <c r="AB71" s="202"/>
      <c r="AC71" s="203"/>
      <c r="AD71" s="203"/>
      <c r="AE71" s="204"/>
    </row>
    <row r="72" spans="2:31" ht="24.95" customHeight="1" x14ac:dyDescent="0.25">
      <c r="B72" s="292"/>
      <c r="C72" s="84">
        <f t="shared" ref="C72" si="120">B65+"11:00:00"</f>
        <v>-0.54166666666666674</v>
      </c>
      <c r="D72" s="85">
        <f t="shared" ref="D72" si="121">B65+"11:30:00"</f>
        <v>-0.52083333333333326</v>
      </c>
      <c r="E72" s="2">
        <v>9</v>
      </c>
      <c r="F72" s="55">
        <f t="shared" si="106"/>
        <v>2.0833333333333481E-2</v>
      </c>
      <c r="G72" s="55">
        <f t="shared" si="107"/>
        <v>0</v>
      </c>
      <c r="H72" s="55">
        <f t="shared" si="108"/>
        <v>0.18750000000000133</v>
      </c>
      <c r="I72" s="56">
        <f t="shared" si="99"/>
        <v>9</v>
      </c>
      <c r="J72" s="57">
        <f t="shared" si="109"/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9"/>
      <c r="Y72" s="25"/>
      <c r="Z72" s="25"/>
      <c r="AA72" s="25"/>
      <c r="AB72" s="25"/>
    </row>
    <row r="73" spans="2:31" ht="24.95" customHeight="1" x14ac:dyDescent="0.25">
      <c r="B73" s="292"/>
      <c r="C73" s="63">
        <f t="shared" ref="C73" si="122">B65+"11:30:00"</f>
        <v>-0.52083333333333326</v>
      </c>
      <c r="D73" s="64">
        <f t="shared" ref="D73" si="123">B65+"12:00:00"</f>
        <v>-0.5</v>
      </c>
      <c r="E73" s="2">
        <v>9</v>
      </c>
      <c r="F73" s="55">
        <f t="shared" si="106"/>
        <v>2.0833333333333259E-2</v>
      </c>
      <c r="G73" s="55">
        <f t="shared" si="107"/>
        <v>0</v>
      </c>
      <c r="H73" s="55">
        <f t="shared" si="108"/>
        <v>0.18749999999999933</v>
      </c>
      <c r="I73" s="56">
        <f t="shared" si="99"/>
        <v>9</v>
      </c>
      <c r="J73" s="57">
        <f t="shared" si="109"/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9"/>
      <c r="Y73" s="25"/>
      <c r="Z73" s="25"/>
      <c r="AA73" s="25"/>
      <c r="AB73" s="25"/>
    </row>
    <row r="74" spans="2:31" ht="24.95" customHeight="1" thickBot="1" x14ac:dyDescent="0.3">
      <c r="B74" s="292"/>
      <c r="C74" s="89">
        <f t="shared" ref="C74" si="124">B65+"12:00:00"</f>
        <v>-0.5</v>
      </c>
      <c r="D74" s="90">
        <f t="shared" ref="D74" si="125">B65+"12:30:00"</f>
        <v>-0.47916666666666663</v>
      </c>
      <c r="E74" s="13">
        <v>9</v>
      </c>
      <c r="F74" s="91">
        <f t="shared" si="106"/>
        <v>2.083333333333337E-2</v>
      </c>
      <c r="G74" s="91">
        <f t="shared" si="107"/>
        <v>0</v>
      </c>
      <c r="H74" s="91">
        <f t="shared" si="108"/>
        <v>0.18750000000000033</v>
      </c>
      <c r="I74" s="92">
        <f t="shared" si="99"/>
        <v>9</v>
      </c>
      <c r="J74" s="93">
        <f t="shared" si="109"/>
        <v>0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5"/>
    </row>
    <row r="75" spans="2:31" ht="24.95" customHeight="1" x14ac:dyDescent="0.25">
      <c r="B75" s="292"/>
      <c r="C75" s="94">
        <f t="shared" ref="C75" si="126">B65+"13:30:00"</f>
        <v>-0.4375</v>
      </c>
      <c r="D75" s="95">
        <f t="shared" ref="D75" si="127">B65+"14:00:00"</f>
        <v>-0.41666666666666663</v>
      </c>
      <c r="E75" s="20">
        <v>4.5</v>
      </c>
      <c r="F75" s="96">
        <f>D75-C75</f>
        <v>2.083333333333337E-2</v>
      </c>
      <c r="G75" s="96">
        <f>J75*F75</f>
        <v>0</v>
      </c>
      <c r="H75" s="96">
        <f t="shared" si="108"/>
        <v>9.3750000000000167E-2</v>
      </c>
      <c r="I75" s="97">
        <f t="shared" si="99"/>
        <v>4.5</v>
      </c>
      <c r="J75" s="98">
        <f>SUM(K75:V75)</f>
        <v>0</v>
      </c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X75" s="205"/>
      <c r="Y75" s="206"/>
      <c r="Z75" s="206"/>
      <c r="AA75" s="206"/>
      <c r="AB75" s="206"/>
      <c r="AC75" s="207"/>
      <c r="AD75" s="207"/>
      <c r="AE75" s="208"/>
    </row>
    <row r="76" spans="2:31" ht="24.95" customHeight="1" x14ac:dyDescent="0.25">
      <c r="B76" s="292"/>
      <c r="C76" s="63">
        <f t="shared" ref="C76" si="128">B65+"14:00:00"</f>
        <v>-0.41666666666666663</v>
      </c>
      <c r="D76" s="64">
        <f t="shared" ref="D76" si="129">B65+"14:30:00"</f>
        <v>-0.39583333333333337</v>
      </c>
      <c r="E76" s="2">
        <v>5</v>
      </c>
      <c r="F76" s="55">
        <f t="shared" ref="F76:F83" si="130">D76-C76</f>
        <v>2.0833333333333259E-2</v>
      </c>
      <c r="G76" s="55">
        <f t="shared" ref="G76:G83" si="131">J76*F76</f>
        <v>0</v>
      </c>
      <c r="H76" s="55">
        <f t="shared" si="108"/>
        <v>0.1041666666666663</v>
      </c>
      <c r="I76" s="56">
        <f t="shared" si="99"/>
        <v>5</v>
      </c>
      <c r="J76" s="57">
        <f t="shared" ref="J76:J83" si="132">SUM(K76:V76)</f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9"/>
      <c r="X76" s="209"/>
      <c r="Y76" s="59" t="s">
        <v>27</v>
      </c>
      <c r="Z76" s="17">
        <v>42440</v>
      </c>
      <c r="AA76" s="18">
        <v>0.5625</v>
      </c>
      <c r="AB76" s="210"/>
      <c r="AC76" s="61" t="s">
        <v>25</v>
      </c>
      <c r="AD76" s="16">
        <v>300</v>
      </c>
      <c r="AE76" s="211"/>
    </row>
    <row r="77" spans="2:31" ht="24.95" customHeight="1" x14ac:dyDescent="0.25">
      <c r="B77" s="292"/>
      <c r="C77" s="63">
        <f t="shared" ref="C77" si="133">B65+"14:30:00"</f>
        <v>-0.39583333333333337</v>
      </c>
      <c r="D77" s="64">
        <f t="shared" ref="D77" si="134">B65+"15:00:00"</f>
        <v>-0.375</v>
      </c>
      <c r="E77" s="2">
        <v>5</v>
      </c>
      <c r="F77" s="55">
        <f t="shared" si="130"/>
        <v>2.083333333333337E-2</v>
      </c>
      <c r="G77" s="55">
        <f t="shared" si="131"/>
        <v>0</v>
      </c>
      <c r="H77" s="55">
        <f t="shared" si="108"/>
        <v>0.10416666666666685</v>
      </c>
      <c r="I77" s="56">
        <f t="shared" si="99"/>
        <v>5</v>
      </c>
      <c r="J77" s="57">
        <f t="shared" si="132"/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9"/>
      <c r="X77" s="209"/>
      <c r="Y77" s="65" t="s">
        <v>28</v>
      </c>
      <c r="Z77" s="17">
        <v>42440</v>
      </c>
      <c r="AA77" s="19">
        <v>0.625</v>
      </c>
      <c r="AB77" s="212"/>
      <c r="AC77" s="67" t="s">
        <v>26</v>
      </c>
      <c r="AD77" s="12"/>
      <c r="AE77" s="211"/>
    </row>
    <row r="78" spans="2:31" ht="24.95" customHeight="1" x14ac:dyDescent="0.25">
      <c r="B78" s="292"/>
      <c r="C78" s="63">
        <f>B65+"15:00:00"</f>
        <v>-0.375</v>
      </c>
      <c r="D78" s="64">
        <f t="shared" ref="D78" si="135">B65+"15:30:00"</f>
        <v>-0.35416666666666663</v>
      </c>
      <c r="E78" s="2">
        <v>6</v>
      </c>
      <c r="F78" s="55">
        <f t="shared" si="130"/>
        <v>2.083333333333337E-2</v>
      </c>
      <c r="G78" s="55">
        <f t="shared" si="131"/>
        <v>0</v>
      </c>
      <c r="H78" s="55">
        <f t="shared" si="108"/>
        <v>0.12500000000000022</v>
      </c>
      <c r="I78" s="56">
        <f t="shared" si="99"/>
        <v>6</v>
      </c>
      <c r="J78" s="57">
        <f t="shared" si="132"/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9"/>
      <c r="X78" s="209"/>
      <c r="Y78" s="213"/>
      <c r="Z78" s="213"/>
      <c r="AA78" s="213"/>
      <c r="AB78" s="212"/>
      <c r="AC78" s="214"/>
      <c r="AD78" s="214"/>
      <c r="AE78" s="211"/>
    </row>
    <row r="79" spans="2:31" ht="24.95" customHeight="1" x14ac:dyDescent="0.25">
      <c r="B79" s="292"/>
      <c r="C79" s="63">
        <f t="shared" ref="C79" si="136">B65+"15:30:00"</f>
        <v>-0.35416666666666663</v>
      </c>
      <c r="D79" s="64">
        <f t="shared" ref="D79" si="137">B65+"16:00:00"</f>
        <v>-0.33333333333333337</v>
      </c>
      <c r="E79" s="2">
        <v>6</v>
      </c>
      <c r="F79" s="55">
        <f t="shared" si="130"/>
        <v>2.0833333333333259E-2</v>
      </c>
      <c r="G79" s="55">
        <f t="shared" si="131"/>
        <v>0</v>
      </c>
      <c r="H79" s="55">
        <f t="shared" si="108"/>
        <v>0.12499999999999956</v>
      </c>
      <c r="I79" s="56">
        <f t="shared" si="99"/>
        <v>6</v>
      </c>
      <c r="J79" s="57">
        <f t="shared" si="132"/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9"/>
      <c r="X79" s="209"/>
      <c r="Y79" s="71" t="s">
        <v>24</v>
      </c>
      <c r="Z79" s="72"/>
      <c r="AA79" s="73">
        <f>AD76/AC80/24</f>
        <v>0.10416666666666667</v>
      </c>
      <c r="AB79" s="212"/>
      <c r="AC79" s="74" t="s">
        <v>23</v>
      </c>
      <c r="AD79" s="74" t="s">
        <v>29</v>
      </c>
      <c r="AE79" s="211"/>
    </row>
    <row r="80" spans="2:31" ht="24.95" customHeight="1" x14ac:dyDescent="0.25">
      <c r="B80" s="292"/>
      <c r="C80" s="63">
        <f t="shared" ref="C80" si="138">B65+"16:00:00"</f>
        <v>-0.33333333333333337</v>
      </c>
      <c r="D80" s="64">
        <f t="shared" ref="D80" si="139">B65+"16:30:00"</f>
        <v>-0.3125</v>
      </c>
      <c r="E80" s="2">
        <v>6</v>
      </c>
      <c r="F80" s="55">
        <f t="shared" si="130"/>
        <v>2.083333333333337E-2</v>
      </c>
      <c r="G80" s="55">
        <f t="shared" si="131"/>
        <v>0</v>
      </c>
      <c r="H80" s="55">
        <f t="shared" si="108"/>
        <v>0.12500000000000022</v>
      </c>
      <c r="I80" s="56">
        <f t="shared" si="99"/>
        <v>6</v>
      </c>
      <c r="J80" s="57">
        <f t="shared" si="132"/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9"/>
      <c r="X80" s="215"/>
      <c r="Y80" s="75" t="s">
        <v>22</v>
      </c>
      <c r="Z80" s="76"/>
      <c r="AA80" s="73">
        <f>SUMIFS(H:H,C:C,"&gt;="&amp; (Z76+AA76),D:D,"&lt;=" &amp; (Z77+AA77))-SUMIFS(G:G,C:C,"&gt;="&amp; (Z76+AA76),D:D,"&lt;=" &amp; (Z77+AA77))-AA79</f>
        <v>-0.10416666666666667</v>
      </c>
      <c r="AB80" s="212"/>
      <c r="AC80" s="16">
        <v>120</v>
      </c>
      <c r="AD80" s="77" t="e">
        <f>AD76/(AA79+AA80)/24</f>
        <v>#DIV/0!</v>
      </c>
      <c r="AE80" s="211"/>
    </row>
    <row r="81" spans="2:31" ht="24.95" customHeight="1" thickBot="1" x14ac:dyDescent="0.3">
      <c r="B81" s="292"/>
      <c r="C81" s="63">
        <f t="shared" ref="C81" si="140">B65+"16:30:00"</f>
        <v>-0.3125</v>
      </c>
      <c r="D81" s="64">
        <f t="shared" ref="D81" si="141">B65+"17:00:00"</f>
        <v>-0.29166666666666663</v>
      </c>
      <c r="E81" s="2">
        <v>6</v>
      </c>
      <c r="F81" s="55">
        <f t="shared" si="130"/>
        <v>2.083333333333337E-2</v>
      </c>
      <c r="G81" s="55">
        <f t="shared" si="131"/>
        <v>0</v>
      </c>
      <c r="H81" s="55">
        <f t="shared" si="108"/>
        <v>0.12500000000000022</v>
      </c>
      <c r="I81" s="56">
        <f t="shared" si="99"/>
        <v>6</v>
      </c>
      <c r="J81" s="57">
        <f t="shared" si="132"/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9"/>
      <c r="X81" s="216"/>
      <c r="Y81" s="217"/>
      <c r="Z81" s="218"/>
      <c r="AA81" s="218"/>
      <c r="AB81" s="218"/>
      <c r="AC81" s="219"/>
      <c r="AD81" s="219"/>
      <c r="AE81" s="220"/>
    </row>
    <row r="82" spans="2:31" ht="24.95" customHeight="1" x14ac:dyDescent="0.25">
      <c r="B82" s="292"/>
      <c r="C82" s="63">
        <f t="shared" ref="C82" si="142">B65+"17:00:00"</f>
        <v>-0.29166666666666663</v>
      </c>
      <c r="D82" s="64">
        <f t="shared" ref="D82" si="143">B65+"17:30:00"</f>
        <v>-0.27083333333333337</v>
      </c>
      <c r="E82" s="2">
        <v>6</v>
      </c>
      <c r="F82" s="55">
        <f t="shared" si="130"/>
        <v>2.0833333333333259E-2</v>
      </c>
      <c r="G82" s="55">
        <f t="shared" si="131"/>
        <v>0</v>
      </c>
      <c r="H82" s="55">
        <f t="shared" si="108"/>
        <v>0.12499999999999956</v>
      </c>
      <c r="I82" s="56">
        <f t="shared" si="99"/>
        <v>6</v>
      </c>
      <c r="J82" s="57">
        <f t="shared" si="132"/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9"/>
      <c r="Y82" s="25"/>
      <c r="Z82" s="25"/>
      <c r="AA82" s="25"/>
      <c r="AB82" s="25"/>
    </row>
    <row r="83" spans="2:31" ht="24.95" customHeight="1" thickBot="1" x14ac:dyDescent="0.3">
      <c r="B83" s="293"/>
      <c r="C83" s="114">
        <f t="shared" ref="C83" si="144">B65+"17:30:00"</f>
        <v>-0.27083333333333337</v>
      </c>
      <c r="D83" s="115">
        <f t="shared" ref="D83" si="145">B65+"18:00:00"</f>
        <v>-0.25</v>
      </c>
      <c r="E83" s="1">
        <v>6</v>
      </c>
      <c r="F83" s="116">
        <f t="shared" si="130"/>
        <v>2.083333333333337E-2</v>
      </c>
      <c r="G83" s="116">
        <f t="shared" si="131"/>
        <v>0</v>
      </c>
      <c r="H83" s="116">
        <f t="shared" si="108"/>
        <v>0.12500000000000022</v>
      </c>
      <c r="I83" s="117">
        <f t="shared" si="99"/>
        <v>6</v>
      </c>
      <c r="J83" s="118">
        <f t="shared" si="132"/>
        <v>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0"/>
      <c r="Y83" s="25"/>
      <c r="Z83" s="25"/>
      <c r="AA83" s="25"/>
      <c r="AB83" s="25"/>
    </row>
    <row r="84" spans="2:31" ht="24.95" customHeight="1" thickTop="1" x14ac:dyDescent="0.25">
      <c r="B84" s="294">
        <f>AF7</f>
        <v>0</v>
      </c>
      <c r="C84" s="119">
        <f t="shared" ref="C84" si="146">B84+"07:45:00"</f>
        <v>0.32291666666666669</v>
      </c>
      <c r="D84" s="120">
        <f t="shared" ref="D84" si="147">B84+"08:00:00"</f>
        <v>0.33333333333333331</v>
      </c>
      <c r="E84" s="7">
        <v>3</v>
      </c>
      <c r="F84" s="46">
        <f>D84-C84</f>
        <v>1.041666666666663E-2</v>
      </c>
      <c r="G84" s="46">
        <f>J84*F84</f>
        <v>0</v>
      </c>
      <c r="H84" s="46">
        <f>F84*E84</f>
        <v>3.1249999999999889E-2</v>
      </c>
      <c r="I84" s="47">
        <f t="shared" si="99"/>
        <v>3</v>
      </c>
      <c r="J84" s="48">
        <f>SUM(K84:V84)</f>
        <v>0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/>
      <c r="X84" s="221"/>
      <c r="Y84" s="222"/>
      <c r="Z84" s="222"/>
      <c r="AA84" s="222"/>
      <c r="AB84" s="222"/>
      <c r="AC84" s="223"/>
      <c r="AD84" s="223"/>
      <c r="AE84" s="224"/>
    </row>
    <row r="85" spans="2:31" ht="24.95" customHeight="1" x14ac:dyDescent="0.25">
      <c r="B85" s="295"/>
      <c r="C85" s="53">
        <f t="shared" ref="C85:C104" si="148">B84+"08:00:00"</f>
        <v>0.33333333333333331</v>
      </c>
      <c r="D85" s="54">
        <f t="shared" ref="D85" si="149">B84+"08:30:00"</f>
        <v>0.35416666666666669</v>
      </c>
      <c r="E85" s="2">
        <v>9</v>
      </c>
      <c r="F85" s="55">
        <f t="shared" ref="F85:F93" si="150">D85-C85</f>
        <v>2.083333333333337E-2</v>
      </c>
      <c r="G85" s="55">
        <f t="shared" ref="G85:G93" si="151">J85*F85</f>
        <v>0</v>
      </c>
      <c r="H85" s="55">
        <f t="shared" ref="H85:H102" si="152">F85*E85</f>
        <v>0.18750000000000033</v>
      </c>
      <c r="I85" s="56">
        <f t="shared" si="99"/>
        <v>9</v>
      </c>
      <c r="J85" s="57">
        <f t="shared" ref="J85:J93" si="153">SUM(K85:V85)</f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9"/>
      <c r="X85" s="225"/>
      <c r="Y85" s="59" t="s">
        <v>27</v>
      </c>
      <c r="Z85" s="17">
        <v>42440</v>
      </c>
      <c r="AA85" s="18">
        <v>0.65625</v>
      </c>
      <c r="AB85" s="226"/>
      <c r="AC85" s="61" t="s">
        <v>25</v>
      </c>
      <c r="AD85" s="16">
        <v>4000</v>
      </c>
      <c r="AE85" s="227"/>
    </row>
    <row r="86" spans="2:31" ht="24.95" customHeight="1" x14ac:dyDescent="0.25">
      <c r="B86" s="295"/>
      <c r="C86" s="63">
        <f t="shared" ref="C86" si="154">B84+"08:30:00"</f>
        <v>0.35416666666666669</v>
      </c>
      <c r="D86" s="64">
        <f t="shared" ref="D86" si="155">B84+"09:00:00"</f>
        <v>0.375</v>
      </c>
      <c r="E86" s="2">
        <v>9</v>
      </c>
      <c r="F86" s="55">
        <f t="shared" si="150"/>
        <v>2.0833333333333315E-2</v>
      </c>
      <c r="G86" s="55">
        <f t="shared" si="151"/>
        <v>0</v>
      </c>
      <c r="H86" s="55">
        <f t="shared" si="152"/>
        <v>0.18749999999999983</v>
      </c>
      <c r="I86" s="56">
        <f t="shared" si="99"/>
        <v>9</v>
      </c>
      <c r="J86" s="57">
        <f t="shared" si="153"/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9"/>
      <c r="X86" s="225"/>
      <c r="Y86" s="65" t="s">
        <v>28</v>
      </c>
      <c r="Z86" s="17">
        <v>42441</v>
      </c>
      <c r="AA86" s="19">
        <v>0.47916666666666669</v>
      </c>
      <c r="AB86" s="228"/>
      <c r="AC86" s="67" t="s">
        <v>26</v>
      </c>
      <c r="AD86" s="12"/>
      <c r="AE86" s="227"/>
    </row>
    <row r="87" spans="2:31" ht="24.95" customHeight="1" x14ac:dyDescent="0.25">
      <c r="B87" s="295"/>
      <c r="C87" s="63">
        <f t="shared" ref="C87" si="156">B84+"09:00:00"</f>
        <v>0.375</v>
      </c>
      <c r="D87" s="64">
        <f t="shared" ref="D87" si="157">B84+"09:30:00"</f>
        <v>0.39583333333333331</v>
      </c>
      <c r="E87" s="2">
        <v>9</v>
      </c>
      <c r="F87" s="55">
        <f t="shared" si="150"/>
        <v>2.0833333333333315E-2</v>
      </c>
      <c r="G87" s="55">
        <f t="shared" si="151"/>
        <v>0</v>
      </c>
      <c r="H87" s="55">
        <f t="shared" si="152"/>
        <v>0.18749999999999983</v>
      </c>
      <c r="I87" s="56">
        <f t="shared" si="99"/>
        <v>9</v>
      </c>
      <c r="J87" s="57">
        <f t="shared" si="153"/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9"/>
      <c r="X87" s="225"/>
      <c r="Y87" s="229"/>
      <c r="Z87" s="229"/>
      <c r="AA87" s="229"/>
      <c r="AB87" s="228"/>
      <c r="AC87" s="230"/>
      <c r="AD87" s="230"/>
      <c r="AE87" s="227"/>
    </row>
    <row r="88" spans="2:31" ht="24.95" customHeight="1" x14ac:dyDescent="0.25">
      <c r="B88" s="295"/>
      <c r="C88" s="63">
        <f t="shared" ref="C88" si="158">B84+"09:30:00"</f>
        <v>0.39583333333333331</v>
      </c>
      <c r="D88" s="64">
        <f t="shared" ref="D88" si="159">B84+"10:00:00"</f>
        <v>0.41666666666666669</v>
      </c>
      <c r="E88" s="2">
        <v>9</v>
      </c>
      <c r="F88" s="55">
        <f t="shared" si="150"/>
        <v>2.083333333333337E-2</v>
      </c>
      <c r="G88" s="55">
        <f t="shared" si="151"/>
        <v>0</v>
      </c>
      <c r="H88" s="55">
        <f t="shared" si="152"/>
        <v>0.18750000000000033</v>
      </c>
      <c r="I88" s="56">
        <f t="shared" si="99"/>
        <v>9</v>
      </c>
      <c r="J88" s="57">
        <f t="shared" si="153"/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9"/>
      <c r="X88" s="225"/>
      <c r="Y88" s="71" t="s">
        <v>24</v>
      </c>
      <c r="Z88" s="72"/>
      <c r="AA88" s="73">
        <f>AD85/AC89/24</f>
        <v>1.1904761904761905</v>
      </c>
      <c r="AB88" s="228"/>
      <c r="AC88" s="74" t="s">
        <v>23</v>
      </c>
      <c r="AD88" s="74" t="s">
        <v>29</v>
      </c>
      <c r="AE88" s="227"/>
    </row>
    <row r="89" spans="2:31" ht="24.95" customHeight="1" x14ac:dyDescent="0.25">
      <c r="B89" s="295"/>
      <c r="C89" s="63">
        <f t="shared" ref="C89" si="160">B84+"10:00:00"</f>
        <v>0.41666666666666669</v>
      </c>
      <c r="D89" s="64">
        <f t="shared" ref="D89" si="161">B84+"10:30:00"</f>
        <v>0.4375</v>
      </c>
      <c r="E89" s="2">
        <v>9</v>
      </c>
      <c r="F89" s="55">
        <f t="shared" si="150"/>
        <v>2.0833333333333315E-2</v>
      </c>
      <c r="G89" s="55">
        <f t="shared" si="151"/>
        <v>0</v>
      </c>
      <c r="H89" s="55">
        <f t="shared" si="152"/>
        <v>0.18749999999999983</v>
      </c>
      <c r="I89" s="56">
        <f t="shared" si="99"/>
        <v>9</v>
      </c>
      <c r="J89" s="57">
        <f t="shared" si="153"/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9"/>
      <c r="X89" s="225"/>
      <c r="Y89" s="75" t="s">
        <v>22</v>
      </c>
      <c r="Z89" s="76"/>
      <c r="AA89" s="73">
        <f>SUMIFS(H:H,C:C,"&gt;="&amp; (Z85+AA85),D:D,"&lt;=" &amp; (Z86+AA86))-SUMIFS(G:G,C:C,"&gt;="&amp; (Z85+AA85),D:D,"&lt;=" &amp; (Z86+AA86))-AA88</f>
        <v>-1.1904761904761905</v>
      </c>
      <c r="AB89" s="228"/>
      <c r="AC89" s="16">
        <v>140</v>
      </c>
      <c r="AD89" s="77" t="e">
        <f>AD85/(AA88+AA89)/24</f>
        <v>#DIV/0!</v>
      </c>
      <c r="AE89" s="227"/>
    </row>
    <row r="90" spans="2:31" ht="24.95" customHeight="1" thickBot="1" x14ac:dyDescent="0.3">
      <c r="B90" s="295"/>
      <c r="C90" s="63">
        <f t="shared" ref="C90" si="162">B84+"10:30:00"</f>
        <v>0.4375</v>
      </c>
      <c r="D90" s="64">
        <f t="shared" ref="D90" si="163">B84+"11:00:00"</f>
        <v>0.45833333333333331</v>
      </c>
      <c r="E90" s="2">
        <v>9</v>
      </c>
      <c r="F90" s="55">
        <f t="shared" si="150"/>
        <v>2.0833333333333315E-2</v>
      </c>
      <c r="G90" s="55">
        <f t="shared" si="151"/>
        <v>0</v>
      </c>
      <c r="H90" s="55">
        <f t="shared" si="152"/>
        <v>0.18749999999999983</v>
      </c>
      <c r="I90" s="56">
        <f t="shared" si="99"/>
        <v>9</v>
      </c>
      <c r="J90" s="57">
        <f t="shared" si="153"/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9"/>
      <c r="X90" s="231"/>
      <c r="Y90" s="232"/>
      <c r="Z90" s="233"/>
      <c r="AA90" s="233"/>
      <c r="AB90" s="233"/>
      <c r="AC90" s="234"/>
      <c r="AD90" s="234"/>
      <c r="AE90" s="235"/>
    </row>
    <row r="91" spans="2:31" ht="24.95" customHeight="1" x14ac:dyDescent="0.25">
      <c r="B91" s="295"/>
      <c r="C91" s="84">
        <f t="shared" ref="C91" si="164">B84+"11:00:00"</f>
        <v>0.45833333333333331</v>
      </c>
      <c r="D91" s="85">
        <f t="shared" ref="D91" si="165">B84+"11:30:00"</f>
        <v>0.47916666666666669</v>
      </c>
      <c r="E91" s="2">
        <v>9</v>
      </c>
      <c r="F91" s="55">
        <f t="shared" si="150"/>
        <v>2.083333333333337E-2</v>
      </c>
      <c r="G91" s="55">
        <f t="shared" si="151"/>
        <v>0</v>
      </c>
      <c r="H91" s="55">
        <f t="shared" si="152"/>
        <v>0.18750000000000033</v>
      </c>
      <c r="I91" s="56">
        <f t="shared" si="99"/>
        <v>9</v>
      </c>
      <c r="J91" s="57">
        <f t="shared" si="153"/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9"/>
      <c r="Y91" s="25"/>
      <c r="Z91" s="25"/>
      <c r="AA91" s="25"/>
      <c r="AB91" s="25"/>
    </row>
    <row r="92" spans="2:31" ht="24.95" customHeight="1" x14ac:dyDescent="0.25">
      <c r="B92" s="295"/>
      <c r="C92" s="63">
        <f t="shared" ref="C92" si="166">B84+"11:30:00"</f>
        <v>0.47916666666666669</v>
      </c>
      <c r="D92" s="64">
        <f t="shared" ref="D92" si="167">B84+"12:00:00"</f>
        <v>0.5</v>
      </c>
      <c r="E92" s="2">
        <v>9</v>
      </c>
      <c r="F92" s="55">
        <f t="shared" si="150"/>
        <v>2.0833333333333315E-2</v>
      </c>
      <c r="G92" s="55">
        <f t="shared" si="151"/>
        <v>0</v>
      </c>
      <c r="H92" s="55">
        <f t="shared" si="152"/>
        <v>0.18749999999999983</v>
      </c>
      <c r="I92" s="56">
        <f t="shared" si="99"/>
        <v>9</v>
      </c>
      <c r="J92" s="57">
        <f t="shared" si="153"/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9"/>
      <c r="Y92" s="25"/>
      <c r="Z92" s="25"/>
      <c r="AA92" s="25"/>
      <c r="AB92" s="25"/>
    </row>
    <row r="93" spans="2:31" ht="24.95" customHeight="1" thickBot="1" x14ac:dyDescent="0.3">
      <c r="B93" s="295"/>
      <c r="C93" s="89">
        <f t="shared" ref="C93" si="168">B84+"12:00:00"</f>
        <v>0.5</v>
      </c>
      <c r="D93" s="90">
        <f t="shared" ref="D93" si="169">B84+"12:30:00"</f>
        <v>0.52083333333333337</v>
      </c>
      <c r="E93" s="13">
        <v>9</v>
      </c>
      <c r="F93" s="91">
        <f t="shared" si="150"/>
        <v>2.083333333333337E-2</v>
      </c>
      <c r="G93" s="91">
        <f t="shared" si="151"/>
        <v>0</v>
      </c>
      <c r="H93" s="91">
        <f t="shared" si="152"/>
        <v>0.18750000000000033</v>
      </c>
      <c r="I93" s="92">
        <f t="shared" si="99"/>
        <v>9</v>
      </c>
      <c r="J93" s="93">
        <f t="shared" si="153"/>
        <v>0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5"/>
      <c r="Y93" s="25"/>
      <c r="Z93" s="25"/>
      <c r="AA93" s="25"/>
      <c r="AB93" s="25"/>
    </row>
    <row r="94" spans="2:31" ht="24.95" customHeight="1" x14ac:dyDescent="0.25">
      <c r="B94" s="295"/>
      <c r="C94" s="94">
        <f t="shared" ref="C94" si="170">B84+"13:30:00"</f>
        <v>0.5625</v>
      </c>
      <c r="D94" s="95">
        <f t="shared" ref="D94" si="171">B84+"14:00:00"</f>
        <v>0.58333333333333337</v>
      </c>
      <c r="E94" s="20">
        <v>4.5</v>
      </c>
      <c r="F94" s="96">
        <f>D94-C94</f>
        <v>2.083333333333337E-2</v>
      </c>
      <c r="G94" s="96">
        <f>J94*F94</f>
        <v>0</v>
      </c>
      <c r="H94" s="96">
        <f t="shared" si="152"/>
        <v>9.3750000000000167E-2</v>
      </c>
      <c r="I94" s="97">
        <f t="shared" si="99"/>
        <v>4.5</v>
      </c>
      <c r="J94" s="98">
        <f>SUM(K94:V94)</f>
        <v>0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X94" s="236"/>
      <c r="Y94" s="237"/>
      <c r="Z94" s="237"/>
      <c r="AA94" s="237"/>
      <c r="AB94" s="237"/>
      <c r="AC94" s="238"/>
      <c r="AD94" s="238"/>
      <c r="AE94" s="239"/>
    </row>
    <row r="95" spans="2:31" ht="24.95" customHeight="1" x14ac:dyDescent="0.25">
      <c r="B95" s="295"/>
      <c r="C95" s="63">
        <f t="shared" ref="C95" si="172">B84+"14:00:00"</f>
        <v>0.58333333333333337</v>
      </c>
      <c r="D95" s="64">
        <f t="shared" ref="D95" si="173">B84+"14:30:00"</f>
        <v>0.60416666666666663</v>
      </c>
      <c r="E95" s="2">
        <v>5</v>
      </c>
      <c r="F95" s="55">
        <f t="shared" ref="F95:F102" si="174">D95-C95</f>
        <v>2.0833333333333259E-2</v>
      </c>
      <c r="G95" s="55">
        <f t="shared" ref="G95:G102" si="175">J95*F95</f>
        <v>0</v>
      </c>
      <c r="H95" s="55">
        <f t="shared" si="152"/>
        <v>0.1041666666666663</v>
      </c>
      <c r="I95" s="56">
        <f t="shared" si="99"/>
        <v>5</v>
      </c>
      <c r="J95" s="57">
        <f t="shared" ref="J95:J102" si="176">SUM(K95:V95)</f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9"/>
      <c r="X95" s="240"/>
      <c r="Y95" s="59" t="s">
        <v>27</v>
      </c>
      <c r="Z95" s="17">
        <v>42441</v>
      </c>
      <c r="AA95" s="18">
        <v>0.5625</v>
      </c>
      <c r="AB95" s="241"/>
      <c r="AC95" s="61" t="s">
        <v>25</v>
      </c>
      <c r="AD95" s="16">
        <v>300</v>
      </c>
      <c r="AE95" s="242"/>
    </row>
    <row r="96" spans="2:31" ht="24.95" customHeight="1" x14ac:dyDescent="0.25">
      <c r="B96" s="295"/>
      <c r="C96" s="63">
        <f t="shared" ref="C96" si="177">B84+"14:30:00"</f>
        <v>0.60416666666666663</v>
      </c>
      <c r="D96" s="64">
        <f t="shared" ref="D96" si="178">B84+"15:00:00"</f>
        <v>0.625</v>
      </c>
      <c r="E96" s="2">
        <v>5</v>
      </c>
      <c r="F96" s="55">
        <f t="shared" si="174"/>
        <v>2.083333333333337E-2</v>
      </c>
      <c r="G96" s="55">
        <f t="shared" si="175"/>
        <v>0</v>
      </c>
      <c r="H96" s="55">
        <f t="shared" si="152"/>
        <v>0.10416666666666685</v>
      </c>
      <c r="I96" s="56">
        <f t="shared" si="99"/>
        <v>5</v>
      </c>
      <c r="J96" s="57">
        <f t="shared" si="176"/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9"/>
      <c r="X96" s="240"/>
      <c r="Y96" s="65" t="s">
        <v>28</v>
      </c>
      <c r="Z96" s="17">
        <v>42441</v>
      </c>
      <c r="AA96" s="19">
        <v>0.625</v>
      </c>
      <c r="AB96" s="243"/>
      <c r="AC96" s="67" t="s">
        <v>26</v>
      </c>
      <c r="AD96" s="12"/>
      <c r="AE96" s="242"/>
    </row>
    <row r="97" spans="2:31" ht="24.95" customHeight="1" x14ac:dyDescent="0.25">
      <c r="B97" s="295"/>
      <c r="C97" s="63">
        <f>B84+"15:00:00"</f>
        <v>0.625</v>
      </c>
      <c r="D97" s="64">
        <f t="shared" ref="D97" si="179">B84+"15:30:00"</f>
        <v>0.64583333333333337</v>
      </c>
      <c r="E97" s="2">
        <v>6</v>
      </c>
      <c r="F97" s="55">
        <f t="shared" si="174"/>
        <v>2.083333333333337E-2</v>
      </c>
      <c r="G97" s="55">
        <f t="shared" si="175"/>
        <v>0</v>
      </c>
      <c r="H97" s="55">
        <f t="shared" si="152"/>
        <v>0.12500000000000022</v>
      </c>
      <c r="I97" s="56">
        <f t="shared" si="99"/>
        <v>6</v>
      </c>
      <c r="J97" s="57">
        <f t="shared" si="176"/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9"/>
      <c r="X97" s="240"/>
      <c r="Y97" s="244"/>
      <c r="Z97" s="244"/>
      <c r="AA97" s="244"/>
      <c r="AB97" s="243"/>
      <c r="AC97" s="245"/>
      <c r="AD97" s="245"/>
      <c r="AE97" s="242"/>
    </row>
    <row r="98" spans="2:31" ht="24.95" customHeight="1" x14ac:dyDescent="0.25">
      <c r="B98" s="295"/>
      <c r="C98" s="63">
        <f t="shared" ref="C98" si="180">B84+"15:30:00"</f>
        <v>0.64583333333333337</v>
      </c>
      <c r="D98" s="64">
        <f t="shared" ref="D98" si="181">B84+"16:00:00"</f>
        <v>0.66666666666666663</v>
      </c>
      <c r="E98" s="2">
        <v>6</v>
      </c>
      <c r="F98" s="55">
        <f t="shared" si="174"/>
        <v>2.0833333333333259E-2</v>
      </c>
      <c r="G98" s="55">
        <f t="shared" si="175"/>
        <v>0</v>
      </c>
      <c r="H98" s="55">
        <f t="shared" si="152"/>
        <v>0.12499999999999956</v>
      </c>
      <c r="I98" s="56">
        <f t="shared" si="99"/>
        <v>6</v>
      </c>
      <c r="J98" s="57">
        <f t="shared" si="176"/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9"/>
      <c r="X98" s="240"/>
      <c r="Y98" s="71" t="s">
        <v>24</v>
      </c>
      <c r="Z98" s="72"/>
      <c r="AA98" s="73">
        <f>AD95/AC99/24</f>
        <v>0.10416666666666667</v>
      </c>
      <c r="AB98" s="243"/>
      <c r="AC98" s="74" t="s">
        <v>23</v>
      </c>
      <c r="AD98" s="74" t="s">
        <v>29</v>
      </c>
      <c r="AE98" s="242"/>
    </row>
    <row r="99" spans="2:31" ht="24.95" customHeight="1" x14ac:dyDescent="0.25">
      <c r="B99" s="295"/>
      <c r="C99" s="63">
        <f t="shared" ref="C99" si="182">B84+"16:00:00"</f>
        <v>0.66666666666666663</v>
      </c>
      <c r="D99" s="64">
        <f t="shared" ref="D99" si="183">B84+"16:30:00"</f>
        <v>0.6875</v>
      </c>
      <c r="E99" s="2">
        <v>6</v>
      </c>
      <c r="F99" s="55">
        <f t="shared" si="174"/>
        <v>2.083333333333337E-2</v>
      </c>
      <c r="G99" s="55">
        <f t="shared" si="175"/>
        <v>0</v>
      </c>
      <c r="H99" s="55">
        <f t="shared" si="152"/>
        <v>0.12500000000000022</v>
      </c>
      <c r="I99" s="56">
        <f t="shared" si="99"/>
        <v>6</v>
      </c>
      <c r="J99" s="57">
        <f t="shared" si="176"/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9"/>
      <c r="X99" s="240"/>
      <c r="Y99" s="75" t="s">
        <v>22</v>
      </c>
      <c r="Z99" s="76"/>
      <c r="AA99" s="73">
        <f>SUMIFS(H:H,C:C,"&gt;="&amp; (Z95+AA95),D:D,"&lt;=" &amp; (Z96+AA96))-SUMIFS(G:G,C:C,"&gt;="&amp; (Z95+AA95),D:D,"&lt;=" &amp; (Z96+AA96))-AA98</f>
        <v>-0.10416666666666667</v>
      </c>
      <c r="AB99" s="243"/>
      <c r="AC99" s="16">
        <v>120</v>
      </c>
      <c r="AD99" s="77" t="e">
        <f>AD95/(AA98+AA99)/24</f>
        <v>#DIV/0!</v>
      </c>
      <c r="AE99" s="242"/>
    </row>
    <row r="100" spans="2:31" ht="24.95" customHeight="1" thickBot="1" x14ac:dyDescent="0.3">
      <c r="B100" s="295"/>
      <c r="C100" s="63">
        <f t="shared" ref="C100" si="184">B84+"16:30:00"</f>
        <v>0.6875</v>
      </c>
      <c r="D100" s="64">
        <f t="shared" ref="D100" si="185">B84+"17:00:00"</f>
        <v>0.70833333333333337</v>
      </c>
      <c r="E100" s="2">
        <v>6</v>
      </c>
      <c r="F100" s="55">
        <f t="shared" si="174"/>
        <v>2.083333333333337E-2</v>
      </c>
      <c r="G100" s="55">
        <f t="shared" si="175"/>
        <v>0</v>
      </c>
      <c r="H100" s="55">
        <f t="shared" si="152"/>
        <v>0.12500000000000022</v>
      </c>
      <c r="I100" s="56">
        <f t="shared" si="99"/>
        <v>6</v>
      </c>
      <c r="J100" s="57">
        <f t="shared" si="176"/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9"/>
      <c r="X100" s="246"/>
      <c r="Y100" s="247"/>
      <c r="Z100" s="248"/>
      <c r="AA100" s="248"/>
      <c r="AB100" s="248"/>
      <c r="AC100" s="249"/>
      <c r="AD100" s="249"/>
      <c r="AE100" s="250"/>
    </row>
    <row r="101" spans="2:31" ht="24.95" customHeight="1" x14ac:dyDescent="0.25">
      <c r="B101" s="295"/>
      <c r="C101" s="63">
        <f t="shared" ref="C101" si="186">B84+"17:00:00"</f>
        <v>0.70833333333333337</v>
      </c>
      <c r="D101" s="64">
        <f t="shared" ref="D101" si="187">B84+"17:30:00"</f>
        <v>0.72916666666666663</v>
      </c>
      <c r="E101" s="2">
        <v>6</v>
      </c>
      <c r="F101" s="55">
        <f t="shared" si="174"/>
        <v>2.0833333333333259E-2</v>
      </c>
      <c r="G101" s="55">
        <f t="shared" si="175"/>
        <v>0</v>
      </c>
      <c r="H101" s="55">
        <f t="shared" si="152"/>
        <v>0.12499999999999956</v>
      </c>
      <c r="I101" s="56">
        <f t="shared" si="99"/>
        <v>6</v>
      </c>
      <c r="J101" s="57">
        <f t="shared" si="176"/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9"/>
    </row>
    <row r="102" spans="2:31" ht="24.95" customHeight="1" thickBot="1" x14ac:dyDescent="0.3">
      <c r="B102" s="296"/>
      <c r="C102" s="114">
        <f t="shared" ref="C102" si="188">B84+"17:30:00"</f>
        <v>0.72916666666666663</v>
      </c>
      <c r="D102" s="115">
        <f t="shared" ref="D102" si="189">B84+"18:00:00"</f>
        <v>0.75</v>
      </c>
      <c r="E102" s="1">
        <v>6</v>
      </c>
      <c r="F102" s="116">
        <f t="shared" si="174"/>
        <v>2.083333333333337E-2</v>
      </c>
      <c r="G102" s="116">
        <f t="shared" si="175"/>
        <v>0</v>
      </c>
      <c r="H102" s="116">
        <f t="shared" si="152"/>
        <v>0.12500000000000022</v>
      </c>
      <c r="I102" s="117">
        <f t="shared" si="99"/>
        <v>6</v>
      </c>
      <c r="J102" s="118">
        <f t="shared" si="176"/>
        <v>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10"/>
      <c r="Y102" s="25"/>
      <c r="Z102" s="25"/>
      <c r="AA102" s="25"/>
      <c r="AB102" s="25"/>
    </row>
    <row r="103" spans="2:31" ht="24.95" customHeight="1" thickTop="1" x14ac:dyDescent="0.25">
      <c r="B103" s="297">
        <f>AF8</f>
        <v>1</v>
      </c>
      <c r="C103" s="119">
        <f t="shared" ref="C103" si="190">B103+"07:45:00"</f>
        <v>1.3229166666666667</v>
      </c>
      <c r="D103" s="120">
        <f t="shared" ref="D103" si="191">B103+"08:00:00"</f>
        <v>1.3333333333333333</v>
      </c>
      <c r="E103" s="7">
        <v>3</v>
      </c>
      <c r="F103" s="46">
        <f>D103-C103</f>
        <v>1.0416666666666519E-2</v>
      </c>
      <c r="G103" s="46">
        <f>J103*F103</f>
        <v>0</v>
      </c>
      <c r="H103" s="46">
        <f>F103*E103</f>
        <v>3.1249999999999556E-2</v>
      </c>
      <c r="I103" s="47">
        <f t="shared" si="99"/>
        <v>3</v>
      </c>
      <c r="J103" s="48">
        <f>SUM(K103:V103)</f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/>
      <c r="X103" s="251"/>
      <c r="Y103" s="252"/>
      <c r="Z103" s="252"/>
      <c r="AA103" s="252"/>
      <c r="AB103" s="252"/>
      <c r="AC103" s="253"/>
      <c r="AD103" s="253"/>
      <c r="AE103" s="254"/>
    </row>
    <row r="104" spans="2:31" ht="24.95" customHeight="1" x14ac:dyDescent="0.25">
      <c r="B104" s="298"/>
      <c r="C104" s="53">
        <f t="shared" si="148"/>
        <v>1.3333333333333333</v>
      </c>
      <c r="D104" s="54">
        <f t="shared" ref="D104" si="192">B103+"08:30:00"</f>
        <v>1.3541666666666667</v>
      </c>
      <c r="E104" s="2">
        <v>9</v>
      </c>
      <c r="F104" s="55">
        <f t="shared" ref="F104:F111" si="193">D104-C104</f>
        <v>2.0833333333333481E-2</v>
      </c>
      <c r="G104" s="55">
        <f t="shared" ref="G104:G111" si="194">J104*F104</f>
        <v>0</v>
      </c>
      <c r="H104" s="55">
        <f t="shared" ref="H104:H111" si="195">F104*E104</f>
        <v>0.18750000000000133</v>
      </c>
      <c r="I104" s="56">
        <f t="shared" si="99"/>
        <v>9</v>
      </c>
      <c r="J104" s="57">
        <f t="shared" ref="J104:J111" si="196">SUM(K104:V104)</f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9"/>
      <c r="X104" s="255"/>
      <c r="Y104" s="59" t="s">
        <v>27</v>
      </c>
      <c r="Z104" s="17">
        <v>42441</v>
      </c>
      <c r="AA104" s="18">
        <v>0.65625</v>
      </c>
      <c r="AB104" s="256"/>
      <c r="AC104" s="61" t="s">
        <v>25</v>
      </c>
      <c r="AD104" s="16">
        <v>4000</v>
      </c>
      <c r="AE104" s="257"/>
    </row>
    <row r="105" spans="2:31" ht="24.95" customHeight="1" x14ac:dyDescent="0.25">
      <c r="B105" s="298"/>
      <c r="C105" s="63">
        <f t="shared" ref="C105" si="197">B103+"08:30:00"</f>
        <v>1.3541666666666667</v>
      </c>
      <c r="D105" s="64">
        <f t="shared" ref="D105" si="198">B103+"09:00:00"</f>
        <v>1.375</v>
      </c>
      <c r="E105" s="2">
        <v>9</v>
      </c>
      <c r="F105" s="55">
        <f t="shared" si="193"/>
        <v>2.0833333333333259E-2</v>
      </c>
      <c r="G105" s="55">
        <f t="shared" si="194"/>
        <v>0</v>
      </c>
      <c r="H105" s="55">
        <f t="shared" si="195"/>
        <v>0.18749999999999933</v>
      </c>
      <c r="I105" s="56">
        <f t="shared" si="99"/>
        <v>9</v>
      </c>
      <c r="J105" s="57">
        <f t="shared" si="196"/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9"/>
      <c r="X105" s="255"/>
      <c r="Y105" s="65" t="s">
        <v>28</v>
      </c>
      <c r="Z105" s="17">
        <v>42442</v>
      </c>
      <c r="AA105" s="19">
        <v>0.47916666666666669</v>
      </c>
      <c r="AB105" s="258"/>
      <c r="AC105" s="67" t="s">
        <v>26</v>
      </c>
      <c r="AD105" s="12"/>
      <c r="AE105" s="257"/>
    </row>
    <row r="106" spans="2:31" ht="24.95" customHeight="1" x14ac:dyDescent="0.25">
      <c r="B106" s="298"/>
      <c r="C106" s="63">
        <f t="shared" ref="C106" si="199">B103+"09:00:00"</f>
        <v>1.375</v>
      </c>
      <c r="D106" s="64">
        <f t="shared" ref="D106" si="200">B103+"09:30:00"</f>
        <v>1.3958333333333333</v>
      </c>
      <c r="E106" s="2">
        <v>9</v>
      </c>
      <c r="F106" s="55">
        <f t="shared" si="193"/>
        <v>2.0833333333333259E-2</v>
      </c>
      <c r="G106" s="55">
        <f t="shared" si="194"/>
        <v>0</v>
      </c>
      <c r="H106" s="55">
        <f t="shared" si="195"/>
        <v>0.18749999999999933</v>
      </c>
      <c r="I106" s="56">
        <f t="shared" si="99"/>
        <v>9</v>
      </c>
      <c r="J106" s="57">
        <f t="shared" si="196"/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9"/>
      <c r="X106" s="255"/>
      <c r="Y106" s="259"/>
      <c r="Z106" s="259"/>
      <c r="AA106" s="259"/>
      <c r="AB106" s="258"/>
      <c r="AC106" s="260"/>
      <c r="AD106" s="260"/>
      <c r="AE106" s="257"/>
    </row>
    <row r="107" spans="2:31" ht="24.95" customHeight="1" x14ac:dyDescent="0.25">
      <c r="B107" s="298"/>
      <c r="C107" s="63">
        <f t="shared" ref="C107" si="201">B103+"09:30:00"</f>
        <v>1.3958333333333333</v>
      </c>
      <c r="D107" s="64">
        <f t="shared" ref="D107" si="202">B103+"10:00:00"</f>
        <v>1.4166666666666667</v>
      </c>
      <c r="E107" s="2">
        <v>9</v>
      </c>
      <c r="F107" s="55">
        <f t="shared" si="193"/>
        <v>2.0833333333333481E-2</v>
      </c>
      <c r="G107" s="55">
        <f t="shared" si="194"/>
        <v>0</v>
      </c>
      <c r="H107" s="55">
        <f t="shared" si="195"/>
        <v>0.18750000000000133</v>
      </c>
      <c r="I107" s="56">
        <f t="shared" si="99"/>
        <v>9</v>
      </c>
      <c r="J107" s="57">
        <f t="shared" si="196"/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9"/>
      <c r="X107" s="255"/>
      <c r="Y107" s="71" t="s">
        <v>24</v>
      </c>
      <c r="Z107" s="72"/>
      <c r="AA107" s="73">
        <f>AD104/AC108/24</f>
        <v>1.1904761904761905</v>
      </c>
      <c r="AB107" s="258"/>
      <c r="AC107" s="74" t="s">
        <v>23</v>
      </c>
      <c r="AD107" s="74" t="s">
        <v>29</v>
      </c>
      <c r="AE107" s="257"/>
    </row>
    <row r="108" spans="2:31" ht="24.95" customHeight="1" x14ac:dyDescent="0.25">
      <c r="B108" s="298"/>
      <c r="C108" s="63">
        <f t="shared" ref="C108" si="203">B103+"10:00:00"</f>
        <v>1.4166666666666667</v>
      </c>
      <c r="D108" s="64">
        <f t="shared" ref="D108" si="204">B103+"10:30:00"</f>
        <v>1.4375</v>
      </c>
      <c r="E108" s="2">
        <v>9</v>
      </c>
      <c r="F108" s="55">
        <f t="shared" si="193"/>
        <v>2.0833333333333259E-2</v>
      </c>
      <c r="G108" s="55">
        <f t="shared" si="194"/>
        <v>0</v>
      </c>
      <c r="H108" s="55">
        <f t="shared" si="195"/>
        <v>0.18749999999999933</v>
      </c>
      <c r="I108" s="56">
        <f t="shared" si="99"/>
        <v>9</v>
      </c>
      <c r="J108" s="57">
        <f t="shared" si="196"/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9"/>
      <c r="X108" s="255"/>
      <c r="Y108" s="75" t="s">
        <v>22</v>
      </c>
      <c r="Z108" s="76"/>
      <c r="AA108" s="73">
        <f>SUMIFS(H:H,C:C,"&gt;="&amp; (Z104+AA104),D:D,"&lt;=" &amp; (Z105+AA105))-SUMIFS(G:G,C:C,"&gt;="&amp; (Z104+AA104),D:D,"&lt;=" &amp; (Z105+AA105))-AA107</f>
        <v>-1.1904761904761905</v>
      </c>
      <c r="AB108" s="258"/>
      <c r="AC108" s="16">
        <v>140</v>
      </c>
      <c r="AD108" s="77" t="e">
        <f>AD104/(AA107+AA108)/24</f>
        <v>#DIV/0!</v>
      </c>
      <c r="AE108" s="257"/>
    </row>
    <row r="109" spans="2:31" ht="24.95" customHeight="1" thickBot="1" x14ac:dyDescent="0.3">
      <c r="B109" s="298"/>
      <c r="C109" s="63">
        <f t="shared" ref="C109" si="205">B103+"10:30:00"</f>
        <v>1.4375</v>
      </c>
      <c r="D109" s="64">
        <f t="shared" ref="D109" si="206">B103+"11:00:00"</f>
        <v>1.4583333333333333</v>
      </c>
      <c r="E109" s="2">
        <v>9</v>
      </c>
      <c r="F109" s="55">
        <f t="shared" si="193"/>
        <v>2.0833333333333259E-2</v>
      </c>
      <c r="G109" s="55">
        <f t="shared" si="194"/>
        <v>0</v>
      </c>
      <c r="H109" s="55">
        <f t="shared" si="195"/>
        <v>0.18749999999999933</v>
      </c>
      <c r="I109" s="56">
        <f t="shared" si="99"/>
        <v>9</v>
      </c>
      <c r="J109" s="57">
        <f t="shared" si="196"/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9"/>
      <c r="X109" s="261"/>
      <c r="Y109" s="262"/>
      <c r="Z109" s="263"/>
      <c r="AA109" s="263"/>
      <c r="AB109" s="263"/>
      <c r="AC109" s="264"/>
      <c r="AD109" s="264"/>
      <c r="AE109" s="265"/>
    </row>
    <row r="110" spans="2:31" ht="24.95" customHeight="1" x14ac:dyDescent="0.25">
      <c r="B110" s="298"/>
      <c r="C110" s="84">
        <f t="shared" ref="C110" si="207">B103+"11:00:00"</f>
        <v>1.4583333333333333</v>
      </c>
      <c r="D110" s="85">
        <f t="shared" ref="D110" si="208">B103+"11:30:00"</f>
        <v>1.4791666666666667</v>
      </c>
      <c r="E110" s="2">
        <v>9</v>
      </c>
      <c r="F110" s="55">
        <f t="shared" si="193"/>
        <v>2.0833333333333481E-2</v>
      </c>
      <c r="G110" s="55">
        <f t="shared" si="194"/>
        <v>0</v>
      </c>
      <c r="H110" s="55">
        <f t="shared" si="195"/>
        <v>0.18750000000000133</v>
      </c>
      <c r="I110" s="56">
        <f t="shared" si="99"/>
        <v>9</v>
      </c>
      <c r="J110" s="57">
        <f t="shared" si="196"/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9"/>
    </row>
    <row r="111" spans="2:31" ht="24.95" customHeight="1" thickBot="1" x14ac:dyDescent="0.3">
      <c r="B111" s="299"/>
      <c r="C111" s="114">
        <f t="shared" ref="C111" si="209">B103+"11:30:00"</f>
        <v>1.4791666666666667</v>
      </c>
      <c r="D111" s="115">
        <f t="shared" ref="D111" si="210">B103+"12:00:00"</f>
        <v>1.5</v>
      </c>
      <c r="E111" s="1">
        <v>9</v>
      </c>
      <c r="F111" s="116">
        <f t="shared" si="193"/>
        <v>2.0833333333333259E-2</v>
      </c>
      <c r="G111" s="116">
        <f t="shared" si="194"/>
        <v>0</v>
      </c>
      <c r="H111" s="116">
        <f t="shared" si="195"/>
        <v>0.18749999999999933</v>
      </c>
      <c r="I111" s="117">
        <f t="shared" si="99"/>
        <v>9</v>
      </c>
      <c r="J111" s="118">
        <f t="shared" si="196"/>
        <v>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10"/>
    </row>
    <row r="112" spans="2:31" ht="15.75" thickTop="1" x14ac:dyDescent="0.25"/>
  </sheetData>
  <mergeCells count="20">
    <mergeCell ref="B65:B83"/>
    <mergeCell ref="B84:B102"/>
    <mergeCell ref="B103:B111"/>
    <mergeCell ref="B8:B26"/>
    <mergeCell ref="B27:B45"/>
    <mergeCell ref="B46:B64"/>
    <mergeCell ref="B1:AE1"/>
    <mergeCell ref="AC3:AE3"/>
    <mergeCell ref="AC4:AE4"/>
    <mergeCell ref="E6:E7"/>
    <mergeCell ref="I6:I7"/>
    <mergeCell ref="J6:J7"/>
    <mergeCell ref="Z3:AA4"/>
    <mergeCell ref="AB3:AB4"/>
    <mergeCell ref="B3:V4"/>
    <mergeCell ref="B6:D7"/>
    <mergeCell ref="H6:H7"/>
    <mergeCell ref="G6:G7"/>
    <mergeCell ref="F6:F7"/>
    <mergeCell ref="K6:V6"/>
  </mergeCells>
  <phoneticPr fontId="16" type="noConversion"/>
  <conditionalFormatting sqref="W59:W62">
    <cfRule type="cellIs" dxfId="242" priority="138" operator="greaterThan">
      <formula>0</formula>
    </cfRule>
    <cfRule type="cellIs" dxfId="241" priority="155" operator="lessThan">
      <formula>0</formula>
    </cfRule>
  </conditionalFormatting>
  <conditionalFormatting sqref="E18:E26">
    <cfRule type="cellIs" dxfId="240" priority="137" stopIfTrue="1" operator="lessThan">
      <formula>J18</formula>
    </cfRule>
  </conditionalFormatting>
  <conditionalFormatting sqref="E8:E15 E111">
    <cfRule type="cellIs" dxfId="239" priority="136" operator="lessThan">
      <formula>J8</formula>
    </cfRule>
  </conditionalFormatting>
  <conditionalFormatting sqref="E16:E17">
    <cfRule type="cellIs" dxfId="238" priority="134" operator="lessThan">
      <formula>J16</formula>
    </cfRule>
  </conditionalFormatting>
  <conditionalFormatting sqref="E35:E36">
    <cfRule type="cellIs" dxfId="237" priority="132" operator="lessThan">
      <formula>J35</formula>
    </cfRule>
  </conditionalFormatting>
  <conditionalFormatting sqref="E27:E34">
    <cfRule type="cellIs" dxfId="236" priority="133" operator="lessThan">
      <formula>J27</formula>
    </cfRule>
  </conditionalFormatting>
  <conditionalFormatting sqref="E37:E45">
    <cfRule type="cellIs" dxfId="235" priority="131" stopIfTrue="1" operator="lessThan">
      <formula>J37</formula>
    </cfRule>
  </conditionalFormatting>
  <conditionalFormatting sqref="E54:E55">
    <cfRule type="cellIs" dxfId="234" priority="129" operator="lessThan">
      <formula>J54</formula>
    </cfRule>
  </conditionalFormatting>
  <conditionalFormatting sqref="E46:E53">
    <cfRule type="cellIs" dxfId="233" priority="130" operator="lessThan">
      <formula>J46</formula>
    </cfRule>
  </conditionalFormatting>
  <conditionalFormatting sqref="E56:E64">
    <cfRule type="cellIs" dxfId="232" priority="128" stopIfTrue="1" operator="lessThan">
      <formula>J56</formula>
    </cfRule>
  </conditionalFormatting>
  <conditionalFormatting sqref="E73:E74">
    <cfRule type="cellIs" dxfId="231" priority="126" operator="lessThan">
      <formula>J73</formula>
    </cfRule>
  </conditionalFormatting>
  <conditionalFormatting sqref="E65:E72">
    <cfRule type="cellIs" dxfId="230" priority="127" operator="lessThan">
      <formula>J65</formula>
    </cfRule>
  </conditionalFormatting>
  <conditionalFormatting sqref="E75:E83">
    <cfRule type="cellIs" dxfId="229" priority="125" stopIfTrue="1" operator="lessThan">
      <formula>J75</formula>
    </cfRule>
  </conditionalFormatting>
  <conditionalFormatting sqref="E92:E93">
    <cfRule type="cellIs" dxfId="228" priority="116" operator="lessThan">
      <formula>J92</formula>
    </cfRule>
  </conditionalFormatting>
  <conditionalFormatting sqref="E84:E91">
    <cfRule type="cellIs" dxfId="227" priority="124" operator="lessThan">
      <formula>J84</formula>
    </cfRule>
  </conditionalFormatting>
  <conditionalFormatting sqref="E94:E102">
    <cfRule type="cellIs" dxfId="226" priority="115" stopIfTrue="1" operator="lessThan">
      <formula>J94</formula>
    </cfRule>
  </conditionalFormatting>
  <conditionalFormatting sqref="E103:E110">
    <cfRule type="cellIs" dxfId="225" priority="110" operator="lessThan">
      <formula>J103</formula>
    </cfRule>
  </conditionalFormatting>
  <conditionalFormatting sqref="AA13">
    <cfRule type="cellIs" dxfId="224" priority="102" operator="greaterThanOrEqual">
      <formula>0</formula>
    </cfRule>
    <cfRule type="cellIs" dxfId="223" priority="109" operator="lessThan">
      <formula>0</formula>
    </cfRule>
  </conditionalFormatting>
  <conditionalFormatting sqref="AA42">
    <cfRule type="cellIs" dxfId="222" priority="92" operator="greaterThanOrEqual">
      <formula>0</formula>
    </cfRule>
    <cfRule type="cellIs" dxfId="221" priority="101" operator="lessThan">
      <formula>0</formula>
    </cfRule>
  </conditionalFormatting>
  <conditionalFormatting sqref="AA32">
    <cfRule type="cellIs" dxfId="220" priority="80" operator="greaterThanOrEqual">
      <formula>0</formula>
    </cfRule>
    <cfRule type="cellIs" dxfId="219" priority="81" operator="lessThan">
      <formula>0</formula>
    </cfRule>
  </conditionalFormatting>
  <conditionalFormatting sqref="AA51">
    <cfRule type="cellIs" dxfId="218" priority="88" operator="greaterThanOrEqual">
      <formula>0</formula>
    </cfRule>
    <cfRule type="cellIs" dxfId="217" priority="91" operator="lessThan">
      <formula>0</formula>
    </cfRule>
  </conditionalFormatting>
  <conditionalFormatting sqref="AA23">
    <cfRule type="cellIs" dxfId="216" priority="82" operator="greaterThanOrEqual">
      <formula>0</formula>
    </cfRule>
    <cfRule type="cellIs" dxfId="215" priority="87" operator="lessThan">
      <formula>0</formula>
    </cfRule>
  </conditionalFormatting>
  <conditionalFormatting sqref="AA61">
    <cfRule type="cellIs" dxfId="214" priority="70" operator="greaterThanOrEqual">
      <formula>0</formula>
    </cfRule>
    <cfRule type="cellIs" dxfId="213" priority="71" operator="lessThan">
      <formula>0</formula>
    </cfRule>
  </conditionalFormatting>
  <conditionalFormatting sqref="AA70">
    <cfRule type="cellIs" dxfId="212" priority="62" operator="greaterThanOrEqual">
      <formula>0</formula>
    </cfRule>
    <cfRule type="cellIs" dxfId="211" priority="63" operator="lessThan">
      <formula>0</formula>
    </cfRule>
  </conditionalFormatting>
  <conditionalFormatting sqref="AA80">
    <cfRule type="cellIs" dxfId="210" priority="54" operator="greaterThanOrEqual">
      <formula>0</formula>
    </cfRule>
    <cfRule type="cellIs" dxfId="209" priority="55" operator="lessThan">
      <formula>0</formula>
    </cfRule>
  </conditionalFormatting>
  <conditionalFormatting sqref="Z9:AA10 Z19:AA20 Z28:AA29 Z38:AA39 Z47:AA48 Z57:AA58 Z66:AA67 Z76:AA77 Z85:AA86 Z95:AA96">
    <cfRule type="expression" dxfId="208" priority="47">
      <formula>$Z9=""</formula>
    </cfRule>
    <cfRule type="expression" dxfId="207" priority="72">
      <formula>WEEKDAY($Z9,2)=1</formula>
    </cfRule>
    <cfRule type="expression" dxfId="206" priority="73">
      <formula>WEEKDAY($Z9,2)=2</formula>
    </cfRule>
    <cfRule type="expression" dxfId="205" priority="74">
      <formula>WEEKDAY($Z9,2)=3</formula>
    </cfRule>
    <cfRule type="expression" dxfId="204" priority="77">
      <formula>WEEKDAY($Z9,2)=4</formula>
    </cfRule>
    <cfRule type="expression" dxfId="203" priority="78">
      <formula>WEEKDAY($Z9,2)=5</formula>
    </cfRule>
    <cfRule type="expression" dxfId="202" priority="79">
      <formula>WEEKDAY($Z9,2)=6</formula>
    </cfRule>
  </conditionalFormatting>
  <conditionalFormatting sqref="AA89">
    <cfRule type="cellIs" dxfId="201" priority="39" operator="greaterThanOrEqual">
      <formula>0</formula>
    </cfRule>
    <cfRule type="cellIs" dxfId="200" priority="40" operator="lessThan">
      <formula>0</formula>
    </cfRule>
  </conditionalFormatting>
  <conditionalFormatting sqref="AA99">
    <cfRule type="cellIs" dxfId="199" priority="30" operator="greaterThanOrEqual">
      <formula>0</formula>
    </cfRule>
    <cfRule type="cellIs" dxfId="198" priority="31" operator="lessThan">
      <formula>0</formula>
    </cfRule>
  </conditionalFormatting>
  <conditionalFormatting sqref="C8:V111">
    <cfRule type="expression" dxfId="197" priority="17" stopIfTrue="1">
      <formula>AND($C8&gt;=($Z$9+$AA$9),$D8&lt;=($Z$10+$AA$10))</formula>
    </cfRule>
    <cfRule type="expression" dxfId="196" priority="360" stopIfTrue="1">
      <formula>AND($C8&gt;=($Z$19+$AA$19),$D8&lt;=($Z$20+$AA$20))</formula>
    </cfRule>
    <cfRule type="expression" dxfId="195" priority="361" stopIfTrue="1">
      <formula>AND($C8&gt;=($Z$28+$AA$28),$D8&lt;=($Z$29+$AA$29))</formula>
    </cfRule>
    <cfRule type="expression" dxfId="194" priority="362" stopIfTrue="1">
      <formula>AND($C8&gt;=($Z$38+$AA$38),$D8&lt;=($Z$39+$AA$39))</formula>
    </cfRule>
    <cfRule type="expression" dxfId="193" priority="363" stopIfTrue="1">
      <formula>AND($C8&gt;=($Z$47+$AA$47),$D8&lt;=($Z$48+$AA$48))</formula>
    </cfRule>
    <cfRule type="expression" dxfId="192" priority="364" stopIfTrue="1">
      <formula>AND($C8&gt;=($Z$57+$AA$57),$D8&lt;=($Z$58+$AA$58))</formula>
    </cfRule>
    <cfRule type="expression" dxfId="191" priority="365" stopIfTrue="1">
      <formula>AND($C8&gt;=($Z$66+$AA$66),$D8&lt;=($Z$67+$AA$67))</formula>
    </cfRule>
    <cfRule type="expression" dxfId="190" priority="366" stopIfTrue="1">
      <formula>AND($C8&gt;=($Z$76+$AA$76),$D8&lt;=($Z$77+$AA$77))</formula>
    </cfRule>
    <cfRule type="expression" dxfId="189" priority="367" stopIfTrue="1">
      <formula>AND($C8&gt;=($Z$85+$AA$85),$D8&lt;=($Z$86+$AA$86))</formula>
    </cfRule>
    <cfRule type="expression" dxfId="188" priority="368" stopIfTrue="1">
      <formula>AND($C8&gt;=($Z$95+$AA$95),$D8&lt;=($Z$96+$AA$96))</formula>
    </cfRule>
    <cfRule type="expression" dxfId="187" priority="369" stopIfTrue="1">
      <formula>AND($C8&gt;=($Z$104+$AA$104),$D8&lt;=($Z$105+$AA$105))</formula>
    </cfRule>
  </conditionalFormatting>
  <conditionalFormatting sqref="Z104:AA105">
    <cfRule type="expression" dxfId="186" priority="20">
      <formula>$Z104=""</formula>
    </cfRule>
    <cfRule type="expression" dxfId="185" priority="21">
      <formula>WEEKDAY($Z104,2)=1</formula>
    </cfRule>
    <cfRule type="expression" dxfId="184" priority="22">
      <formula>WEEKDAY($Z104,2)=2</formula>
    </cfRule>
    <cfRule type="expression" dxfId="183" priority="23">
      <formula>WEEKDAY($Z104,2)=3</formula>
    </cfRule>
    <cfRule type="expression" dxfId="182" priority="24">
      <formula>WEEKDAY($Z104,2)=4</formula>
    </cfRule>
    <cfRule type="expression" dxfId="181" priority="25">
      <formula>WEEKDAY($Z104,2)=5</formula>
    </cfRule>
    <cfRule type="expression" dxfId="180" priority="26">
      <formula>WEEKDAY($Z104,2)=6</formula>
    </cfRule>
  </conditionalFormatting>
  <conditionalFormatting sqref="AA108">
    <cfRule type="cellIs" dxfId="179" priority="18" operator="greaterThanOrEqual">
      <formula>0</formula>
    </cfRule>
    <cfRule type="cellIs" dxfId="178" priority="19" operator="lessThan">
      <formula>0</formula>
    </cfRule>
  </conditionalFormatting>
  <conditionalFormatting sqref="E37:E45">
    <cfRule type="cellIs" dxfId="177" priority="16" stopIfTrue="1" operator="lessThan">
      <formula>J37</formula>
    </cfRule>
  </conditionalFormatting>
  <conditionalFormatting sqref="E27:E34">
    <cfRule type="cellIs" dxfId="176" priority="15" operator="lessThan">
      <formula>J27</formula>
    </cfRule>
  </conditionalFormatting>
  <conditionalFormatting sqref="E35:E36">
    <cfRule type="cellIs" dxfId="175" priority="14" operator="lessThan">
      <formula>J35</formula>
    </cfRule>
  </conditionalFormatting>
  <conditionalFormatting sqref="E56:E64">
    <cfRule type="cellIs" dxfId="174" priority="13" stopIfTrue="1" operator="lessThan">
      <formula>J56</formula>
    </cfRule>
  </conditionalFormatting>
  <conditionalFormatting sqref="E46:E53">
    <cfRule type="cellIs" dxfId="173" priority="12" operator="lessThan">
      <formula>J46</formula>
    </cfRule>
  </conditionalFormatting>
  <conditionalFormatting sqref="E54:E55">
    <cfRule type="cellIs" dxfId="172" priority="11" operator="lessThan">
      <formula>J54</formula>
    </cfRule>
  </conditionalFormatting>
  <conditionalFormatting sqref="E75:E83">
    <cfRule type="cellIs" dxfId="171" priority="10" stopIfTrue="1" operator="lessThan">
      <formula>J75</formula>
    </cfRule>
  </conditionalFormatting>
  <conditionalFormatting sqref="E65:E72">
    <cfRule type="cellIs" dxfId="170" priority="9" operator="lessThan">
      <formula>J65</formula>
    </cfRule>
  </conditionalFormatting>
  <conditionalFormatting sqref="E73:E74">
    <cfRule type="cellIs" dxfId="169" priority="8" operator="lessThan">
      <formula>J73</formula>
    </cfRule>
  </conditionalFormatting>
  <conditionalFormatting sqref="E94:E102">
    <cfRule type="cellIs" dxfId="168" priority="7" stopIfTrue="1" operator="lessThan">
      <formula>J94</formula>
    </cfRule>
  </conditionalFormatting>
  <conditionalFormatting sqref="E84:E91">
    <cfRule type="cellIs" dxfId="167" priority="6" operator="lessThan">
      <formula>J84</formula>
    </cfRule>
  </conditionalFormatting>
  <conditionalFormatting sqref="E92:E93">
    <cfRule type="cellIs" dxfId="166" priority="5" operator="lessThan">
      <formula>J92</formula>
    </cfRule>
  </conditionalFormatting>
  <conditionalFormatting sqref="E16:E17">
    <cfRule type="cellIs" dxfId="165" priority="3" operator="lessThan">
      <formula>J16</formula>
    </cfRule>
  </conditionalFormatting>
  <conditionalFormatting sqref="E8:E15">
    <cfRule type="cellIs" dxfId="164" priority="4" operator="lessThan">
      <formula>J8</formula>
    </cfRule>
  </conditionalFormatting>
  <conditionalFormatting sqref="E8:E15">
    <cfRule type="cellIs" dxfId="163" priority="2" operator="lessThan">
      <formula>J8</formula>
    </cfRule>
  </conditionalFormatting>
  <conditionalFormatting sqref="E16:E17">
    <cfRule type="cellIs" dxfId="162" priority="1" operator="lessThan">
      <formula>J16</formula>
    </cfRule>
  </conditionalFormatting>
  <dataValidations count="1">
    <dataValidation type="list" allowBlank="1" showInputMessage="1" showErrorMessage="1" sqref="Z9:Z10 Z47:Z48 Z38:Z39 Z28:Z29 Z19:Z20 Z57:Z58 Z66:Z67 Z76:Z77 Z85:Z86 Z95:Z96 Z104:Z105" xr:uid="{00000000-0002-0000-0000-000000000000}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CF48C-E7ED-4DB5-B1D2-43F3E84733E5}">
  <sheetPr codeName="Feuil2">
    <pageSetUpPr autoPageBreaks="0" fitToPage="1"/>
  </sheetPr>
  <dimension ref="A1:AH112"/>
  <sheetViews>
    <sheetView showGridLines="0" zoomScale="80" zoomScaleNormal="80" workbookViewId="0">
      <pane ySplit="7" topLeftCell="A8" activePane="bottomLeft" state="frozen"/>
      <selection pane="bottomLeft" activeCell="B3" sqref="B3:V4"/>
    </sheetView>
  </sheetViews>
  <sheetFormatPr baseColWidth="10" defaultRowHeight="15" x14ac:dyDescent="0.25"/>
  <cols>
    <col min="1" max="1" width="3.140625" style="87" customWidth="1"/>
    <col min="2" max="2" width="5.28515625" style="36" customWidth="1"/>
    <col min="3" max="4" width="18.42578125" style="36" customWidth="1"/>
    <col min="5" max="5" width="9.140625" style="87" customWidth="1"/>
    <col min="6" max="7" width="14" style="87" hidden="1" customWidth="1"/>
    <col min="8" max="8" width="20.7109375" style="87" hidden="1" customWidth="1"/>
    <col min="9" max="9" width="8.42578125" style="87" customWidth="1"/>
    <col min="10" max="10" width="7.7109375" style="87" customWidth="1"/>
    <col min="11" max="22" width="4.7109375" style="87" customWidth="1"/>
    <col min="23" max="23" width="1.28515625" style="87" customWidth="1"/>
    <col min="24" max="24" width="3.7109375" style="87" customWidth="1"/>
    <col min="25" max="25" width="5.7109375" style="87" customWidth="1"/>
    <col min="26" max="26" width="14.7109375" style="87" customWidth="1"/>
    <col min="27" max="27" width="10" style="87" customWidth="1"/>
    <col min="28" max="28" width="6.140625" style="87" customWidth="1"/>
    <col min="29" max="29" width="20.7109375" style="25" customWidth="1"/>
    <col min="30" max="30" width="12.7109375" style="25" customWidth="1"/>
    <col min="31" max="31" width="3.7109375" style="25" customWidth="1"/>
    <col min="32" max="32" width="20.85546875" style="25" hidden="1" customWidth="1"/>
    <col min="33" max="16384" width="11.42578125" style="25"/>
  </cols>
  <sheetData>
    <row r="1" spans="1:34" ht="39.950000000000003" customHeight="1" x14ac:dyDescent="0.25">
      <c r="A1" s="24"/>
      <c r="B1" s="266" t="s">
        <v>0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</row>
    <row r="2" spans="1:34" ht="20.25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4" ht="24" customHeight="1" x14ac:dyDescent="0.25">
      <c r="A3" s="28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9"/>
      <c r="X3" s="29"/>
      <c r="Y3" s="30"/>
      <c r="Z3" s="275" t="s">
        <v>20</v>
      </c>
      <c r="AA3" s="275"/>
      <c r="AB3" s="276">
        <f>WEEKNUM(B3,2)</f>
        <v>1</v>
      </c>
      <c r="AC3" s="308">
        <f>B3-WEEKDAY(B3,3)</f>
        <v>-4</v>
      </c>
      <c r="AD3" s="308"/>
      <c r="AE3" s="308"/>
      <c r="AF3" s="31">
        <f>AC3</f>
        <v>-4</v>
      </c>
    </row>
    <row r="4" spans="1:34" ht="24" customHeight="1" x14ac:dyDescent="0.25">
      <c r="A4" s="32"/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9"/>
      <c r="X4" s="29"/>
      <c r="Y4" s="30"/>
      <c r="Z4" s="275"/>
      <c r="AA4" s="275"/>
      <c r="AB4" s="276"/>
      <c r="AC4" s="309">
        <f>B3-WEEKDAY(B3,3)+6</f>
        <v>2</v>
      </c>
      <c r="AD4" s="309"/>
      <c r="AE4" s="309"/>
      <c r="AF4" s="31">
        <f>AF3+1</f>
        <v>-3</v>
      </c>
    </row>
    <row r="5" spans="1:34" ht="27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  <c r="O5" s="34"/>
      <c r="P5" s="34"/>
      <c r="Q5" s="34"/>
      <c r="R5" s="35"/>
      <c r="S5" s="35"/>
      <c r="T5" s="35"/>
      <c r="U5" s="35"/>
      <c r="V5" s="35"/>
      <c r="W5" s="29"/>
      <c r="X5" s="29"/>
      <c r="Y5" s="29"/>
      <c r="Z5" s="29"/>
      <c r="AA5" s="29"/>
      <c r="AB5" s="29"/>
      <c r="AF5" s="31">
        <f>AF4+1</f>
        <v>-2</v>
      </c>
    </row>
    <row r="6" spans="1:34" ht="27" customHeight="1" thickTop="1" thickBot="1" x14ac:dyDescent="0.3">
      <c r="A6" s="32"/>
      <c r="B6" s="278" t="s">
        <v>1</v>
      </c>
      <c r="C6" s="279"/>
      <c r="D6" s="280"/>
      <c r="E6" s="269" t="s">
        <v>2</v>
      </c>
      <c r="F6" s="286" t="s">
        <v>3</v>
      </c>
      <c r="G6" s="286" t="s">
        <v>4</v>
      </c>
      <c r="H6" s="284" t="s">
        <v>5</v>
      </c>
      <c r="I6" s="271" t="s">
        <v>6</v>
      </c>
      <c r="J6" s="273" t="s">
        <v>7</v>
      </c>
      <c r="K6" s="288" t="s">
        <v>21</v>
      </c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90"/>
      <c r="W6" s="36"/>
      <c r="X6" s="36"/>
      <c r="Y6" s="36"/>
      <c r="Z6" s="37"/>
      <c r="AA6" s="38"/>
      <c r="AB6" s="37"/>
      <c r="AF6" s="31">
        <f>AF5+1</f>
        <v>-1</v>
      </c>
    </row>
    <row r="7" spans="1:34" ht="50.25" customHeight="1" thickBot="1" x14ac:dyDescent="0.3">
      <c r="A7" s="32"/>
      <c r="B7" s="281"/>
      <c r="C7" s="282"/>
      <c r="D7" s="283"/>
      <c r="E7" s="270"/>
      <c r="F7" s="287"/>
      <c r="G7" s="287"/>
      <c r="H7" s="285"/>
      <c r="I7" s="272"/>
      <c r="J7" s="274"/>
      <c r="K7" s="39" t="s">
        <v>8</v>
      </c>
      <c r="L7" s="40" t="s">
        <v>9</v>
      </c>
      <c r="M7" s="41" t="s">
        <v>10</v>
      </c>
      <c r="N7" s="40" t="s">
        <v>11</v>
      </c>
      <c r="O7" s="41" t="s">
        <v>12</v>
      </c>
      <c r="P7" s="40" t="s">
        <v>13</v>
      </c>
      <c r="Q7" s="41" t="s">
        <v>14</v>
      </c>
      <c r="R7" s="40" t="s">
        <v>15</v>
      </c>
      <c r="S7" s="41" t="s">
        <v>16</v>
      </c>
      <c r="T7" s="40" t="s">
        <v>17</v>
      </c>
      <c r="U7" s="41" t="s">
        <v>18</v>
      </c>
      <c r="V7" s="42" t="s">
        <v>19</v>
      </c>
      <c r="W7" s="43"/>
      <c r="X7" s="43"/>
      <c r="Y7" s="43"/>
      <c r="Z7" s="37"/>
      <c r="AA7" s="37"/>
      <c r="AB7" s="37"/>
      <c r="AF7" s="31">
        <f>AF6+1</f>
        <v>0</v>
      </c>
    </row>
    <row r="8" spans="1:34" ht="24.95" customHeight="1" thickTop="1" x14ac:dyDescent="0.25">
      <c r="A8" s="36"/>
      <c r="B8" s="300">
        <f>AF3</f>
        <v>-4</v>
      </c>
      <c r="C8" s="44">
        <f>B8+"07:45:00"</f>
        <v>-3.6770833333333335</v>
      </c>
      <c r="D8" s="45">
        <f>B8+"08:00:00"</f>
        <v>-3.6666666666666665</v>
      </c>
      <c r="E8" s="7">
        <v>3</v>
      </c>
      <c r="F8" s="46">
        <f>D8-C8</f>
        <v>1.0416666666666963E-2</v>
      </c>
      <c r="G8" s="46">
        <f>J8*F8</f>
        <v>0</v>
      </c>
      <c r="H8" s="46">
        <f>F8*E8</f>
        <v>3.1250000000000888E-2</v>
      </c>
      <c r="I8" s="47">
        <f t="shared" ref="I8:I71" si="0">E8-J8</f>
        <v>3</v>
      </c>
      <c r="J8" s="48">
        <f>SUM(K8:V8)</f>
        <v>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1"/>
      <c r="W8" s="43"/>
      <c r="X8" s="49"/>
      <c r="Y8" s="50"/>
      <c r="Z8" s="50"/>
      <c r="AA8" s="50"/>
      <c r="AB8" s="50"/>
      <c r="AC8" s="51"/>
      <c r="AD8" s="51"/>
      <c r="AE8" s="52"/>
      <c r="AF8" s="31">
        <f>AF7+1</f>
        <v>1</v>
      </c>
    </row>
    <row r="9" spans="1:34" ht="24.95" customHeight="1" x14ac:dyDescent="0.25">
      <c r="A9" s="36"/>
      <c r="B9" s="300"/>
      <c r="C9" s="53">
        <f>B8+"08:00:00"</f>
        <v>-3.6666666666666665</v>
      </c>
      <c r="D9" s="54">
        <f>B8+"08:30:00"</f>
        <v>-3.6458333333333335</v>
      </c>
      <c r="E9" s="2">
        <v>9</v>
      </c>
      <c r="F9" s="55">
        <f t="shared" ref="F9:F17" si="1">D9-C9</f>
        <v>2.0833333333333037E-2</v>
      </c>
      <c r="G9" s="55">
        <f t="shared" ref="G9:G17" si="2">J9*F9</f>
        <v>0</v>
      </c>
      <c r="H9" s="55">
        <f t="shared" ref="H9:H26" si="3">F9*E9</f>
        <v>0.18749999999999734</v>
      </c>
      <c r="I9" s="56">
        <f t="shared" si="0"/>
        <v>9</v>
      </c>
      <c r="J9" s="57">
        <f t="shared" ref="J9:J17" si="4">SUM(K9:V9)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9"/>
      <c r="W9" s="43"/>
      <c r="X9" s="58"/>
      <c r="Y9" s="59" t="s">
        <v>27</v>
      </c>
      <c r="Z9" s="17">
        <v>42437</v>
      </c>
      <c r="AA9" s="18">
        <v>0.32291666666666669</v>
      </c>
      <c r="AB9" s="60"/>
      <c r="AC9" s="61" t="s">
        <v>25</v>
      </c>
      <c r="AD9" s="16">
        <v>4200</v>
      </c>
      <c r="AE9" s="62"/>
      <c r="AF9" s="31"/>
    </row>
    <row r="10" spans="1:34" ht="24.95" customHeight="1" x14ac:dyDescent="0.25">
      <c r="A10" s="36"/>
      <c r="B10" s="300"/>
      <c r="C10" s="63">
        <f>B8+"08:30:00"</f>
        <v>-3.6458333333333335</v>
      </c>
      <c r="D10" s="64">
        <f>B8+"09:00:00"</f>
        <v>-3.625</v>
      </c>
      <c r="E10" s="2">
        <v>9</v>
      </c>
      <c r="F10" s="55">
        <f t="shared" si="1"/>
        <v>2.0833333333333481E-2</v>
      </c>
      <c r="G10" s="55">
        <f t="shared" si="2"/>
        <v>0</v>
      </c>
      <c r="H10" s="55">
        <f t="shared" si="3"/>
        <v>0.18750000000000133</v>
      </c>
      <c r="I10" s="56">
        <f t="shared" si="0"/>
        <v>9</v>
      </c>
      <c r="J10" s="57">
        <f t="shared" si="4"/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9"/>
      <c r="W10" s="43"/>
      <c r="X10" s="58"/>
      <c r="Y10" s="65" t="s">
        <v>28</v>
      </c>
      <c r="Z10" s="17">
        <v>42437</v>
      </c>
      <c r="AA10" s="19">
        <v>0.47916666666666669</v>
      </c>
      <c r="AB10" s="66"/>
      <c r="AC10" s="67" t="s">
        <v>26</v>
      </c>
      <c r="AD10" s="12"/>
      <c r="AE10" s="62"/>
    </row>
    <row r="11" spans="1:34" ht="24.95" customHeight="1" x14ac:dyDescent="0.25">
      <c r="A11" s="36"/>
      <c r="B11" s="300"/>
      <c r="C11" s="63">
        <f>B8+"09:00:00"</f>
        <v>-3.625</v>
      </c>
      <c r="D11" s="64">
        <f>B8+"09:30:00"</f>
        <v>-3.6041666666666665</v>
      </c>
      <c r="E11" s="2">
        <v>9</v>
      </c>
      <c r="F11" s="55">
        <f t="shared" si="1"/>
        <v>2.0833333333333481E-2</v>
      </c>
      <c r="G11" s="55">
        <f t="shared" si="2"/>
        <v>0</v>
      </c>
      <c r="H11" s="55">
        <f t="shared" si="3"/>
        <v>0.18750000000000133</v>
      </c>
      <c r="I11" s="56">
        <f t="shared" si="0"/>
        <v>9</v>
      </c>
      <c r="J11" s="57">
        <f t="shared" si="4"/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9"/>
      <c r="W11" s="43"/>
      <c r="X11" s="58"/>
      <c r="Y11" s="68"/>
      <c r="Z11" s="68"/>
      <c r="AA11" s="68"/>
      <c r="AB11" s="66"/>
      <c r="AC11" s="69"/>
      <c r="AD11" s="69"/>
      <c r="AE11" s="62"/>
      <c r="AH11" s="70"/>
    </row>
    <row r="12" spans="1:34" ht="24.95" customHeight="1" x14ac:dyDescent="0.25">
      <c r="A12" s="36"/>
      <c r="B12" s="300"/>
      <c r="C12" s="63">
        <f>B8+"09:30:00"</f>
        <v>-3.6041666666666665</v>
      </c>
      <c r="D12" s="64">
        <f>B8+"10:00:00"</f>
        <v>-3.5833333333333335</v>
      </c>
      <c r="E12" s="2">
        <v>9</v>
      </c>
      <c r="F12" s="55">
        <f t="shared" si="1"/>
        <v>2.0833333333333037E-2</v>
      </c>
      <c r="G12" s="55">
        <f t="shared" si="2"/>
        <v>0</v>
      </c>
      <c r="H12" s="55">
        <f t="shared" si="3"/>
        <v>0.18749999999999734</v>
      </c>
      <c r="I12" s="56">
        <f t="shared" si="0"/>
        <v>9</v>
      </c>
      <c r="J12" s="57">
        <f t="shared" si="4"/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"/>
      <c r="W12" s="43"/>
      <c r="X12" s="58"/>
      <c r="Y12" s="71" t="s">
        <v>24</v>
      </c>
      <c r="Z12" s="72"/>
      <c r="AA12" s="73">
        <f>AD9/AC13/24</f>
        <v>1.25</v>
      </c>
      <c r="AB12" s="66"/>
      <c r="AC12" s="74" t="s">
        <v>23</v>
      </c>
      <c r="AD12" s="74" t="s">
        <v>29</v>
      </c>
      <c r="AE12" s="62"/>
      <c r="AH12" s="70"/>
    </row>
    <row r="13" spans="1:34" ht="24.95" customHeight="1" x14ac:dyDescent="0.25">
      <c r="A13" s="36"/>
      <c r="B13" s="300"/>
      <c r="C13" s="63">
        <f>B8+"10:00:00"</f>
        <v>-3.5833333333333335</v>
      </c>
      <c r="D13" s="64">
        <f>B8+"10:30:00"</f>
        <v>-3.5625</v>
      </c>
      <c r="E13" s="2">
        <v>9</v>
      </c>
      <c r="F13" s="55">
        <f t="shared" si="1"/>
        <v>2.0833333333333481E-2</v>
      </c>
      <c r="G13" s="55">
        <f t="shared" si="2"/>
        <v>0</v>
      </c>
      <c r="H13" s="55">
        <f t="shared" si="3"/>
        <v>0.18750000000000133</v>
      </c>
      <c r="I13" s="56">
        <f t="shared" si="0"/>
        <v>9</v>
      </c>
      <c r="J13" s="57">
        <f t="shared" si="4"/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9"/>
      <c r="W13" s="43"/>
      <c r="X13" s="58"/>
      <c r="Y13" s="75" t="s">
        <v>22</v>
      </c>
      <c r="Z13" s="76"/>
      <c r="AA13" s="73">
        <f>SUMIFS(H:H,C:C,"&gt;="&amp; (Z9+AA9),D:D,"&lt;=" &amp; (Z10+AA10))-SUMIFS(G:G,C:C,"&gt;="&amp; (Z9+AA9),D:D,"&lt;=" &amp; (Z10+AA10))-AA12</f>
        <v>-1.25</v>
      </c>
      <c r="AB13" s="66"/>
      <c r="AC13" s="16">
        <v>140</v>
      </c>
      <c r="AD13" s="77" t="e">
        <f>AD9/(AA12+AA13)/24</f>
        <v>#DIV/0!</v>
      </c>
      <c r="AE13" s="62"/>
    </row>
    <row r="14" spans="1:34" ht="24.95" customHeight="1" thickBot="1" x14ac:dyDescent="0.3">
      <c r="A14" s="36"/>
      <c r="B14" s="300"/>
      <c r="C14" s="63">
        <f>B8+"10:30:00"</f>
        <v>-3.5625</v>
      </c>
      <c r="D14" s="64">
        <f>B8+"11:00:00"</f>
        <v>-3.5416666666666665</v>
      </c>
      <c r="E14" s="2">
        <v>9</v>
      </c>
      <c r="F14" s="55">
        <f t="shared" si="1"/>
        <v>2.0833333333333481E-2</v>
      </c>
      <c r="G14" s="55">
        <f t="shared" si="2"/>
        <v>0</v>
      </c>
      <c r="H14" s="55">
        <f t="shared" si="3"/>
        <v>0.18750000000000133</v>
      </c>
      <c r="I14" s="56">
        <f t="shared" si="0"/>
        <v>9</v>
      </c>
      <c r="J14" s="57">
        <f t="shared" si="4"/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9"/>
      <c r="W14" s="43"/>
      <c r="X14" s="78"/>
      <c r="Y14" s="79"/>
      <c r="Z14" s="80"/>
      <c r="AA14" s="79"/>
      <c r="AB14" s="81"/>
      <c r="AC14" s="82"/>
      <c r="AD14" s="82"/>
      <c r="AE14" s="83"/>
    </row>
    <row r="15" spans="1:34" ht="24.95" customHeight="1" x14ac:dyDescent="0.25">
      <c r="A15" s="36"/>
      <c r="B15" s="300"/>
      <c r="C15" s="84">
        <f>B8+"11:00:00"</f>
        <v>-3.5416666666666665</v>
      </c>
      <c r="D15" s="85">
        <f>B8+"11:30:00"</f>
        <v>-3.5208333333333335</v>
      </c>
      <c r="E15" s="2">
        <v>9</v>
      </c>
      <c r="F15" s="55">
        <f t="shared" si="1"/>
        <v>2.0833333333333037E-2</v>
      </c>
      <c r="G15" s="55">
        <f t="shared" si="2"/>
        <v>0</v>
      </c>
      <c r="H15" s="55">
        <f t="shared" si="3"/>
        <v>0.18749999999999734</v>
      </c>
      <c r="I15" s="56">
        <f t="shared" si="0"/>
        <v>9</v>
      </c>
      <c r="J15" s="57">
        <f t="shared" si="4"/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43"/>
      <c r="X15" s="43"/>
      <c r="Y15" s="86"/>
      <c r="AA15" s="86"/>
      <c r="AB15" s="37"/>
    </row>
    <row r="16" spans="1:34" ht="24.95" customHeight="1" x14ac:dyDescent="0.25">
      <c r="A16" s="88"/>
      <c r="B16" s="300"/>
      <c r="C16" s="63">
        <f>B8+"11:30:00"</f>
        <v>-3.5208333333333335</v>
      </c>
      <c r="D16" s="64">
        <f>B8+"12:00:00"</f>
        <v>-3.5</v>
      </c>
      <c r="E16" s="2">
        <v>9</v>
      </c>
      <c r="F16" s="55">
        <f t="shared" si="1"/>
        <v>2.0833333333333481E-2</v>
      </c>
      <c r="G16" s="55">
        <f t="shared" si="2"/>
        <v>0</v>
      </c>
      <c r="H16" s="55">
        <f t="shared" si="3"/>
        <v>0.18750000000000133</v>
      </c>
      <c r="I16" s="56">
        <f t="shared" si="0"/>
        <v>9</v>
      </c>
      <c r="J16" s="57">
        <f t="shared" si="4"/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"/>
      <c r="W16" s="43"/>
      <c r="X16" s="43"/>
      <c r="Y16" s="86"/>
      <c r="AA16" s="86"/>
      <c r="AB16" s="37"/>
    </row>
    <row r="17" spans="1:33" ht="24.95" customHeight="1" thickBot="1" x14ac:dyDescent="0.3">
      <c r="A17" s="36"/>
      <c r="B17" s="300"/>
      <c r="C17" s="89">
        <f>B8+"12:00:00"</f>
        <v>-3.5</v>
      </c>
      <c r="D17" s="90">
        <f>B8+"12:30:00"</f>
        <v>-3.4791666666666665</v>
      </c>
      <c r="E17" s="13">
        <v>9</v>
      </c>
      <c r="F17" s="91">
        <f t="shared" si="1"/>
        <v>2.0833333333333481E-2</v>
      </c>
      <c r="G17" s="91">
        <f t="shared" si="2"/>
        <v>0</v>
      </c>
      <c r="H17" s="91">
        <f t="shared" si="3"/>
        <v>0.18750000000000133</v>
      </c>
      <c r="I17" s="92">
        <f t="shared" si="0"/>
        <v>9</v>
      </c>
      <c r="J17" s="93">
        <f t="shared" si="4"/>
        <v>0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43"/>
      <c r="X17" s="43"/>
      <c r="Y17" s="86"/>
      <c r="AA17" s="86"/>
      <c r="AB17" s="37"/>
    </row>
    <row r="18" spans="1:33" ht="24.95" customHeight="1" x14ac:dyDescent="0.25">
      <c r="A18" s="36"/>
      <c r="B18" s="300"/>
      <c r="C18" s="94">
        <f>B8+"13:30:00"</f>
        <v>-3.4375</v>
      </c>
      <c r="D18" s="95">
        <f>B8+"14:00:00"</f>
        <v>-3.4166666666666665</v>
      </c>
      <c r="E18" s="20">
        <v>4.5</v>
      </c>
      <c r="F18" s="96">
        <f>D18-C18</f>
        <v>2.0833333333333481E-2</v>
      </c>
      <c r="G18" s="96">
        <f>J18*F18</f>
        <v>0</v>
      </c>
      <c r="H18" s="96">
        <f t="shared" si="3"/>
        <v>9.3750000000000666E-2</v>
      </c>
      <c r="I18" s="97">
        <f t="shared" si="0"/>
        <v>4.5</v>
      </c>
      <c r="J18" s="98">
        <f>SUM(K18:V18)</f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43"/>
      <c r="X18" s="99"/>
      <c r="Y18" s="100"/>
      <c r="Z18" s="100"/>
      <c r="AA18" s="100"/>
      <c r="AB18" s="100"/>
      <c r="AC18" s="101"/>
      <c r="AD18" s="101"/>
      <c r="AE18" s="102"/>
    </row>
    <row r="19" spans="1:33" ht="24.95" customHeight="1" x14ac:dyDescent="0.25">
      <c r="A19" s="36"/>
      <c r="B19" s="300"/>
      <c r="C19" s="63">
        <f>B8+"14:00:00"</f>
        <v>-3.4166666666666665</v>
      </c>
      <c r="D19" s="64">
        <f>B8+"14:30:00"</f>
        <v>-3.3958333333333335</v>
      </c>
      <c r="E19" s="2">
        <v>5</v>
      </c>
      <c r="F19" s="55">
        <f t="shared" ref="F19:F26" si="5">D19-C19</f>
        <v>2.0833333333333037E-2</v>
      </c>
      <c r="G19" s="55">
        <f t="shared" ref="G19:G26" si="6">J19*F19</f>
        <v>0</v>
      </c>
      <c r="H19" s="55">
        <f t="shared" si="3"/>
        <v>0.10416666666666519</v>
      </c>
      <c r="I19" s="56">
        <f t="shared" si="0"/>
        <v>5</v>
      </c>
      <c r="J19" s="57">
        <f t="shared" ref="J19:J26" si="7">SUM(K19:V19)</f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9"/>
      <c r="W19" s="43"/>
      <c r="X19" s="103"/>
      <c r="Y19" s="59" t="s">
        <v>27</v>
      </c>
      <c r="Z19" s="17">
        <v>42437</v>
      </c>
      <c r="AA19" s="18">
        <v>0.5625</v>
      </c>
      <c r="AB19" s="104"/>
      <c r="AC19" s="61" t="s">
        <v>25</v>
      </c>
      <c r="AD19" s="16">
        <v>300</v>
      </c>
      <c r="AE19" s="105"/>
    </row>
    <row r="20" spans="1:33" ht="24.95" customHeight="1" x14ac:dyDescent="0.25">
      <c r="A20" s="36"/>
      <c r="B20" s="300"/>
      <c r="C20" s="63">
        <f>B8+"14:30:00"</f>
        <v>-3.3958333333333335</v>
      </c>
      <c r="D20" s="64">
        <f>B8+"15:00:00"</f>
        <v>-3.375</v>
      </c>
      <c r="E20" s="2">
        <v>5</v>
      </c>
      <c r="F20" s="55">
        <f t="shared" si="5"/>
        <v>2.0833333333333481E-2</v>
      </c>
      <c r="G20" s="55">
        <f t="shared" si="6"/>
        <v>0</v>
      </c>
      <c r="H20" s="55">
        <f t="shared" si="3"/>
        <v>0.10416666666666741</v>
      </c>
      <c r="I20" s="56">
        <f t="shared" si="0"/>
        <v>5</v>
      </c>
      <c r="J20" s="57">
        <f t="shared" si="7"/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9"/>
      <c r="W20" s="43"/>
      <c r="X20" s="103"/>
      <c r="Y20" s="65" t="s">
        <v>28</v>
      </c>
      <c r="Z20" s="17">
        <v>42437</v>
      </c>
      <c r="AA20" s="19">
        <v>0.625</v>
      </c>
      <c r="AB20" s="106"/>
      <c r="AC20" s="67" t="s">
        <v>26</v>
      </c>
      <c r="AD20" s="12"/>
      <c r="AE20" s="105"/>
    </row>
    <row r="21" spans="1:33" ht="24.95" customHeight="1" x14ac:dyDescent="0.25">
      <c r="A21" s="36"/>
      <c r="B21" s="300"/>
      <c r="C21" s="63">
        <f>B8+"15:00:00"</f>
        <v>-3.375</v>
      </c>
      <c r="D21" s="64">
        <f>B8+"15:30:00"</f>
        <v>-3.3541666666666665</v>
      </c>
      <c r="E21" s="2">
        <v>6</v>
      </c>
      <c r="F21" s="55">
        <f t="shared" si="5"/>
        <v>2.0833333333333481E-2</v>
      </c>
      <c r="G21" s="55">
        <f t="shared" si="6"/>
        <v>0</v>
      </c>
      <c r="H21" s="55">
        <f t="shared" si="3"/>
        <v>0.12500000000000089</v>
      </c>
      <c r="I21" s="56">
        <f t="shared" si="0"/>
        <v>6</v>
      </c>
      <c r="J21" s="57">
        <f t="shared" si="7"/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9"/>
      <c r="W21" s="43"/>
      <c r="X21" s="103"/>
      <c r="Y21" s="107"/>
      <c r="Z21" s="107"/>
      <c r="AA21" s="107"/>
      <c r="AB21" s="106"/>
      <c r="AC21" s="108"/>
      <c r="AD21" s="108"/>
      <c r="AE21" s="105"/>
    </row>
    <row r="22" spans="1:33" ht="24.95" customHeight="1" x14ac:dyDescent="0.25">
      <c r="A22" s="36"/>
      <c r="B22" s="300"/>
      <c r="C22" s="63">
        <f>B8+"15:30:00"</f>
        <v>-3.3541666666666665</v>
      </c>
      <c r="D22" s="64">
        <f>B8+"16:00:00"</f>
        <v>-3.3333333333333335</v>
      </c>
      <c r="E22" s="2">
        <v>6</v>
      </c>
      <c r="F22" s="55">
        <f t="shared" si="5"/>
        <v>2.0833333333333037E-2</v>
      </c>
      <c r="G22" s="55">
        <f t="shared" si="6"/>
        <v>0</v>
      </c>
      <c r="H22" s="55">
        <f t="shared" si="3"/>
        <v>0.12499999999999822</v>
      </c>
      <c r="I22" s="56">
        <f t="shared" si="0"/>
        <v>6</v>
      </c>
      <c r="J22" s="57">
        <f t="shared" si="7"/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9"/>
      <c r="W22" s="43"/>
      <c r="X22" s="103"/>
      <c r="Y22" s="71" t="s">
        <v>24</v>
      </c>
      <c r="Z22" s="72"/>
      <c r="AA22" s="73">
        <f>AD19/AC23/24</f>
        <v>0.10416666666666667</v>
      </c>
      <c r="AB22" s="106"/>
      <c r="AC22" s="74" t="s">
        <v>23</v>
      </c>
      <c r="AD22" s="74" t="s">
        <v>29</v>
      </c>
      <c r="AE22" s="105"/>
    </row>
    <row r="23" spans="1:33" ht="24.95" customHeight="1" x14ac:dyDescent="0.25">
      <c r="A23" s="36"/>
      <c r="B23" s="300"/>
      <c r="C23" s="63">
        <f>B8+"16:00:00"</f>
        <v>-3.3333333333333335</v>
      </c>
      <c r="D23" s="64">
        <f>B8+"16:30:00"</f>
        <v>-3.3125</v>
      </c>
      <c r="E23" s="2">
        <v>6</v>
      </c>
      <c r="F23" s="55">
        <f t="shared" si="5"/>
        <v>2.0833333333333481E-2</v>
      </c>
      <c r="G23" s="55">
        <f t="shared" si="6"/>
        <v>0</v>
      </c>
      <c r="H23" s="55">
        <f t="shared" si="3"/>
        <v>0.12500000000000089</v>
      </c>
      <c r="I23" s="56">
        <f t="shared" si="0"/>
        <v>6</v>
      </c>
      <c r="J23" s="57">
        <f t="shared" si="7"/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9"/>
      <c r="W23" s="43"/>
      <c r="X23" s="103"/>
      <c r="Y23" s="75" t="s">
        <v>22</v>
      </c>
      <c r="Z23" s="76"/>
      <c r="AA23" s="73">
        <f>SUMIFS(H:H,C:C,"&gt;="&amp; (Z19+AA19),D:D,"&lt;=" &amp; (Z20+AA20))-SUMIFS(G:G,C:C,"&gt;="&amp; (Z19+AA19),D:D,"&lt;=" &amp; (Z20+AA20))-AA22</f>
        <v>-0.10416666666666667</v>
      </c>
      <c r="AB23" s="106"/>
      <c r="AC23" s="16">
        <v>120</v>
      </c>
      <c r="AD23" s="77" t="e">
        <f>AD19/(AA23+AA22)/24</f>
        <v>#DIV/0!</v>
      </c>
      <c r="AE23" s="105"/>
      <c r="AF23" s="109"/>
      <c r="AG23" s="109"/>
    </row>
    <row r="24" spans="1:33" ht="24.95" customHeight="1" thickBot="1" x14ac:dyDescent="0.3">
      <c r="A24" s="36"/>
      <c r="B24" s="300"/>
      <c r="C24" s="63">
        <f>B8+"16:30:00"</f>
        <v>-3.3125</v>
      </c>
      <c r="D24" s="64">
        <f>B8+"17:00:00"</f>
        <v>-3.2916666666666665</v>
      </c>
      <c r="E24" s="2">
        <v>6</v>
      </c>
      <c r="F24" s="55">
        <f t="shared" si="5"/>
        <v>2.0833333333333481E-2</v>
      </c>
      <c r="G24" s="55">
        <f t="shared" si="6"/>
        <v>0</v>
      </c>
      <c r="H24" s="55">
        <f t="shared" si="3"/>
        <v>0.12500000000000089</v>
      </c>
      <c r="I24" s="56">
        <f t="shared" si="0"/>
        <v>6</v>
      </c>
      <c r="J24" s="57">
        <f t="shared" si="7"/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9"/>
      <c r="W24" s="43"/>
      <c r="X24" s="110"/>
      <c r="Y24" s="111"/>
      <c r="Z24" s="112"/>
      <c r="AA24" s="112"/>
      <c r="AB24" s="112"/>
      <c r="AC24" s="112"/>
      <c r="AD24" s="112"/>
      <c r="AE24" s="113"/>
      <c r="AF24" s="109"/>
      <c r="AG24" s="109"/>
    </row>
    <row r="25" spans="1:33" ht="24.95" customHeight="1" x14ac:dyDescent="0.25">
      <c r="A25" s="36"/>
      <c r="B25" s="300"/>
      <c r="C25" s="63">
        <f>B8+"17:00:00"</f>
        <v>-3.2916666666666665</v>
      </c>
      <c r="D25" s="64">
        <f>B8+"17:30:00"</f>
        <v>-3.2708333333333335</v>
      </c>
      <c r="E25" s="2">
        <v>6</v>
      </c>
      <c r="F25" s="55">
        <f t="shared" si="5"/>
        <v>2.0833333333333037E-2</v>
      </c>
      <c r="G25" s="55">
        <f t="shared" si="6"/>
        <v>0</v>
      </c>
      <c r="H25" s="55">
        <f t="shared" si="3"/>
        <v>0.12499999999999822</v>
      </c>
      <c r="I25" s="56">
        <f t="shared" si="0"/>
        <v>6</v>
      </c>
      <c r="J25" s="57">
        <f t="shared" si="7"/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9"/>
      <c r="W25" s="43"/>
      <c r="X25" s="43"/>
    </row>
    <row r="26" spans="1:33" ht="24.95" customHeight="1" thickBot="1" x14ac:dyDescent="0.3">
      <c r="A26" s="36"/>
      <c r="B26" s="301"/>
      <c r="C26" s="114">
        <f>B8+"17:30:00"</f>
        <v>-3.2708333333333335</v>
      </c>
      <c r="D26" s="115">
        <f>B8+"18:00:00"</f>
        <v>-3.25</v>
      </c>
      <c r="E26" s="1">
        <v>6</v>
      </c>
      <c r="F26" s="116">
        <f t="shared" si="5"/>
        <v>2.0833333333333481E-2</v>
      </c>
      <c r="G26" s="116">
        <f t="shared" si="6"/>
        <v>0</v>
      </c>
      <c r="H26" s="116">
        <f t="shared" si="3"/>
        <v>0.12500000000000089</v>
      </c>
      <c r="I26" s="117">
        <f t="shared" si="0"/>
        <v>6</v>
      </c>
      <c r="J26" s="118">
        <f t="shared" si="7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0"/>
      <c r="W26" s="43"/>
    </row>
    <row r="27" spans="1:33" ht="24.95" customHeight="1" thickTop="1" x14ac:dyDescent="0.25">
      <c r="A27" s="36"/>
      <c r="B27" s="302">
        <f>AF4</f>
        <v>-3</v>
      </c>
      <c r="C27" s="119">
        <f t="shared" ref="C27" si="8">B27+"07:45:00"</f>
        <v>-2.6770833333333335</v>
      </c>
      <c r="D27" s="120">
        <f t="shared" ref="D27" si="9">B27+"08:00:00"</f>
        <v>-2.6666666666666665</v>
      </c>
      <c r="E27" s="7">
        <v>3</v>
      </c>
      <c r="F27" s="46">
        <f>D27-C27</f>
        <v>1.0416666666666963E-2</v>
      </c>
      <c r="G27" s="46">
        <f>J27*F27</f>
        <v>0</v>
      </c>
      <c r="H27" s="46">
        <f>F27*E27</f>
        <v>3.1250000000000888E-2</v>
      </c>
      <c r="I27" s="47">
        <f t="shared" si="0"/>
        <v>3</v>
      </c>
      <c r="J27" s="48">
        <f>SUM(K27:V27)</f>
        <v>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/>
      <c r="W27" s="43"/>
      <c r="X27" s="121"/>
      <c r="Y27" s="122"/>
      <c r="Z27" s="122"/>
      <c r="AA27" s="122"/>
      <c r="AB27" s="122"/>
      <c r="AC27" s="123"/>
      <c r="AD27" s="123"/>
      <c r="AE27" s="124"/>
    </row>
    <row r="28" spans="1:33" ht="24.95" customHeight="1" x14ac:dyDescent="0.25">
      <c r="A28" s="36"/>
      <c r="B28" s="303"/>
      <c r="C28" s="53">
        <f t="shared" ref="C28" si="10">B27+"08:00:00"</f>
        <v>-2.6666666666666665</v>
      </c>
      <c r="D28" s="54">
        <f t="shared" ref="D28" si="11">B27+"08:30:00"</f>
        <v>-2.6458333333333335</v>
      </c>
      <c r="E28" s="2">
        <v>9</v>
      </c>
      <c r="F28" s="55">
        <f t="shared" ref="F28:F36" si="12">D28-C28</f>
        <v>2.0833333333333037E-2</v>
      </c>
      <c r="G28" s="55">
        <f t="shared" ref="G28:G36" si="13">J28*F28</f>
        <v>0</v>
      </c>
      <c r="H28" s="55">
        <f t="shared" ref="H28:H45" si="14">F28*E28</f>
        <v>0.18749999999999734</v>
      </c>
      <c r="I28" s="56">
        <f t="shared" si="0"/>
        <v>9</v>
      </c>
      <c r="J28" s="57">
        <f t="shared" ref="J28:J36" si="15">SUM(K28:V28)</f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9"/>
      <c r="W28" s="43"/>
      <c r="X28" s="125"/>
      <c r="Y28" s="59" t="s">
        <v>27</v>
      </c>
      <c r="Z28" s="17">
        <v>42437</v>
      </c>
      <c r="AA28" s="18">
        <v>0.65625</v>
      </c>
      <c r="AB28" s="126"/>
      <c r="AC28" s="61" t="s">
        <v>25</v>
      </c>
      <c r="AD28" s="16">
        <v>4000</v>
      </c>
      <c r="AE28" s="127"/>
    </row>
    <row r="29" spans="1:33" ht="24.95" customHeight="1" x14ac:dyDescent="0.25">
      <c r="A29" s="36"/>
      <c r="B29" s="303"/>
      <c r="C29" s="63">
        <f t="shared" ref="C29" si="16">B27+"08:30:00"</f>
        <v>-2.6458333333333335</v>
      </c>
      <c r="D29" s="64">
        <f t="shared" ref="D29" si="17">B27+"09:00:00"</f>
        <v>-2.625</v>
      </c>
      <c r="E29" s="2">
        <v>9</v>
      </c>
      <c r="F29" s="55">
        <f t="shared" si="12"/>
        <v>2.0833333333333481E-2</v>
      </c>
      <c r="G29" s="55">
        <f t="shared" si="13"/>
        <v>0</v>
      </c>
      <c r="H29" s="55">
        <f t="shared" si="14"/>
        <v>0.18750000000000133</v>
      </c>
      <c r="I29" s="56">
        <f t="shared" si="0"/>
        <v>9</v>
      </c>
      <c r="J29" s="57">
        <f t="shared" si="15"/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9"/>
      <c r="W29" s="43"/>
      <c r="X29" s="125"/>
      <c r="Y29" s="65" t="s">
        <v>28</v>
      </c>
      <c r="Z29" s="17">
        <v>42438</v>
      </c>
      <c r="AA29" s="19">
        <v>0.47916666666666669</v>
      </c>
      <c r="AB29" s="128"/>
      <c r="AC29" s="67" t="s">
        <v>26</v>
      </c>
      <c r="AD29" s="12"/>
      <c r="AE29" s="127"/>
    </row>
    <row r="30" spans="1:33" ht="24.95" customHeight="1" x14ac:dyDescent="0.25">
      <c r="A30" s="36"/>
      <c r="B30" s="303"/>
      <c r="C30" s="63">
        <f t="shared" ref="C30" si="18">B27+"09:00:00"</f>
        <v>-2.625</v>
      </c>
      <c r="D30" s="64">
        <f t="shared" ref="D30" si="19">B27+"09:30:00"</f>
        <v>-2.6041666666666665</v>
      </c>
      <c r="E30" s="2">
        <v>9</v>
      </c>
      <c r="F30" s="55">
        <f t="shared" si="12"/>
        <v>2.0833333333333481E-2</v>
      </c>
      <c r="G30" s="55">
        <f t="shared" si="13"/>
        <v>0</v>
      </c>
      <c r="H30" s="55">
        <f t="shared" si="14"/>
        <v>0.18750000000000133</v>
      </c>
      <c r="I30" s="56">
        <f t="shared" si="0"/>
        <v>9</v>
      </c>
      <c r="J30" s="57">
        <f t="shared" si="15"/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9"/>
      <c r="W30" s="43"/>
      <c r="X30" s="125"/>
      <c r="Y30" s="129"/>
      <c r="Z30" s="129"/>
      <c r="AA30" s="129"/>
      <c r="AB30" s="128"/>
      <c r="AC30" s="130"/>
      <c r="AD30" s="130"/>
      <c r="AE30" s="127"/>
    </row>
    <row r="31" spans="1:33" ht="24.95" customHeight="1" x14ac:dyDescent="0.25">
      <c r="A31" s="36"/>
      <c r="B31" s="303"/>
      <c r="C31" s="63">
        <f t="shared" ref="C31" si="20">B27+"09:30:00"</f>
        <v>-2.6041666666666665</v>
      </c>
      <c r="D31" s="64">
        <f t="shared" ref="D31" si="21">B27+"10:00:00"</f>
        <v>-2.5833333333333335</v>
      </c>
      <c r="E31" s="2">
        <v>9</v>
      </c>
      <c r="F31" s="55">
        <f t="shared" si="12"/>
        <v>2.0833333333333037E-2</v>
      </c>
      <c r="G31" s="55">
        <f t="shared" si="13"/>
        <v>0</v>
      </c>
      <c r="H31" s="55">
        <f t="shared" si="14"/>
        <v>0.18749999999999734</v>
      </c>
      <c r="I31" s="56">
        <f t="shared" si="0"/>
        <v>9</v>
      </c>
      <c r="J31" s="57">
        <f t="shared" si="15"/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9"/>
      <c r="W31" s="43"/>
      <c r="X31" s="125"/>
      <c r="Y31" s="71" t="s">
        <v>24</v>
      </c>
      <c r="Z31" s="72"/>
      <c r="AA31" s="73">
        <f>AD28/AC32/24</f>
        <v>1.1904761904761905</v>
      </c>
      <c r="AB31" s="128"/>
      <c r="AC31" s="74" t="s">
        <v>23</v>
      </c>
      <c r="AD31" s="74" t="s">
        <v>29</v>
      </c>
      <c r="AE31" s="127"/>
    </row>
    <row r="32" spans="1:33" ht="24.95" customHeight="1" x14ac:dyDescent="0.25">
      <c r="A32" s="36"/>
      <c r="B32" s="303"/>
      <c r="C32" s="63">
        <f t="shared" ref="C32" si="22">B27+"10:00:00"</f>
        <v>-2.5833333333333335</v>
      </c>
      <c r="D32" s="64">
        <f t="shared" ref="D32" si="23">B27+"10:30:00"</f>
        <v>-2.5625</v>
      </c>
      <c r="E32" s="2">
        <v>9</v>
      </c>
      <c r="F32" s="55">
        <f t="shared" si="12"/>
        <v>2.0833333333333481E-2</v>
      </c>
      <c r="G32" s="55">
        <f t="shared" si="13"/>
        <v>0</v>
      </c>
      <c r="H32" s="55">
        <f t="shared" si="14"/>
        <v>0.18750000000000133</v>
      </c>
      <c r="I32" s="56">
        <f t="shared" si="0"/>
        <v>9</v>
      </c>
      <c r="J32" s="57">
        <f t="shared" si="15"/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9"/>
      <c r="W32" s="43"/>
      <c r="X32" s="125"/>
      <c r="Y32" s="75" t="s">
        <v>22</v>
      </c>
      <c r="Z32" s="76"/>
      <c r="AA32" s="73">
        <f>SUMIFS(H:H,C:C,"&gt;="&amp; (Z28+AA28),D:D,"&lt;=" &amp; (Z29+AA29))-SUMIFS(G:G,C:C,"&gt;="&amp; (Z28+AA28),D:D,"&lt;=" &amp; (Z29+AA29))-AA31</f>
        <v>-1.1904761904761905</v>
      </c>
      <c r="AB32" s="128"/>
      <c r="AC32" s="16">
        <v>140</v>
      </c>
      <c r="AD32" s="77" t="e">
        <f>AD28/(AA31+AA32)/24</f>
        <v>#DIV/0!</v>
      </c>
      <c r="AE32" s="127"/>
    </row>
    <row r="33" spans="1:31" ht="24.95" customHeight="1" thickBot="1" x14ac:dyDescent="0.3">
      <c r="A33" s="36"/>
      <c r="B33" s="303"/>
      <c r="C33" s="63">
        <f t="shared" ref="C33" si="24">B27+"10:30:00"</f>
        <v>-2.5625</v>
      </c>
      <c r="D33" s="64">
        <f t="shared" ref="D33" si="25">B27+"11:00:00"</f>
        <v>-2.5416666666666665</v>
      </c>
      <c r="E33" s="2">
        <v>9</v>
      </c>
      <c r="F33" s="55">
        <f t="shared" si="12"/>
        <v>2.0833333333333481E-2</v>
      </c>
      <c r="G33" s="55">
        <f t="shared" si="13"/>
        <v>0</v>
      </c>
      <c r="H33" s="55">
        <f t="shared" si="14"/>
        <v>0.18750000000000133</v>
      </c>
      <c r="I33" s="56">
        <f t="shared" si="0"/>
        <v>9</v>
      </c>
      <c r="J33" s="57">
        <f t="shared" si="15"/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"/>
      <c r="W33" s="43"/>
      <c r="X33" s="131"/>
      <c r="Y33" s="132"/>
      <c r="Z33" s="133"/>
      <c r="AA33" s="133"/>
      <c r="AB33" s="134"/>
      <c r="AC33" s="135"/>
      <c r="AD33" s="135"/>
      <c r="AE33" s="136"/>
    </row>
    <row r="34" spans="1:31" ht="24.95" customHeight="1" x14ac:dyDescent="0.25">
      <c r="A34" s="36"/>
      <c r="B34" s="303"/>
      <c r="C34" s="84">
        <f t="shared" ref="C34" si="26">B27+"11:00:00"</f>
        <v>-2.5416666666666665</v>
      </c>
      <c r="D34" s="85">
        <f t="shared" ref="D34" si="27">B27+"11:30:00"</f>
        <v>-2.5208333333333335</v>
      </c>
      <c r="E34" s="2">
        <v>9</v>
      </c>
      <c r="F34" s="55">
        <f t="shared" si="12"/>
        <v>2.0833333333333037E-2</v>
      </c>
      <c r="G34" s="55">
        <f t="shared" si="13"/>
        <v>0</v>
      </c>
      <c r="H34" s="55">
        <f t="shared" si="14"/>
        <v>0.18749999999999734</v>
      </c>
      <c r="I34" s="56">
        <f t="shared" si="0"/>
        <v>9</v>
      </c>
      <c r="J34" s="57">
        <f t="shared" si="15"/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9"/>
      <c r="W34" s="43"/>
      <c r="X34" s="43"/>
      <c r="Y34" s="137"/>
      <c r="AB34" s="37"/>
    </row>
    <row r="35" spans="1:31" ht="24.95" customHeight="1" x14ac:dyDescent="0.25">
      <c r="A35" s="36"/>
      <c r="B35" s="303"/>
      <c r="C35" s="63">
        <f t="shared" ref="C35" si="28">B27+"11:30:00"</f>
        <v>-2.5208333333333335</v>
      </c>
      <c r="D35" s="64">
        <f t="shared" ref="D35" si="29">B27+"12:00:00"</f>
        <v>-2.5</v>
      </c>
      <c r="E35" s="2">
        <v>9</v>
      </c>
      <c r="F35" s="55">
        <f t="shared" si="12"/>
        <v>2.0833333333333481E-2</v>
      </c>
      <c r="G35" s="55">
        <f t="shared" si="13"/>
        <v>0</v>
      </c>
      <c r="H35" s="55">
        <f t="shared" si="14"/>
        <v>0.18750000000000133</v>
      </c>
      <c r="I35" s="56">
        <f t="shared" si="0"/>
        <v>9</v>
      </c>
      <c r="J35" s="57">
        <f t="shared" si="15"/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9"/>
      <c r="W35" s="43"/>
      <c r="X35" s="43"/>
      <c r="AB35" s="37"/>
    </row>
    <row r="36" spans="1:31" ht="24.95" customHeight="1" thickBot="1" x14ac:dyDescent="0.3">
      <c r="A36" s="36"/>
      <c r="B36" s="303"/>
      <c r="C36" s="89">
        <f t="shared" ref="C36" si="30">B27+"12:00:00"</f>
        <v>-2.5</v>
      </c>
      <c r="D36" s="90">
        <f t="shared" ref="D36" si="31">B27+"12:30:00"</f>
        <v>-2.4791666666666665</v>
      </c>
      <c r="E36" s="13">
        <v>9</v>
      </c>
      <c r="F36" s="91">
        <f t="shared" si="12"/>
        <v>2.0833333333333481E-2</v>
      </c>
      <c r="G36" s="91">
        <f t="shared" si="13"/>
        <v>0</v>
      </c>
      <c r="H36" s="91">
        <f t="shared" si="14"/>
        <v>0.18750000000000133</v>
      </c>
      <c r="I36" s="92">
        <f t="shared" si="0"/>
        <v>9</v>
      </c>
      <c r="J36" s="93">
        <f t="shared" si="15"/>
        <v>0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  <c r="W36" s="43"/>
    </row>
    <row r="37" spans="1:31" ht="24.95" customHeight="1" x14ac:dyDescent="0.25">
      <c r="A37" s="36"/>
      <c r="B37" s="303"/>
      <c r="C37" s="94">
        <f t="shared" ref="C37" si="32">B27+"13:30:00"</f>
        <v>-2.4375</v>
      </c>
      <c r="D37" s="95">
        <f t="shared" ref="D37" si="33">B27+"14:00:00"</f>
        <v>-2.4166666666666665</v>
      </c>
      <c r="E37" s="20">
        <v>4.5</v>
      </c>
      <c r="F37" s="96">
        <f>D37-C37</f>
        <v>2.0833333333333481E-2</v>
      </c>
      <c r="G37" s="96">
        <f>J37*F37</f>
        <v>0</v>
      </c>
      <c r="H37" s="96">
        <f t="shared" si="14"/>
        <v>9.3750000000000666E-2</v>
      </c>
      <c r="I37" s="97">
        <f t="shared" si="0"/>
        <v>4.5</v>
      </c>
      <c r="J37" s="98">
        <f>SUM(K37:V37)</f>
        <v>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  <c r="W37" s="43"/>
      <c r="X37" s="138"/>
      <c r="Y37" s="139"/>
      <c r="Z37" s="139"/>
      <c r="AA37" s="139"/>
      <c r="AB37" s="139"/>
      <c r="AC37" s="140"/>
      <c r="AD37" s="140"/>
      <c r="AE37" s="141"/>
    </row>
    <row r="38" spans="1:31" ht="24.95" customHeight="1" x14ac:dyDescent="0.25">
      <c r="A38" s="36"/>
      <c r="B38" s="303"/>
      <c r="C38" s="63">
        <f t="shared" ref="C38" si="34">B27+"14:00:00"</f>
        <v>-2.4166666666666665</v>
      </c>
      <c r="D38" s="64">
        <f t="shared" ref="D38" si="35">B27+"14:30:00"</f>
        <v>-2.3958333333333335</v>
      </c>
      <c r="E38" s="2">
        <v>5</v>
      </c>
      <c r="F38" s="55">
        <f t="shared" ref="F38:F45" si="36">D38-C38</f>
        <v>2.0833333333333037E-2</v>
      </c>
      <c r="G38" s="55">
        <f t="shared" ref="G38:G45" si="37">J38*F38</f>
        <v>0</v>
      </c>
      <c r="H38" s="55">
        <f t="shared" si="14"/>
        <v>0.10416666666666519</v>
      </c>
      <c r="I38" s="56">
        <f t="shared" si="0"/>
        <v>5</v>
      </c>
      <c r="J38" s="57">
        <f t="shared" ref="J38:J45" si="38">SUM(K38:V38)</f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9"/>
      <c r="W38" s="43"/>
      <c r="X38" s="142"/>
      <c r="Y38" s="59" t="s">
        <v>27</v>
      </c>
      <c r="Z38" s="17">
        <v>42438</v>
      </c>
      <c r="AA38" s="18">
        <v>0.5625</v>
      </c>
      <c r="AB38" s="143"/>
      <c r="AC38" s="61" t="s">
        <v>25</v>
      </c>
      <c r="AD38" s="16">
        <v>300</v>
      </c>
      <c r="AE38" s="144"/>
    </row>
    <row r="39" spans="1:31" ht="24.95" customHeight="1" x14ac:dyDescent="0.25">
      <c r="A39" s="36"/>
      <c r="B39" s="303"/>
      <c r="C39" s="63">
        <f t="shared" ref="C39" si="39">B27+"14:30:00"</f>
        <v>-2.3958333333333335</v>
      </c>
      <c r="D39" s="64">
        <f t="shared" ref="D39" si="40">B27+"15:00:00"</f>
        <v>-2.375</v>
      </c>
      <c r="E39" s="2">
        <v>5</v>
      </c>
      <c r="F39" s="55">
        <f t="shared" si="36"/>
        <v>2.0833333333333481E-2</v>
      </c>
      <c r="G39" s="55">
        <f t="shared" si="37"/>
        <v>0</v>
      </c>
      <c r="H39" s="55">
        <f t="shared" si="14"/>
        <v>0.10416666666666741</v>
      </c>
      <c r="I39" s="56">
        <f t="shared" si="0"/>
        <v>5</v>
      </c>
      <c r="J39" s="57">
        <f t="shared" si="38"/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9"/>
      <c r="W39" s="43"/>
      <c r="X39" s="142"/>
      <c r="Y39" s="65" t="s">
        <v>28</v>
      </c>
      <c r="Z39" s="17">
        <v>42438</v>
      </c>
      <c r="AA39" s="19">
        <v>0.625</v>
      </c>
      <c r="AB39" s="145"/>
      <c r="AC39" s="67" t="s">
        <v>26</v>
      </c>
      <c r="AD39" s="12"/>
      <c r="AE39" s="144"/>
    </row>
    <row r="40" spans="1:31" ht="24.95" customHeight="1" x14ac:dyDescent="0.25">
      <c r="A40" s="36"/>
      <c r="B40" s="303"/>
      <c r="C40" s="63">
        <f>B27+"15:00:00"</f>
        <v>-2.375</v>
      </c>
      <c r="D40" s="64">
        <f t="shared" ref="D40" si="41">B27+"15:30:00"</f>
        <v>-2.3541666666666665</v>
      </c>
      <c r="E40" s="2">
        <v>6</v>
      </c>
      <c r="F40" s="55">
        <f t="shared" si="36"/>
        <v>2.0833333333333481E-2</v>
      </c>
      <c r="G40" s="55">
        <f t="shared" si="37"/>
        <v>0</v>
      </c>
      <c r="H40" s="55">
        <f t="shared" si="14"/>
        <v>0.12500000000000089</v>
      </c>
      <c r="I40" s="56">
        <f t="shared" si="0"/>
        <v>6</v>
      </c>
      <c r="J40" s="57">
        <f t="shared" si="38"/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9"/>
      <c r="W40" s="43"/>
      <c r="X40" s="142"/>
      <c r="Y40" s="146"/>
      <c r="Z40" s="146"/>
      <c r="AA40" s="146"/>
      <c r="AB40" s="145"/>
      <c r="AC40" s="147"/>
      <c r="AD40" s="147"/>
      <c r="AE40" s="144"/>
    </row>
    <row r="41" spans="1:31" ht="24.95" customHeight="1" x14ac:dyDescent="0.25">
      <c r="A41" s="36"/>
      <c r="B41" s="303"/>
      <c r="C41" s="63">
        <f t="shared" ref="C41" si="42">B27+"15:30:00"</f>
        <v>-2.3541666666666665</v>
      </c>
      <c r="D41" s="64">
        <f t="shared" ref="D41" si="43">B27+"16:00:00"</f>
        <v>-2.3333333333333335</v>
      </c>
      <c r="E41" s="2">
        <v>6</v>
      </c>
      <c r="F41" s="55">
        <f t="shared" si="36"/>
        <v>2.0833333333333037E-2</v>
      </c>
      <c r="G41" s="55">
        <f t="shared" si="37"/>
        <v>0</v>
      </c>
      <c r="H41" s="55">
        <f t="shared" si="14"/>
        <v>0.12499999999999822</v>
      </c>
      <c r="I41" s="56">
        <f t="shared" si="0"/>
        <v>6</v>
      </c>
      <c r="J41" s="57">
        <f t="shared" si="38"/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9"/>
      <c r="W41" s="43"/>
      <c r="X41" s="142"/>
      <c r="Y41" s="71" t="s">
        <v>24</v>
      </c>
      <c r="Z41" s="72"/>
      <c r="AA41" s="73">
        <f>AD38/AC42/24</f>
        <v>0.10416666666666667</v>
      </c>
      <c r="AB41" s="145"/>
      <c r="AC41" s="74" t="s">
        <v>23</v>
      </c>
      <c r="AD41" s="74" t="s">
        <v>29</v>
      </c>
      <c r="AE41" s="144"/>
    </row>
    <row r="42" spans="1:31" ht="24.95" customHeight="1" x14ac:dyDescent="0.25">
      <c r="A42" s="36"/>
      <c r="B42" s="303"/>
      <c r="C42" s="63">
        <f t="shared" ref="C42" si="44">B27+"16:00:00"</f>
        <v>-2.3333333333333335</v>
      </c>
      <c r="D42" s="64">
        <f t="shared" ref="D42" si="45">B27+"16:30:00"</f>
        <v>-2.3125</v>
      </c>
      <c r="E42" s="2">
        <v>6</v>
      </c>
      <c r="F42" s="55">
        <f t="shared" si="36"/>
        <v>2.0833333333333481E-2</v>
      </c>
      <c r="G42" s="55">
        <f t="shared" si="37"/>
        <v>0</v>
      </c>
      <c r="H42" s="55">
        <f t="shared" si="14"/>
        <v>0.12500000000000089</v>
      </c>
      <c r="I42" s="56">
        <f t="shared" si="0"/>
        <v>6</v>
      </c>
      <c r="J42" s="57">
        <f t="shared" si="38"/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9"/>
      <c r="W42" s="43"/>
      <c r="X42" s="142"/>
      <c r="Y42" s="75" t="s">
        <v>22</v>
      </c>
      <c r="Z42" s="76"/>
      <c r="AA42" s="73">
        <f>SUMIFS(H:H,C:C,"&gt;="&amp; (Z38+AA38),D:D,"&lt;=" &amp; (Z39+AA39))-SUMIFS(G:G,C:C,"&gt;="&amp; (Z38+AA38),D:D,"&lt;=" &amp; (Z39+AA39))-AA41</f>
        <v>-0.10416666666666667</v>
      </c>
      <c r="AB42" s="145"/>
      <c r="AC42" s="16">
        <v>120</v>
      </c>
      <c r="AD42" s="77" t="e">
        <f>AD38/(AA41+AA42)/24</f>
        <v>#DIV/0!</v>
      </c>
      <c r="AE42" s="144"/>
    </row>
    <row r="43" spans="1:31" ht="24.95" customHeight="1" thickBot="1" x14ac:dyDescent="0.3">
      <c r="A43" s="36"/>
      <c r="B43" s="303"/>
      <c r="C43" s="63">
        <f t="shared" ref="C43" si="46">B27+"16:30:00"</f>
        <v>-2.3125</v>
      </c>
      <c r="D43" s="64">
        <f t="shared" ref="D43" si="47">B27+"17:00:00"</f>
        <v>-2.2916666666666665</v>
      </c>
      <c r="E43" s="2">
        <v>6</v>
      </c>
      <c r="F43" s="55">
        <f t="shared" si="36"/>
        <v>2.0833333333333481E-2</v>
      </c>
      <c r="G43" s="55">
        <f t="shared" si="37"/>
        <v>0</v>
      </c>
      <c r="H43" s="55">
        <f t="shared" si="14"/>
        <v>0.12500000000000089</v>
      </c>
      <c r="I43" s="56">
        <f t="shared" si="0"/>
        <v>6</v>
      </c>
      <c r="J43" s="57">
        <f t="shared" si="38"/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9"/>
      <c r="W43" s="43"/>
      <c r="X43" s="148"/>
      <c r="Y43" s="149"/>
      <c r="Z43" s="150"/>
      <c r="AA43" s="150"/>
      <c r="AB43" s="150"/>
      <c r="AC43" s="150"/>
      <c r="AD43" s="150"/>
      <c r="AE43" s="151"/>
    </row>
    <row r="44" spans="1:31" ht="24.95" customHeight="1" x14ac:dyDescent="0.25">
      <c r="A44" s="36"/>
      <c r="B44" s="303"/>
      <c r="C44" s="63">
        <f t="shared" ref="C44" si="48">B27+"17:00:00"</f>
        <v>-2.2916666666666665</v>
      </c>
      <c r="D44" s="64">
        <f t="shared" ref="D44" si="49">B27+"17:30:00"</f>
        <v>-2.2708333333333335</v>
      </c>
      <c r="E44" s="2">
        <v>6</v>
      </c>
      <c r="F44" s="55">
        <f t="shared" si="36"/>
        <v>2.0833333333333037E-2</v>
      </c>
      <c r="G44" s="55">
        <f t="shared" si="37"/>
        <v>0</v>
      </c>
      <c r="H44" s="55">
        <f t="shared" si="14"/>
        <v>0.12499999999999822</v>
      </c>
      <c r="I44" s="56">
        <f t="shared" si="0"/>
        <v>6</v>
      </c>
      <c r="J44" s="57">
        <f t="shared" si="38"/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9"/>
      <c r="W44" s="43"/>
      <c r="X44" s="43"/>
      <c r="Y44" s="152"/>
      <c r="Z44" s="109"/>
      <c r="AA44" s="152"/>
      <c r="AB44" s="152"/>
      <c r="AC44" s="109"/>
      <c r="AD44" s="109"/>
    </row>
    <row r="45" spans="1:31" ht="24.95" customHeight="1" thickBot="1" x14ac:dyDescent="0.3">
      <c r="A45" s="36"/>
      <c r="B45" s="304"/>
      <c r="C45" s="114">
        <f t="shared" ref="C45" si="50">B27+"17:30:00"</f>
        <v>-2.2708333333333335</v>
      </c>
      <c r="D45" s="115">
        <f t="shared" ref="D45" si="51">B27+"18:00:00"</f>
        <v>-2.25</v>
      </c>
      <c r="E45" s="1">
        <v>6</v>
      </c>
      <c r="F45" s="116">
        <f t="shared" si="36"/>
        <v>2.0833333333333481E-2</v>
      </c>
      <c r="G45" s="116">
        <f t="shared" si="37"/>
        <v>0</v>
      </c>
      <c r="H45" s="116">
        <f t="shared" si="14"/>
        <v>0.12500000000000089</v>
      </c>
      <c r="I45" s="117">
        <f t="shared" si="0"/>
        <v>6</v>
      </c>
      <c r="J45" s="118">
        <f t="shared" si="38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0"/>
      <c r="W45" s="43"/>
      <c r="X45" s="43"/>
    </row>
    <row r="46" spans="1:31" ht="24.95" customHeight="1" thickTop="1" x14ac:dyDescent="0.25">
      <c r="A46" s="36"/>
      <c r="B46" s="305">
        <f>AF5</f>
        <v>-2</v>
      </c>
      <c r="C46" s="119">
        <f t="shared" ref="C46" si="52">B46+"07:45:00"</f>
        <v>-1.6770833333333333</v>
      </c>
      <c r="D46" s="120">
        <f t="shared" ref="D46" si="53">B46+"08:00:00"</f>
        <v>-1.6666666666666667</v>
      </c>
      <c r="E46" s="7">
        <v>3</v>
      </c>
      <c r="F46" s="46">
        <f>D46-C46</f>
        <v>1.0416666666666519E-2</v>
      </c>
      <c r="G46" s="46">
        <f>J46*F46</f>
        <v>0</v>
      </c>
      <c r="H46" s="46">
        <f>F46*E46</f>
        <v>3.1249999999999556E-2</v>
      </c>
      <c r="I46" s="47">
        <f t="shared" si="0"/>
        <v>3</v>
      </c>
      <c r="J46" s="48">
        <f>SUM(K46:V46)</f>
        <v>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11"/>
      <c r="W46" s="153"/>
      <c r="X46" s="154"/>
      <c r="Y46" s="155"/>
      <c r="Z46" s="155"/>
      <c r="AA46" s="155"/>
      <c r="AB46" s="155"/>
      <c r="AC46" s="156"/>
      <c r="AD46" s="156"/>
      <c r="AE46" s="157"/>
    </row>
    <row r="47" spans="1:31" ht="24.95" customHeight="1" x14ac:dyDescent="0.25">
      <c r="A47" s="36"/>
      <c r="B47" s="306"/>
      <c r="C47" s="53">
        <f t="shared" ref="C47" si="54">B46+"08:00:00"</f>
        <v>-1.6666666666666667</v>
      </c>
      <c r="D47" s="54">
        <f t="shared" ref="D47" si="55">B46+"08:30:00"</f>
        <v>-1.6458333333333333</v>
      </c>
      <c r="E47" s="2">
        <v>9</v>
      </c>
      <c r="F47" s="55">
        <f t="shared" ref="F47:F55" si="56">D47-C47</f>
        <v>2.0833333333333481E-2</v>
      </c>
      <c r="G47" s="55">
        <f t="shared" ref="G47:G55" si="57">J47*F47</f>
        <v>0</v>
      </c>
      <c r="H47" s="55">
        <f t="shared" ref="H47:H64" si="58">F47*E47</f>
        <v>0.18750000000000133</v>
      </c>
      <c r="I47" s="56">
        <f t="shared" si="0"/>
        <v>9</v>
      </c>
      <c r="J47" s="57">
        <f t="shared" ref="J47:J55" si="59">SUM(K47:V47)</f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9"/>
      <c r="W47" s="153"/>
      <c r="X47" s="158"/>
      <c r="Y47" s="59" t="s">
        <v>27</v>
      </c>
      <c r="Z47" s="17">
        <v>42438</v>
      </c>
      <c r="AA47" s="18">
        <v>0.65625</v>
      </c>
      <c r="AB47" s="159"/>
      <c r="AC47" s="61" t="s">
        <v>25</v>
      </c>
      <c r="AD47" s="16">
        <v>4000</v>
      </c>
      <c r="AE47" s="160"/>
    </row>
    <row r="48" spans="1:31" ht="24.95" customHeight="1" x14ac:dyDescent="0.25">
      <c r="A48" s="36"/>
      <c r="B48" s="306"/>
      <c r="C48" s="63">
        <f t="shared" ref="C48" si="60">B46+"08:30:00"</f>
        <v>-1.6458333333333333</v>
      </c>
      <c r="D48" s="64">
        <f t="shared" ref="D48" si="61">B46+"09:00:00"</f>
        <v>-1.625</v>
      </c>
      <c r="E48" s="2">
        <v>9</v>
      </c>
      <c r="F48" s="55">
        <f t="shared" si="56"/>
        <v>2.0833333333333259E-2</v>
      </c>
      <c r="G48" s="55">
        <f t="shared" si="57"/>
        <v>0</v>
      </c>
      <c r="H48" s="55">
        <f t="shared" si="58"/>
        <v>0.18749999999999933</v>
      </c>
      <c r="I48" s="56">
        <f t="shared" si="0"/>
        <v>9</v>
      </c>
      <c r="J48" s="57">
        <f t="shared" si="59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9"/>
      <c r="W48" s="153"/>
      <c r="X48" s="158"/>
      <c r="Y48" s="65" t="s">
        <v>28</v>
      </c>
      <c r="Z48" s="17">
        <v>42439</v>
      </c>
      <c r="AA48" s="19">
        <v>0.47916666666666669</v>
      </c>
      <c r="AB48" s="161"/>
      <c r="AC48" s="67" t="s">
        <v>26</v>
      </c>
      <c r="AD48" s="12"/>
      <c r="AE48" s="160"/>
    </row>
    <row r="49" spans="1:31" ht="24.95" customHeight="1" x14ac:dyDescent="0.25">
      <c r="A49" s="36"/>
      <c r="B49" s="306"/>
      <c r="C49" s="63">
        <f t="shared" ref="C49" si="62">B46+"09:00:00"</f>
        <v>-1.625</v>
      </c>
      <c r="D49" s="64">
        <f t="shared" ref="D49" si="63">B46+"09:30:00"</f>
        <v>-1.6041666666666667</v>
      </c>
      <c r="E49" s="2">
        <v>9</v>
      </c>
      <c r="F49" s="55">
        <f t="shared" si="56"/>
        <v>2.0833333333333259E-2</v>
      </c>
      <c r="G49" s="55">
        <f t="shared" si="57"/>
        <v>0</v>
      </c>
      <c r="H49" s="55">
        <f t="shared" si="58"/>
        <v>0.18749999999999933</v>
      </c>
      <c r="I49" s="56">
        <f t="shared" si="0"/>
        <v>9</v>
      </c>
      <c r="J49" s="57">
        <f t="shared" si="59"/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9"/>
      <c r="W49" s="153"/>
      <c r="X49" s="158"/>
      <c r="Y49" s="162"/>
      <c r="Z49" s="162"/>
      <c r="AA49" s="162"/>
      <c r="AB49" s="161"/>
      <c r="AC49" s="163"/>
      <c r="AD49" s="163"/>
      <c r="AE49" s="160"/>
    </row>
    <row r="50" spans="1:31" ht="24.95" customHeight="1" x14ac:dyDescent="0.25">
      <c r="A50" s="36"/>
      <c r="B50" s="306"/>
      <c r="C50" s="63">
        <f t="shared" ref="C50" si="64">B46+"09:30:00"</f>
        <v>-1.6041666666666667</v>
      </c>
      <c r="D50" s="64">
        <f t="shared" ref="D50" si="65">B46+"10:00:00"</f>
        <v>-1.5833333333333333</v>
      </c>
      <c r="E50" s="2">
        <v>9</v>
      </c>
      <c r="F50" s="55">
        <f t="shared" si="56"/>
        <v>2.0833333333333481E-2</v>
      </c>
      <c r="G50" s="55">
        <f t="shared" si="57"/>
        <v>0</v>
      </c>
      <c r="H50" s="55">
        <f t="shared" si="58"/>
        <v>0.18750000000000133</v>
      </c>
      <c r="I50" s="56">
        <f t="shared" si="0"/>
        <v>9</v>
      </c>
      <c r="J50" s="57">
        <f t="shared" si="59"/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9"/>
      <c r="W50" s="153"/>
      <c r="X50" s="158"/>
      <c r="Y50" s="71" t="s">
        <v>24</v>
      </c>
      <c r="Z50" s="72"/>
      <c r="AA50" s="73">
        <f>AD47/AC51/24</f>
        <v>1.1904761904761905</v>
      </c>
      <c r="AB50" s="161"/>
      <c r="AC50" s="74" t="s">
        <v>23</v>
      </c>
      <c r="AD50" s="74" t="s">
        <v>29</v>
      </c>
      <c r="AE50" s="160"/>
    </row>
    <row r="51" spans="1:31" ht="24.95" customHeight="1" x14ac:dyDescent="0.25">
      <c r="A51" s="36"/>
      <c r="B51" s="306"/>
      <c r="C51" s="63">
        <f t="shared" ref="C51" si="66">B46+"10:00:00"</f>
        <v>-1.5833333333333333</v>
      </c>
      <c r="D51" s="64">
        <f t="shared" ref="D51" si="67">B46+"10:30:00"</f>
        <v>-1.5625</v>
      </c>
      <c r="E51" s="2">
        <v>9</v>
      </c>
      <c r="F51" s="55">
        <f t="shared" si="56"/>
        <v>2.0833333333333259E-2</v>
      </c>
      <c r="G51" s="55">
        <f t="shared" si="57"/>
        <v>0</v>
      </c>
      <c r="H51" s="55">
        <f t="shared" si="58"/>
        <v>0.18749999999999933</v>
      </c>
      <c r="I51" s="56">
        <f t="shared" si="0"/>
        <v>9</v>
      </c>
      <c r="J51" s="57">
        <f t="shared" si="59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9"/>
      <c r="W51" s="43"/>
      <c r="X51" s="164"/>
      <c r="Y51" s="75" t="s">
        <v>22</v>
      </c>
      <c r="Z51" s="76"/>
      <c r="AA51" s="73">
        <f>SUMIFS(H:H,C:C,"&gt;="&amp; (Z47+AA47),D:D,"&lt;=" &amp; (Z48+AA48))-SUMIFS(G:G,C:C,"&gt;="&amp; (Z47+AA47),D:D,"&lt;=" &amp; (Z48+AA48))-AA50</f>
        <v>-1.1904761904761905</v>
      </c>
      <c r="AB51" s="161"/>
      <c r="AC51" s="16">
        <v>140</v>
      </c>
      <c r="AD51" s="77" t="e">
        <f>AD47/(AA50+AA51)/24</f>
        <v>#DIV/0!</v>
      </c>
      <c r="AE51" s="160"/>
    </row>
    <row r="52" spans="1:31" ht="24.95" customHeight="1" thickBot="1" x14ac:dyDescent="0.3">
      <c r="A52" s="36"/>
      <c r="B52" s="306"/>
      <c r="C52" s="63">
        <f t="shared" ref="C52" si="68">B46+"10:30:00"</f>
        <v>-1.5625</v>
      </c>
      <c r="D52" s="64">
        <f t="shared" ref="D52" si="69">B46+"11:00:00"</f>
        <v>-1.5416666666666667</v>
      </c>
      <c r="E52" s="2">
        <v>9</v>
      </c>
      <c r="F52" s="55">
        <f t="shared" si="56"/>
        <v>2.0833333333333259E-2</v>
      </c>
      <c r="G52" s="55">
        <f t="shared" si="57"/>
        <v>0</v>
      </c>
      <c r="H52" s="55">
        <f t="shared" si="58"/>
        <v>0.18749999999999933</v>
      </c>
      <c r="I52" s="56">
        <f t="shared" si="0"/>
        <v>9</v>
      </c>
      <c r="J52" s="57">
        <f t="shared" si="59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9"/>
      <c r="W52" s="43"/>
      <c r="X52" s="165"/>
      <c r="Y52" s="166"/>
      <c r="Z52" s="167"/>
      <c r="AA52" s="167"/>
      <c r="AB52" s="167"/>
      <c r="AC52" s="168"/>
      <c r="AD52" s="168"/>
      <c r="AE52" s="169"/>
    </row>
    <row r="53" spans="1:31" ht="24.95" customHeight="1" x14ac:dyDescent="0.25">
      <c r="A53" s="36"/>
      <c r="B53" s="306"/>
      <c r="C53" s="84">
        <f t="shared" ref="C53" si="70">B46+"11:00:00"</f>
        <v>-1.5416666666666667</v>
      </c>
      <c r="D53" s="85">
        <f t="shared" ref="D53" si="71">B46+"11:30:00"</f>
        <v>-1.5208333333333333</v>
      </c>
      <c r="E53" s="2">
        <v>9</v>
      </c>
      <c r="F53" s="55">
        <f t="shared" si="56"/>
        <v>2.0833333333333481E-2</v>
      </c>
      <c r="G53" s="55">
        <f t="shared" si="57"/>
        <v>0</v>
      </c>
      <c r="H53" s="55">
        <f t="shared" si="58"/>
        <v>0.18750000000000133</v>
      </c>
      <c r="I53" s="56">
        <f t="shared" si="0"/>
        <v>9</v>
      </c>
      <c r="J53" s="57">
        <f t="shared" si="59"/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9"/>
      <c r="W53" s="43"/>
      <c r="X53" s="43"/>
      <c r="Y53" s="43"/>
    </row>
    <row r="54" spans="1:31" ht="24.95" customHeight="1" x14ac:dyDescent="0.25">
      <c r="A54" s="36"/>
      <c r="B54" s="306"/>
      <c r="C54" s="63">
        <f t="shared" ref="C54" si="72">B46+"11:30:00"</f>
        <v>-1.5208333333333333</v>
      </c>
      <c r="D54" s="64">
        <f t="shared" ref="D54" si="73">B46+"12:00:00"</f>
        <v>-1.5</v>
      </c>
      <c r="E54" s="2">
        <v>9</v>
      </c>
      <c r="F54" s="55">
        <f t="shared" si="56"/>
        <v>2.0833333333333259E-2</v>
      </c>
      <c r="G54" s="55">
        <f t="shared" si="57"/>
        <v>0</v>
      </c>
      <c r="H54" s="55">
        <f t="shared" si="58"/>
        <v>0.18749999999999933</v>
      </c>
      <c r="I54" s="56">
        <f t="shared" si="0"/>
        <v>9</v>
      </c>
      <c r="J54" s="57">
        <f t="shared" si="59"/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9"/>
      <c r="W54" s="43"/>
      <c r="X54" s="43"/>
      <c r="Y54" s="25"/>
      <c r="Z54" s="25"/>
      <c r="AA54" s="25"/>
      <c r="AB54" s="25"/>
    </row>
    <row r="55" spans="1:31" ht="24.95" customHeight="1" thickBot="1" x14ac:dyDescent="0.3">
      <c r="A55" s="36"/>
      <c r="B55" s="306"/>
      <c r="C55" s="89">
        <f t="shared" ref="C55" si="74">B46+"12:00:00"</f>
        <v>-1.5</v>
      </c>
      <c r="D55" s="90">
        <f t="shared" ref="D55" si="75">B46+"12:30:00"</f>
        <v>-1.4791666666666665</v>
      </c>
      <c r="E55" s="13">
        <v>9</v>
      </c>
      <c r="F55" s="91">
        <f t="shared" si="56"/>
        <v>2.0833333333333481E-2</v>
      </c>
      <c r="G55" s="91">
        <f t="shared" si="57"/>
        <v>0</v>
      </c>
      <c r="H55" s="91">
        <f t="shared" si="58"/>
        <v>0.18750000000000133</v>
      </c>
      <c r="I55" s="92">
        <f t="shared" si="0"/>
        <v>9</v>
      </c>
      <c r="J55" s="93">
        <f t="shared" si="59"/>
        <v>0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5"/>
      <c r="W55" s="43"/>
      <c r="X55" s="43"/>
      <c r="Y55" s="25"/>
      <c r="Z55" s="25"/>
      <c r="AA55" s="25"/>
      <c r="AB55" s="25"/>
    </row>
    <row r="56" spans="1:31" ht="24.95" customHeight="1" x14ac:dyDescent="0.25">
      <c r="A56" s="36"/>
      <c r="B56" s="306"/>
      <c r="C56" s="94">
        <f t="shared" ref="C56" si="76">B46+"13:30:00"</f>
        <v>-1.4375</v>
      </c>
      <c r="D56" s="95">
        <f t="shared" ref="D56" si="77">B46+"14:00:00"</f>
        <v>-1.4166666666666665</v>
      </c>
      <c r="E56" s="20">
        <v>4.5</v>
      </c>
      <c r="F56" s="96">
        <f>D56-C56</f>
        <v>2.0833333333333481E-2</v>
      </c>
      <c r="G56" s="96">
        <f>J56*F56</f>
        <v>0</v>
      </c>
      <c r="H56" s="96">
        <f t="shared" si="58"/>
        <v>9.3750000000000666E-2</v>
      </c>
      <c r="I56" s="97">
        <f t="shared" si="0"/>
        <v>4.5</v>
      </c>
      <c r="J56" s="98">
        <f>SUM(K56:V56)</f>
        <v>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43"/>
      <c r="X56" s="170"/>
      <c r="Y56" s="171"/>
      <c r="Z56" s="171"/>
      <c r="AA56" s="171"/>
      <c r="AB56" s="171"/>
      <c r="AC56" s="172"/>
      <c r="AD56" s="172"/>
      <c r="AE56" s="173"/>
    </row>
    <row r="57" spans="1:31" ht="24.95" customHeight="1" x14ac:dyDescent="0.25">
      <c r="A57" s="36"/>
      <c r="B57" s="306"/>
      <c r="C57" s="63">
        <f t="shared" ref="C57" si="78">B46+"14:00:00"</f>
        <v>-1.4166666666666665</v>
      </c>
      <c r="D57" s="64">
        <f t="shared" ref="D57" si="79">B46+"14:30:00"</f>
        <v>-1.3958333333333335</v>
      </c>
      <c r="E57" s="2">
        <v>5</v>
      </c>
      <c r="F57" s="55">
        <f t="shared" ref="F57:F64" si="80">D57-C57</f>
        <v>2.0833333333333037E-2</v>
      </c>
      <c r="G57" s="55">
        <f t="shared" ref="G57:G64" si="81">J57*F57</f>
        <v>0</v>
      </c>
      <c r="H57" s="55">
        <f t="shared" si="58"/>
        <v>0.10416666666666519</v>
      </c>
      <c r="I57" s="56">
        <f t="shared" si="0"/>
        <v>5</v>
      </c>
      <c r="J57" s="57">
        <f t="shared" ref="J57:J64" si="82">SUM(K57:V57)</f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9"/>
      <c r="W57" s="43"/>
      <c r="X57" s="174"/>
      <c r="Y57" s="59" t="s">
        <v>27</v>
      </c>
      <c r="Z57" s="23">
        <v>42439</v>
      </c>
      <c r="AA57" s="18">
        <v>0.5625</v>
      </c>
      <c r="AB57" s="175"/>
      <c r="AC57" s="61" t="s">
        <v>25</v>
      </c>
      <c r="AD57" s="16">
        <v>300</v>
      </c>
      <c r="AE57" s="176"/>
    </row>
    <row r="58" spans="1:31" ht="24.95" customHeight="1" x14ac:dyDescent="0.25">
      <c r="A58" s="36"/>
      <c r="B58" s="306"/>
      <c r="C58" s="63">
        <f t="shared" ref="C58" si="83">B46+"14:30:00"</f>
        <v>-1.3958333333333335</v>
      </c>
      <c r="D58" s="64">
        <f t="shared" ref="D58" si="84">B46+"15:00:00"</f>
        <v>-1.375</v>
      </c>
      <c r="E58" s="2">
        <v>5</v>
      </c>
      <c r="F58" s="55">
        <f t="shared" si="80"/>
        <v>2.0833333333333481E-2</v>
      </c>
      <c r="G58" s="55">
        <f t="shared" si="81"/>
        <v>0</v>
      </c>
      <c r="H58" s="55">
        <f t="shared" si="58"/>
        <v>0.10416666666666741</v>
      </c>
      <c r="I58" s="56">
        <f t="shared" si="0"/>
        <v>5</v>
      </c>
      <c r="J58" s="57">
        <f t="shared" si="82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9"/>
      <c r="W58" s="43"/>
      <c r="X58" s="174"/>
      <c r="Y58" s="65" t="s">
        <v>28</v>
      </c>
      <c r="Z58" s="17">
        <v>42439</v>
      </c>
      <c r="AA58" s="19">
        <v>0.625</v>
      </c>
      <c r="AB58" s="177"/>
      <c r="AC58" s="67" t="s">
        <v>26</v>
      </c>
      <c r="AD58" s="12"/>
      <c r="AE58" s="176"/>
    </row>
    <row r="59" spans="1:31" ht="24.95" customHeight="1" x14ac:dyDescent="0.25">
      <c r="A59" s="153"/>
      <c r="B59" s="306"/>
      <c r="C59" s="63">
        <f>B46+"15:00:00"</f>
        <v>-1.375</v>
      </c>
      <c r="D59" s="64">
        <f t="shared" ref="D59" si="85">B46+"15:30:00"</f>
        <v>-1.3541666666666665</v>
      </c>
      <c r="E59" s="2">
        <v>6</v>
      </c>
      <c r="F59" s="55">
        <f t="shared" si="80"/>
        <v>2.0833333333333481E-2</v>
      </c>
      <c r="G59" s="55">
        <f t="shared" si="81"/>
        <v>0</v>
      </c>
      <c r="H59" s="55">
        <f t="shared" si="58"/>
        <v>0.12500000000000089</v>
      </c>
      <c r="I59" s="56">
        <f t="shared" si="0"/>
        <v>6</v>
      </c>
      <c r="J59" s="57">
        <f t="shared" si="82"/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9"/>
      <c r="W59" s="178"/>
      <c r="X59" s="174"/>
      <c r="Y59" s="179"/>
      <c r="Z59" s="179"/>
      <c r="AA59" s="179"/>
      <c r="AB59" s="177"/>
      <c r="AC59" s="180"/>
      <c r="AD59" s="180"/>
      <c r="AE59" s="176"/>
    </row>
    <row r="60" spans="1:31" ht="24.95" customHeight="1" x14ac:dyDescent="0.25">
      <c r="A60" s="153"/>
      <c r="B60" s="306"/>
      <c r="C60" s="63">
        <f t="shared" ref="C60" si="86">B46+"15:30:00"</f>
        <v>-1.3541666666666665</v>
      </c>
      <c r="D60" s="64">
        <f t="shared" ref="D60" si="87">B46+"16:00:00"</f>
        <v>-1.3333333333333335</v>
      </c>
      <c r="E60" s="2">
        <v>6</v>
      </c>
      <c r="F60" s="55">
        <f t="shared" si="80"/>
        <v>2.0833333333333037E-2</v>
      </c>
      <c r="G60" s="55">
        <f t="shared" si="81"/>
        <v>0</v>
      </c>
      <c r="H60" s="55">
        <f t="shared" si="58"/>
        <v>0.12499999999999822</v>
      </c>
      <c r="I60" s="56">
        <f t="shared" si="0"/>
        <v>6</v>
      </c>
      <c r="J60" s="57">
        <f t="shared" si="82"/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9"/>
      <c r="W60" s="178"/>
      <c r="X60" s="174"/>
      <c r="Y60" s="71" t="s">
        <v>24</v>
      </c>
      <c r="Z60" s="72"/>
      <c r="AA60" s="73">
        <f>AD57/AC61/24</f>
        <v>0.10416666666666667</v>
      </c>
      <c r="AB60" s="177"/>
      <c r="AC60" s="74" t="s">
        <v>23</v>
      </c>
      <c r="AD60" s="74" t="s">
        <v>29</v>
      </c>
      <c r="AE60" s="176"/>
    </row>
    <row r="61" spans="1:31" ht="24.95" customHeight="1" x14ac:dyDescent="0.25">
      <c r="A61" s="181"/>
      <c r="B61" s="306"/>
      <c r="C61" s="63">
        <f t="shared" ref="C61" si="88">B46+"16:00:00"</f>
        <v>-1.3333333333333335</v>
      </c>
      <c r="D61" s="64">
        <f t="shared" ref="D61" si="89">B46+"16:30:00"</f>
        <v>-1.3125</v>
      </c>
      <c r="E61" s="2">
        <v>6</v>
      </c>
      <c r="F61" s="55">
        <f t="shared" si="80"/>
        <v>2.0833333333333481E-2</v>
      </c>
      <c r="G61" s="55">
        <f t="shared" si="81"/>
        <v>0</v>
      </c>
      <c r="H61" s="55">
        <f t="shared" si="58"/>
        <v>0.12500000000000089</v>
      </c>
      <c r="I61" s="56">
        <f t="shared" si="0"/>
        <v>6</v>
      </c>
      <c r="J61" s="57">
        <f t="shared" si="82"/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9"/>
      <c r="W61" s="178"/>
      <c r="X61" s="182"/>
      <c r="Y61" s="75" t="s">
        <v>22</v>
      </c>
      <c r="Z61" s="76"/>
      <c r="AA61" s="73">
        <f>SUMIFS(H:H,C:C,"&gt;="&amp; (Z57+AA57),D:D,"&lt;=" &amp; (Z58+AA58))-SUMIFS(G:G,C:C,"&gt;="&amp; (Z57+AA57),D:D,"&lt;=" &amp; (Z58+AA58))-AA60</f>
        <v>-0.10416666666666667</v>
      </c>
      <c r="AB61" s="177"/>
      <c r="AC61" s="16">
        <v>120</v>
      </c>
      <c r="AD61" s="77" t="e">
        <f>AD57/(AA60+AA61)/24</f>
        <v>#DIV/0!</v>
      </c>
      <c r="AE61" s="176"/>
    </row>
    <row r="62" spans="1:31" s="188" customFormat="1" ht="24.95" customHeight="1" thickBot="1" x14ac:dyDescent="0.3">
      <c r="A62" s="181"/>
      <c r="B62" s="306"/>
      <c r="C62" s="63">
        <f t="shared" ref="C62" si="90">B46+"16:30:00"</f>
        <v>-1.3125</v>
      </c>
      <c r="D62" s="64">
        <f t="shared" ref="D62" si="91">B46+"17:00:00"</f>
        <v>-1.2916666666666665</v>
      </c>
      <c r="E62" s="2">
        <v>6</v>
      </c>
      <c r="F62" s="55">
        <f t="shared" si="80"/>
        <v>2.0833333333333481E-2</v>
      </c>
      <c r="G62" s="55">
        <f t="shared" si="81"/>
        <v>0</v>
      </c>
      <c r="H62" s="55">
        <f t="shared" si="58"/>
        <v>0.12500000000000089</v>
      </c>
      <c r="I62" s="56">
        <f t="shared" si="0"/>
        <v>6</v>
      </c>
      <c r="J62" s="57">
        <f t="shared" si="82"/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9"/>
      <c r="W62" s="178"/>
      <c r="X62" s="183"/>
      <c r="Y62" s="184"/>
      <c r="Z62" s="185"/>
      <c r="AA62" s="185"/>
      <c r="AB62" s="185"/>
      <c r="AC62" s="186"/>
      <c r="AD62" s="186"/>
      <c r="AE62" s="187"/>
    </row>
    <row r="63" spans="1:31" ht="24.95" customHeight="1" x14ac:dyDescent="0.25">
      <c r="B63" s="306"/>
      <c r="C63" s="63">
        <f t="shared" ref="C63" si="92">B46+"17:00:00"</f>
        <v>-1.2916666666666665</v>
      </c>
      <c r="D63" s="64">
        <f t="shared" ref="D63" si="93">B46+"17:30:00"</f>
        <v>-1.2708333333333335</v>
      </c>
      <c r="E63" s="2">
        <v>6</v>
      </c>
      <c r="F63" s="55">
        <f t="shared" si="80"/>
        <v>2.0833333333333037E-2</v>
      </c>
      <c r="G63" s="55">
        <f t="shared" si="81"/>
        <v>0</v>
      </c>
      <c r="H63" s="55">
        <f t="shared" si="58"/>
        <v>0.12499999999999822</v>
      </c>
      <c r="I63" s="56">
        <f t="shared" si="0"/>
        <v>6</v>
      </c>
      <c r="J63" s="57">
        <f t="shared" si="82"/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9"/>
      <c r="Y63" s="25"/>
      <c r="Z63" s="25"/>
      <c r="AA63" s="25"/>
      <c r="AB63" s="25"/>
    </row>
    <row r="64" spans="1:31" ht="24.95" customHeight="1" thickBot="1" x14ac:dyDescent="0.3">
      <c r="B64" s="307"/>
      <c r="C64" s="114">
        <f t="shared" ref="C64" si="94">B46+"17:30:00"</f>
        <v>-1.2708333333333335</v>
      </c>
      <c r="D64" s="115">
        <f t="shared" ref="D64" si="95">B46+"18:00:00"</f>
        <v>-1.25</v>
      </c>
      <c r="E64" s="1">
        <v>6</v>
      </c>
      <c r="F64" s="116">
        <f t="shared" si="80"/>
        <v>2.0833333333333481E-2</v>
      </c>
      <c r="G64" s="116">
        <f t="shared" si="81"/>
        <v>0</v>
      </c>
      <c r="H64" s="116">
        <f t="shared" si="58"/>
        <v>0.12500000000000089</v>
      </c>
      <c r="I64" s="117">
        <f t="shared" si="0"/>
        <v>6</v>
      </c>
      <c r="J64" s="118">
        <f t="shared" si="82"/>
        <v>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0"/>
      <c r="Y64" s="25"/>
      <c r="Z64" s="25"/>
      <c r="AA64" s="25"/>
      <c r="AB64" s="25"/>
    </row>
    <row r="65" spans="2:31" ht="24.95" customHeight="1" thickTop="1" x14ac:dyDescent="0.25">
      <c r="B65" s="291">
        <f>AF6</f>
        <v>-1</v>
      </c>
      <c r="C65" s="119">
        <f t="shared" ref="C65" si="96">B65+"07:45:00"</f>
        <v>-0.67708333333333326</v>
      </c>
      <c r="D65" s="120">
        <f t="shared" ref="D65" si="97">B65+"08:00:00"</f>
        <v>-0.66666666666666674</v>
      </c>
      <c r="E65" s="7">
        <v>3</v>
      </c>
      <c r="F65" s="46">
        <f>D65-C65</f>
        <v>1.0416666666666519E-2</v>
      </c>
      <c r="G65" s="46">
        <f>J65*F65</f>
        <v>0</v>
      </c>
      <c r="H65" s="46">
        <f>F65*E65</f>
        <v>3.1249999999999556E-2</v>
      </c>
      <c r="I65" s="47">
        <f t="shared" si="0"/>
        <v>3</v>
      </c>
      <c r="J65" s="48">
        <f>SUM(K65:V65)</f>
        <v>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/>
      <c r="X65" s="189"/>
      <c r="Y65" s="190"/>
      <c r="Z65" s="190"/>
      <c r="AA65" s="190"/>
      <c r="AB65" s="190"/>
      <c r="AC65" s="191"/>
      <c r="AD65" s="191"/>
      <c r="AE65" s="192"/>
    </row>
    <row r="66" spans="2:31" ht="24.95" customHeight="1" x14ac:dyDescent="0.25">
      <c r="B66" s="292"/>
      <c r="C66" s="53">
        <f t="shared" ref="C66" si="98">B65+"08:00:00"</f>
        <v>-0.66666666666666674</v>
      </c>
      <c r="D66" s="54">
        <f t="shared" ref="D66" si="99">B65+"08:30:00"</f>
        <v>-0.64583333333333326</v>
      </c>
      <c r="E66" s="2">
        <v>9</v>
      </c>
      <c r="F66" s="55">
        <f t="shared" ref="F66:F74" si="100">D66-C66</f>
        <v>2.0833333333333481E-2</v>
      </c>
      <c r="G66" s="55">
        <f t="shared" ref="G66:G74" si="101">J66*F66</f>
        <v>0</v>
      </c>
      <c r="H66" s="55">
        <f t="shared" ref="H66:H83" si="102">F66*E66</f>
        <v>0.18750000000000133</v>
      </c>
      <c r="I66" s="56">
        <f t="shared" si="0"/>
        <v>9</v>
      </c>
      <c r="J66" s="57">
        <f t="shared" ref="J66:J74" si="103">SUM(K66:V66)</f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9"/>
      <c r="X66" s="193"/>
      <c r="Y66" s="59" t="s">
        <v>27</v>
      </c>
      <c r="Z66" s="17">
        <v>42439</v>
      </c>
      <c r="AA66" s="18">
        <v>0.65625</v>
      </c>
      <c r="AB66" s="194"/>
      <c r="AC66" s="61" t="s">
        <v>25</v>
      </c>
      <c r="AD66" s="16">
        <v>4000</v>
      </c>
      <c r="AE66" s="195"/>
    </row>
    <row r="67" spans="2:31" ht="24.95" customHeight="1" x14ac:dyDescent="0.25">
      <c r="B67" s="292"/>
      <c r="C67" s="63">
        <f t="shared" ref="C67" si="104">B65+"08:30:00"</f>
        <v>-0.64583333333333326</v>
      </c>
      <c r="D67" s="64">
        <f t="shared" ref="D67" si="105">B65+"09:00:00"</f>
        <v>-0.625</v>
      </c>
      <c r="E67" s="2">
        <v>9</v>
      </c>
      <c r="F67" s="55">
        <f t="shared" si="100"/>
        <v>2.0833333333333259E-2</v>
      </c>
      <c r="G67" s="55">
        <f t="shared" si="101"/>
        <v>0</v>
      </c>
      <c r="H67" s="55">
        <f t="shared" si="102"/>
        <v>0.18749999999999933</v>
      </c>
      <c r="I67" s="56">
        <f t="shared" si="0"/>
        <v>9</v>
      </c>
      <c r="J67" s="57">
        <f t="shared" si="103"/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9"/>
      <c r="X67" s="193"/>
      <c r="Y67" s="65" t="s">
        <v>28</v>
      </c>
      <c r="Z67" s="17">
        <v>42440</v>
      </c>
      <c r="AA67" s="19">
        <v>0.47916666666666669</v>
      </c>
      <c r="AB67" s="196"/>
      <c r="AC67" s="67" t="s">
        <v>26</v>
      </c>
      <c r="AD67" s="12"/>
      <c r="AE67" s="195"/>
    </row>
    <row r="68" spans="2:31" ht="24.95" customHeight="1" x14ac:dyDescent="0.25">
      <c r="B68" s="292"/>
      <c r="C68" s="63">
        <f t="shared" ref="C68" si="106">B65+"09:00:00"</f>
        <v>-0.625</v>
      </c>
      <c r="D68" s="64">
        <f t="shared" ref="D68" si="107">B65+"09:30:00"</f>
        <v>-0.60416666666666674</v>
      </c>
      <c r="E68" s="2">
        <v>9</v>
      </c>
      <c r="F68" s="55">
        <f t="shared" si="100"/>
        <v>2.0833333333333259E-2</v>
      </c>
      <c r="G68" s="55">
        <f t="shared" si="101"/>
        <v>0</v>
      </c>
      <c r="H68" s="55">
        <f t="shared" si="102"/>
        <v>0.18749999999999933</v>
      </c>
      <c r="I68" s="56">
        <f t="shared" si="0"/>
        <v>9</v>
      </c>
      <c r="J68" s="57">
        <f t="shared" si="103"/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9"/>
      <c r="X68" s="193"/>
      <c r="Y68" s="197"/>
      <c r="Z68" s="197"/>
      <c r="AA68" s="197"/>
      <c r="AB68" s="196"/>
      <c r="AC68" s="198"/>
      <c r="AD68" s="198"/>
      <c r="AE68" s="195"/>
    </row>
    <row r="69" spans="2:31" ht="24.95" customHeight="1" x14ac:dyDescent="0.25">
      <c r="B69" s="292"/>
      <c r="C69" s="63">
        <f t="shared" ref="C69" si="108">B65+"09:30:00"</f>
        <v>-0.60416666666666674</v>
      </c>
      <c r="D69" s="64">
        <f t="shared" ref="D69" si="109">B65+"10:00:00"</f>
        <v>-0.58333333333333326</v>
      </c>
      <c r="E69" s="2">
        <v>9</v>
      </c>
      <c r="F69" s="55">
        <f t="shared" si="100"/>
        <v>2.0833333333333481E-2</v>
      </c>
      <c r="G69" s="55">
        <f t="shared" si="101"/>
        <v>0</v>
      </c>
      <c r="H69" s="55">
        <f t="shared" si="102"/>
        <v>0.18750000000000133</v>
      </c>
      <c r="I69" s="56">
        <f t="shared" si="0"/>
        <v>9</v>
      </c>
      <c r="J69" s="57">
        <f t="shared" si="103"/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9"/>
      <c r="X69" s="193"/>
      <c r="Y69" s="71" t="s">
        <v>24</v>
      </c>
      <c r="Z69" s="72"/>
      <c r="AA69" s="73">
        <f>AD66/AC70/24</f>
        <v>1.1904761904761905</v>
      </c>
      <c r="AB69" s="196"/>
      <c r="AC69" s="74" t="s">
        <v>23</v>
      </c>
      <c r="AD69" s="74" t="s">
        <v>29</v>
      </c>
      <c r="AE69" s="195"/>
    </row>
    <row r="70" spans="2:31" ht="24.95" customHeight="1" x14ac:dyDescent="0.25">
      <c r="B70" s="292"/>
      <c r="C70" s="63">
        <f t="shared" ref="C70" si="110">B65+"10:00:00"</f>
        <v>-0.58333333333333326</v>
      </c>
      <c r="D70" s="64">
        <f t="shared" ref="D70" si="111">B65+"10:30:00"</f>
        <v>-0.5625</v>
      </c>
      <c r="E70" s="2">
        <v>9</v>
      </c>
      <c r="F70" s="55">
        <f t="shared" si="100"/>
        <v>2.0833333333333259E-2</v>
      </c>
      <c r="G70" s="55">
        <f t="shared" si="101"/>
        <v>0</v>
      </c>
      <c r="H70" s="55">
        <f t="shared" si="102"/>
        <v>0.18749999999999933</v>
      </c>
      <c r="I70" s="56">
        <f t="shared" si="0"/>
        <v>9</v>
      </c>
      <c r="J70" s="57">
        <f t="shared" si="103"/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9"/>
      <c r="X70" s="199"/>
      <c r="Y70" s="75" t="s">
        <v>22</v>
      </c>
      <c r="Z70" s="76"/>
      <c r="AA70" s="73">
        <f>SUMIFS(H:H,C:C,"&gt;="&amp; (Z66+AA66),D:D,"&lt;=" &amp; (Z67+AA67))-SUMIFS(G:G,C:C,"&gt;="&amp; (Z66+AA66),D:D,"&lt;=" &amp; (Z67+AA67))-AA69</f>
        <v>-1.1904761904761905</v>
      </c>
      <c r="AB70" s="196"/>
      <c r="AC70" s="16">
        <v>140</v>
      </c>
      <c r="AD70" s="77" t="e">
        <f>AD66/(AA69+AA70)/24</f>
        <v>#DIV/0!</v>
      </c>
      <c r="AE70" s="195"/>
    </row>
    <row r="71" spans="2:31" ht="24.95" customHeight="1" thickBot="1" x14ac:dyDescent="0.3">
      <c r="B71" s="292"/>
      <c r="C71" s="63">
        <f t="shared" ref="C71" si="112">B65+"10:30:00"</f>
        <v>-0.5625</v>
      </c>
      <c r="D71" s="64">
        <f t="shared" ref="D71" si="113">B65+"11:00:00"</f>
        <v>-0.54166666666666674</v>
      </c>
      <c r="E71" s="2">
        <v>9</v>
      </c>
      <c r="F71" s="55">
        <f t="shared" si="100"/>
        <v>2.0833333333333259E-2</v>
      </c>
      <c r="G71" s="55">
        <f t="shared" si="101"/>
        <v>0</v>
      </c>
      <c r="H71" s="55">
        <f t="shared" si="102"/>
        <v>0.18749999999999933</v>
      </c>
      <c r="I71" s="56">
        <f t="shared" si="0"/>
        <v>9</v>
      </c>
      <c r="J71" s="57">
        <f t="shared" si="103"/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9"/>
      <c r="X71" s="200"/>
      <c r="Y71" s="201"/>
      <c r="Z71" s="202"/>
      <c r="AA71" s="202"/>
      <c r="AB71" s="202"/>
      <c r="AC71" s="203"/>
      <c r="AD71" s="203"/>
      <c r="AE71" s="204"/>
    </row>
    <row r="72" spans="2:31" ht="24.95" customHeight="1" x14ac:dyDescent="0.25">
      <c r="B72" s="292"/>
      <c r="C72" s="84">
        <f t="shared" ref="C72" si="114">B65+"11:00:00"</f>
        <v>-0.54166666666666674</v>
      </c>
      <c r="D72" s="85">
        <f t="shared" ref="D72" si="115">B65+"11:30:00"</f>
        <v>-0.52083333333333326</v>
      </c>
      <c r="E72" s="2">
        <v>9</v>
      </c>
      <c r="F72" s="55">
        <f t="shared" si="100"/>
        <v>2.0833333333333481E-2</v>
      </c>
      <c r="G72" s="55">
        <f t="shared" si="101"/>
        <v>0</v>
      </c>
      <c r="H72" s="55">
        <f t="shared" si="102"/>
        <v>0.18750000000000133</v>
      </c>
      <c r="I72" s="56">
        <f t="shared" ref="I72:I111" si="116">E72-J72</f>
        <v>9</v>
      </c>
      <c r="J72" s="57">
        <f t="shared" si="103"/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9"/>
      <c r="Y72" s="25"/>
      <c r="Z72" s="25"/>
      <c r="AA72" s="25"/>
      <c r="AB72" s="25"/>
    </row>
    <row r="73" spans="2:31" ht="24.95" customHeight="1" x14ac:dyDescent="0.25">
      <c r="B73" s="292"/>
      <c r="C73" s="63">
        <f t="shared" ref="C73" si="117">B65+"11:30:00"</f>
        <v>-0.52083333333333326</v>
      </c>
      <c r="D73" s="64">
        <f t="shared" ref="D73" si="118">B65+"12:00:00"</f>
        <v>-0.5</v>
      </c>
      <c r="E73" s="2">
        <v>9</v>
      </c>
      <c r="F73" s="55">
        <f t="shared" si="100"/>
        <v>2.0833333333333259E-2</v>
      </c>
      <c r="G73" s="55">
        <f t="shared" si="101"/>
        <v>0</v>
      </c>
      <c r="H73" s="55">
        <f t="shared" si="102"/>
        <v>0.18749999999999933</v>
      </c>
      <c r="I73" s="56">
        <f t="shared" si="116"/>
        <v>9</v>
      </c>
      <c r="J73" s="57">
        <f t="shared" si="103"/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9"/>
      <c r="Y73" s="25"/>
      <c r="Z73" s="25"/>
      <c r="AA73" s="25"/>
      <c r="AB73" s="25"/>
    </row>
    <row r="74" spans="2:31" ht="24.95" customHeight="1" thickBot="1" x14ac:dyDescent="0.3">
      <c r="B74" s="292"/>
      <c r="C74" s="89">
        <f t="shared" ref="C74" si="119">B65+"12:00:00"</f>
        <v>-0.5</v>
      </c>
      <c r="D74" s="90">
        <f t="shared" ref="D74" si="120">B65+"12:30:00"</f>
        <v>-0.47916666666666663</v>
      </c>
      <c r="E74" s="13">
        <v>9</v>
      </c>
      <c r="F74" s="91">
        <f t="shared" si="100"/>
        <v>2.083333333333337E-2</v>
      </c>
      <c r="G74" s="91">
        <f t="shared" si="101"/>
        <v>0</v>
      </c>
      <c r="H74" s="91">
        <f t="shared" si="102"/>
        <v>0.18750000000000033</v>
      </c>
      <c r="I74" s="92">
        <f t="shared" si="116"/>
        <v>9</v>
      </c>
      <c r="J74" s="93">
        <f t="shared" si="103"/>
        <v>0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5"/>
    </row>
    <row r="75" spans="2:31" ht="24.95" customHeight="1" x14ac:dyDescent="0.25">
      <c r="B75" s="292"/>
      <c r="C75" s="94">
        <f t="shared" ref="C75" si="121">B65+"13:30:00"</f>
        <v>-0.4375</v>
      </c>
      <c r="D75" s="95">
        <f t="shared" ref="D75" si="122">B65+"14:00:00"</f>
        <v>-0.41666666666666663</v>
      </c>
      <c r="E75" s="20">
        <v>4.5</v>
      </c>
      <c r="F75" s="96">
        <f>D75-C75</f>
        <v>2.083333333333337E-2</v>
      </c>
      <c r="G75" s="96">
        <f>J75*F75</f>
        <v>0</v>
      </c>
      <c r="H75" s="96">
        <f t="shared" si="102"/>
        <v>9.3750000000000167E-2</v>
      </c>
      <c r="I75" s="97">
        <f t="shared" si="116"/>
        <v>4.5</v>
      </c>
      <c r="J75" s="98">
        <f>SUM(K75:V75)</f>
        <v>0</v>
      </c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X75" s="205"/>
      <c r="Y75" s="206"/>
      <c r="Z75" s="206"/>
      <c r="AA75" s="206"/>
      <c r="AB75" s="206"/>
      <c r="AC75" s="207"/>
      <c r="AD75" s="207"/>
      <c r="AE75" s="208"/>
    </row>
    <row r="76" spans="2:31" ht="24.95" customHeight="1" x14ac:dyDescent="0.25">
      <c r="B76" s="292"/>
      <c r="C76" s="63">
        <f t="shared" ref="C76" si="123">B65+"14:00:00"</f>
        <v>-0.41666666666666663</v>
      </c>
      <c r="D76" s="64">
        <f t="shared" ref="D76" si="124">B65+"14:30:00"</f>
        <v>-0.39583333333333337</v>
      </c>
      <c r="E76" s="2">
        <v>5</v>
      </c>
      <c r="F76" s="55">
        <f t="shared" ref="F76:F83" si="125">D76-C76</f>
        <v>2.0833333333333259E-2</v>
      </c>
      <c r="G76" s="55">
        <f t="shared" ref="G76:G83" si="126">J76*F76</f>
        <v>0</v>
      </c>
      <c r="H76" s="55">
        <f t="shared" si="102"/>
        <v>0.1041666666666663</v>
      </c>
      <c r="I76" s="56">
        <f t="shared" si="116"/>
        <v>5</v>
      </c>
      <c r="J76" s="57">
        <f t="shared" ref="J76:J83" si="127">SUM(K76:V76)</f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9"/>
      <c r="X76" s="209"/>
      <c r="Y76" s="59" t="s">
        <v>27</v>
      </c>
      <c r="Z76" s="17">
        <v>42440</v>
      </c>
      <c r="AA76" s="18">
        <v>0.5625</v>
      </c>
      <c r="AB76" s="210"/>
      <c r="AC76" s="61" t="s">
        <v>25</v>
      </c>
      <c r="AD76" s="16">
        <v>300</v>
      </c>
      <c r="AE76" s="211"/>
    </row>
    <row r="77" spans="2:31" ht="24.95" customHeight="1" x14ac:dyDescent="0.25">
      <c r="B77" s="292"/>
      <c r="C77" s="63">
        <f t="shared" ref="C77" si="128">B65+"14:30:00"</f>
        <v>-0.39583333333333337</v>
      </c>
      <c r="D77" s="64">
        <f t="shared" ref="D77" si="129">B65+"15:00:00"</f>
        <v>-0.375</v>
      </c>
      <c r="E77" s="2">
        <v>5</v>
      </c>
      <c r="F77" s="55">
        <f t="shared" si="125"/>
        <v>2.083333333333337E-2</v>
      </c>
      <c r="G77" s="55">
        <f t="shared" si="126"/>
        <v>0</v>
      </c>
      <c r="H77" s="55">
        <f t="shared" si="102"/>
        <v>0.10416666666666685</v>
      </c>
      <c r="I77" s="56">
        <f t="shared" si="116"/>
        <v>5</v>
      </c>
      <c r="J77" s="57">
        <f t="shared" si="127"/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9"/>
      <c r="X77" s="209"/>
      <c r="Y77" s="65" t="s">
        <v>28</v>
      </c>
      <c r="Z77" s="17">
        <v>42440</v>
      </c>
      <c r="AA77" s="19">
        <v>0.625</v>
      </c>
      <c r="AB77" s="212"/>
      <c r="AC77" s="67" t="s">
        <v>26</v>
      </c>
      <c r="AD77" s="12"/>
      <c r="AE77" s="211"/>
    </row>
    <row r="78" spans="2:31" ht="24.95" customHeight="1" x14ac:dyDescent="0.25">
      <c r="B78" s="292"/>
      <c r="C78" s="63">
        <f>B65+"15:00:00"</f>
        <v>-0.375</v>
      </c>
      <c r="D78" s="64">
        <f t="shared" ref="D78" si="130">B65+"15:30:00"</f>
        <v>-0.35416666666666663</v>
      </c>
      <c r="E78" s="2">
        <v>6</v>
      </c>
      <c r="F78" s="55">
        <f t="shared" si="125"/>
        <v>2.083333333333337E-2</v>
      </c>
      <c r="G78" s="55">
        <f t="shared" si="126"/>
        <v>0</v>
      </c>
      <c r="H78" s="55">
        <f t="shared" si="102"/>
        <v>0.12500000000000022</v>
      </c>
      <c r="I78" s="56">
        <f t="shared" si="116"/>
        <v>6</v>
      </c>
      <c r="J78" s="57">
        <f t="shared" si="127"/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9"/>
      <c r="X78" s="209"/>
      <c r="Y78" s="213"/>
      <c r="Z78" s="213"/>
      <c r="AA78" s="213"/>
      <c r="AB78" s="212"/>
      <c r="AC78" s="214"/>
      <c r="AD78" s="214"/>
      <c r="AE78" s="211"/>
    </row>
    <row r="79" spans="2:31" ht="24.95" customHeight="1" x14ac:dyDescent="0.25">
      <c r="B79" s="292"/>
      <c r="C79" s="63">
        <f t="shared" ref="C79" si="131">B65+"15:30:00"</f>
        <v>-0.35416666666666663</v>
      </c>
      <c r="D79" s="64">
        <f t="shared" ref="D79" si="132">B65+"16:00:00"</f>
        <v>-0.33333333333333337</v>
      </c>
      <c r="E79" s="2">
        <v>6</v>
      </c>
      <c r="F79" s="55">
        <f t="shared" si="125"/>
        <v>2.0833333333333259E-2</v>
      </c>
      <c r="G79" s="55">
        <f t="shared" si="126"/>
        <v>0</v>
      </c>
      <c r="H79" s="55">
        <f t="shared" si="102"/>
        <v>0.12499999999999956</v>
      </c>
      <c r="I79" s="56">
        <f t="shared" si="116"/>
        <v>6</v>
      </c>
      <c r="J79" s="57">
        <f t="shared" si="127"/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9"/>
      <c r="X79" s="209"/>
      <c r="Y79" s="71" t="s">
        <v>24</v>
      </c>
      <c r="Z79" s="72"/>
      <c r="AA79" s="73">
        <f>AD76/AC80/24</f>
        <v>0.10416666666666667</v>
      </c>
      <c r="AB79" s="212"/>
      <c r="AC79" s="74" t="s">
        <v>23</v>
      </c>
      <c r="AD79" s="74" t="s">
        <v>29</v>
      </c>
      <c r="AE79" s="211"/>
    </row>
    <row r="80" spans="2:31" ht="24.95" customHeight="1" x14ac:dyDescent="0.25">
      <c r="B80" s="292"/>
      <c r="C80" s="63">
        <f t="shared" ref="C80" si="133">B65+"16:00:00"</f>
        <v>-0.33333333333333337</v>
      </c>
      <c r="D80" s="64">
        <f t="shared" ref="D80" si="134">B65+"16:30:00"</f>
        <v>-0.3125</v>
      </c>
      <c r="E80" s="2">
        <v>6</v>
      </c>
      <c r="F80" s="55">
        <f t="shared" si="125"/>
        <v>2.083333333333337E-2</v>
      </c>
      <c r="G80" s="55">
        <f t="shared" si="126"/>
        <v>0</v>
      </c>
      <c r="H80" s="55">
        <f t="shared" si="102"/>
        <v>0.12500000000000022</v>
      </c>
      <c r="I80" s="56">
        <f t="shared" si="116"/>
        <v>6</v>
      </c>
      <c r="J80" s="57">
        <f t="shared" si="127"/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9"/>
      <c r="X80" s="215"/>
      <c r="Y80" s="75" t="s">
        <v>22</v>
      </c>
      <c r="Z80" s="76"/>
      <c r="AA80" s="73">
        <f>SUMIFS(H:H,C:C,"&gt;="&amp; (Z76+AA76),D:D,"&lt;=" &amp; (Z77+AA77))-SUMIFS(G:G,C:C,"&gt;="&amp; (Z76+AA76),D:D,"&lt;=" &amp; (Z77+AA77))-AA79</f>
        <v>-0.10416666666666667</v>
      </c>
      <c r="AB80" s="212"/>
      <c r="AC80" s="16">
        <v>120</v>
      </c>
      <c r="AD80" s="77" t="e">
        <f>AD76/(AA79+AA80)/24</f>
        <v>#DIV/0!</v>
      </c>
      <c r="AE80" s="211"/>
    </row>
    <row r="81" spans="2:31" ht="24.95" customHeight="1" thickBot="1" x14ac:dyDescent="0.3">
      <c r="B81" s="292"/>
      <c r="C81" s="63">
        <f t="shared" ref="C81" si="135">B65+"16:30:00"</f>
        <v>-0.3125</v>
      </c>
      <c r="D81" s="64">
        <f t="shared" ref="D81" si="136">B65+"17:00:00"</f>
        <v>-0.29166666666666663</v>
      </c>
      <c r="E81" s="2">
        <v>6</v>
      </c>
      <c r="F81" s="55">
        <f t="shared" si="125"/>
        <v>2.083333333333337E-2</v>
      </c>
      <c r="G81" s="55">
        <f t="shared" si="126"/>
        <v>0</v>
      </c>
      <c r="H81" s="55">
        <f t="shared" si="102"/>
        <v>0.12500000000000022</v>
      </c>
      <c r="I81" s="56">
        <f t="shared" si="116"/>
        <v>6</v>
      </c>
      <c r="J81" s="57">
        <f t="shared" si="127"/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9"/>
      <c r="X81" s="216"/>
      <c r="Y81" s="217"/>
      <c r="Z81" s="218"/>
      <c r="AA81" s="218"/>
      <c r="AB81" s="218"/>
      <c r="AC81" s="219"/>
      <c r="AD81" s="219"/>
      <c r="AE81" s="220"/>
    </row>
    <row r="82" spans="2:31" ht="24.95" customHeight="1" x14ac:dyDescent="0.25">
      <c r="B82" s="292"/>
      <c r="C82" s="63">
        <f t="shared" ref="C82" si="137">B65+"17:00:00"</f>
        <v>-0.29166666666666663</v>
      </c>
      <c r="D82" s="64">
        <f t="shared" ref="D82" si="138">B65+"17:30:00"</f>
        <v>-0.27083333333333337</v>
      </c>
      <c r="E82" s="2">
        <v>6</v>
      </c>
      <c r="F82" s="55">
        <f t="shared" si="125"/>
        <v>2.0833333333333259E-2</v>
      </c>
      <c r="G82" s="55">
        <f t="shared" si="126"/>
        <v>0</v>
      </c>
      <c r="H82" s="55">
        <f t="shared" si="102"/>
        <v>0.12499999999999956</v>
      </c>
      <c r="I82" s="56">
        <f t="shared" si="116"/>
        <v>6</v>
      </c>
      <c r="J82" s="57">
        <f t="shared" si="127"/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9"/>
      <c r="Y82" s="25"/>
      <c r="Z82" s="25"/>
      <c r="AA82" s="25"/>
      <c r="AB82" s="25"/>
    </row>
    <row r="83" spans="2:31" ht="24.95" customHeight="1" thickBot="1" x14ac:dyDescent="0.3">
      <c r="B83" s="293"/>
      <c r="C83" s="114">
        <f t="shared" ref="C83" si="139">B65+"17:30:00"</f>
        <v>-0.27083333333333337</v>
      </c>
      <c r="D83" s="115">
        <f t="shared" ref="D83" si="140">B65+"18:00:00"</f>
        <v>-0.25</v>
      </c>
      <c r="E83" s="1">
        <v>6</v>
      </c>
      <c r="F83" s="116">
        <f t="shared" si="125"/>
        <v>2.083333333333337E-2</v>
      </c>
      <c r="G83" s="116">
        <f t="shared" si="126"/>
        <v>0</v>
      </c>
      <c r="H83" s="116">
        <f t="shared" si="102"/>
        <v>0.12500000000000022</v>
      </c>
      <c r="I83" s="117">
        <f t="shared" si="116"/>
        <v>6</v>
      </c>
      <c r="J83" s="118">
        <f t="shared" si="127"/>
        <v>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0"/>
      <c r="Y83" s="25"/>
      <c r="Z83" s="25"/>
      <c r="AA83" s="25"/>
      <c r="AB83" s="25"/>
    </row>
    <row r="84" spans="2:31" ht="24.95" customHeight="1" thickTop="1" x14ac:dyDescent="0.25">
      <c r="B84" s="294">
        <f>AF7</f>
        <v>0</v>
      </c>
      <c r="C84" s="119">
        <f t="shared" ref="C84" si="141">B84+"07:45:00"</f>
        <v>0.32291666666666669</v>
      </c>
      <c r="D84" s="120">
        <f t="shared" ref="D84" si="142">B84+"08:00:00"</f>
        <v>0.33333333333333331</v>
      </c>
      <c r="E84" s="7">
        <v>3</v>
      </c>
      <c r="F84" s="46">
        <f>D84-C84</f>
        <v>1.041666666666663E-2</v>
      </c>
      <c r="G84" s="46">
        <f>J84*F84</f>
        <v>0</v>
      </c>
      <c r="H84" s="46">
        <f>F84*E84</f>
        <v>3.1249999999999889E-2</v>
      </c>
      <c r="I84" s="47">
        <f t="shared" si="116"/>
        <v>3</v>
      </c>
      <c r="J84" s="48">
        <f>SUM(K84:V84)</f>
        <v>0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/>
      <c r="X84" s="221"/>
      <c r="Y84" s="222"/>
      <c r="Z84" s="222"/>
      <c r="AA84" s="222"/>
      <c r="AB84" s="222"/>
      <c r="AC84" s="223"/>
      <c r="AD84" s="223"/>
      <c r="AE84" s="224"/>
    </row>
    <row r="85" spans="2:31" ht="24.95" customHeight="1" x14ac:dyDescent="0.25">
      <c r="B85" s="295"/>
      <c r="C85" s="53">
        <f t="shared" ref="C85:C104" si="143">B84+"08:00:00"</f>
        <v>0.33333333333333331</v>
      </c>
      <c r="D85" s="54">
        <f t="shared" ref="D85" si="144">B84+"08:30:00"</f>
        <v>0.35416666666666669</v>
      </c>
      <c r="E85" s="2">
        <v>9</v>
      </c>
      <c r="F85" s="55">
        <f t="shared" ref="F85:F93" si="145">D85-C85</f>
        <v>2.083333333333337E-2</v>
      </c>
      <c r="G85" s="55">
        <f t="shared" ref="G85:G93" si="146">J85*F85</f>
        <v>0</v>
      </c>
      <c r="H85" s="55">
        <f t="shared" ref="H85:H102" si="147">F85*E85</f>
        <v>0.18750000000000033</v>
      </c>
      <c r="I85" s="56">
        <f t="shared" si="116"/>
        <v>9</v>
      </c>
      <c r="J85" s="57">
        <f t="shared" ref="J85:J93" si="148">SUM(K85:V85)</f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9"/>
      <c r="X85" s="225"/>
      <c r="Y85" s="59" t="s">
        <v>27</v>
      </c>
      <c r="Z85" s="17">
        <v>42440</v>
      </c>
      <c r="AA85" s="18">
        <v>0.65625</v>
      </c>
      <c r="AB85" s="226"/>
      <c r="AC85" s="61" t="s">
        <v>25</v>
      </c>
      <c r="AD85" s="16">
        <v>4000</v>
      </c>
      <c r="AE85" s="227"/>
    </row>
    <row r="86" spans="2:31" ht="24.95" customHeight="1" x14ac:dyDescent="0.25">
      <c r="B86" s="295"/>
      <c r="C86" s="63">
        <f t="shared" ref="C86" si="149">B84+"08:30:00"</f>
        <v>0.35416666666666669</v>
      </c>
      <c r="D86" s="64">
        <f t="shared" ref="D86" si="150">B84+"09:00:00"</f>
        <v>0.375</v>
      </c>
      <c r="E86" s="2">
        <v>9</v>
      </c>
      <c r="F86" s="55">
        <f t="shared" si="145"/>
        <v>2.0833333333333315E-2</v>
      </c>
      <c r="G86" s="55">
        <f t="shared" si="146"/>
        <v>0</v>
      </c>
      <c r="H86" s="55">
        <f t="shared" si="147"/>
        <v>0.18749999999999983</v>
      </c>
      <c r="I86" s="56">
        <f t="shared" si="116"/>
        <v>9</v>
      </c>
      <c r="J86" s="57">
        <f t="shared" si="148"/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9"/>
      <c r="X86" s="225"/>
      <c r="Y86" s="65" t="s">
        <v>28</v>
      </c>
      <c r="Z86" s="17">
        <v>42441</v>
      </c>
      <c r="AA86" s="19">
        <v>0.47916666666666669</v>
      </c>
      <c r="AB86" s="228"/>
      <c r="AC86" s="67" t="s">
        <v>26</v>
      </c>
      <c r="AD86" s="12"/>
      <c r="AE86" s="227"/>
    </row>
    <row r="87" spans="2:31" ht="24.95" customHeight="1" x14ac:dyDescent="0.25">
      <c r="B87" s="295"/>
      <c r="C87" s="63">
        <f t="shared" ref="C87" si="151">B84+"09:00:00"</f>
        <v>0.375</v>
      </c>
      <c r="D87" s="64">
        <f t="shared" ref="D87" si="152">B84+"09:30:00"</f>
        <v>0.39583333333333331</v>
      </c>
      <c r="E87" s="2">
        <v>9</v>
      </c>
      <c r="F87" s="55">
        <f t="shared" si="145"/>
        <v>2.0833333333333315E-2</v>
      </c>
      <c r="G87" s="55">
        <f t="shared" si="146"/>
        <v>0</v>
      </c>
      <c r="H87" s="55">
        <f t="shared" si="147"/>
        <v>0.18749999999999983</v>
      </c>
      <c r="I87" s="56">
        <f t="shared" si="116"/>
        <v>9</v>
      </c>
      <c r="J87" s="57">
        <f t="shared" si="148"/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9"/>
      <c r="X87" s="225"/>
      <c r="Y87" s="229"/>
      <c r="Z87" s="229"/>
      <c r="AA87" s="229"/>
      <c r="AB87" s="228"/>
      <c r="AC87" s="230"/>
      <c r="AD87" s="230"/>
      <c r="AE87" s="227"/>
    </row>
    <row r="88" spans="2:31" ht="24.95" customHeight="1" x14ac:dyDescent="0.25">
      <c r="B88" s="295"/>
      <c r="C88" s="63">
        <f t="shared" ref="C88" si="153">B84+"09:30:00"</f>
        <v>0.39583333333333331</v>
      </c>
      <c r="D88" s="64">
        <f t="shared" ref="D88" si="154">B84+"10:00:00"</f>
        <v>0.41666666666666669</v>
      </c>
      <c r="E88" s="2">
        <v>9</v>
      </c>
      <c r="F88" s="55">
        <f t="shared" si="145"/>
        <v>2.083333333333337E-2</v>
      </c>
      <c r="G88" s="55">
        <f t="shared" si="146"/>
        <v>0</v>
      </c>
      <c r="H88" s="55">
        <f t="shared" si="147"/>
        <v>0.18750000000000033</v>
      </c>
      <c r="I88" s="56">
        <f t="shared" si="116"/>
        <v>9</v>
      </c>
      <c r="J88" s="57">
        <f t="shared" si="148"/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9"/>
      <c r="X88" s="225"/>
      <c r="Y88" s="71" t="s">
        <v>24</v>
      </c>
      <c r="Z88" s="72"/>
      <c r="AA88" s="73">
        <f>AD85/AC89/24</f>
        <v>1.1904761904761905</v>
      </c>
      <c r="AB88" s="228"/>
      <c r="AC88" s="74" t="s">
        <v>23</v>
      </c>
      <c r="AD88" s="74" t="s">
        <v>29</v>
      </c>
      <c r="AE88" s="227"/>
    </row>
    <row r="89" spans="2:31" ht="24.95" customHeight="1" x14ac:dyDescent="0.25">
      <c r="B89" s="295"/>
      <c r="C89" s="63">
        <f t="shared" ref="C89" si="155">B84+"10:00:00"</f>
        <v>0.41666666666666669</v>
      </c>
      <c r="D89" s="64">
        <f t="shared" ref="D89" si="156">B84+"10:30:00"</f>
        <v>0.4375</v>
      </c>
      <c r="E89" s="2">
        <v>9</v>
      </c>
      <c r="F89" s="55">
        <f t="shared" si="145"/>
        <v>2.0833333333333315E-2</v>
      </c>
      <c r="G89" s="55">
        <f t="shared" si="146"/>
        <v>0</v>
      </c>
      <c r="H89" s="55">
        <f t="shared" si="147"/>
        <v>0.18749999999999983</v>
      </c>
      <c r="I89" s="56">
        <f t="shared" si="116"/>
        <v>9</v>
      </c>
      <c r="J89" s="57">
        <f t="shared" si="148"/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9"/>
      <c r="X89" s="225"/>
      <c r="Y89" s="75" t="s">
        <v>22</v>
      </c>
      <c r="Z89" s="76"/>
      <c r="AA89" s="73">
        <f>SUMIFS(H:H,C:C,"&gt;="&amp; (Z85+AA85),D:D,"&lt;=" &amp; (Z86+AA86))-SUMIFS(G:G,C:C,"&gt;="&amp; (Z85+AA85),D:D,"&lt;=" &amp; (Z86+AA86))-AA88</f>
        <v>-1.1904761904761905</v>
      </c>
      <c r="AB89" s="228"/>
      <c r="AC89" s="16">
        <v>140</v>
      </c>
      <c r="AD89" s="77" t="e">
        <f>AD85/(AA88+AA89)/24</f>
        <v>#DIV/0!</v>
      </c>
      <c r="AE89" s="227"/>
    </row>
    <row r="90" spans="2:31" ht="24.95" customHeight="1" thickBot="1" x14ac:dyDescent="0.3">
      <c r="B90" s="295"/>
      <c r="C90" s="63">
        <f t="shared" ref="C90" si="157">B84+"10:30:00"</f>
        <v>0.4375</v>
      </c>
      <c r="D90" s="64">
        <f t="shared" ref="D90" si="158">B84+"11:00:00"</f>
        <v>0.45833333333333331</v>
      </c>
      <c r="E90" s="2">
        <v>9</v>
      </c>
      <c r="F90" s="55">
        <f t="shared" si="145"/>
        <v>2.0833333333333315E-2</v>
      </c>
      <c r="G90" s="55">
        <f t="shared" si="146"/>
        <v>0</v>
      </c>
      <c r="H90" s="55">
        <f t="shared" si="147"/>
        <v>0.18749999999999983</v>
      </c>
      <c r="I90" s="56">
        <f t="shared" si="116"/>
        <v>9</v>
      </c>
      <c r="J90" s="57">
        <f t="shared" si="148"/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9"/>
      <c r="X90" s="231"/>
      <c r="Y90" s="232"/>
      <c r="Z90" s="233"/>
      <c r="AA90" s="233"/>
      <c r="AB90" s="233"/>
      <c r="AC90" s="234"/>
      <c r="AD90" s="234"/>
      <c r="AE90" s="235"/>
    </row>
    <row r="91" spans="2:31" ht="24.95" customHeight="1" x14ac:dyDescent="0.25">
      <c r="B91" s="295"/>
      <c r="C91" s="84">
        <f t="shared" ref="C91" si="159">B84+"11:00:00"</f>
        <v>0.45833333333333331</v>
      </c>
      <c r="D91" s="85">
        <f t="shared" ref="D91" si="160">B84+"11:30:00"</f>
        <v>0.47916666666666669</v>
      </c>
      <c r="E91" s="2">
        <v>9</v>
      </c>
      <c r="F91" s="55">
        <f t="shared" si="145"/>
        <v>2.083333333333337E-2</v>
      </c>
      <c r="G91" s="55">
        <f t="shared" si="146"/>
        <v>0</v>
      </c>
      <c r="H91" s="55">
        <f t="shared" si="147"/>
        <v>0.18750000000000033</v>
      </c>
      <c r="I91" s="56">
        <f t="shared" si="116"/>
        <v>9</v>
      </c>
      <c r="J91" s="57">
        <f t="shared" si="148"/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9"/>
      <c r="Y91" s="25"/>
      <c r="Z91" s="25"/>
      <c r="AA91" s="25"/>
      <c r="AB91" s="25"/>
    </row>
    <row r="92" spans="2:31" ht="24.95" customHeight="1" x14ac:dyDescent="0.25">
      <c r="B92" s="295"/>
      <c r="C92" s="63">
        <f t="shared" ref="C92" si="161">B84+"11:30:00"</f>
        <v>0.47916666666666669</v>
      </c>
      <c r="D92" s="64">
        <f t="shared" ref="D92" si="162">B84+"12:00:00"</f>
        <v>0.5</v>
      </c>
      <c r="E92" s="2">
        <v>9</v>
      </c>
      <c r="F92" s="55">
        <f t="shared" si="145"/>
        <v>2.0833333333333315E-2</v>
      </c>
      <c r="G92" s="55">
        <f t="shared" si="146"/>
        <v>0</v>
      </c>
      <c r="H92" s="55">
        <f t="shared" si="147"/>
        <v>0.18749999999999983</v>
      </c>
      <c r="I92" s="56">
        <f t="shared" si="116"/>
        <v>9</v>
      </c>
      <c r="J92" s="57">
        <f t="shared" si="148"/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9"/>
      <c r="Y92" s="25"/>
      <c r="Z92" s="25"/>
      <c r="AA92" s="25"/>
      <c r="AB92" s="25"/>
    </row>
    <row r="93" spans="2:31" ht="24.95" customHeight="1" thickBot="1" x14ac:dyDescent="0.3">
      <c r="B93" s="295"/>
      <c r="C93" s="89">
        <f t="shared" ref="C93" si="163">B84+"12:00:00"</f>
        <v>0.5</v>
      </c>
      <c r="D93" s="90">
        <f t="shared" ref="D93" si="164">B84+"12:30:00"</f>
        <v>0.52083333333333337</v>
      </c>
      <c r="E93" s="13">
        <v>9</v>
      </c>
      <c r="F93" s="91">
        <f t="shared" si="145"/>
        <v>2.083333333333337E-2</v>
      </c>
      <c r="G93" s="91">
        <f t="shared" si="146"/>
        <v>0</v>
      </c>
      <c r="H93" s="91">
        <f t="shared" si="147"/>
        <v>0.18750000000000033</v>
      </c>
      <c r="I93" s="92">
        <f t="shared" si="116"/>
        <v>9</v>
      </c>
      <c r="J93" s="93">
        <f t="shared" si="148"/>
        <v>0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5"/>
      <c r="Y93" s="25"/>
      <c r="Z93" s="25"/>
      <c r="AA93" s="25"/>
      <c r="AB93" s="25"/>
    </row>
    <row r="94" spans="2:31" ht="24.95" customHeight="1" x14ac:dyDescent="0.25">
      <c r="B94" s="295"/>
      <c r="C94" s="94">
        <f t="shared" ref="C94" si="165">B84+"13:30:00"</f>
        <v>0.5625</v>
      </c>
      <c r="D94" s="95">
        <f t="shared" ref="D94" si="166">B84+"14:00:00"</f>
        <v>0.58333333333333337</v>
      </c>
      <c r="E94" s="20">
        <v>4.5</v>
      </c>
      <c r="F94" s="96">
        <f>D94-C94</f>
        <v>2.083333333333337E-2</v>
      </c>
      <c r="G94" s="96">
        <f>J94*F94</f>
        <v>0</v>
      </c>
      <c r="H94" s="96">
        <f t="shared" si="147"/>
        <v>9.3750000000000167E-2</v>
      </c>
      <c r="I94" s="97">
        <f t="shared" si="116"/>
        <v>4.5</v>
      </c>
      <c r="J94" s="98">
        <f>SUM(K94:V94)</f>
        <v>0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X94" s="236"/>
      <c r="Y94" s="237"/>
      <c r="Z94" s="237"/>
      <c r="AA94" s="237"/>
      <c r="AB94" s="237"/>
      <c r="AC94" s="238"/>
      <c r="AD94" s="238"/>
      <c r="AE94" s="239"/>
    </row>
    <row r="95" spans="2:31" ht="24.95" customHeight="1" x14ac:dyDescent="0.25">
      <c r="B95" s="295"/>
      <c r="C95" s="63">
        <f t="shared" ref="C95" si="167">B84+"14:00:00"</f>
        <v>0.58333333333333337</v>
      </c>
      <c r="D95" s="64">
        <f t="shared" ref="D95" si="168">B84+"14:30:00"</f>
        <v>0.60416666666666663</v>
      </c>
      <c r="E95" s="2">
        <v>5</v>
      </c>
      <c r="F95" s="55">
        <f t="shared" ref="F95:F102" si="169">D95-C95</f>
        <v>2.0833333333333259E-2</v>
      </c>
      <c r="G95" s="55">
        <f t="shared" ref="G95:G102" si="170">J95*F95</f>
        <v>0</v>
      </c>
      <c r="H95" s="55">
        <f t="shared" si="147"/>
        <v>0.1041666666666663</v>
      </c>
      <c r="I95" s="56">
        <f t="shared" si="116"/>
        <v>5</v>
      </c>
      <c r="J95" s="57">
        <f t="shared" ref="J95:J102" si="171">SUM(K95:V95)</f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9"/>
      <c r="X95" s="240"/>
      <c r="Y95" s="59" t="s">
        <v>27</v>
      </c>
      <c r="Z95" s="17">
        <v>42441</v>
      </c>
      <c r="AA95" s="18">
        <v>0.5625</v>
      </c>
      <c r="AB95" s="241"/>
      <c r="AC95" s="61" t="s">
        <v>25</v>
      </c>
      <c r="AD95" s="16">
        <v>300</v>
      </c>
      <c r="AE95" s="242"/>
    </row>
    <row r="96" spans="2:31" ht="24.95" customHeight="1" x14ac:dyDescent="0.25">
      <c r="B96" s="295"/>
      <c r="C96" s="63">
        <f t="shared" ref="C96" si="172">B84+"14:30:00"</f>
        <v>0.60416666666666663</v>
      </c>
      <c r="D96" s="64">
        <f t="shared" ref="D96" si="173">B84+"15:00:00"</f>
        <v>0.625</v>
      </c>
      <c r="E96" s="2">
        <v>5</v>
      </c>
      <c r="F96" s="55">
        <f t="shared" si="169"/>
        <v>2.083333333333337E-2</v>
      </c>
      <c r="G96" s="55">
        <f t="shared" si="170"/>
        <v>0</v>
      </c>
      <c r="H96" s="55">
        <f t="shared" si="147"/>
        <v>0.10416666666666685</v>
      </c>
      <c r="I96" s="56">
        <f t="shared" si="116"/>
        <v>5</v>
      </c>
      <c r="J96" s="57">
        <f t="shared" si="171"/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9"/>
      <c r="X96" s="240"/>
      <c r="Y96" s="65" t="s">
        <v>28</v>
      </c>
      <c r="Z96" s="17">
        <v>42441</v>
      </c>
      <c r="AA96" s="19">
        <v>0.625</v>
      </c>
      <c r="AB96" s="243"/>
      <c r="AC96" s="67" t="s">
        <v>26</v>
      </c>
      <c r="AD96" s="12"/>
      <c r="AE96" s="242"/>
    </row>
    <row r="97" spans="2:31" ht="24.95" customHeight="1" x14ac:dyDescent="0.25">
      <c r="B97" s="295"/>
      <c r="C97" s="63">
        <f>B84+"15:00:00"</f>
        <v>0.625</v>
      </c>
      <c r="D97" s="64">
        <f t="shared" ref="D97" si="174">B84+"15:30:00"</f>
        <v>0.64583333333333337</v>
      </c>
      <c r="E97" s="2">
        <v>6</v>
      </c>
      <c r="F97" s="55">
        <f t="shared" si="169"/>
        <v>2.083333333333337E-2</v>
      </c>
      <c r="G97" s="55">
        <f t="shared" si="170"/>
        <v>0</v>
      </c>
      <c r="H97" s="55">
        <f t="shared" si="147"/>
        <v>0.12500000000000022</v>
      </c>
      <c r="I97" s="56">
        <f t="shared" si="116"/>
        <v>6</v>
      </c>
      <c r="J97" s="57">
        <f t="shared" si="171"/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9"/>
      <c r="X97" s="240"/>
      <c r="Y97" s="244"/>
      <c r="Z97" s="244"/>
      <c r="AA97" s="244"/>
      <c r="AB97" s="243"/>
      <c r="AC97" s="245"/>
      <c r="AD97" s="245"/>
      <c r="AE97" s="242"/>
    </row>
    <row r="98" spans="2:31" ht="24.95" customHeight="1" x14ac:dyDescent="0.25">
      <c r="B98" s="295"/>
      <c r="C98" s="63">
        <f t="shared" ref="C98" si="175">B84+"15:30:00"</f>
        <v>0.64583333333333337</v>
      </c>
      <c r="D98" s="64">
        <f t="shared" ref="D98" si="176">B84+"16:00:00"</f>
        <v>0.66666666666666663</v>
      </c>
      <c r="E98" s="2">
        <v>6</v>
      </c>
      <c r="F98" s="55">
        <f t="shared" si="169"/>
        <v>2.0833333333333259E-2</v>
      </c>
      <c r="G98" s="55">
        <f t="shared" si="170"/>
        <v>0</v>
      </c>
      <c r="H98" s="55">
        <f t="shared" si="147"/>
        <v>0.12499999999999956</v>
      </c>
      <c r="I98" s="56">
        <f t="shared" si="116"/>
        <v>6</v>
      </c>
      <c r="J98" s="57">
        <f t="shared" si="171"/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9"/>
      <c r="X98" s="240"/>
      <c r="Y98" s="71" t="s">
        <v>24</v>
      </c>
      <c r="Z98" s="72"/>
      <c r="AA98" s="73">
        <f>AD95/AC99/24</f>
        <v>0.10416666666666667</v>
      </c>
      <c r="AB98" s="243"/>
      <c r="AC98" s="74" t="s">
        <v>23</v>
      </c>
      <c r="AD98" s="74" t="s">
        <v>29</v>
      </c>
      <c r="AE98" s="242"/>
    </row>
    <row r="99" spans="2:31" ht="24.95" customHeight="1" x14ac:dyDescent="0.25">
      <c r="B99" s="295"/>
      <c r="C99" s="63">
        <f t="shared" ref="C99" si="177">B84+"16:00:00"</f>
        <v>0.66666666666666663</v>
      </c>
      <c r="D99" s="64">
        <f t="shared" ref="D99" si="178">B84+"16:30:00"</f>
        <v>0.6875</v>
      </c>
      <c r="E99" s="2">
        <v>6</v>
      </c>
      <c r="F99" s="55">
        <f t="shared" si="169"/>
        <v>2.083333333333337E-2</v>
      </c>
      <c r="G99" s="55">
        <f t="shared" si="170"/>
        <v>0</v>
      </c>
      <c r="H99" s="55">
        <f t="shared" si="147"/>
        <v>0.12500000000000022</v>
      </c>
      <c r="I99" s="56">
        <f t="shared" si="116"/>
        <v>6</v>
      </c>
      <c r="J99" s="57">
        <f t="shared" si="171"/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9"/>
      <c r="X99" s="240"/>
      <c r="Y99" s="75" t="s">
        <v>22</v>
      </c>
      <c r="Z99" s="76"/>
      <c r="AA99" s="73">
        <f>SUMIFS(H:H,C:C,"&gt;="&amp; (Z95+AA95),D:D,"&lt;=" &amp; (Z96+AA96))-SUMIFS(G:G,C:C,"&gt;="&amp; (Z95+AA95),D:D,"&lt;=" &amp; (Z96+AA96))-AA98</f>
        <v>-0.10416666666666667</v>
      </c>
      <c r="AB99" s="243"/>
      <c r="AC99" s="16">
        <v>120</v>
      </c>
      <c r="AD99" s="77" t="e">
        <f>AD95/(AA98+AA99)/24</f>
        <v>#DIV/0!</v>
      </c>
      <c r="AE99" s="242"/>
    </row>
    <row r="100" spans="2:31" ht="24.95" customHeight="1" thickBot="1" x14ac:dyDescent="0.3">
      <c r="B100" s="295"/>
      <c r="C100" s="63">
        <f t="shared" ref="C100" si="179">B84+"16:30:00"</f>
        <v>0.6875</v>
      </c>
      <c r="D100" s="64">
        <f t="shared" ref="D100" si="180">B84+"17:00:00"</f>
        <v>0.70833333333333337</v>
      </c>
      <c r="E100" s="2">
        <v>6</v>
      </c>
      <c r="F100" s="55">
        <f t="shared" si="169"/>
        <v>2.083333333333337E-2</v>
      </c>
      <c r="G100" s="55">
        <f t="shared" si="170"/>
        <v>0</v>
      </c>
      <c r="H100" s="55">
        <f t="shared" si="147"/>
        <v>0.12500000000000022</v>
      </c>
      <c r="I100" s="56">
        <f t="shared" si="116"/>
        <v>6</v>
      </c>
      <c r="J100" s="57">
        <f t="shared" si="171"/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9"/>
      <c r="X100" s="246"/>
      <c r="Y100" s="247"/>
      <c r="Z100" s="248"/>
      <c r="AA100" s="248"/>
      <c r="AB100" s="248"/>
      <c r="AC100" s="249"/>
      <c r="AD100" s="249"/>
      <c r="AE100" s="250"/>
    </row>
    <row r="101" spans="2:31" ht="24.95" customHeight="1" x14ac:dyDescent="0.25">
      <c r="B101" s="295"/>
      <c r="C101" s="63">
        <f t="shared" ref="C101" si="181">B84+"17:00:00"</f>
        <v>0.70833333333333337</v>
      </c>
      <c r="D101" s="64">
        <f t="shared" ref="D101" si="182">B84+"17:30:00"</f>
        <v>0.72916666666666663</v>
      </c>
      <c r="E101" s="2">
        <v>6</v>
      </c>
      <c r="F101" s="55">
        <f t="shared" si="169"/>
        <v>2.0833333333333259E-2</v>
      </c>
      <c r="G101" s="55">
        <f t="shared" si="170"/>
        <v>0</v>
      </c>
      <c r="H101" s="55">
        <f t="shared" si="147"/>
        <v>0.12499999999999956</v>
      </c>
      <c r="I101" s="56">
        <f t="shared" si="116"/>
        <v>6</v>
      </c>
      <c r="J101" s="57">
        <f t="shared" si="171"/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9"/>
    </row>
    <row r="102" spans="2:31" ht="24.95" customHeight="1" thickBot="1" x14ac:dyDescent="0.3">
      <c r="B102" s="296"/>
      <c r="C102" s="114">
        <f t="shared" ref="C102" si="183">B84+"17:30:00"</f>
        <v>0.72916666666666663</v>
      </c>
      <c r="D102" s="115">
        <f t="shared" ref="D102" si="184">B84+"18:00:00"</f>
        <v>0.75</v>
      </c>
      <c r="E102" s="1">
        <v>6</v>
      </c>
      <c r="F102" s="116">
        <f t="shared" si="169"/>
        <v>2.083333333333337E-2</v>
      </c>
      <c r="G102" s="116">
        <f t="shared" si="170"/>
        <v>0</v>
      </c>
      <c r="H102" s="116">
        <f t="shared" si="147"/>
        <v>0.12500000000000022</v>
      </c>
      <c r="I102" s="117">
        <f t="shared" si="116"/>
        <v>6</v>
      </c>
      <c r="J102" s="118">
        <f t="shared" si="171"/>
        <v>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10"/>
      <c r="Y102" s="25"/>
      <c r="Z102" s="25"/>
      <c r="AA102" s="25"/>
      <c r="AB102" s="25"/>
    </row>
    <row r="103" spans="2:31" ht="24.95" customHeight="1" thickTop="1" x14ac:dyDescent="0.25">
      <c r="B103" s="297">
        <f>AF8</f>
        <v>1</v>
      </c>
      <c r="C103" s="119">
        <f t="shared" ref="C103" si="185">B103+"07:45:00"</f>
        <v>1.3229166666666667</v>
      </c>
      <c r="D103" s="120">
        <f t="shared" ref="D103" si="186">B103+"08:00:00"</f>
        <v>1.3333333333333333</v>
      </c>
      <c r="E103" s="7">
        <v>3</v>
      </c>
      <c r="F103" s="46">
        <f>D103-C103</f>
        <v>1.0416666666666519E-2</v>
      </c>
      <c r="G103" s="46">
        <f>J103*F103</f>
        <v>0</v>
      </c>
      <c r="H103" s="46">
        <f>F103*E103</f>
        <v>3.1249999999999556E-2</v>
      </c>
      <c r="I103" s="47">
        <f t="shared" si="116"/>
        <v>3</v>
      </c>
      <c r="J103" s="48">
        <f>SUM(K103:V103)</f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/>
      <c r="X103" s="251"/>
      <c r="Y103" s="252"/>
      <c r="Z103" s="252"/>
      <c r="AA103" s="252"/>
      <c r="AB103" s="252"/>
      <c r="AC103" s="253"/>
      <c r="AD103" s="253"/>
      <c r="AE103" s="254"/>
    </row>
    <row r="104" spans="2:31" ht="24.95" customHeight="1" x14ac:dyDescent="0.25">
      <c r="B104" s="298"/>
      <c r="C104" s="53">
        <f t="shared" si="143"/>
        <v>1.3333333333333333</v>
      </c>
      <c r="D104" s="54">
        <f t="shared" ref="D104" si="187">B103+"08:30:00"</f>
        <v>1.3541666666666667</v>
      </c>
      <c r="E104" s="2">
        <v>9</v>
      </c>
      <c r="F104" s="55">
        <f t="shared" ref="F104:F111" si="188">D104-C104</f>
        <v>2.0833333333333481E-2</v>
      </c>
      <c r="G104" s="55">
        <f t="shared" ref="G104:G111" si="189">J104*F104</f>
        <v>0</v>
      </c>
      <c r="H104" s="55">
        <f t="shared" ref="H104:H111" si="190">F104*E104</f>
        <v>0.18750000000000133</v>
      </c>
      <c r="I104" s="56">
        <f t="shared" si="116"/>
        <v>9</v>
      </c>
      <c r="J104" s="57">
        <f t="shared" ref="J104:J111" si="191">SUM(K104:V104)</f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9"/>
      <c r="X104" s="255"/>
      <c r="Y104" s="59" t="s">
        <v>27</v>
      </c>
      <c r="Z104" s="17">
        <v>42441</v>
      </c>
      <c r="AA104" s="18">
        <v>0.65625</v>
      </c>
      <c r="AB104" s="256"/>
      <c r="AC104" s="61" t="s">
        <v>25</v>
      </c>
      <c r="AD104" s="16">
        <v>4000</v>
      </c>
      <c r="AE104" s="257"/>
    </row>
    <row r="105" spans="2:31" ht="24.95" customHeight="1" x14ac:dyDescent="0.25">
      <c r="B105" s="298"/>
      <c r="C105" s="63">
        <f t="shared" ref="C105" si="192">B103+"08:30:00"</f>
        <v>1.3541666666666667</v>
      </c>
      <c r="D105" s="64">
        <f t="shared" ref="D105" si="193">B103+"09:00:00"</f>
        <v>1.375</v>
      </c>
      <c r="E105" s="2">
        <v>9</v>
      </c>
      <c r="F105" s="55">
        <f t="shared" si="188"/>
        <v>2.0833333333333259E-2</v>
      </c>
      <c r="G105" s="55">
        <f t="shared" si="189"/>
        <v>0</v>
      </c>
      <c r="H105" s="55">
        <f t="shared" si="190"/>
        <v>0.18749999999999933</v>
      </c>
      <c r="I105" s="56">
        <f t="shared" si="116"/>
        <v>9</v>
      </c>
      <c r="J105" s="57">
        <f t="shared" si="191"/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9"/>
      <c r="X105" s="255"/>
      <c r="Y105" s="65" t="s">
        <v>28</v>
      </c>
      <c r="Z105" s="17">
        <v>42442</v>
      </c>
      <c r="AA105" s="19">
        <v>0.47916666666666669</v>
      </c>
      <c r="AB105" s="258"/>
      <c r="AC105" s="67" t="s">
        <v>26</v>
      </c>
      <c r="AD105" s="12"/>
      <c r="AE105" s="257"/>
    </row>
    <row r="106" spans="2:31" ht="24.95" customHeight="1" x14ac:dyDescent="0.25">
      <c r="B106" s="298"/>
      <c r="C106" s="63">
        <f t="shared" ref="C106" si="194">B103+"09:00:00"</f>
        <v>1.375</v>
      </c>
      <c r="D106" s="64">
        <f t="shared" ref="D106" si="195">B103+"09:30:00"</f>
        <v>1.3958333333333333</v>
      </c>
      <c r="E106" s="2">
        <v>9</v>
      </c>
      <c r="F106" s="55">
        <f t="shared" si="188"/>
        <v>2.0833333333333259E-2</v>
      </c>
      <c r="G106" s="55">
        <f t="shared" si="189"/>
        <v>0</v>
      </c>
      <c r="H106" s="55">
        <f t="shared" si="190"/>
        <v>0.18749999999999933</v>
      </c>
      <c r="I106" s="56">
        <f t="shared" si="116"/>
        <v>9</v>
      </c>
      <c r="J106" s="57">
        <f t="shared" si="191"/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9"/>
      <c r="X106" s="255"/>
      <c r="Y106" s="259"/>
      <c r="Z106" s="259"/>
      <c r="AA106" s="259"/>
      <c r="AB106" s="258"/>
      <c r="AC106" s="260"/>
      <c r="AD106" s="260"/>
      <c r="AE106" s="257"/>
    </row>
    <row r="107" spans="2:31" ht="24.95" customHeight="1" x14ac:dyDescent="0.25">
      <c r="B107" s="298"/>
      <c r="C107" s="63">
        <f t="shared" ref="C107" si="196">B103+"09:30:00"</f>
        <v>1.3958333333333333</v>
      </c>
      <c r="D107" s="64">
        <f t="shared" ref="D107" si="197">B103+"10:00:00"</f>
        <v>1.4166666666666667</v>
      </c>
      <c r="E107" s="2">
        <v>9</v>
      </c>
      <c r="F107" s="55">
        <f t="shared" si="188"/>
        <v>2.0833333333333481E-2</v>
      </c>
      <c r="G107" s="55">
        <f t="shared" si="189"/>
        <v>0</v>
      </c>
      <c r="H107" s="55">
        <f t="shared" si="190"/>
        <v>0.18750000000000133</v>
      </c>
      <c r="I107" s="56">
        <f t="shared" si="116"/>
        <v>9</v>
      </c>
      <c r="J107" s="57">
        <f t="shared" si="191"/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9"/>
      <c r="X107" s="255"/>
      <c r="Y107" s="71" t="s">
        <v>24</v>
      </c>
      <c r="Z107" s="72"/>
      <c r="AA107" s="73">
        <f>AD104/AC108/24</f>
        <v>1.1904761904761905</v>
      </c>
      <c r="AB107" s="258"/>
      <c r="AC107" s="74" t="s">
        <v>23</v>
      </c>
      <c r="AD107" s="74" t="s">
        <v>29</v>
      </c>
      <c r="AE107" s="257"/>
    </row>
    <row r="108" spans="2:31" ht="24.95" customHeight="1" x14ac:dyDescent="0.25">
      <c r="B108" s="298"/>
      <c r="C108" s="63">
        <f t="shared" ref="C108" si="198">B103+"10:00:00"</f>
        <v>1.4166666666666667</v>
      </c>
      <c r="D108" s="64">
        <f t="shared" ref="D108" si="199">B103+"10:30:00"</f>
        <v>1.4375</v>
      </c>
      <c r="E108" s="2">
        <v>9</v>
      </c>
      <c r="F108" s="55">
        <f t="shared" si="188"/>
        <v>2.0833333333333259E-2</v>
      </c>
      <c r="G108" s="55">
        <f t="shared" si="189"/>
        <v>0</v>
      </c>
      <c r="H108" s="55">
        <f t="shared" si="190"/>
        <v>0.18749999999999933</v>
      </c>
      <c r="I108" s="56">
        <f t="shared" si="116"/>
        <v>9</v>
      </c>
      <c r="J108" s="57">
        <f t="shared" si="191"/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9"/>
      <c r="X108" s="255"/>
      <c r="Y108" s="75" t="s">
        <v>22</v>
      </c>
      <c r="Z108" s="76"/>
      <c r="AA108" s="73">
        <f>SUMIFS(H:H,C:C,"&gt;="&amp; (Z104+AA104),D:D,"&lt;=" &amp; (Z105+AA105))-SUMIFS(G:G,C:C,"&gt;="&amp; (Z104+AA104),D:D,"&lt;=" &amp; (Z105+AA105))-AA107</f>
        <v>-1.1904761904761905</v>
      </c>
      <c r="AB108" s="258"/>
      <c r="AC108" s="16">
        <v>140</v>
      </c>
      <c r="AD108" s="77" t="e">
        <f>AD104/(AA107+AA108)/24</f>
        <v>#DIV/0!</v>
      </c>
      <c r="AE108" s="257"/>
    </row>
    <row r="109" spans="2:31" ht="24.95" customHeight="1" thickBot="1" x14ac:dyDescent="0.3">
      <c r="B109" s="298"/>
      <c r="C109" s="63">
        <f t="shared" ref="C109" si="200">B103+"10:30:00"</f>
        <v>1.4375</v>
      </c>
      <c r="D109" s="64">
        <f t="shared" ref="D109" si="201">B103+"11:00:00"</f>
        <v>1.4583333333333333</v>
      </c>
      <c r="E109" s="2">
        <v>9</v>
      </c>
      <c r="F109" s="55">
        <f t="shared" si="188"/>
        <v>2.0833333333333259E-2</v>
      </c>
      <c r="G109" s="55">
        <f t="shared" si="189"/>
        <v>0</v>
      </c>
      <c r="H109" s="55">
        <f t="shared" si="190"/>
        <v>0.18749999999999933</v>
      </c>
      <c r="I109" s="56">
        <f t="shared" si="116"/>
        <v>9</v>
      </c>
      <c r="J109" s="57">
        <f t="shared" si="191"/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9"/>
      <c r="X109" s="261"/>
      <c r="Y109" s="262"/>
      <c r="Z109" s="263"/>
      <c r="AA109" s="263"/>
      <c r="AB109" s="263"/>
      <c r="AC109" s="264"/>
      <c r="AD109" s="264"/>
      <c r="AE109" s="265"/>
    </row>
    <row r="110" spans="2:31" ht="24.95" customHeight="1" x14ac:dyDescent="0.25">
      <c r="B110" s="298"/>
      <c r="C110" s="84">
        <f t="shared" ref="C110" si="202">B103+"11:00:00"</f>
        <v>1.4583333333333333</v>
      </c>
      <c r="D110" s="85">
        <f t="shared" ref="D110" si="203">B103+"11:30:00"</f>
        <v>1.4791666666666667</v>
      </c>
      <c r="E110" s="2">
        <v>9</v>
      </c>
      <c r="F110" s="55">
        <f t="shared" si="188"/>
        <v>2.0833333333333481E-2</v>
      </c>
      <c r="G110" s="55">
        <f t="shared" si="189"/>
        <v>0</v>
      </c>
      <c r="H110" s="55">
        <f t="shared" si="190"/>
        <v>0.18750000000000133</v>
      </c>
      <c r="I110" s="56">
        <f t="shared" si="116"/>
        <v>9</v>
      </c>
      <c r="J110" s="57">
        <f t="shared" si="191"/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9"/>
    </row>
    <row r="111" spans="2:31" ht="24.95" customHeight="1" thickBot="1" x14ac:dyDescent="0.3">
      <c r="B111" s="299"/>
      <c r="C111" s="114">
        <f t="shared" ref="C111" si="204">B103+"11:30:00"</f>
        <v>1.4791666666666667</v>
      </c>
      <c r="D111" s="115">
        <f t="shared" ref="D111" si="205">B103+"12:00:00"</f>
        <v>1.5</v>
      </c>
      <c r="E111" s="1">
        <v>9</v>
      </c>
      <c r="F111" s="116">
        <f t="shared" si="188"/>
        <v>2.0833333333333259E-2</v>
      </c>
      <c r="G111" s="116">
        <f t="shared" si="189"/>
        <v>0</v>
      </c>
      <c r="H111" s="116">
        <f t="shared" si="190"/>
        <v>0.18749999999999933</v>
      </c>
      <c r="I111" s="117">
        <f t="shared" si="116"/>
        <v>9</v>
      </c>
      <c r="J111" s="118">
        <f t="shared" si="191"/>
        <v>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10"/>
    </row>
    <row r="112" spans="2:31" ht="15.75" thickTop="1" x14ac:dyDescent="0.25"/>
  </sheetData>
  <mergeCells count="20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E1"/>
    <mergeCell ref="B3:V4"/>
    <mergeCell ref="Z3:AA4"/>
    <mergeCell ref="AB3:AB4"/>
    <mergeCell ref="AC3:AE3"/>
    <mergeCell ref="AC4:AE4"/>
  </mergeCells>
  <conditionalFormatting sqref="W59:W62">
    <cfRule type="cellIs" dxfId="161" priority="70" operator="greaterThan">
      <formula>0</formula>
    </cfRule>
    <cfRule type="cellIs" dxfId="160" priority="71" operator="lessThan">
      <formula>0</formula>
    </cfRule>
  </conditionalFormatting>
  <conditionalFormatting sqref="E18:E26">
    <cfRule type="cellIs" dxfId="159" priority="69" stopIfTrue="1" operator="lessThan">
      <formula>J18</formula>
    </cfRule>
  </conditionalFormatting>
  <conditionalFormatting sqref="E8:E15 E111">
    <cfRule type="cellIs" dxfId="158" priority="68" operator="lessThan">
      <formula>J8</formula>
    </cfRule>
  </conditionalFormatting>
  <conditionalFormatting sqref="E16:E17">
    <cfRule type="cellIs" dxfId="157" priority="67" operator="lessThan">
      <formula>J16</formula>
    </cfRule>
  </conditionalFormatting>
  <conditionalFormatting sqref="E35:E36">
    <cfRule type="cellIs" dxfId="156" priority="65" operator="lessThan">
      <formula>J35</formula>
    </cfRule>
  </conditionalFormatting>
  <conditionalFormatting sqref="E27:E34">
    <cfRule type="cellIs" dxfId="155" priority="66" operator="lessThan">
      <formula>J27</formula>
    </cfRule>
  </conditionalFormatting>
  <conditionalFormatting sqref="E37:E45">
    <cfRule type="cellIs" dxfId="154" priority="64" stopIfTrue="1" operator="lessThan">
      <formula>J37</formula>
    </cfRule>
  </conditionalFormatting>
  <conditionalFormatting sqref="E54:E55">
    <cfRule type="cellIs" dxfId="153" priority="62" operator="lessThan">
      <formula>J54</formula>
    </cfRule>
  </conditionalFormatting>
  <conditionalFormatting sqref="E46:E53">
    <cfRule type="cellIs" dxfId="152" priority="63" operator="lessThan">
      <formula>J46</formula>
    </cfRule>
  </conditionalFormatting>
  <conditionalFormatting sqref="E56:E64">
    <cfRule type="cellIs" dxfId="151" priority="61" stopIfTrue="1" operator="lessThan">
      <formula>J56</formula>
    </cfRule>
  </conditionalFormatting>
  <conditionalFormatting sqref="E73:E74">
    <cfRule type="cellIs" dxfId="150" priority="59" operator="lessThan">
      <formula>J73</formula>
    </cfRule>
  </conditionalFormatting>
  <conditionalFormatting sqref="E65:E72">
    <cfRule type="cellIs" dxfId="149" priority="60" operator="lessThan">
      <formula>J65</formula>
    </cfRule>
  </conditionalFormatting>
  <conditionalFormatting sqref="E75:E83">
    <cfRule type="cellIs" dxfId="148" priority="58" stopIfTrue="1" operator="lessThan">
      <formula>J75</formula>
    </cfRule>
  </conditionalFormatting>
  <conditionalFormatting sqref="E92:E93">
    <cfRule type="cellIs" dxfId="147" priority="56" operator="lessThan">
      <formula>J92</formula>
    </cfRule>
  </conditionalFormatting>
  <conditionalFormatting sqref="E84:E91">
    <cfRule type="cellIs" dxfId="146" priority="57" operator="lessThan">
      <formula>J84</formula>
    </cfRule>
  </conditionalFormatting>
  <conditionalFormatting sqref="E94:E102">
    <cfRule type="cellIs" dxfId="145" priority="55" stopIfTrue="1" operator="lessThan">
      <formula>J94</formula>
    </cfRule>
  </conditionalFormatting>
  <conditionalFormatting sqref="E103:E110">
    <cfRule type="cellIs" dxfId="144" priority="54" operator="lessThan">
      <formula>J103</formula>
    </cfRule>
  </conditionalFormatting>
  <conditionalFormatting sqref="AA13">
    <cfRule type="cellIs" dxfId="143" priority="52" operator="greaterThanOrEqual">
      <formula>0</formula>
    </cfRule>
    <cfRule type="cellIs" dxfId="142" priority="53" operator="lessThan">
      <formula>0</formula>
    </cfRule>
  </conditionalFormatting>
  <conditionalFormatting sqref="AA42">
    <cfRule type="cellIs" dxfId="141" priority="50" operator="greaterThanOrEqual">
      <formula>0</formula>
    </cfRule>
    <cfRule type="cellIs" dxfId="140" priority="51" operator="lessThan">
      <formula>0</formula>
    </cfRule>
  </conditionalFormatting>
  <conditionalFormatting sqref="AA32">
    <cfRule type="cellIs" dxfId="139" priority="44" operator="greaterThanOrEqual">
      <formula>0</formula>
    </cfRule>
    <cfRule type="cellIs" dxfId="138" priority="45" operator="lessThan">
      <formula>0</formula>
    </cfRule>
  </conditionalFormatting>
  <conditionalFormatting sqref="AA51">
    <cfRule type="cellIs" dxfId="137" priority="48" operator="greaterThanOrEqual">
      <formula>0</formula>
    </cfRule>
    <cfRule type="cellIs" dxfId="136" priority="49" operator="lessThan">
      <formula>0</formula>
    </cfRule>
  </conditionalFormatting>
  <conditionalFormatting sqref="AA23">
    <cfRule type="cellIs" dxfId="135" priority="46" operator="greaterThanOrEqual">
      <formula>0</formula>
    </cfRule>
    <cfRule type="cellIs" dxfId="134" priority="47" operator="lessThan">
      <formula>0</formula>
    </cfRule>
  </conditionalFormatting>
  <conditionalFormatting sqref="AA61">
    <cfRule type="cellIs" dxfId="133" priority="36" operator="greaterThanOrEqual">
      <formula>0</formula>
    </cfRule>
    <cfRule type="cellIs" dxfId="132" priority="37" operator="lessThan">
      <formula>0</formula>
    </cfRule>
  </conditionalFormatting>
  <conditionalFormatting sqref="AA70">
    <cfRule type="cellIs" dxfId="131" priority="34" operator="greaterThanOrEqual">
      <formula>0</formula>
    </cfRule>
    <cfRule type="cellIs" dxfId="130" priority="35" operator="lessThan">
      <formula>0</formula>
    </cfRule>
  </conditionalFormatting>
  <conditionalFormatting sqref="AA80">
    <cfRule type="cellIs" dxfId="129" priority="32" operator="greaterThanOrEqual">
      <formula>0</formula>
    </cfRule>
    <cfRule type="cellIs" dxfId="128" priority="33" operator="lessThan">
      <formula>0</formula>
    </cfRule>
  </conditionalFormatting>
  <conditionalFormatting sqref="Z9:AA10 Z19:AA20 Z28:AA29 Z38:AA39 Z47:AA48 Z57:AA58 Z66:AA67 Z76:AA77 Z85:AA86 Z95:AA96">
    <cfRule type="expression" dxfId="127" priority="31">
      <formula>$Z9=""</formula>
    </cfRule>
    <cfRule type="expression" dxfId="126" priority="38">
      <formula>WEEKDAY($Z9,2)=1</formula>
    </cfRule>
    <cfRule type="expression" dxfId="125" priority="39">
      <formula>WEEKDAY($Z9,2)=2</formula>
    </cfRule>
    <cfRule type="expression" dxfId="124" priority="40">
      <formula>WEEKDAY($Z9,2)=3</formula>
    </cfRule>
    <cfRule type="expression" dxfId="123" priority="41">
      <formula>WEEKDAY($Z9,2)=4</formula>
    </cfRule>
    <cfRule type="expression" dxfId="122" priority="42">
      <formula>WEEKDAY($Z9,2)=5</formula>
    </cfRule>
    <cfRule type="expression" dxfId="121" priority="43">
      <formula>WEEKDAY($Z9,2)=6</formula>
    </cfRule>
  </conditionalFormatting>
  <conditionalFormatting sqref="AA89">
    <cfRule type="cellIs" dxfId="120" priority="29" operator="greaterThanOrEqual">
      <formula>0</formula>
    </cfRule>
    <cfRule type="cellIs" dxfId="119" priority="30" operator="lessThan">
      <formula>0</formula>
    </cfRule>
  </conditionalFormatting>
  <conditionalFormatting sqref="AA99">
    <cfRule type="cellIs" dxfId="118" priority="27" operator="greaterThanOrEqual">
      <formula>0</formula>
    </cfRule>
    <cfRule type="cellIs" dxfId="117" priority="28" operator="lessThan">
      <formula>0</formula>
    </cfRule>
  </conditionalFormatting>
  <conditionalFormatting sqref="C8:V111">
    <cfRule type="expression" dxfId="116" priority="17" stopIfTrue="1">
      <formula>AND($C8&gt;=($Z$9+$AA$9),$D8&lt;=($Z$10+$AA$10))</formula>
    </cfRule>
    <cfRule type="expression" dxfId="115" priority="72" stopIfTrue="1">
      <formula>AND($C8&gt;=($Z$19+$AA$19),$D8&lt;=($Z$20+$AA$20))</formula>
    </cfRule>
    <cfRule type="expression" dxfId="114" priority="73" stopIfTrue="1">
      <formula>AND($C8&gt;=($Z$28+$AA$28),$D8&lt;=($Z$29+$AA$29))</formula>
    </cfRule>
    <cfRule type="expression" dxfId="113" priority="74" stopIfTrue="1">
      <formula>AND($C8&gt;=($Z$38+$AA$38),$D8&lt;=($Z$39+$AA$39))</formula>
    </cfRule>
    <cfRule type="expression" dxfId="112" priority="75" stopIfTrue="1">
      <formula>AND($C8&gt;=($Z$47+$AA$47),$D8&lt;=($Z$48+$AA$48))</formula>
    </cfRule>
    <cfRule type="expression" dxfId="111" priority="76" stopIfTrue="1">
      <formula>AND($C8&gt;=($Z$57+$AA$57),$D8&lt;=($Z$58+$AA$58))</formula>
    </cfRule>
    <cfRule type="expression" dxfId="110" priority="77" stopIfTrue="1">
      <formula>AND($C8&gt;=($Z$66+$AA$66),$D8&lt;=($Z$67+$AA$67))</formula>
    </cfRule>
    <cfRule type="expression" dxfId="109" priority="78" stopIfTrue="1">
      <formula>AND($C8&gt;=($Z$76+$AA$76),$D8&lt;=($Z$77+$AA$77))</formula>
    </cfRule>
    <cfRule type="expression" dxfId="108" priority="79" stopIfTrue="1">
      <formula>AND($C8&gt;=($Z$85+$AA$85),$D8&lt;=($Z$86+$AA$86))</formula>
    </cfRule>
    <cfRule type="expression" dxfId="107" priority="80" stopIfTrue="1">
      <formula>AND($C8&gt;=($Z$95+$AA$95),$D8&lt;=($Z$96+$AA$96))</formula>
    </cfRule>
    <cfRule type="expression" dxfId="106" priority="81" stopIfTrue="1">
      <formula>AND($C8&gt;=($Z$104+$AA$104),$D8&lt;=($Z$105+$AA$105))</formula>
    </cfRule>
  </conditionalFormatting>
  <conditionalFormatting sqref="Z104:AA105">
    <cfRule type="expression" dxfId="105" priority="20">
      <formula>$Z104=""</formula>
    </cfRule>
    <cfRule type="expression" dxfId="104" priority="21">
      <formula>WEEKDAY($Z104,2)=1</formula>
    </cfRule>
    <cfRule type="expression" dxfId="103" priority="22">
      <formula>WEEKDAY($Z104,2)=2</formula>
    </cfRule>
    <cfRule type="expression" dxfId="102" priority="23">
      <formula>WEEKDAY($Z104,2)=3</formula>
    </cfRule>
    <cfRule type="expression" dxfId="101" priority="24">
      <formula>WEEKDAY($Z104,2)=4</formula>
    </cfRule>
    <cfRule type="expression" dxfId="100" priority="25">
      <formula>WEEKDAY($Z104,2)=5</formula>
    </cfRule>
    <cfRule type="expression" dxfId="99" priority="26">
      <formula>WEEKDAY($Z104,2)=6</formula>
    </cfRule>
  </conditionalFormatting>
  <conditionalFormatting sqref="AA108">
    <cfRule type="cellIs" dxfId="98" priority="18" operator="greaterThanOrEqual">
      <formula>0</formula>
    </cfRule>
    <cfRule type="cellIs" dxfId="97" priority="19" operator="lessThan">
      <formula>0</formula>
    </cfRule>
  </conditionalFormatting>
  <conditionalFormatting sqref="E37:E45">
    <cfRule type="cellIs" dxfId="96" priority="16" stopIfTrue="1" operator="lessThan">
      <formula>J37</formula>
    </cfRule>
  </conditionalFormatting>
  <conditionalFormatting sqref="E27:E34">
    <cfRule type="cellIs" dxfId="95" priority="15" operator="lessThan">
      <formula>J27</formula>
    </cfRule>
  </conditionalFormatting>
  <conditionalFormatting sqref="E35:E36">
    <cfRule type="cellIs" dxfId="94" priority="14" operator="lessThan">
      <formula>J35</formula>
    </cfRule>
  </conditionalFormatting>
  <conditionalFormatting sqref="E56:E64">
    <cfRule type="cellIs" dxfId="93" priority="13" stopIfTrue="1" operator="lessThan">
      <formula>J56</formula>
    </cfRule>
  </conditionalFormatting>
  <conditionalFormatting sqref="E46:E53">
    <cfRule type="cellIs" dxfId="92" priority="12" operator="lessThan">
      <formula>J46</formula>
    </cfRule>
  </conditionalFormatting>
  <conditionalFormatting sqref="E54:E55">
    <cfRule type="cellIs" dxfId="91" priority="11" operator="lessThan">
      <formula>J54</formula>
    </cfRule>
  </conditionalFormatting>
  <conditionalFormatting sqref="E75:E83">
    <cfRule type="cellIs" dxfId="90" priority="10" stopIfTrue="1" operator="lessThan">
      <formula>J75</formula>
    </cfRule>
  </conditionalFormatting>
  <conditionalFormatting sqref="E65:E72">
    <cfRule type="cellIs" dxfId="89" priority="9" operator="lessThan">
      <formula>J65</formula>
    </cfRule>
  </conditionalFormatting>
  <conditionalFormatting sqref="E73:E74">
    <cfRule type="cellIs" dxfId="88" priority="8" operator="lessThan">
      <formula>J73</formula>
    </cfRule>
  </conditionalFormatting>
  <conditionalFormatting sqref="E94:E102">
    <cfRule type="cellIs" dxfId="87" priority="7" stopIfTrue="1" operator="lessThan">
      <formula>J94</formula>
    </cfRule>
  </conditionalFormatting>
  <conditionalFormatting sqref="E84:E91">
    <cfRule type="cellIs" dxfId="86" priority="6" operator="lessThan">
      <formula>J84</formula>
    </cfRule>
  </conditionalFormatting>
  <conditionalFormatting sqref="E92:E93">
    <cfRule type="cellIs" dxfId="85" priority="5" operator="lessThan">
      <formula>J92</formula>
    </cfRule>
  </conditionalFormatting>
  <conditionalFormatting sqref="E16:E17">
    <cfRule type="cellIs" dxfId="84" priority="3" operator="lessThan">
      <formula>J16</formula>
    </cfRule>
  </conditionalFormatting>
  <conditionalFormatting sqref="E8:E15">
    <cfRule type="cellIs" dxfId="83" priority="4" operator="lessThan">
      <formula>J8</formula>
    </cfRule>
  </conditionalFormatting>
  <conditionalFormatting sqref="E8:E15">
    <cfRule type="cellIs" dxfId="82" priority="2" operator="lessThan">
      <formula>J8</formula>
    </cfRule>
  </conditionalFormatting>
  <conditionalFormatting sqref="E16:E17">
    <cfRule type="cellIs" dxfId="81" priority="1" operator="lessThan">
      <formula>J16</formula>
    </cfRule>
  </conditionalFormatting>
  <dataValidations count="1">
    <dataValidation type="list" allowBlank="1" showInputMessage="1" showErrorMessage="1" sqref="Z9:Z10 Z47:Z48 Z38:Z39 Z28:Z29 Z19:Z20 Z57:Z58 Z66:Z67 Z76:Z77 Z85:Z86 Z95:Z96 Z104:Z105" xr:uid="{79A348E2-4B98-404F-B9C7-05827285FCAF}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D8E46-889B-4A80-943B-E83A2EF6A10D}">
  <sheetPr codeName="Feuil3">
    <pageSetUpPr autoPageBreaks="0" fitToPage="1"/>
  </sheetPr>
  <dimension ref="A1:AH112"/>
  <sheetViews>
    <sheetView showGridLines="0" tabSelected="1" zoomScale="80" zoomScaleNormal="80" workbookViewId="0">
      <pane ySplit="7" topLeftCell="A8" activePane="bottomLeft" state="frozen"/>
      <selection pane="bottomLeft" activeCell="B3" sqref="B3:V4"/>
    </sheetView>
  </sheetViews>
  <sheetFormatPr baseColWidth="10" defaultRowHeight="15" x14ac:dyDescent="0.25"/>
  <cols>
    <col min="1" max="1" width="3.140625" style="87" customWidth="1"/>
    <col min="2" max="2" width="5.28515625" style="36" customWidth="1"/>
    <col min="3" max="4" width="18.42578125" style="36" customWidth="1"/>
    <col min="5" max="5" width="9.140625" style="87" customWidth="1"/>
    <col min="6" max="7" width="14" style="87" hidden="1" customWidth="1"/>
    <col min="8" max="8" width="20.7109375" style="87" hidden="1" customWidth="1"/>
    <col min="9" max="9" width="8.42578125" style="87" customWidth="1"/>
    <col min="10" max="10" width="7.7109375" style="87" customWidth="1"/>
    <col min="11" max="22" width="4.7109375" style="87" customWidth="1"/>
    <col min="23" max="23" width="1.28515625" style="87" customWidth="1"/>
    <col min="24" max="24" width="3.7109375" style="87" customWidth="1"/>
    <col min="25" max="25" width="5.7109375" style="87" customWidth="1"/>
    <col min="26" max="26" width="14.7109375" style="87" customWidth="1"/>
    <col min="27" max="27" width="10" style="87" customWidth="1"/>
    <col min="28" max="28" width="6.140625" style="87" customWidth="1"/>
    <col min="29" max="29" width="20.7109375" style="25" customWidth="1"/>
    <col min="30" max="30" width="12.7109375" style="25" customWidth="1"/>
    <col min="31" max="31" width="3.7109375" style="25" customWidth="1"/>
    <col min="32" max="32" width="20.85546875" style="25" hidden="1" customWidth="1"/>
    <col min="33" max="16384" width="11.42578125" style="25"/>
  </cols>
  <sheetData>
    <row r="1" spans="1:34" ht="39.950000000000003" customHeight="1" x14ac:dyDescent="0.25">
      <c r="A1" s="24"/>
      <c r="B1" s="266" t="s">
        <v>0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</row>
    <row r="2" spans="1:34" ht="20.25" x14ac:dyDescent="0.2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4" ht="24" customHeight="1" x14ac:dyDescent="0.25">
      <c r="A3" s="28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9"/>
      <c r="X3" s="29"/>
      <c r="Y3" s="30"/>
      <c r="Z3" s="275" t="s">
        <v>20</v>
      </c>
      <c r="AA3" s="275"/>
      <c r="AB3" s="276">
        <f>WEEKNUM(B3,2)</f>
        <v>1</v>
      </c>
      <c r="AC3" s="267">
        <f>B3-WEEKDAY(B3,3)</f>
        <v>-4</v>
      </c>
      <c r="AD3" s="267"/>
      <c r="AE3" s="267"/>
      <c r="AF3" s="31">
        <f>AC3</f>
        <v>-4</v>
      </c>
    </row>
    <row r="4" spans="1:34" ht="24" customHeight="1" x14ac:dyDescent="0.25">
      <c r="A4" s="32"/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9"/>
      <c r="X4" s="29"/>
      <c r="Y4" s="30"/>
      <c r="Z4" s="275"/>
      <c r="AA4" s="275"/>
      <c r="AB4" s="276"/>
      <c r="AC4" s="268">
        <f>B3-WEEKDAY(B3,3)+6</f>
        <v>2</v>
      </c>
      <c r="AD4" s="268"/>
      <c r="AE4" s="268"/>
      <c r="AF4" s="31">
        <f>AF3+1</f>
        <v>-3</v>
      </c>
    </row>
    <row r="5" spans="1:34" ht="27" thickBot="1" x14ac:dyDescent="0.3">
      <c r="A5" s="3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  <c r="O5" s="34"/>
      <c r="P5" s="34"/>
      <c r="Q5" s="34"/>
      <c r="R5" s="35"/>
      <c r="S5" s="35"/>
      <c r="T5" s="35"/>
      <c r="U5" s="35"/>
      <c r="V5" s="35"/>
      <c r="W5" s="29"/>
      <c r="X5" s="29"/>
      <c r="Y5" s="29"/>
      <c r="Z5" s="29"/>
      <c r="AA5" s="29"/>
      <c r="AB5" s="29"/>
      <c r="AF5" s="31">
        <f>AF4+1</f>
        <v>-2</v>
      </c>
    </row>
    <row r="6" spans="1:34" ht="27" customHeight="1" thickTop="1" thickBot="1" x14ac:dyDescent="0.3">
      <c r="A6" s="32"/>
      <c r="B6" s="278" t="s">
        <v>1</v>
      </c>
      <c r="C6" s="279"/>
      <c r="D6" s="280"/>
      <c r="E6" s="269" t="s">
        <v>2</v>
      </c>
      <c r="F6" s="286" t="s">
        <v>3</v>
      </c>
      <c r="G6" s="286" t="s">
        <v>4</v>
      </c>
      <c r="H6" s="284" t="s">
        <v>5</v>
      </c>
      <c r="I6" s="271" t="s">
        <v>6</v>
      </c>
      <c r="J6" s="273" t="s">
        <v>7</v>
      </c>
      <c r="K6" s="288" t="s">
        <v>21</v>
      </c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90"/>
      <c r="W6" s="36"/>
      <c r="X6" s="36"/>
      <c r="Y6" s="36"/>
      <c r="Z6" s="37"/>
      <c r="AA6" s="38"/>
      <c r="AB6" s="37"/>
      <c r="AF6" s="31">
        <f>AF5+1</f>
        <v>-1</v>
      </c>
    </row>
    <row r="7" spans="1:34" ht="50.25" customHeight="1" thickBot="1" x14ac:dyDescent="0.3">
      <c r="A7" s="32"/>
      <c r="B7" s="281"/>
      <c r="C7" s="282"/>
      <c r="D7" s="283"/>
      <c r="E7" s="270"/>
      <c r="F7" s="287"/>
      <c r="G7" s="287"/>
      <c r="H7" s="285"/>
      <c r="I7" s="272"/>
      <c r="J7" s="274"/>
      <c r="K7" s="39" t="s">
        <v>8</v>
      </c>
      <c r="L7" s="40" t="s">
        <v>9</v>
      </c>
      <c r="M7" s="41" t="s">
        <v>10</v>
      </c>
      <c r="N7" s="40" t="s">
        <v>11</v>
      </c>
      <c r="O7" s="41" t="s">
        <v>12</v>
      </c>
      <c r="P7" s="40" t="s">
        <v>13</v>
      </c>
      <c r="Q7" s="41" t="s">
        <v>14</v>
      </c>
      <c r="R7" s="40" t="s">
        <v>15</v>
      </c>
      <c r="S7" s="41" t="s">
        <v>16</v>
      </c>
      <c r="T7" s="40" t="s">
        <v>17</v>
      </c>
      <c r="U7" s="41" t="s">
        <v>18</v>
      </c>
      <c r="V7" s="42" t="s">
        <v>19</v>
      </c>
      <c r="W7" s="43"/>
      <c r="X7" s="43"/>
      <c r="Y7" s="43"/>
      <c r="Z7" s="37"/>
      <c r="AA7" s="37"/>
      <c r="AB7" s="37"/>
      <c r="AF7" s="31">
        <f>AF6+1</f>
        <v>0</v>
      </c>
    </row>
    <row r="8" spans="1:34" ht="24.95" customHeight="1" thickTop="1" x14ac:dyDescent="0.25">
      <c r="A8" s="36"/>
      <c r="B8" s="300">
        <f>AF3</f>
        <v>-4</v>
      </c>
      <c r="C8" s="44">
        <f>B8+"07:45:00"</f>
        <v>-3.6770833333333335</v>
      </c>
      <c r="D8" s="45">
        <f>B8+"08:00:00"</f>
        <v>-3.6666666666666665</v>
      </c>
      <c r="E8" s="7">
        <v>3</v>
      </c>
      <c r="F8" s="46">
        <f>D8-C8</f>
        <v>1.0416666666666963E-2</v>
      </c>
      <c r="G8" s="46">
        <f>J8*F8</f>
        <v>0</v>
      </c>
      <c r="H8" s="46">
        <f>F8*E8</f>
        <v>3.1250000000000888E-2</v>
      </c>
      <c r="I8" s="47">
        <f t="shared" ref="I8:I71" si="0">E8-J8</f>
        <v>3</v>
      </c>
      <c r="J8" s="48">
        <f>SUM(K8:V8)</f>
        <v>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1"/>
      <c r="W8" s="43"/>
      <c r="X8" s="49"/>
      <c r="Y8" s="50"/>
      <c r="Z8" s="50"/>
      <c r="AA8" s="50"/>
      <c r="AB8" s="50"/>
      <c r="AC8" s="51"/>
      <c r="AD8" s="51"/>
      <c r="AE8" s="52"/>
      <c r="AF8" s="31">
        <f>AF7+1</f>
        <v>1</v>
      </c>
    </row>
    <row r="9" spans="1:34" ht="24.95" customHeight="1" x14ac:dyDescent="0.25">
      <c r="A9" s="36"/>
      <c r="B9" s="300"/>
      <c r="C9" s="53">
        <f>B8+"08:00:00"</f>
        <v>-3.6666666666666665</v>
      </c>
      <c r="D9" s="54">
        <f>B8+"08:30:00"</f>
        <v>-3.6458333333333335</v>
      </c>
      <c r="E9" s="2">
        <v>9</v>
      </c>
      <c r="F9" s="55">
        <f t="shared" ref="F9:F17" si="1">D9-C9</f>
        <v>2.0833333333333037E-2</v>
      </c>
      <c r="G9" s="55">
        <f t="shared" ref="G9:G17" si="2">J9*F9</f>
        <v>0</v>
      </c>
      <c r="H9" s="55">
        <f t="shared" ref="H9:H26" si="3">F9*E9</f>
        <v>0.18749999999999734</v>
      </c>
      <c r="I9" s="56">
        <f t="shared" si="0"/>
        <v>9</v>
      </c>
      <c r="J9" s="57">
        <f t="shared" ref="J9:J17" si="4">SUM(K9:V9)</f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9"/>
      <c r="W9" s="43"/>
      <c r="X9" s="58"/>
      <c r="Y9" s="59" t="s">
        <v>27</v>
      </c>
      <c r="Z9" s="17">
        <v>42437</v>
      </c>
      <c r="AA9" s="18">
        <v>0.32291666666666669</v>
      </c>
      <c r="AB9" s="60"/>
      <c r="AC9" s="61" t="s">
        <v>25</v>
      </c>
      <c r="AD9" s="16">
        <v>4200</v>
      </c>
      <c r="AE9" s="62"/>
      <c r="AF9" s="31"/>
    </row>
    <row r="10" spans="1:34" ht="24.95" customHeight="1" x14ac:dyDescent="0.25">
      <c r="A10" s="36"/>
      <c r="B10" s="300"/>
      <c r="C10" s="63">
        <f>B8+"08:30:00"</f>
        <v>-3.6458333333333335</v>
      </c>
      <c r="D10" s="64">
        <f>B8+"09:00:00"</f>
        <v>-3.625</v>
      </c>
      <c r="E10" s="2">
        <v>9</v>
      </c>
      <c r="F10" s="55">
        <f t="shared" si="1"/>
        <v>2.0833333333333481E-2</v>
      </c>
      <c r="G10" s="55">
        <f t="shared" si="2"/>
        <v>0</v>
      </c>
      <c r="H10" s="55">
        <f t="shared" si="3"/>
        <v>0.18750000000000133</v>
      </c>
      <c r="I10" s="56">
        <f t="shared" si="0"/>
        <v>9</v>
      </c>
      <c r="J10" s="57">
        <f t="shared" si="4"/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9"/>
      <c r="W10" s="43"/>
      <c r="X10" s="58"/>
      <c r="Y10" s="65" t="s">
        <v>28</v>
      </c>
      <c r="Z10" s="17">
        <v>42437</v>
      </c>
      <c r="AA10" s="19">
        <v>0.47916666666666669</v>
      </c>
      <c r="AB10" s="66"/>
      <c r="AC10" s="67" t="s">
        <v>26</v>
      </c>
      <c r="AD10" s="12"/>
      <c r="AE10" s="62"/>
    </row>
    <row r="11" spans="1:34" ht="24.95" customHeight="1" x14ac:dyDescent="0.25">
      <c r="A11" s="36"/>
      <c r="B11" s="300"/>
      <c r="C11" s="63">
        <f>B8+"09:00:00"</f>
        <v>-3.625</v>
      </c>
      <c r="D11" s="64">
        <f>B8+"09:30:00"</f>
        <v>-3.6041666666666665</v>
      </c>
      <c r="E11" s="2">
        <v>9</v>
      </c>
      <c r="F11" s="55">
        <f t="shared" si="1"/>
        <v>2.0833333333333481E-2</v>
      </c>
      <c r="G11" s="55">
        <f t="shared" si="2"/>
        <v>0</v>
      </c>
      <c r="H11" s="55">
        <f t="shared" si="3"/>
        <v>0.18750000000000133</v>
      </c>
      <c r="I11" s="56">
        <f t="shared" si="0"/>
        <v>9</v>
      </c>
      <c r="J11" s="57">
        <f t="shared" si="4"/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9"/>
      <c r="W11" s="43"/>
      <c r="X11" s="58"/>
      <c r="Y11" s="68"/>
      <c r="Z11" s="68"/>
      <c r="AA11" s="68"/>
      <c r="AB11" s="66"/>
      <c r="AC11" s="69"/>
      <c r="AD11" s="69"/>
      <c r="AE11" s="62"/>
      <c r="AH11" s="70"/>
    </row>
    <row r="12" spans="1:34" ht="24.95" customHeight="1" x14ac:dyDescent="0.25">
      <c r="A12" s="36"/>
      <c r="B12" s="300"/>
      <c r="C12" s="63">
        <f>B8+"09:30:00"</f>
        <v>-3.6041666666666665</v>
      </c>
      <c r="D12" s="64">
        <f>B8+"10:00:00"</f>
        <v>-3.5833333333333335</v>
      </c>
      <c r="E12" s="2">
        <v>9</v>
      </c>
      <c r="F12" s="55">
        <f t="shared" si="1"/>
        <v>2.0833333333333037E-2</v>
      </c>
      <c r="G12" s="55">
        <f t="shared" si="2"/>
        <v>0</v>
      </c>
      <c r="H12" s="55">
        <f t="shared" si="3"/>
        <v>0.18749999999999734</v>
      </c>
      <c r="I12" s="56">
        <f t="shared" si="0"/>
        <v>9</v>
      </c>
      <c r="J12" s="57">
        <f t="shared" si="4"/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"/>
      <c r="W12" s="43"/>
      <c r="X12" s="58"/>
      <c r="Y12" s="71" t="s">
        <v>24</v>
      </c>
      <c r="Z12" s="72"/>
      <c r="AA12" s="73">
        <f>AD9/AC13/24</f>
        <v>1.25</v>
      </c>
      <c r="AB12" s="66"/>
      <c r="AC12" s="74" t="s">
        <v>23</v>
      </c>
      <c r="AD12" s="74" t="s">
        <v>29</v>
      </c>
      <c r="AE12" s="62"/>
      <c r="AH12" s="70"/>
    </row>
    <row r="13" spans="1:34" ht="24.95" customHeight="1" x14ac:dyDescent="0.25">
      <c r="A13" s="36"/>
      <c r="B13" s="300"/>
      <c r="C13" s="63">
        <f>B8+"10:00:00"</f>
        <v>-3.5833333333333335</v>
      </c>
      <c r="D13" s="64">
        <f>B8+"10:30:00"</f>
        <v>-3.5625</v>
      </c>
      <c r="E13" s="2">
        <v>9</v>
      </c>
      <c r="F13" s="55">
        <f t="shared" si="1"/>
        <v>2.0833333333333481E-2</v>
      </c>
      <c r="G13" s="55">
        <f t="shared" si="2"/>
        <v>0</v>
      </c>
      <c r="H13" s="55">
        <f t="shared" si="3"/>
        <v>0.18750000000000133</v>
      </c>
      <c r="I13" s="56">
        <f t="shared" si="0"/>
        <v>9</v>
      </c>
      <c r="J13" s="57">
        <f t="shared" si="4"/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9"/>
      <c r="W13" s="43"/>
      <c r="X13" s="58"/>
      <c r="Y13" s="75" t="s">
        <v>22</v>
      </c>
      <c r="Z13" s="76"/>
      <c r="AA13" s="73">
        <f>SUMIFS(H:H,C:C,"&gt;="&amp; (Z9+AA9),D:D,"&lt;=" &amp; (Z10+AA10))-SUMIFS(G:G,C:C,"&gt;="&amp; (Z9+AA9),D:D,"&lt;=" &amp; (Z10+AA10))-AA12</f>
        <v>-1.25</v>
      </c>
      <c r="AB13" s="66"/>
      <c r="AC13" s="16">
        <v>140</v>
      </c>
      <c r="AD13" s="77" t="e">
        <f>AD9/(AA12+AA13)/24</f>
        <v>#DIV/0!</v>
      </c>
      <c r="AE13" s="62"/>
    </row>
    <row r="14" spans="1:34" ht="24.95" customHeight="1" thickBot="1" x14ac:dyDescent="0.3">
      <c r="A14" s="36"/>
      <c r="B14" s="300"/>
      <c r="C14" s="63">
        <f>B8+"10:30:00"</f>
        <v>-3.5625</v>
      </c>
      <c r="D14" s="64">
        <f>B8+"11:00:00"</f>
        <v>-3.5416666666666665</v>
      </c>
      <c r="E14" s="2">
        <v>9</v>
      </c>
      <c r="F14" s="55">
        <f t="shared" si="1"/>
        <v>2.0833333333333481E-2</v>
      </c>
      <c r="G14" s="55">
        <f t="shared" si="2"/>
        <v>0</v>
      </c>
      <c r="H14" s="55">
        <f t="shared" si="3"/>
        <v>0.18750000000000133</v>
      </c>
      <c r="I14" s="56">
        <f t="shared" si="0"/>
        <v>9</v>
      </c>
      <c r="J14" s="57">
        <f t="shared" si="4"/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9"/>
      <c r="W14" s="43"/>
      <c r="X14" s="78"/>
      <c r="Y14" s="79"/>
      <c r="Z14" s="80"/>
      <c r="AA14" s="79"/>
      <c r="AB14" s="81"/>
      <c r="AC14" s="82"/>
      <c r="AD14" s="82"/>
      <c r="AE14" s="83"/>
    </row>
    <row r="15" spans="1:34" ht="24.95" customHeight="1" x14ac:dyDescent="0.25">
      <c r="A15" s="36"/>
      <c r="B15" s="300"/>
      <c r="C15" s="84">
        <f>B8+"11:00:00"</f>
        <v>-3.5416666666666665</v>
      </c>
      <c r="D15" s="85">
        <f>B8+"11:30:00"</f>
        <v>-3.5208333333333335</v>
      </c>
      <c r="E15" s="2">
        <v>9</v>
      </c>
      <c r="F15" s="55">
        <f t="shared" si="1"/>
        <v>2.0833333333333037E-2</v>
      </c>
      <c r="G15" s="55">
        <f t="shared" si="2"/>
        <v>0</v>
      </c>
      <c r="H15" s="55">
        <f t="shared" si="3"/>
        <v>0.18749999999999734</v>
      </c>
      <c r="I15" s="56">
        <f t="shared" si="0"/>
        <v>9</v>
      </c>
      <c r="J15" s="57">
        <f t="shared" si="4"/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43"/>
      <c r="X15" s="43"/>
      <c r="Y15" s="86"/>
      <c r="AA15" s="86"/>
      <c r="AB15" s="37"/>
    </row>
    <row r="16" spans="1:34" ht="24.95" customHeight="1" x14ac:dyDescent="0.25">
      <c r="A16" s="88"/>
      <c r="B16" s="300"/>
      <c r="C16" s="63">
        <f>B8+"11:30:00"</f>
        <v>-3.5208333333333335</v>
      </c>
      <c r="D16" s="64">
        <f>B8+"12:00:00"</f>
        <v>-3.5</v>
      </c>
      <c r="E16" s="2">
        <v>9</v>
      </c>
      <c r="F16" s="55">
        <f t="shared" si="1"/>
        <v>2.0833333333333481E-2</v>
      </c>
      <c r="G16" s="55">
        <f t="shared" si="2"/>
        <v>0</v>
      </c>
      <c r="H16" s="55">
        <f t="shared" si="3"/>
        <v>0.18750000000000133</v>
      </c>
      <c r="I16" s="56">
        <f t="shared" si="0"/>
        <v>9</v>
      </c>
      <c r="J16" s="57">
        <f t="shared" si="4"/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"/>
      <c r="W16" s="43"/>
      <c r="X16" s="43"/>
      <c r="Y16" s="86"/>
      <c r="AA16" s="86"/>
      <c r="AB16" s="37"/>
    </row>
    <row r="17" spans="1:33" ht="24.95" customHeight="1" thickBot="1" x14ac:dyDescent="0.3">
      <c r="A17" s="36"/>
      <c r="B17" s="300"/>
      <c r="C17" s="89">
        <f>B8+"12:00:00"</f>
        <v>-3.5</v>
      </c>
      <c r="D17" s="90">
        <f>B8+"12:30:00"</f>
        <v>-3.4791666666666665</v>
      </c>
      <c r="E17" s="13">
        <v>9</v>
      </c>
      <c r="F17" s="91">
        <f t="shared" si="1"/>
        <v>2.0833333333333481E-2</v>
      </c>
      <c r="G17" s="91">
        <f t="shared" si="2"/>
        <v>0</v>
      </c>
      <c r="H17" s="91">
        <f t="shared" si="3"/>
        <v>0.18750000000000133</v>
      </c>
      <c r="I17" s="92">
        <f t="shared" si="0"/>
        <v>9</v>
      </c>
      <c r="J17" s="93">
        <f t="shared" si="4"/>
        <v>0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43"/>
      <c r="X17" s="43"/>
      <c r="Y17" s="86"/>
      <c r="AA17" s="86"/>
      <c r="AB17" s="37"/>
    </row>
    <row r="18" spans="1:33" ht="24.95" customHeight="1" x14ac:dyDescent="0.25">
      <c r="A18" s="36"/>
      <c r="B18" s="300"/>
      <c r="C18" s="94">
        <f>B8+"13:30:00"</f>
        <v>-3.4375</v>
      </c>
      <c r="D18" s="95">
        <f>B8+"14:00:00"</f>
        <v>-3.4166666666666665</v>
      </c>
      <c r="E18" s="20">
        <v>4.5</v>
      </c>
      <c r="F18" s="96">
        <f>D18-C18</f>
        <v>2.0833333333333481E-2</v>
      </c>
      <c r="G18" s="96">
        <f>J18*F18</f>
        <v>0</v>
      </c>
      <c r="H18" s="96">
        <f t="shared" si="3"/>
        <v>9.3750000000000666E-2</v>
      </c>
      <c r="I18" s="97">
        <f t="shared" si="0"/>
        <v>4.5</v>
      </c>
      <c r="J18" s="98">
        <f>SUM(K18:V18)</f>
        <v>0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43"/>
      <c r="X18" s="99"/>
      <c r="Y18" s="100"/>
      <c r="Z18" s="100"/>
      <c r="AA18" s="100"/>
      <c r="AB18" s="100"/>
      <c r="AC18" s="101"/>
      <c r="AD18" s="101"/>
      <c r="AE18" s="102"/>
    </row>
    <row r="19" spans="1:33" ht="24.95" customHeight="1" x14ac:dyDescent="0.25">
      <c r="A19" s="36"/>
      <c r="B19" s="300"/>
      <c r="C19" s="63">
        <f>B8+"14:00:00"</f>
        <v>-3.4166666666666665</v>
      </c>
      <c r="D19" s="64">
        <f>B8+"14:30:00"</f>
        <v>-3.3958333333333335</v>
      </c>
      <c r="E19" s="2">
        <v>5</v>
      </c>
      <c r="F19" s="55">
        <f t="shared" ref="F19:F26" si="5">D19-C19</f>
        <v>2.0833333333333037E-2</v>
      </c>
      <c r="G19" s="55">
        <f t="shared" ref="G19:G26" si="6">J19*F19</f>
        <v>0</v>
      </c>
      <c r="H19" s="55">
        <f t="shared" si="3"/>
        <v>0.10416666666666519</v>
      </c>
      <c r="I19" s="56">
        <f t="shared" si="0"/>
        <v>5</v>
      </c>
      <c r="J19" s="57">
        <f t="shared" ref="J19:J26" si="7">SUM(K19:V19)</f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9"/>
      <c r="W19" s="43"/>
      <c r="X19" s="103"/>
      <c r="Y19" s="59" t="s">
        <v>27</v>
      </c>
      <c r="Z19" s="17">
        <v>42437</v>
      </c>
      <c r="AA19" s="18">
        <v>0.5625</v>
      </c>
      <c r="AB19" s="104"/>
      <c r="AC19" s="61" t="s">
        <v>25</v>
      </c>
      <c r="AD19" s="16">
        <v>300</v>
      </c>
      <c r="AE19" s="105"/>
    </row>
    <row r="20" spans="1:33" ht="24.95" customHeight="1" x14ac:dyDescent="0.25">
      <c r="A20" s="36"/>
      <c r="B20" s="300"/>
      <c r="C20" s="63">
        <f>B8+"14:30:00"</f>
        <v>-3.3958333333333335</v>
      </c>
      <c r="D20" s="64">
        <f>B8+"15:00:00"</f>
        <v>-3.375</v>
      </c>
      <c r="E20" s="2">
        <v>5</v>
      </c>
      <c r="F20" s="55">
        <f t="shared" si="5"/>
        <v>2.0833333333333481E-2</v>
      </c>
      <c r="G20" s="55">
        <f t="shared" si="6"/>
        <v>0</v>
      </c>
      <c r="H20" s="55">
        <f t="shared" si="3"/>
        <v>0.10416666666666741</v>
      </c>
      <c r="I20" s="56">
        <f t="shared" si="0"/>
        <v>5</v>
      </c>
      <c r="J20" s="57">
        <f t="shared" si="7"/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9"/>
      <c r="W20" s="43"/>
      <c r="X20" s="103"/>
      <c r="Y20" s="65" t="s">
        <v>28</v>
      </c>
      <c r="Z20" s="17">
        <v>42437</v>
      </c>
      <c r="AA20" s="19">
        <v>0.625</v>
      </c>
      <c r="AB20" s="106"/>
      <c r="AC20" s="67" t="s">
        <v>26</v>
      </c>
      <c r="AD20" s="12"/>
      <c r="AE20" s="105"/>
    </row>
    <row r="21" spans="1:33" ht="24.95" customHeight="1" x14ac:dyDescent="0.25">
      <c r="A21" s="36"/>
      <c r="B21" s="300"/>
      <c r="C21" s="63">
        <f>B8+"15:00:00"</f>
        <v>-3.375</v>
      </c>
      <c r="D21" s="64">
        <f>B8+"15:30:00"</f>
        <v>-3.3541666666666665</v>
      </c>
      <c r="E21" s="2">
        <v>6</v>
      </c>
      <c r="F21" s="55">
        <f t="shared" si="5"/>
        <v>2.0833333333333481E-2</v>
      </c>
      <c r="G21" s="55">
        <f t="shared" si="6"/>
        <v>0</v>
      </c>
      <c r="H21" s="55">
        <f t="shared" si="3"/>
        <v>0.12500000000000089</v>
      </c>
      <c r="I21" s="56">
        <f t="shared" si="0"/>
        <v>6</v>
      </c>
      <c r="J21" s="57">
        <f t="shared" si="7"/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9"/>
      <c r="W21" s="43"/>
      <c r="X21" s="103"/>
      <c r="Y21" s="107"/>
      <c r="Z21" s="107"/>
      <c r="AA21" s="107"/>
      <c r="AB21" s="106"/>
      <c r="AC21" s="108"/>
      <c r="AD21" s="108"/>
      <c r="AE21" s="105"/>
    </row>
    <row r="22" spans="1:33" ht="24.95" customHeight="1" x14ac:dyDescent="0.25">
      <c r="A22" s="36"/>
      <c r="B22" s="300"/>
      <c r="C22" s="63">
        <f>B8+"15:30:00"</f>
        <v>-3.3541666666666665</v>
      </c>
      <c r="D22" s="64">
        <f>B8+"16:00:00"</f>
        <v>-3.3333333333333335</v>
      </c>
      <c r="E22" s="2">
        <v>6</v>
      </c>
      <c r="F22" s="55">
        <f t="shared" si="5"/>
        <v>2.0833333333333037E-2</v>
      </c>
      <c r="G22" s="55">
        <f t="shared" si="6"/>
        <v>0</v>
      </c>
      <c r="H22" s="55">
        <f t="shared" si="3"/>
        <v>0.12499999999999822</v>
      </c>
      <c r="I22" s="56">
        <f t="shared" si="0"/>
        <v>6</v>
      </c>
      <c r="J22" s="57">
        <f t="shared" si="7"/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9"/>
      <c r="W22" s="43"/>
      <c r="X22" s="103"/>
      <c r="Y22" s="71" t="s">
        <v>24</v>
      </c>
      <c r="Z22" s="72"/>
      <c r="AA22" s="73">
        <f>AD19/AC23/24</f>
        <v>0.10416666666666667</v>
      </c>
      <c r="AB22" s="106"/>
      <c r="AC22" s="74" t="s">
        <v>23</v>
      </c>
      <c r="AD22" s="74" t="s">
        <v>29</v>
      </c>
      <c r="AE22" s="105"/>
    </row>
    <row r="23" spans="1:33" ht="24.95" customHeight="1" x14ac:dyDescent="0.25">
      <c r="A23" s="36"/>
      <c r="B23" s="300"/>
      <c r="C23" s="63">
        <f>B8+"16:00:00"</f>
        <v>-3.3333333333333335</v>
      </c>
      <c r="D23" s="64">
        <f>B8+"16:30:00"</f>
        <v>-3.3125</v>
      </c>
      <c r="E23" s="2">
        <v>6</v>
      </c>
      <c r="F23" s="55">
        <f t="shared" si="5"/>
        <v>2.0833333333333481E-2</v>
      </c>
      <c r="G23" s="55">
        <f t="shared" si="6"/>
        <v>0</v>
      </c>
      <c r="H23" s="55">
        <f t="shared" si="3"/>
        <v>0.12500000000000089</v>
      </c>
      <c r="I23" s="56">
        <f t="shared" si="0"/>
        <v>6</v>
      </c>
      <c r="J23" s="57">
        <f t="shared" si="7"/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9"/>
      <c r="W23" s="43"/>
      <c r="X23" s="103"/>
      <c r="Y23" s="75" t="s">
        <v>22</v>
      </c>
      <c r="Z23" s="76"/>
      <c r="AA23" s="73">
        <f>SUMIFS(H:H,C:C,"&gt;="&amp; (Z19+AA19),D:D,"&lt;=" &amp; (Z20+AA20))-SUMIFS(G:G,C:C,"&gt;="&amp; (Z19+AA19),D:D,"&lt;=" &amp; (Z20+AA20))-AA22</f>
        <v>-0.10416666666666667</v>
      </c>
      <c r="AB23" s="106"/>
      <c r="AC23" s="16">
        <v>120</v>
      </c>
      <c r="AD23" s="77" t="e">
        <f>AD19/(AA23+AA22)/24</f>
        <v>#DIV/0!</v>
      </c>
      <c r="AE23" s="105"/>
      <c r="AF23" s="109"/>
      <c r="AG23" s="109"/>
    </row>
    <row r="24" spans="1:33" ht="24.95" customHeight="1" thickBot="1" x14ac:dyDescent="0.3">
      <c r="A24" s="36"/>
      <c r="B24" s="300"/>
      <c r="C24" s="63">
        <f>B8+"16:30:00"</f>
        <v>-3.3125</v>
      </c>
      <c r="D24" s="64">
        <f>B8+"17:00:00"</f>
        <v>-3.2916666666666665</v>
      </c>
      <c r="E24" s="2">
        <v>6</v>
      </c>
      <c r="F24" s="55">
        <f t="shared" si="5"/>
        <v>2.0833333333333481E-2</v>
      </c>
      <c r="G24" s="55">
        <f t="shared" si="6"/>
        <v>0</v>
      </c>
      <c r="H24" s="55">
        <f t="shared" si="3"/>
        <v>0.12500000000000089</v>
      </c>
      <c r="I24" s="56">
        <f t="shared" si="0"/>
        <v>6</v>
      </c>
      <c r="J24" s="57">
        <f t="shared" si="7"/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9"/>
      <c r="W24" s="43"/>
      <c r="X24" s="110"/>
      <c r="Y24" s="111"/>
      <c r="Z24" s="112"/>
      <c r="AA24" s="112"/>
      <c r="AB24" s="112"/>
      <c r="AC24" s="112"/>
      <c r="AD24" s="112"/>
      <c r="AE24" s="113"/>
      <c r="AF24" s="109"/>
      <c r="AG24" s="109"/>
    </row>
    <row r="25" spans="1:33" ht="24.95" customHeight="1" x14ac:dyDescent="0.25">
      <c r="A25" s="36"/>
      <c r="B25" s="300"/>
      <c r="C25" s="63">
        <f>B8+"17:00:00"</f>
        <v>-3.2916666666666665</v>
      </c>
      <c r="D25" s="64">
        <f>B8+"17:30:00"</f>
        <v>-3.2708333333333335</v>
      </c>
      <c r="E25" s="2">
        <v>6</v>
      </c>
      <c r="F25" s="55">
        <f t="shared" si="5"/>
        <v>2.0833333333333037E-2</v>
      </c>
      <c r="G25" s="55">
        <f t="shared" si="6"/>
        <v>0</v>
      </c>
      <c r="H25" s="55">
        <f t="shared" si="3"/>
        <v>0.12499999999999822</v>
      </c>
      <c r="I25" s="56">
        <f t="shared" si="0"/>
        <v>6</v>
      </c>
      <c r="J25" s="57">
        <f t="shared" si="7"/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9"/>
      <c r="W25" s="43"/>
      <c r="X25" s="43"/>
    </row>
    <row r="26" spans="1:33" ht="24.95" customHeight="1" thickBot="1" x14ac:dyDescent="0.3">
      <c r="A26" s="36"/>
      <c r="B26" s="301"/>
      <c r="C26" s="114">
        <f>B8+"17:30:00"</f>
        <v>-3.2708333333333335</v>
      </c>
      <c r="D26" s="115">
        <f>B8+"18:00:00"</f>
        <v>-3.25</v>
      </c>
      <c r="E26" s="1">
        <v>6</v>
      </c>
      <c r="F26" s="116">
        <f t="shared" si="5"/>
        <v>2.0833333333333481E-2</v>
      </c>
      <c r="G26" s="116">
        <f t="shared" si="6"/>
        <v>0</v>
      </c>
      <c r="H26" s="116">
        <f t="shared" si="3"/>
        <v>0.12500000000000089</v>
      </c>
      <c r="I26" s="117">
        <f t="shared" si="0"/>
        <v>6</v>
      </c>
      <c r="J26" s="118">
        <f t="shared" si="7"/>
        <v>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10"/>
      <c r="W26" s="43"/>
    </row>
    <row r="27" spans="1:33" ht="24.95" customHeight="1" thickTop="1" x14ac:dyDescent="0.25">
      <c r="A27" s="36"/>
      <c r="B27" s="302">
        <f>AF4</f>
        <v>-3</v>
      </c>
      <c r="C27" s="119">
        <f t="shared" ref="C27" si="8">B27+"07:45:00"</f>
        <v>-2.6770833333333335</v>
      </c>
      <c r="D27" s="120">
        <f t="shared" ref="D27" si="9">B27+"08:00:00"</f>
        <v>-2.6666666666666665</v>
      </c>
      <c r="E27" s="7">
        <v>3</v>
      </c>
      <c r="F27" s="46">
        <f>D27-C27</f>
        <v>1.0416666666666963E-2</v>
      </c>
      <c r="G27" s="46">
        <f>J27*F27</f>
        <v>0</v>
      </c>
      <c r="H27" s="46">
        <f>F27*E27</f>
        <v>3.1250000000000888E-2</v>
      </c>
      <c r="I27" s="47">
        <f t="shared" si="0"/>
        <v>3</v>
      </c>
      <c r="J27" s="48">
        <f>SUM(K27:V27)</f>
        <v>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8"/>
      <c r="W27" s="43"/>
      <c r="X27" s="121"/>
      <c r="Y27" s="122"/>
      <c r="Z27" s="122"/>
      <c r="AA27" s="122"/>
      <c r="AB27" s="122"/>
      <c r="AC27" s="123"/>
      <c r="AD27" s="123"/>
      <c r="AE27" s="124"/>
    </row>
    <row r="28" spans="1:33" ht="24.95" customHeight="1" x14ac:dyDescent="0.25">
      <c r="A28" s="36"/>
      <c r="B28" s="303"/>
      <c r="C28" s="53">
        <f t="shared" ref="C28" si="10">B27+"08:00:00"</f>
        <v>-2.6666666666666665</v>
      </c>
      <c r="D28" s="54">
        <f t="shared" ref="D28" si="11">B27+"08:30:00"</f>
        <v>-2.6458333333333335</v>
      </c>
      <c r="E28" s="2">
        <v>9</v>
      </c>
      <c r="F28" s="55">
        <f t="shared" ref="F28:F36" si="12">D28-C28</f>
        <v>2.0833333333333037E-2</v>
      </c>
      <c r="G28" s="55">
        <f t="shared" ref="G28:G36" si="13">J28*F28</f>
        <v>0</v>
      </c>
      <c r="H28" s="55">
        <f t="shared" ref="H28:H45" si="14">F28*E28</f>
        <v>0.18749999999999734</v>
      </c>
      <c r="I28" s="56">
        <f t="shared" si="0"/>
        <v>9</v>
      </c>
      <c r="J28" s="57">
        <f t="shared" ref="J28:J36" si="15">SUM(K28:V28)</f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9"/>
      <c r="W28" s="43"/>
      <c r="X28" s="125"/>
      <c r="Y28" s="59" t="s">
        <v>27</v>
      </c>
      <c r="Z28" s="17">
        <v>42437</v>
      </c>
      <c r="AA28" s="18">
        <v>0.65625</v>
      </c>
      <c r="AB28" s="126"/>
      <c r="AC28" s="61" t="s">
        <v>25</v>
      </c>
      <c r="AD28" s="16">
        <v>4000</v>
      </c>
      <c r="AE28" s="127"/>
    </row>
    <row r="29" spans="1:33" ht="24.95" customHeight="1" x14ac:dyDescent="0.25">
      <c r="A29" s="36"/>
      <c r="B29" s="303"/>
      <c r="C29" s="63">
        <f t="shared" ref="C29" si="16">B27+"08:30:00"</f>
        <v>-2.6458333333333335</v>
      </c>
      <c r="D29" s="64">
        <f t="shared" ref="D29" si="17">B27+"09:00:00"</f>
        <v>-2.625</v>
      </c>
      <c r="E29" s="2">
        <v>9</v>
      </c>
      <c r="F29" s="55">
        <f t="shared" si="12"/>
        <v>2.0833333333333481E-2</v>
      </c>
      <c r="G29" s="55">
        <f t="shared" si="13"/>
        <v>0</v>
      </c>
      <c r="H29" s="55">
        <f t="shared" si="14"/>
        <v>0.18750000000000133</v>
      </c>
      <c r="I29" s="56">
        <f t="shared" si="0"/>
        <v>9</v>
      </c>
      <c r="J29" s="57">
        <f t="shared" si="15"/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9"/>
      <c r="W29" s="43"/>
      <c r="X29" s="125"/>
      <c r="Y29" s="65" t="s">
        <v>28</v>
      </c>
      <c r="Z29" s="17">
        <v>42438</v>
      </c>
      <c r="AA29" s="19">
        <v>0.47916666666666669</v>
      </c>
      <c r="AB29" s="128"/>
      <c r="AC29" s="67" t="s">
        <v>26</v>
      </c>
      <c r="AD29" s="12"/>
      <c r="AE29" s="127"/>
    </row>
    <row r="30" spans="1:33" ht="24.95" customHeight="1" x14ac:dyDescent="0.25">
      <c r="A30" s="36"/>
      <c r="B30" s="303"/>
      <c r="C30" s="63">
        <f t="shared" ref="C30" si="18">B27+"09:00:00"</f>
        <v>-2.625</v>
      </c>
      <c r="D30" s="64">
        <f t="shared" ref="D30" si="19">B27+"09:30:00"</f>
        <v>-2.6041666666666665</v>
      </c>
      <c r="E30" s="2">
        <v>9</v>
      </c>
      <c r="F30" s="55">
        <f t="shared" si="12"/>
        <v>2.0833333333333481E-2</v>
      </c>
      <c r="G30" s="55">
        <f t="shared" si="13"/>
        <v>0</v>
      </c>
      <c r="H30" s="55">
        <f t="shared" si="14"/>
        <v>0.18750000000000133</v>
      </c>
      <c r="I30" s="56">
        <f t="shared" si="0"/>
        <v>9</v>
      </c>
      <c r="J30" s="57">
        <f t="shared" si="15"/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9"/>
      <c r="W30" s="43"/>
      <c r="X30" s="125"/>
      <c r="Y30" s="129"/>
      <c r="Z30" s="129"/>
      <c r="AA30" s="129"/>
      <c r="AB30" s="128"/>
      <c r="AC30" s="130"/>
      <c r="AD30" s="130"/>
      <c r="AE30" s="127"/>
    </row>
    <row r="31" spans="1:33" ht="24.95" customHeight="1" x14ac:dyDescent="0.25">
      <c r="A31" s="36"/>
      <c r="B31" s="303"/>
      <c r="C31" s="63">
        <f t="shared" ref="C31" si="20">B27+"09:30:00"</f>
        <v>-2.6041666666666665</v>
      </c>
      <c r="D31" s="64">
        <f t="shared" ref="D31" si="21">B27+"10:00:00"</f>
        <v>-2.5833333333333335</v>
      </c>
      <c r="E31" s="2">
        <v>9</v>
      </c>
      <c r="F31" s="55">
        <f t="shared" si="12"/>
        <v>2.0833333333333037E-2</v>
      </c>
      <c r="G31" s="55">
        <f t="shared" si="13"/>
        <v>0</v>
      </c>
      <c r="H31" s="55">
        <f t="shared" si="14"/>
        <v>0.18749999999999734</v>
      </c>
      <c r="I31" s="56">
        <f t="shared" si="0"/>
        <v>9</v>
      </c>
      <c r="J31" s="57">
        <f t="shared" si="15"/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9"/>
      <c r="W31" s="43"/>
      <c r="X31" s="125"/>
      <c r="Y31" s="71" t="s">
        <v>24</v>
      </c>
      <c r="Z31" s="72"/>
      <c r="AA31" s="73">
        <f>AD28/AC32/24</f>
        <v>1.1904761904761905</v>
      </c>
      <c r="AB31" s="128"/>
      <c r="AC31" s="74" t="s">
        <v>23</v>
      </c>
      <c r="AD31" s="74" t="s">
        <v>29</v>
      </c>
      <c r="AE31" s="127"/>
    </row>
    <row r="32" spans="1:33" ht="24.95" customHeight="1" x14ac:dyDescent="0.25">
      <c r="A32" s="36"/>
      <c r="B32" s="303"/>
      <c r="C32" s="63">
        <f t="shared" ref="C32" si="22">B27+"10:00:00"</f>
        <v>-2.5833333333333335</v>
      </c>
      <c r="D32" s="64">
        <f t="shared" ref="D32" si="23">B27+"10:30:00"</f>
        <v>-2.5625</v>
      </c>
      <c r="E32" s="2">
        <v>9</v>
      </c>
      <c r="F32" s="55">
        <f t="shared" si="12"/>
        <v>2.0833333333333481E-2</v>
      </c>
      <c r="G32" s="55">
        <f t="shared" si="13"/>
        <v>0</v>
      </c>
      <c r="H32" s="55">
        <f t="shared" si="14"/>
        <v>0.18750000000000133</v>
      </c>
      <c r="I32" s="56">
        <f t="shared" si="0"/>
        <v>9</v>
      </c>
      <c r="J32" s="57">
        <f t="shared" si="15"/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9"/>
      <c r="W32" s="43"/>
      <c r="X32" s="125"/>
      <c r="Y32" s="75" t="s">
        <v>22</v>
      </c>
      <c r="Z32" s="76"/>
      <c r="AA32" s="73">
        <f>SUMIFS(H:H,C:C,"&gt;="&amp; (Z28+AA28),D:D,"&lt;=" &amp; (Z29+AA29))-SUMIFS(G:G,C:C,"&gt;="&amp; (Z28+AA28),D:D,"&lt;=" &amp; (Z29+AA29))-AA31</f>
        <v>-1.1904761904761905</v>
      </c>
      <c r="AB32" s="128"/>
      <c r="AC32" s="16">
        <v>140</v>
      </c>
      <c r="AD32" s="77" t="e">
        <f>AD28/(AA31+AA32)/24</f>
        <v>#DIV/0!</v>
      </c>
      <c r="AE32" s="127"/>
    </row>
    <row r="33" spans="1:31" ht="24.95" customHeight="1" thickBot="1" x14ac:dyDescent="0.3">
      <c r="A33" s="36"/>
      <c r="B33" s="303"/>
      <c r="C33" s="63">
        <f t="shared" ref="C33" si="24">B27+"10:30:00"</f>
        <v>-2.5625</v>
      </c>
      <c r="D33" s="64">
        <f t="shared" ref="D33" si="25">B27+"11:00:00"</f>
        <v>-2.5416666666666665</v>
      </c>
      <c r="E33" s="2">
        <v>9</v>
      </c>
      <c r="F33" s="55">
        <f t="shared" si="12"/>
        <v>2.0833333333333481E-2</v>
      </c>
      <c r="G33" s="55">
        <f t="shared" si="13"/>
        <v>0</v>
      </c>
      <c r="H33" s="55">
        <f t="shared" si="14"/>
        <v>0.18750000000000133</v>
      </c>
      <c r="I33" s="56">
        <f t="shared" si="0"/>
        <v>9</v>
      </c>
      <c r="J33" s="57">
        <f t="shared" si="15"/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9"/>
      <c r="W33" s="43"/>
      <c r="X33" s="131"/>
      <c r="Y33" s="132"/>
      <c r="Z33" s="133"/>
      <c r="AA33" s="133"/>
      <c r="AB33" s="134"/>
      <c r="AC33" s="135"/>
      <c r="AD33" s="135"/>
      <c r="AE33" s="136"/>
    </row>
    <row r="34" spans="1:31" ht="24.95" customHeight="1" x14ac:dyDescent="0.25">
      <c r="A34" s="36"/>
      <c r="B34" s="303"/>
      <c r="C34" s="84">
        <f t="shared" ref="C34" si="26">B27+"11:00:00"</f>
        <v>-2.5416666666666665</v>
      </c>
      <c r="D34" s="85">
        <f t="shared" ref="D34" si="27">B27+"11:30:00"</f>
        <v>-2.5208333333333335</v>
      </c>
      <c r="E34" s="2">
        <v>9</v>
      </c>
      <c r="F34" s="55">
        <f t="shared" si="12"/>
        <v>2.0833333333333037E-2</v>
      </c>
      <c r="G34" s="55">
        <f t="shared" si="13"/>
        <v>0</v>
      </c>
      <c r="H34" s="55">
        <f t="shared" si="14"/>
        <v>0.18749999999999734</v>
      </c>
      <c r="I34" s="56">
        <f t="shared" si="0"/>
        <v>9</v>
      </c>
      <c r="J34" s="57">
        <f t="shared" si="15"/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9"/>
      <c r="W34" s="43"/>
      <c r="X34" s="43"/>
      <c r="Y34" s="137"/>
      <c r="AB34" s="37"/>
    </row>
    <row r="35" spans="1:31" ht="24.95" customHeight="1" x14ac:dyDescent="0.25">
      <c r="A35" s="36"/>
      <c r="B35" s="303"/>
      <c r="C35" s="63">
        <f t="shared" ref="C35" si="28">B27+"11:30:00"</f>
        <v>-2.5208333333333335</v>
      </c>
      <c r="D35" s="64">
        <f t="shared" ref="D35" si="29">B27+"12:00:00"</f>
        <v>-2.5</v>
      </c>
      <c r="E35" s="2">
        <v>9</v>
      </c>
      <c r="F35" s="55">
        <f t="shared" si="12"/>
        <v>2.0833333333333481E-2</v>
      </c>
      <c r="G35" s="55">
        <f t="shared" si="13"/>
        <v>0</v>
      </c>
      <c r="H35" s="55">
        <f t="shared" si="14"/>
        <v>0.18750000000000133</v>
      </c>
      <c r="I35" s="56">
        <f t="shared" si="0"/>
        <v>9</v>
      </c>
      <c r="J35" s="57">
        <f t="shared" si="15"/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9"/>
      <c r="W35" s="43"/>
      <c r="X35" s="43"/>
      <c r="AB35" s="37"/>
    </row>
    <row r="36" spans="1:31" ht="24.95" customHeight="1" thickBot="1" x14ac:dyDescent="0.3">
      <c r="A36" s="36"/>
      <c r="B36" s="303"/>
      <c r="C36" s="89">
        <f t="shared" ref="C36" si="30">B27+"12:00:00"</f>
        <v>-2.5</v>
      </c>
      <c r="D36" s="90">
        <f t="shared" ref="D36" si="31">B27+"12:30:00"</f>
        <v>-2.4791666666666665</v>
      </c>
      <c r="E36" s="13">
        <v>9</v>
      </c>
      <c r="F36" s="91">
        <f t="shared" si="12"/>
        <v>2.0833333333333481E-2</v>
      </c>
      <c r="G36" s="91">
        <f t="shared" si="13"/>
        <v>0</v>
      </c>
      <c r="H36" s="91">
        <f t="shared" si="14"/>
        <v>0.18750000000000133</v>
      </c>
      <c r="I36" s="92">
        <f t="shared" si="0"/>
        <v>9</v>
      </c>
      <c r="J36" s="93">
        <f t="shared" si="15"/>
        <v>0</v>
      </c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  <c r="W36" s="43"/>
    </row>
    <row r="37" spans="1:31" ht="24.95" customHeight="1" x14ac:dyDescent="0.25">
      <c r="A37" s="36"/>
      <c r="B37" s="303"/>
      <c r="C37" s="94">
        <f t="shared" ref="C37" si="32">B27+"13:30:00"</f>
        <v>-2.4375</v>
      </c>
      <c r="D37" s="95">
        <f t="shared" ref="D37" si="33">B27+"14:00:00"</f>
        <v>-2.4166666666666665</v>
      </c>
      <c r="E37" s="20">
        <v>4.5</v>
      </c>
      <c r="F37" s="96">
        <f>D37-C37</f>
        <v>2.0833333333333481E-2</v>
      </c>
      <c r="G37" s="96">
        <f>J37*F37</f>
        <v>0</v>
      </c>
      <c r="H37" s="96">
        <f t="shared" si="14"/>
        <v>9.3750000000000666E-2</v>
      </c>
      <c r="I37" s="97">
        <f t="shared" si="0"/>
        <v>4.5</v>
      </c>
      <c r="J37" s="98">
        <f>SUM(K37:V37)</f>
        <v>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  <c r="W37" s="43"/>
      <c r="X37" s="138"/>
      <c r="Y37" s="139"/>
      <c r="Z37" s="139"/>
      <c r="AA37" s="139"/>
      <c r="AB37" s="139"/>
      <c r="AC37" s="140"/>
      <c r="AD37" s="140"/>
      <c r="AE37" s="141"/>
    </row>
    <row r="38" spans="1:31" ht="24.95" customHeight="1" x14ac:dyDescent="0.25">
      <c r="A38" s="36"/>
      <c r="B38" s="303"/>
      <c r="C38" s="63">
        <f t="shared" ref="C38" si="34">B27+"14:00:00"</f>
        <v>-2.4166666666666665</v>
      </c>
      <c r="D38" s="64">
        <f t="shared" ref="D38" si="35">B27+"14:30:00"</f>
        <v>-2.3958333333333335</v>
      </c>
      <c r="E38" s="2">
        <v>5</v>
      </c>
      <c r="F38" s="55">
        <f t="shared" ref="F38:F45" si="36">D38-C38</f>
        <v>2.0833333333333037E-2</v>
      </c>
      <c r="G38" s="55">
        <f t="shared" ref="G38:G45" si="37">J38*F38</f>
        <v>0</v>
      </c>
      <c r="H38" s="55">
        <f t="shared" si="14"/>
        <v>0.10416666666666519</v>
      </c>
      <c r="I38" s="56">
        <f t="shared" si="0"/>
        <v>5</v>
      </c>
      <c r="J38" s="57">
        <f t="shared" ref="J38:J45" si="38">SUM(K38:V38)</f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9"/>
      <c r="W38" s="43"/>
      <c r="X38" s="142"/>
      <c r="Y38" s="59" t="s">
        <v>27</v>
      </c>
      <c r="Z38" s="17">
        <v>42438</v>
      </c>
      <c r="AA38" s="18">
        <v>0.5625</v>
      </c>
      <c r="AB38" s="143"/>
      <c r="AC38" s="61" t="s">
        <v>25</v>
      </c>
      <c r="AD38" s="16">
        <v>300</v>
      </c>
      <c r="AE38" s="144"/>
    </row>
    <row r="39" spans="1:31" ht="24.95" customHeight="1" x14ac:dyDescent="0.25">
      <c r="A39" s="36"/>
      <c r="B39" s="303"/>
      <c r="C39" s="63">
        <f t="shared" ref="C39" si="39">B27+"14:30:00"</f>
        <v>-2.3958333333333335</v>
      </c>
      <c r="D39" s="64">
        <f t="shared" ref="D39" si="40">B27+"15:00:00"</f>
        <v>-2.375</v>
      </c>
      <c r="E39" s="2">
        <v>5</v>
      </c>
      <c r="F39" s="55">
        <f t="shared" si="36"/>
        <v>2.0833333333333481E-2</v>
      </c>
      <c r="G39" s="55">
        <f t="shared" si="37"/>
        <v>0</v>
      </c>
      <c r="H39" s="55">
        <f t="shared" si="14"/>
        <v>0.10416666666666741</v>
      </c>
      <c r="I39" s="56">
        <f t="shared" si="0"/>
        <v>5</v>
      </c>
      <c r="J39" s="57">
        <f t="shared" si="38"/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9"/>
      <c r="W39" s="43"/>
      <c r="X39" s="142"/>
      <c r="Y39" s="65" t="s">
        <v>28</v>
      </c>
      <c r="Z39" s="17">
        <v>42438</v>
      </c>
      <c r="AA39" s="19">
        <v>0.625</v>
      </c>
      <c r="AB39" s="145"/>
      <c r="AC39" s="67" t="s">
        <v>26</v>
      </c>
      <c r="AD39" s="12"/>
      <c r="AE39" s="144"/>
    </row>
    <row r="40" spans="1:31" ht="24.95" customHeight="1" x14ac:dyDescent="0.25">
      <c r="A40" s="36"/>
      <c r="B40" s="303"/>
      <c r="C40" s="63">
        <f>B27+"15:00:00"</f>
        <v>-2.375</v>
      </c>
      <c r="D40" s="64">
        <f t="shared" ref="D40" si="41">B27+"15:30:00"</f>
        <v>-2.3541666666666665</v>
      </c>
      <c r="E40" s="2">
        <v>6</v>
      </c>
      <c r="F40" s="55">
        <f t="shared" si="36"/>
        <v>2.0833333333333481E-2</v>
      </c>
      <c r="G40" s="55">
        <f t="shared" si="37"/>
        <v>0</v>
      </c>
      <c r="H40" s="55">
        <f t="shared" si="14"/>
        <v>0.12500000000000089</v>
      </c>
      <c r="I40" s="56">
        <f t="shared" si="0"/>
        <v>6</v>
      </c>
      <c r="J40" s="57">
        <f t="shared" si="38"/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9"/>
      <c r="W40" s="43"/>
      <c r="X40" s="142"/>
      <c r="Y40" s="146"/>
      <c r="Z40" s="146"/>
      <c r="AA40" s="146"/>
      <c r="AB40" s="145"/>
      <c r="AC40" s="147"/>
      <c r="AD40" s="147"/>
      <c r="AE40" s="144"/>
    </row>
    <row r="41" spans="1:31" ht="24.95" customHeight="1" x14ac:dyDescent="0.25">
      <c r="A41" s="36"/>
      <c r="B41" s="303"/>
      <c r="C41" s="63">
        <f t="shared" ref="C41" si="42">B27+"15:30:00"</f>
        <v>-2.3541666666666665</v>
      </c>
      <c r="D41" s="64">
        <f t="shared" ref="D41" si="43">B27+"16:00:00"</f>
        <v>-2.3333333333333335</v>
      </c>
      <c r="E41" s="2">
        <v>6</v>
      </c>
      <c r="F41" s="55">
        <f t="shared" si="36"/>
        <v>2.0833333333333037E-2</v>
      </c>
      <c r="G41" s="55">
        <f t="shared" si="37"/>
        <v>0</v>
      </c>
      <c r="H41" s="55">
        <f t="shared" si="14"/>
        <v>0.12499999999999822</v>
      </c>
      <c r="I41" s="56">
        <f t="shared" si="0"/>
        <v>6</v>
      </c>
      <c r="J41" s="57">
        <f t="shared" si="38"/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9"/>
      <c r="W41" s="43"/>
      <c r="X41" s="142"/>
      <c r="Y41" s="71" t="s">
        <v>24</v>
      </c>
      <c r="Z41" s="72"/>
      <c r="AA41" s="73">
        <f>AD38/AC42/24</f>
        <v>0.10416666666666667</v>
      </c>
      <c r="AB41" s="145"/>
      <c r="AC41" s="74" t="s">
        <v>23</v>
      </c>
      <c r="AD41" s="74" t="s">
        <v>29</v>
      </c>
      <c r="AE41" s="144"/>
    </row>
    <row r="42" spans="1:31" ht="24.95" customHeight="1" x14ac:dyDescent="0.25">
      <c r="A42" s="36"/>
      <c r="B42" s="303"/>
      <c r="C42" s="63">
        <f t="shared" ref="C42" si="44">B27+"16:00:00"</f>
        <v>-2.3333333333333335</v>
      </c>
      <c r="D42" s="64">
        <f t="shared" ref="D42" si="45">B27+"16:30:00"</f>
        <v>-2.3125</v>
      </c>
      <c r="E42" s="2">
        <v>6</v>
      </c>
      <c r="F42" s="55">
        <f t="shared" si="36"/>
        <v>2.0833333333333481E-2</v>
      </c>
      <c r="G42" s="55">
        <f t="shared" si="37"/>
        <v>0</v>
      </c>
      <c r="H42" s="55">
        <f t="shared" si="14"/>
        <v>0.12500000000000089</v>
      </c>
      <c r="I42" s="56">
        <f t="shared" si="0"/>
        <v>6</v>
      </c>
      <c r="J42" s="57">
        <f t="shared" si="38"/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9"/>
      <c r="W42" s="43"/>
      <c r="X42" s="142"/>
      <c r="Y42" s="75" t="s">
        <v>22</v>
      </c>
      <c r="Z42" s="76"/>
      <c r="AA42" s="73">
        <f>SUMIFS(H:H,C:C,"&gt;="&amp; (Z38+AA38),D:D,"&lt;=" &amp; (Z39+AA39))-SUMIFS(G:G,C:C,"&gt;="&amp; (Z38+AA38),D:D,"&lt;=" &amp; (Z39+AA39))-AA41</f>
        <v>-0.10416666666666667</v>
      </c>
      <c r="AB42" s="145"/>
      <c r="AC42" s="16">
        <v>120</v>
      </c>
      <c r="AD42" s="77" t="e">
        <f>AD38/(AA41+AA42)/24</f>
        <v>#DIV/0!</v>
      </c>
      <c r="AE42" s="144"/>
    </row>
    <row r="43" spans="1:31" ht="24.95" customHeight="1" thickBot="1" x14ac:dyDescent="0.3">
      <c r="A43" s="36"/>
      <c r="B43" s="303"/>
      <c r="C43" s="63">
        <f t="shared" ref="C43" si="46">B27+"16:30:00"</f>
        <v>-2.3125</v>
      </c>
      <c r="D43" s="64">
        <f t="shared" ref="D43" si="47">B27+"17:00:00"</f>
        <v>-2.2916666666666665</v>
      </c>
      <c r="E43" s="2">
        <v>6</v>
      </c>
      <c r="F43" s="55">
        <f t="shared" si="36"/>
        <v>2.0833333333333481E-2</v>
      </c>
      <c r="G43" s="55">
        <f t="shared" si="37"/>
        <v>0</v>
      </c>
      <c r="H43" s="55">
        <f t="shared" si="14"/>
        <v>0.12500000000000089</v>
      </c>
      <c r="I43" s="56">
        <f t="shared" si="0"/>
        <v>6</v>
      </c>
      <c r="J43" s="57">
        <f t="shared" si="38"/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9"/>
      <c r="W43" s="43"/>
      <c r="X43" s="148"/>
      <c r="Y43" s="149"/>
      <c r="Z43" s="150"/>
      <c r="AA43" s="150"/>
      <c r="AB43" s="150"/>
      <c r="AC43" s="150"/>
      <c r="AD43" s="150"/>
      <c r="AE43" s="151"/>
    </row>
    <row r="44" spans="1:31" ht="24.95" customHeight="1" x14ac:dyDescent="0.25">
      <c r="A44" s="36"/>
      <c r="B44" s="303"/>
      <c r="C44" s="63">
        <f t="shared" ref="C44" si="48">B27+"17:00:00"</f>
        <v>-2.2916666666666665</v>
      </c>
      <c r="D44" s="64">
        <f t="shared" ref="D44" si="49">B27+"17:30:00"</f>
        <v>-2.2708333333333335</v>
      </c>
      <c r="E44" s="2">
        <v>6</v>
      </c>
      <c r="F44" s="55">
        <f t="shared" si="36"/>
        <v>2.0833333333333037E-2</v>
      </c>
      <c r="G44" s="55">
        <f t="shared" si="37"/>
        <v>0</v>
      </c>
      <c r="H44" s="55">
        <f t="shared" si="14"/>
        <v>0.12499999999999822</v>
      </c>
      <c r="I44" s="56">
        <f t="shared" si="0"/>
        <v>6</v>
      </c>
      <c r="J44" s="57">
        <f t="shared" si="38"/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9"/>
      <c r="W44" s="43"/>
      <c r="X44" s="43"/>
      <c r="Y44" s="152"/>
      <c r="Z44" s="109"/>
      <c r="AA44" s="152"/>
      <c r="AB44" s="152"/>
      <c r="AC44" s="109"/>
      <c r="AD44" s="109"/>
    </row>
    <row r="45" spans="1:31" ht="24.95" customHeight="1" thickBot="1" x14ac:dyDescent="0.3">
      <c r="A45" s="36"/>
      <c r="B45" s="304"/>
      <c r="C45" s="114">
        <f t="shared" ref="C45" si="50">B27+"17:30:00"</f>
        <v>-2.2708333333333335</v>
      </c>
      <c r="D45" s="115">
        <f t="shared" ref="D45" si="51">B27+"18:00:00"</f>
        <v>-2.25</v>
      </c>
      <c r="E45" s="1">
        <v>6</v>
      </c>
      <c r="F45" s="116">
        <f t="shared" si="36"/>
        <v>2.0833333333333481E-2</v>
      </c>
      <c r="G45" s="116">
        <f t="shared" si="37"/>
        <v>0</v>
      </c>
      <c r="H45" s="116">
        <f t="shared" si="14"/>
        <v>0.12500000000000089</v>
      </c>
      <c r="I45" s="117">
        <f t="shared" si="0"/>
        <v>6</v>
      </c>
      <c r="J45" s="118">
        <f t="shared" si="38"/>
        <v>0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10"/>
      <c r="W45" s="43"/>
      <c r="X45" s="43"/>
    </row>
    <row r="46" spans="1:31" ht="24.95" customHeight="1" thickTop="1" x14ac:dyDescent="0.25">
      <c r="A46" s="36"/>
      <c r="B46" s="305">
        <f>AF5</f>
        <v>-2</v>
      </c>
      <c r="C46" s="119">
        <f t="shared" ref="C46" si="52">B46+"07:45:00"</f>
        <v>-1.6770833333333333</v>
      </c>
      <c r="D46" s="120">
        <f t="shared" ref="D46" si="53">B46+"08:00:00"</f>
        <v>-1.6666666666666667</v>
      </c>
      <c r="E46" s="7">
        <v>3</v>
      </c>
      <c r="F46" s="46">
        <f>D46-C46</f>
        <v>1.0416666666666519E-2</v>
      </c>
      <c r="G46" s="46">
        <f>J46*F46</f>
        <v>0</v>
      </c>
      <c r="H46" s="46">
        <f>F46*E46</f>
        <v>3.1249999999999556E-2</v>
      </c>
      <c r="I46" s="47">
        <f t="shared" si="0"/>
        <v>3</v>
      </c>
      <c r="J46" s="48">
        <f>SUM(K46:V46)</f>
        <v>0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11"/>
      <c r="W46" s="153"/>
      <c r="X46" s="154"/>
      <c r="Y46" s="155"/>
      <c r="Z46" s="155"/>
      <c r="AA46" s="155"/>
      <c r="AB46" s="155"/>
      <c r="AC46" s="156"/>
      <c r="AD46" s="156"/>
      <c r="AE46" s="157"/>
    </row>
    <row r="47" spans="1:31" ht="24.95" customHeight="1" x14ac:dyDescent="0.25">
      <c r="A47" s="36"/>
      <c r="B47" s="306"/>
      <c r="C47" s="53">
        <f t="shared" ref="C47" si="54">B46+"08:00:00"</f>
        <v>-1.6666666666666667</v>
      </c>
      <c r="D47" s="54">
        <f t="shared" ref="D47" si="55">B46+"08:30:00"</f>
        <v>-1.6458333333333333</v>
      </c>
      <c r="E47" s="2">
        <v>9</v>
      </c>
      <c r="F47" s="55">
        <f t="shared" ref="F47:F55" si="56">D47-C47</f>
        <v>2.0833333333333481E-2</v>
      </c>
      <c r="G47" s="55">
        <f t="shared" ref="G47:G55" si="57">J47*F47</f>
        <v>0</v>
      </c>
      <c r="H47" s="55">
        <f t="shared" ref="H47:H64" si="58">F47*E47</f>
        <v>0.18750000000000133</v>
      </c>
      <c r="I47" s="56">
        <f t="shared" si="0"/>
        <v>9</v>
      </c>
      <c r="J47" s="57">
        <f t="shared" ref="J47:J55" si="59">SUM(K47:V47)</f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9"/>
      <c r="W47" s="153"/>
      <c r="X47" s="158"/>
      <c r="Y47" s="59" t="s">
        <v>27</v>
      </c>
      <c r="Z47" s="17">
        <v>42438</v>
      </c>
      <c r="AA47" s="18">
        <v>0.65625</v>
      </c>
      <c r="AB47" s="159"/>
      <c r="AC47" s="61" t="s">
        <v>25</v>
      </c>
      <c r="AD47" s="16">
        <v>4000</v>
      </c>
      <c r="AE47" s="160"/>
    </row>
    <row r="48" spans="1:31" ht="24.95" customHeight="1" x14ac:dyDescent="0.25">
      <c r="A48" s="36"/>
      <c r="B48" s="306"/>
      <c r="C48" s="63">
        <f t="shared" ref="C48" si="60">B46+"08:30:00"</f>
        <v>-1.6458333333333333</v>
      </c>
      <c r="D48" s="64">
        <f t="shared" ref="D48" si="61">B46+"09:00:00"</f>
        <v>-1.625</v>
      </c>
      <c r="E48" s="2">
        <v>9</v>
      </c>
      <c r="F48" s="55">
        <f t="shared" si="56"/>
        <v>2.0833333333333259E-2</v>
      </c>
      <c r="G48" s="55">
        <f t="shared" si="57"/>
        <v>0</v>
      </c>
      <c r="H48" s="55">
        <f t="shared" si="58"/>
        <v>0.18749999999999933</v>
      </c>
      <c r="I48" s="56">
        <f t="shared" si="0"/>
        <v>9</v>
      </c>
      <c r="J48" s="57">
        <f t="shared" si="59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9"/>
      <c r="W48" s="153"/>
      <c r="X48" s="158"/>
      <c r="Y48" s="65" t="s">
        <v>28</v>
      </c>
      <c r="Z48" s="17">
        <v>42439</v>
      </c>
      <c r="AA48" s="19">
        <v>0.47916666666666669</v>
      </c>
      <c r="AB48" s="161"/>
      <c r="AC48" s="67" t="s">
        <v>26</v>
      </c>
      <c r="AD48" s="12"/>
      <c r="AE48" s="160"/>
    </row>
    <row r="49" spans="1:31" ht="24.95" customHeight="1" x14ac:dyDescent="0.25">
      <c r="A49" s="36"/>
      <c r="B49" s="306"/>
      <c r="C49" s="63">
        <f t="shared" ref="C49" si="62">B46+"09:00:00"</f>
        <v>-1.625</v>
      </c>
      <c r="D49" s="64">
        <f t="shared" ref="D49" si="63">B46+"09:30:00"</f>
        <v>-1.6041666666666667</v>
      </c>
      <c r="E49" s="2">
        <v>9</v>
      </c>
      <c r="F49" s="55">
        <f t="shared" si="56"/>
        <v>2.0833333333333259E-2</v>
      </c>
      <c r="G49" s="55">
        <f t="shared" si="57"/>
        <v>0</v>
      </c>
      <c r="H49" s="55">
        <f t="shared" si="58"/>
        <v>0.18749999999999933</v>
      </c>
      <c r="I49" s="56">
        <f t="shared" si="0"/>
        <v>9</v>
      </c>
      <c r="J49" s="57">
        <f t="shared" si="59"/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9"/>
      <c r="W49" s="153"/>
      <c r="X49" s="158"/>
      <c r="Y49" s="162"/>
      <c r="Z49" s="162"/>
      <c r="AA49" s="162"/>
      <c r="AB49" s="161"/>
      <c r="AC49" s="163"/>
      <c r="AD49" s="163"/>
      <c r="AE49" s="160"/>
    </row>
    <row r="50" spans="1:31" ht="24.95" customHeight="1" x14ac:dyDescent="0.25">
      <c r="A50" s="36"/>
      <c r="B50" s="306"/>
      <c r="C50" s="63">
        <f t="shared" ref="C50" si="64">B46+"09:30:00"</f>
        <v>-1.6041666666666667</v>
      </c>
      <c r="D50" s="64">
        <f t="shared" ref="D50" si="65">B46+"10:00:00"</f>
        <v>-1.5833333333333333</v>
      </c>
      <c r="E50" s="2">
        <v>9</v>
      </c>
      <c r="F50" s="55">
        <f t="shared" si="56"/>
        <v>2.0833333333333481E-2</v>
      </c>
      <c r="G50" s="55">
        <f t="shared" si="57"/>
        <v>0</v>
      </c>
      <c r="H50" s="55">
        <f t="shared" si="58"/>
        <v>0.18750000000000133</v>
      </c>
      <c r="I50" s="56">
        <f t="shared" si="0"/>
        <v>9</v>
      </c>
      <c r="J50" s="57">
        <f t="shared" si="59"/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9"/>
      <c r="W50" s="153"/>
      <c r="X50" s="158"/>
      <c r="Y50" s="71" t="s">
        <v>24</v>
      </c>
      <c r="Z50" s="72"/>
      <c r="AA50" s="73">
        <f>AD47/AC51/24</f>
        <v>1.1904761904761905</v>
      </c>
      <c r="AB50" s="161"/>
      <c r="AC50" s="74" t="s">
        <v>23</v>
      </c>
      <c r="AD50" s="74" t="s">
        <v>29</v>
      </c>
      <c r="AE50" s="160"/>
    </row>
    <row r="51" spans="1:31" ht="24.95" customHeight="1" x14ac:dyDescent="0.25">
      <c r="A51" s="36"/>
      <c r="B51" s="306"/>
      <c r="C51" s="63">
        <f t="shared" ref="C51" si="66">B46+"10:00:00"</f>
        <v>-1.5833333333333333</v>
      </c>
      <c r="D51" s="64">
        <f t="shared" ref="D51" si="67">B46+"10:30:00"</f>
        <v>-1.5625</v>
      </c>
      <c r="E51" s="2">
        <v>9</v>
      </c>
      <c r="F51" s="55">
        <f t="shared" si="56"/>
        <v>2.0833333333333259E-2</v>
      </c>
      <c r="G51" s="55">
        <f t="shared" si="57"/>
        <v>0</v>
      </c>
      <c r="H51" s="55">
        <f t="shared" si="58"/>
        <v>0.18749999999999933</v>
      </c>
      <c r="I51" s="56">
        <f t="shared" si="0"/>
        <v>9</v>
      </c>
      <c r="J51" s="57">
        <f t="shared" si="59"/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9"/>
      <c r="W51" s="43"/>
      <c r="X51" s="164"/>
      <c r="Y51" s="75" t="s">
        <v>22</v>
      </c>
      <c r="Z51" s="76"/>
      <c r="AA51" s="73">
        <f>SUMIFS(H:H,C:C,"&gt;="&amp; (Z47+AA47),D:D,"&lt;=" &amp; (Z48+AA48))-SUMIFS(G:G,C:C,"&gt;="&amp; (Z47+AA47),D:D,"&lt;=" &amp; (Z48+AA48))-AA50</f>
        <v>-1.1904761904761905</v>
      </c>
      <c r="AB51" s="161"/>
      <c r="AC51" s="16">
        <v>140</v>
      </c>
      <c r="AD51" s="77" t="e">
        <f>AD47/(AA50+AA51)/24</f>
        <v>#DIV/0!</v>
      </c>
      <c r="AE51" s="160"/>
    </row>
    <row r="52" spans="1:31" ht="24.95" customHeight="1" thickBot="1" x14ac:dyDescent="0.3">
      <c r="A52" s="36"/>
      <c r="B52" s="306"/>
      <c r="C52" s="63">
        <f t="shared" ref="C52" si="68">B46+"10:30:00"</f>
        <v>-1.5625</v>
      </c>
      <c r="D52" s="64">
        <f t="shared" ref="D52" si="69">B46+"11:00:00"</f>
        <v>-1.5416666666666667</v>
      </c>
      <c r="E52" s="2">
        <v>9</v>
      </c>
      <c r="F52" s="55">
        <f t="shared" si="56"/>
        <v>2.0833333333333259E-2</v>
      </c>
      <c r="G52" s="55">
        <f t="shared" si="57"/>
        <v>0</v>
      </c>
      <c r="H52" s="55">
        <f t="shared" si="58"/>
        <v>0.18749999999999933</v>
      </c>
      <c r="I52" s="56">
        <f t="shared" si="0"/>
        <v>9</v>
      </c>
      <c r="J52" s="57">
        <f t="shared" si="59"/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9"/>
      <c r="W52" s="43"/>
      <c r="X52" s="165"/>
      <c r="Y52" s="166"/>
      <c r="Z52" s="167"/>
      <c r="AA52" s="167"/>
      <c r="AB52" s="167"/>
      <c r="AC52" s="168"/>
      <c r="AD52" s="168"/>
      <c r="AE52" s="169"/>
    </row>
    <row r="53" spans="1:31" ht="24.95" customHeight="1" x14ac:dyDescent="0.25">
      <c r="A53" s="36"/>
      <c r="B53" s="306"/>
      <c r="C53" s="84">
        <f t="shared" ref="C53" si="70">B46+"11:00:00"</f>
        <v>-1.5416666666666667</v>
      </c>
      <c r="D53" s="85">
        <f t="shared" ref="D53" si="71">B46+"11:30:00"</f>
        <v>-1.5208333333333333</v>
      </c>
      <c r="E53" s="2">
        <v>9</v>
      </c>
      <c r="F53" s="55">
        <f t="shared" si="56"/>
        <v>2.0833333333333481E-2</v>
      </c>
      <c r="G53" s="55">
        <f t="shared" si="57"/>
        <v>0</v>
      </c>
      <c r="H53" s="55">
        <f t="shared" si="58"/>
        <v>0.18750000000000133</v>
      </c>
      <c r="I53" s="56">
        <f t="shared" si="0"/>
        <v>9</v>
      </c>
      <c r="J53" s="57">
        <f t="shared" si="59"/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9"/>
      <c r="W53" s="43"/>
      <c r="X53" s="43"/>
      <c r="Y53" s="43"/>
    </row>
    <row r="54" spans="1:31" ht="24.95" customHeight="1" x14ac:dyDescent="0.25">
      <c r="A54" s="36"/>
      <c r="B54" s="306"/>
      <c r="C54" s="63">
        <f t="shared" ref="C54" si="72">B46+"11:30:00"</f>
        <v>-1.5208333333333333</v>
      </c>
      <c r="D54" s="64">
        <f t="shared" ref="D54" si="73">B46+"12:00:00"</f>
        <v>-1.5</v>
      </c>
      <c r="E54" s="2">
        <v>9</v>
      </c>
      <c r="F54" s="55">
        <f t="shared" si="56"/>
        <v>2.0833333333333259E-2</v>
      </c>
      <c r="G54" s="55">
        <f t="shared" si="57"/>
        <v>0</v>
      </c>
      <c r="H54" s="55">
        <f t="shared" si="58"/>
        <v>0.18749999999999933</v>
      </c>
      <c r="I54" s="56">
        <f t="shared" si="0"/>
        <v>9</v>
      </c>
      <c r="J54" s="57">
        <f t="shared" si="59"/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9"/>
      <c r="W54" s="43"/>
      <c r="X54" s="43"/>
      <c r="Y54" s="25"/>
      <c r="Z54" s="25"/>
      <c r="AA54" s="25"/>
      <c r="AB54" s="25"/>
    </row>
    <row r="55" spans="1:31" ht="24.95" customHeight="1" thickBot="1" x14ac:dyDescent="0.3">
      <c r="A55" s="36"/>
      <c r="B55" s="306"/>
      <c r="C55" s="89">
        <f t="shared" ref="C55" si="74">B46+"12:00:00"</f>
        <v>-1.5</v>
      </c>
      <c r="D55" s="90">
        <f t="shared" ref="D55" si="75">B46+"12:30:00"</f>
        <v>-1.4791666666666665</v>
      </c>
      <c r="E55" s="13">
        <v>9</v>
      </c>
      <c r="F55" s="91">
        <f t="shared" si="56"/>
        <v>2.0833333333333481E-2</v>
      </c>
      <c r="G55" s="91">
        <f t="shared" si="57"/>
        <v>0</v>
      </c>
      <c r="H55" s="91">
        <f t="shared" si="58"/>
        <v>0.18750000000000133</v>
      </c>
      <c r="I55" s="92">
        <f t="shared" si="0"/>
        <v>9</v>
      </c>
      <c r="J55" s="93">
        <f t="shared" si="59"/>
        <v>0</v>
      </c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5"/>
      <c r="W55" s="43"/>
      <c r="X55" s="43"/>
      <c r="Y55" s="25"/>
      <c r="Z55" s="25"/>
      <c r="AA55" s="25"/>
      <c r="AB55" s="25"/>
    </row>
    <row r="56" spans="1:31" ht="24.95" customHeight="1" x14ac:dyDescent="0.25">
      <c r="A56" s="36"/>
      <c r="B56" s="306"/>
      <c r="C56" s="94">
        <f t="shared" ref="C56" si="76">B46+"13:30:00"</f>
        <v>-1.4375</v>
      </c>
      <c r="D56" s="95">
        <f t="shared" ref="D56" si="77">B46+"14:00:00"</f>
        <v>-1.4166666666666665</v>
      </c>
      <c r="E56" s="20">
        <v>4.5</v>
      </c>
      <c r="F56" s="96">
        <f>D56-C56</f>
        <v>2.0833333333333481E-2</v>
      </c>
      <c r="G56" s="96">
        <f>J56*F56</f>
        <v>0</v>
      </c>
      <c r="H56" s="96">
        <f t="shared" si="58"/>
        <v>9.3750000000000666E-2</v>
      </c>
      <c r="I56" s="97">
        <f t="shared" si="0"/>
        <v>4.5</v>
      </c>
      <c r="J56" s="98">
        <f>SUM(K56:V56)</f>
        <v>0</v>
      </c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2"/>
      <c r="W56" s="43"/>
      <c r="X56" s="170"/>
      <c r="Y56" s="171"/>
      <c r="Z56" s="171"/>
      <c r="AA56" s="171"/>
      <c r="AB56" s="171"/>
      <c r="AC56" s="172"/>
      <c r="AD56" s="172"/>
      <c r="AE56" s="173"/>
    </row>
    <row r="57" spans="1:31" ht="24.95" customHeight="1" x14ac:dyDescent="0.25">
      <c r="A57" s="36"/>
      <c r="B57" s="306"/>
      <c r="C57" s="63">
        <f t="shared" ref="C57" si="78">B46+"14:00:00"</f>
        <v>-1.4166666666666665</v>
      </c>
      <c r="D57" s="64">
        <f t="shared" ref="D57" si="79">B46+"14:30:00"</f>
        <v>-1.3958333333333335</v>
      </c>
      <c r="E57" s="2">
        <v>5</v>
      </c>
      <c r="F57" s="55">
        <f t="shared" ref="F57:F64" si="80">D57-C57</f>
        <v>2.0833333333333037E-2</v>
      </c>
      <c r="G57" s="55">
        <f t="shared" ref="G57:G64" si="81">J57*F57</f>
        <v>0</v>
      </c>
      <c r="H57" s="55">
        <f t="shared" si="58"/>
        <v>0.10416666666666519</v>
      </c>
      <c r="I57" s="56">
        <f t="shared" si="0"/>
        <v>5</v>
      </c>
      <c r="J57" s="57">
        <f t="shared" ref="J57:J64" si="82">SUM(K57:V57)</f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9"/>
      <c r="W57" s="43"/>
      <c r="X57" s="174"/>
      <c r="Y57" s="59" t="s">
        <v>27</v>
      </c>
      <c r="Z57" s="23">
        <v>42439</v>
      </c>
      <c r="AA57" s="18">
        <v>0.5625</v>
      </c>
      <c r="AB57" s="175"/>
      <c r="AC57" s="61" t="s">
        <v>25</v>
      </c>
      <c r="AD57" s="16">
        <v>300</v>
      </c>
      <c r="AE57" s="176"/>
    </row>
    <row r="58" spans="1:31" ht="24.95" customHeight="1" x14ac:dyDescent="0.25">
      <c r="A58" s="36"/>
      <c r="B58" s="306"/>
      <c r="C58" s="63">
        <f t="shared" ref="C58" si="83">B46+"14:30:00"</f>
        <v>-1.3958333333333335</v>
      </c>
      <c r="D58" s="64">
        <f t="shared" ref="D58" si="84">B46+"15:00:00"</f>
        <v>-1.375</v>
      </c>
      <c r="E58" s="2">
        <v>5</v>
      </c>
      <c r="F58" s="55">
        <f t="shared" si="80"/>
        <v>2.0833333333333481E-2</v>
      </c>
      <c r="G58" s="55">
        <f t="shared" si="81"/>
        <v>0</v>
      </c>
      <c r="H58" s="55">
        <f t="shared" si="58"/>
        <v>0.10416666666666741</v>
      </c>
      <c r="I58" s="56">
        <f t="shared" si="0"/>
        <v>5</v>
      </c>
      <c r="J58" s="57">
        <f t="shared" si="82"/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9"/>
      <c r="W58" s="43"/>
      <c r="X58" s="174"/>
      <c r="Y58" s="65" t="s">
        <v>28</v>
      </c>
      <c r="Z58" s="17">
        <v>42439</v>
      </c>
      <c r="AA58" s="19">
        <v>0.625</v>
      </c>
      <c r="AB58" s="177"/>
      <c r="AC58" s="67" t="s">
        <v>26</v>
      </c>
      <c r="AD58" s="12"/>
      <c r="AE58" s="176"/>
    </row>
    <row r="59" spans="1:31" ht="24.95" customHeight="1" x14ac:dyDescent="0.25">
      <c r="A59" s="153"/>
      <c r="B59" s="306"/>
      <c r="C59" s="63">
        <f>B46+"15:00:00"</f>
        <v>-1.375</v>
      </c>
      <c r="D59" s="64">
        <f t="shared" ref="D59" si="85">B46+"15:30:00"</f>
        <v>-1.3541666666666665</v>
      </c>
      <c r="E59" s="2">
        <v>6</v>
      </c>
      <c r="F59" s="55">
        <f t="shared" si="80"/>
        <v>2.0833333333333481E-2</v>
      </c>
      <c r="G59" s="55">
        <f t="shared" si="81"/>
        <v>0</v>
      </c>
      <c r="H59" s="55">
        <f t="shared" si="58"/>
        <v>0.12500000000000089</v>
      </c>
      <c r="I59" s="56">
        <f t="shared" si="0"/>
        <v>6</v>
      </c>
      <c r="J59" s="57">
        <f t="shared" si="82"/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9"/>
      <c r="W59" s="178"/>
      <c r="X59" s="174"/>
      <c r="Y59" s="179"/>
      <c r="Z59" s="179"/>
      <c r="AA59" s="179"/>
      <c r="AB59" s="177"/>
      <c r="AC59" s="180"/>
      <c r="AD59" s="180"/>
      <c r="AE59" s="176"/>
    </row>
    <row r="60" spans="1:31" ht="24.95" customHeight="1" x14ac:dyDescent="0.25">
      <c r="A60" s="153"/>
      <c r="B60" s="306"/>
      <c r="C60" s="63">
        <f t="shared" ref="C60" si="86">B46+"15:30:00"</f>
        <v>-1.3541666666666665</v>
      </c>
      <c r="D60" s="64">
        <f t="shared" ref="D60" si="87">B46+"16:00:00"</f>
        <v>-1.3333333333333335</v>
      </c>
      <c r="E60" s="2">
        <v>6</v>
      </c>
      <c r="F60" s="55">
        <f t="shared" si="80"/>
        <v>2.0833333333333037E-2</v>
      </c>
      <c r="G60" s="55">
        <f t="shared" si="81"/>
        <v>0</v>
      </c>
      <c r="H60" s="55">
        <f t="shared" si="58"/>
        <v>0.12499999999999822</v>
      </c>
      <c r="I60" s="56">
        <f t="shared" si="0"/>
        <v>6</v>
      </c>
      <c r="J60" s="57">
        <f t="shared" si="82"/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9"/>
      <c r="W60" s="178"/>
      <c r="X60" s="174"/>
      <c r="Y60" s="71" t="s">
        <v>24</v>
      </c>
      <c r="Z60" s="72"/>
      <c r="AA60" s="73">
        <f>AD57/AC61/24</f>
        <v>0.10416666666666667</v>
      </c>
      <c r="AB60" s="177"/>
      <c r="AC60" s="74" t="s">
        <v>23</v>
      </c>
      <c r="AD60" s="74" t="s">
        <v>29</v>
      </c>
      <c r="AE60" s="176"/>
    </row>
    <row r="61" spans="1:31" ht="24.95" customHeight="1" x14ac:dyDescent="0.25">
      <c r="A61" s="181"/>
      <c r="B61" s="306"/>
      <c r="C61" s="63">
        <f t="shared" ref="C61" si="88">B46+"16:00:00"</f>
        <v>-1.3333333333333335</v>
      </c>
      <c r="D61" s="64">
        <f t="shared" ref="D61" si="89">B46+"16:30:00"</f>
        <v>-1.3125</v>
      </c>
      <c r="E61" s="2">
        <v>6</v>
      </c>
      <c r="F61" s="55">
        <f t="shared" si="80"/>
        <v>2.0833333333333481E-2</v>
      </c>
      <c r="G61" s="55">
        <f t="shared" si="81"/>
        <v>0</v>
      </c>
      <c r="H61" s="55">
        <f t="shared" si="58"/>
        <v>0.12500000000000089</v>
      </c>
      <c r="I61" s="56">
        <f t="shared" si="0"/>
        <v>6</v>
      </c>
      <c r="J61" s="57">
        <f t="shared" si="82"/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9"/>
      <c r="W61" s="178"/>
      <c r="X61" s="182"/>
      <c r="Y61" s="75" t="s">
        <v>22</v>
      </c>
      <c r="Z61" s="76"/>
      <c r="AA61" s="73">
        <f>SUMIFS(H:H,C:C,"&gt;="&amp; (Z57+AA57),D:D,"&lt;=" &amp; (Z58+AA58))-SUMIFS(G:G,C:C,"&gt;="&amp; (Z57+AA57),D:D,"&lt;=" &amp; (Z58+AA58))-AA60</f>
        <v>-0.10416666666666667</v>
      </c>
      <c r="AB61" s="177"/>
      <c r="AC61" s="16">
        <v>120</v>
      </c>
      <c r="AD61" s="77" t="e">
        <f>AD57/(AA60+AA61)/24</f>
        <v>#DIV/0!</v>
      </c>
      <c r="AE61" s="176"/>
    </row>
    <row r="62" spans="1:31" s="188" customFormat="1" ht="24.95" customHeight="1" thickBot="1" x14ac:dyDescent="0.3">
      <c r="A62" s="181"/>
      <c r="B62" s="306"/>
      <c r="C62" s="63">
        <f t="shared" ref="C62" si="90">B46+"16:30:00"</f>
        <v>-1.3125</v>
      </c>
      <c r="D62" s="64">
        <f t="shared" ref="D62" si="91">B46+"17:00:00"</f>
        <v>-1.2916666666666665</v>
      </c>
      <c r="E62" s="2">
        <v>6</v>
      </c>
      <c r="F62" s="55">
        <f t="shared" si="80"/>
        <v>2.0833333333333481E-2</v>
      </c>
      <c r="G62" s="55">
        <f t="shared" si="81"/>
        <v>0</v>
      </c>
      <c r="H62" s="55">
        <f t="shared" si="58"/>
        <v>0.12500000000000089</v>
      </c>
      <c r="I62" s="56">
        <f t="shared" si="0"/>
        <v>6</v>
      </c>
      <c r="J62" s="57">
        <f t="shared" si="82"/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9"/>
      <c r="W62" s="178"/>
      <c r="X62" s="183"/>
      <c r="Y62" s="184"/>
      <c r="Z62" s="185"/>
      <c r="AA62" s="185"/>
      <c r="AB62" s="185"/>
      <c r="AC62" s="186"/>
      <c r="AD62" s="186"/>
      <c r="AE62" s="187"/>
    </row>
    <row r="63" spans="1:31" ht="24.95" customHeight="1" x14ac:dyDescent="0.25">
      <c r="B63" s="306"/>
      <c r="C63" s="63">
        <f t="shared" ref="C63" si="92">B46+"17:00:00"</f>
        <v>-1.2916666666666665</v>
      </c>
      <c r="D63" s="64">
        <f t="shared" ref="D63" si="93">B46+"17:30:00"</f>
        <v>-1.2708333333333335</v>
      </c>
      <c r="E63" s="2">
        <v>6</v>
      </c>
      <c r="F63" s="55">
        <f t="shared" si="80"/>
        <v>2.0833333333333037E-2</v>
      </c>
      <c r="G63" s="55">
        <f t="shared" si="81"/>
        <v>0</v>
      </c>
      <c r="H63" s="55">
        <f t="shared" si="58"/>
        <v>0.12499999999999822</v>
      </c>
      <c r="I63" s="56">
        <f t="shared" si="0"/>
        <v>6</v>
      </c>
      <c r="J63" s="57">
        <f t="shared" si="82"/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9"/>
      <c r="Y63" s="25"/>
      <c r="Z63" s="25"/>
      <c r="AA63" s="25"/>
      <c r="AB63" s="25"/>
    </row>
    <row r="64" spans="1:31" ht="24.95" customHeight="1" thickBot="1" x14ac:dyDescent="0.3">
      <c r="B64" s="307"/>
      <c r="C64" s="114">
        <f t="shared" ref="C64" si="94">B46+"17:30:00"</f>
        <v>-1.2708333333333335</v>
      </c>
      <c r="D64" s="115">
        <f t="shared" ref="D64" si="95">B46+"18:00:00"</f>
        <v>-1.25</v>
      </c>
      <c r="E64" s="1">
        <v>6</v>
      </c>
      <c r="F64" s="116">
        <f t="shared" si="80"/>
        <v>2.0833333333333481E-2</v>
      </c>
      <c r="G64" s="116">
        <f t="shared" si="81"/>
        <v>0</v>
      </c>
      <c r="H64" s="116">
        <f t="shared" si="58"/>
        <v>0.12500000000000089</v>
      </c>
      <c r="I64" s="117">
        <f t="shared" si="0"/>
        <v>6</v>
      </c>
      <c r="J64" s="118">
        <f t="shared" si="82"/>
        <v>0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10"/>
      <c r="Y64" s="25"/>
      <c r="Z64" s="25"/>
      <c r="AA64" s="25"/>
      <c r="AB64" s="25"/>
    </row>
    <row r="65" spans="2:31" ht="24.95" customHeight="1" thickTop="1" x14ac:dyDescent="0.25">
      <c r="B65" s="291">
        <f>AF6</f>
        <v>-1</v>
      </c>
      <c r="C65" s="119">
        <f t="shared" ref="C65" si="96">B65+"07:45:00"</f>
        <v>-0.67708333333333326</v>
      </c>
      <c r="D65" s="120">
        <f t="shared" ref="D65" si="97">B65+"08:00:00"</f>
        <v>-0.66666666666666674</v>
      </c>
      <c r="E65" s="7">
        <v>3</v>
      </c>
      <c r="F65" s="46">
        <f>D65-C65</f>
        <v>1.0416666666666519E-2</v>
      </c>
      <c r="G65" s="46">
        <f>J65*F65</f>
        <v>0</v>
      </c>
      <c r="H65" s="46">
        <f>F65*E65</f>
        <v>3.1249999999999556E-2</v>
      </c>
      <c r="I65" s="47">
        <f t="shared" si="0"/>
        <v>3</v>
      </c>
      <c r="J65" s="48">
        <f>SUM(K65:V65)</f>
        <v>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8"/>
      <c r="X65" s="189"/>
      <c r="Y65" s="190"/>
      <c r="Z65" s="190"/>
      <c r="AA65" s="190"/>
      <c r="AB65" s="190"/>
      <c r="AC65" s="191"/>
      <c r="AD65" s="191"/>
      <c r="AE65" s="192"/>
    </row>
    <row r="66" spans="2:31" ht="24.95" customHeight="1" x14ac:dyDescent="0.25">
      <c r="B66" s="292"/>
      <c r="C66" s="53">
        <f t="shared" ref="C66" si="98">B65+"08:00:00"</f>
        <v>-0.66666666666666674</v>
      </c>
      <c r="D66" s="54">
        <f t="shared" ref="D66" si="99">B65+"08:30:00"</f>
        <v>-0.64583333333333326</v>
      </c>
      <c r="E66" s="2">
        <v>9</v>
      </c>
      <c r="F66" s="55">
        <f t="shared" ref="F66:F74" si="100">D66-C66</f>
        <v>2.0833333333333481E-2</v>
      </c>
      <c r="G66" s="55">
        <f t="shared" ref="G66:G74" si="101">J66*F66</f>
        <v>0</v>
      </c>
      <c r="H66" s="55">
        <f t="shared" ref="H66:H83" si="102">F66*E66</f>
        <v>0.18750000000000133</v>
      </c>
      <c r="I66" s="56">
        <f t="shared" si="0"/>
        <v>9</v>
      </c>
      <c r="J66" s="57">
        <f t="shared" ref="J66:J74" si="103">SUM(K66:V66)</f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9"/>
      <c r="X66" s="193"/>
      <c r="Y66" s="59" t="s">
        <v>27</v>
      </c>
      <c r="Z66" s="17">
        <v>42439</v>
      </c>
      <c r="AA66" s="18">
        <v>0.65625</v>
      </c>
      <c r="AB66" s="194"/>
      <c r="AC66" s="61" t="s">
        <v>25</v>
      </c>
      <c r="AD66" s="16">
        <v>4000</v>
      </c>
      <c r="AE66" s="195"/>
    </row>
    <row r="67" spans="2:31" ht="24.95" customHeight="1" x14ac:dyDescent="0.25">
      <c r="B67" s="292"/>
      <c r="C67" s="63">
        <f t="shared" ref="C67" si="104">B65+"08:30:00"</f>
        <v>-0.64583333333333326</v>
      </c>
      <c r="D67" s="64">
        <f t="shared" ref="D67" si="105">B65+"09:00:00"</f>
        <v>-0.625</v>
      </c>
      <c r="E67" s="2">
        <v>9</v>
      </c>
      <c r="F67" s="55">
        <f t="shared" si="100"/>
        <v>2.0833333333333259E-2</v>
      </c>
      <c r="G67" s="55">
        <f t="shared" si="101"/>
        <v>0</v>
      </c>
      <c r="H67" s="55">
        <f t="shared" si="102"/>
        <v>0.18749999999999933</v>
      </c>
      <c r="I67" s="56">
        <f t="shared" si="0"/>
        <v>9</v>
      </c>
      <c r="J67" s="57">
        <f t="shared" si="103"/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9"/>
      <c r="X67" s="193"/>
      <c r="Y67" s="65" t="s">
        <v>28</v>
      </c>
      <c r="Z67" s="17">
        <v>42440</v>
      </c>
      <c r="AA67" s="19">
        <v>0.47916666666666669</v>
      </c>
      <c r="AB67" s="196"/>
      <c r="AC67" s="67" t="s">
        <v>26</v>
      </c>
      <c r="AD67" s="12"/>
      <c r="AE67" s="195"/>
    </row>
    <row r="68" spans="2:31" ht="24.95" customHeight="1" x14ac:dyDescent="0.25">
      <c r="B68" s="292"/>
      <c r="C68" s="63">
        <f t="shared" ref="C68" si="106">B65+"09:00:00"</f>
        <v>-0.625</v>
      </c>
      <c r="D68" s="64">
        <f t="shared" ref="D68" si="107">B65+"09:30:00"</f>
        <v>-0.60416666666666674</v>
      </c>
      <c r="E68" s="2">
        <v>9</v>
      </c>
      <c r="F68" s="55">
        <f t="shared" si="100"/>
        <v>2.0833333333333259E-2</v>
      </c>
      <c r="G68" s="55">
        <f t="shared" si="101"/>
        <v>0</v>
      </c>
      <c r="H68" s="55">
        <f t="shared" si="102"/>
        <v>0.18749999999999933</v>
      </c>
      <c r="I68" s="56">
        <f t="shared" si="0"/>
        <v>9</v>
      </c>
      <c r="J68" s="57">
        <f t="shared" si="103"/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9"/>
      <c r="X68" s="193"/>
      <c r="Y68" s="197"/>
      <c r="Z68" s="197"/>
      <c r="AA68" s="197"/>
      <c r="AB68" s="196"/>
      <c r="AC68" s="198"/>
      <c r="AD68" s="198"/>
      <c r="AE68" s="195"/>
    </row>
    <row r="69" spans="2:31" ht="24.95" customHeight="1" x14ac:dyDescent="0.25">
      <c r="B69" s="292"/>
      <c r="C69" s="63">
        <f t="shared" ref="C69" si="108">B65+"09:30:00"</f>
        <v>-0.60416666666666674</v>
      </c>
      <c r="D69" s="64">
        <f t="shared" ref="D69" si="109">B65+"10:00:00"</f>
        <v>-0.58333333333333326</v>
      </c>
      <c r="E69" s="2">
        <v>9</v>
      </c>
      <c r="F69" s="55">
        <f t="shared" si="100"/>
        <v>2.0833333333333481E-2</v>
      </c>
      <c r="G69" s="55">
        <f t="shared" si="101"/>
        <v>0</v>
      </c>
      <c r="H69" s="55">
        <f t="shared" si="102"/>
        <v>0.18750000000000133</v>
      </c>
      <c r="I69" s="56">
        <f t="shared" si="0"/>
        <v>9</v>
      </c>
      <c r="J69" s="57">
        <f t="shared" si="103"/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9"/>
      <c r="X69" s="193"/>
      <c r="Y69" s="71" t="s">
        <v>24</v>
      </c>
      <c r="Z69" s="72"/>
      <c r="AA69" s="73">
        <f>AD66/AC70/24</f>
        <v>1.1904761904761905</v>
      </c>
      <c r="AB69" s="196"/>
      <c r="AC69" s="74" t="s">
        <v>23</v>
      </c>
      <c r="AD69" s="74" t="s">
        <v>29</v>
      </c>
      <c r="AE69" s="195"/>
    </row>
    <row r="70" spans="2:31" ht="24.95" customHeight="1" x14ac:dyDescent="0.25">
      <c r="B70" s="292"/>
      <c r="C70" s="63">
        <f t="shared" ref="C70" si="110">B65+"10:00:00"</f>
        <v>-0.58333333333333326</v>
      </c>
      <c r="D70" s="64">
        <f t="shared" ref="D70" si="111">B65+"10:30:00"</f>
        <v>-0.5625</v>
      </c>
      <c r="E70" s="2">
        <v>9</v>
      </c>
      <c r="F70" s="55">
        <f t="shared" si="100"/>
        <v>2.0833333333333259E-2</v>
      </c>
      <c r="G70" s="55">
        <f t="shared" si="101"/>
        <v>0</v>
      </c>
      <c r="H70" s="55">
        <f t="shared" si="102"/>
        <v>0.18749999999999933</v>
      </c>
      <c r="I70" s="56">
        <f t="shared" si="0"/>
        <v>9</v>
      </c>
      <c r="J70" s="57">
        <f t="shared" si="103"/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9"/>
      <c r="X70" s="199"/>
      <c r="Y70" s="75" t="s">
        <v>22</v>
      </c>
      <c r="Z70" s="76"/>
      <c r="AA70" s="73">
        <f>SUMIFS(H:H,C:C,"&gt;="&amp; (Z66+AA66),D:D,"&lt;=" &amp; (Z67+AA67))-SUMIFS(G:G,C:C,"&gt;="&amp; (Z66+AA66),D:D,"&lt;=" &amp; (Z67+AA67))-AA69</f>
        <v>-1.1904761904761905</v>
      </c>
      <c r="AB70" s="196"/>
      <c r="AC70" s="16">
        <v>140</v>
      </c>
      <c r="AD70" s="77" t="e">
        <f>AD66/(AA69+AA70)/24</f>
        <v>#DIV/0!</v>
      </c>
      <c r="AE70" s="195"/>
    </row>
    <row r="71" spans="2:31" ht="24.95" customHeight="1" thickBot="1" x14ac:dyDescent="0.3">
      <c r="B71" s="292"/>
      <c r="C71" s="63">
        <f t="shared" ref="C71" si="112">B65+"10:30:00"</f>
        <v>-0.5625</v>
      </c>
      <c r="D71" s="64">
        <f t="shared" ref="D71" si="113">B65+"11:00:00"</f>
        <v>-0.54166666666666674</v>
      </c>
      <c r="E71" s="2">
        <v>9</v>
      </c>
      <c r="F71" s="55">
        <f t="shared" si="100"/>
        <v>2.0833333333333259E-2</v>
      </c>
      <c r="G71" s="55">
        <f t="shared" si="101"/>
        <v>0</v>
      </c>
      <c r="H71" s="55">
        <f t="shared" si="102"/>
        <v>0.18749999999999933</v>
      </c>
      <c r="I71" s="56">
        <f t="shared" si="0"/>
        <v>9</v>
      </c>
      <c r="J71" s="57">
        <f t="shared" si="103"/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9"/>
      <c r="X71" s="200"/>
      <c r="Y71" s="201"/>
      <c r="Z71" s="202"/>
      <c r="AA71" s="202"/>
      <c r="AB71" s="202"/>
      <c r="AC71" s="203"/>
      <c r="AD71" s="203"/>
      <c r="AE71" s="204"/>
    </row>
    <row r="72" spans="2:31" ht="24.95" customHeight="1" x14ac:dyDescent="0.25">
      <c r="B72" s="292"/>
      <c r="C72" s="84">
        <f t="shared" ref="C72" si="114">B65+"11:00:00"</f>
        <v>-0.54166666666666674</v>
      </c>
      <c r="D72" s="85">
        <f t="shared" ref="D72" si="115">B65+"11:30:00"</f>
        <v>-0.52083333333333326</v>
      </c>
      <c r="E72" s="2">
        <v>9</v>
      </c>
      <c r="F72" s="55">
        <f t="shared" si="100"/>
        <v>2.0833333333333481E-2</v>
      </c>
      <c r="G72" s="55">
        <f t="shared" si="101"/>
        <v>0</v>
      </c>
      <c r="H72" s="55">
        <f t="shared" si="102"/>
        <v>0.18750000000000133</v>
      </c>
      <c r="I72" s="56">
        <f t="shared" ref="I72:I111" si="116">E72-J72</f>
        <v>9</v>
      </c>
      <c r="J72" s="57">
        <f t="shared" si="103"/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9"/>
      <c r="Y72" s="25"/>
      <c r="Z72" s="25"/>
      <c r="AA72" s="25"/>
      <c r="AB72" s="25"/>
    </row>
    <row r="73" spans="2:31" ht="24.95" customHeight="1" x14ac:dyDescent="0.25">
      <c r="B73" s="292"/>
      <c r="C73" s="63">
        <f t="shared" ref="C73" si="117">B65+"11:30:00"</f>
        <v>-0.52083333333333326</v>
      </c>
      <c r="D73" s="64">
        <f t="shared" ref="D73" si="118">B65+"12:00:00"</f>
        <v>-0.5</v>
      </c>
      <c r="E73" s="2">
        <v>9</v>
      </c>
      <c r="F73" s="55">
        <f t="shared" si="100"/>
        <v>2.0833333333333259E-2</v>
      </c>
      <c r="G73" s="55">
        <f t="shared" si="101"/>
        <v>0</v>
      </c>
      <c r="H73" s="55">
        <f t="shared" si="102"/>
        <v>0.18749999999999933</v>
      </c>
      <c r="I73" s="56">
        <f t="shared" si="116"/>
        <v>9</v>
      </c>
      <c r="J73" s="57">
        <f t="shared" si="103"/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9"/>
      <c r="Y73" s="25"/>
      <c r="Z73" s="25"/>
      <c r="AA73" s="25"/>
      <c r="AB73" s="25"/>
    </row>
    <row r="74" spans="2:31" ht="24.95" customHeight="1" thickBot="1" x14ac:dyDescent="0.3">
      <c r="B74" s="292"/>
      <c r="C74" s="89">
        <f t="shared" ref="C74" si="119">B65+"12:00:00"</f>
        <v>-0.5</v>
      </c>
      <c r="D74" s="90">
        <f t="shared" ref="D74" si="120">B65+"12:30:00"</f>
        <v>-0.47916666666666663</v>
      </c>
      <c r="E74" s="13">
        <v>9</v>
      </c>
      <c r="F74" s="91">
        <f t="shared" si="100"/>
        <v>2.083333333333337E-2</v>
      </c>
      <c r="G74" s="91">
        <f t="shared" si="101"/>
        <v>0</v>
      </c>
      <c r="H74" s="91">
        <f t="shared" si="102"/>
        <v>0.18750000000000033</v>
      </c>
      <c r="I74" s="92">
        <f t="shared" si="116"/>
        <v>9</v>
      </c>
      <c r="J74" s="93">
        <f t="shared" si="103"/>
        <v>0</v>
      </c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5"/>
    </row>
    <row r="75" spans="2:31" ht="24.95" customHeight="1" x14ac:dyDescent="0.25">
      <c r="B75" s="292"/>
      <c r="C75" s="94">
        <f t="shared" ref="C75" si="121">B65+"13:30:00"</f>
        <v>-0.4375</v>
      </c>
      <c r="D75" s="95">
        <f t="shared" ref="D75" si="122">B65+"14:00:00"</f>
        <v>-0.41666666666666663</v>
      </c>
      <c r="E75" s="20">
        <v>4.5</v>
      </c>
      <c r="F75" s="96">
        <f>D75-C75</f>
        <v>2.083333333333337E-2</v>
      </c>
      <c r="G75" s="96">
        <f>J75*F75</f>
        <v>0</v>
      </c>
      <c r="H75" s="96">
        <f t="shared" si="102"/>
        <v>9.3750000000000167E-2</v>
      </c>
      <c r="I75" s="97">
        <f t="shared" si="116"/>
        <v>4.5</v>
      </c>
      <c r="J75" s="98">
        <f>SUM(K75:V75)</f>
        <v>0</v>
      </c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2"/>
      <c r="X75" s="205"/>
      <c r="Y75" s="206"/>
      <c r="Z75" s="206"/>
      <c r="AA75" s="206"/>
      <c r="AB75" s="206"/>
      <c r="AC75" s="207"/>
      <c r="AD75" s="207"/>
      <c r="AE75" s="208"/>
    </row>
    <row r="76" spans="2:31" ht="24.95" customHeight="1" x14ac:dyDescent="0.25">
      <c r="B76" s="292"/>
      <c r="C76" s="63">
        <f t="shared" ref="C76" si="123">B65+"14:00:00"</f>
        <v>-0.41666666666666663</v>
      </c>
      <c r="D76" s="64">
        <f t="shared" ref="D76" si="124">B65+"14:30:00"</f>
        <v>-0.39583333333333337</v>
      </c>
      <c r="E76" s="2">
        <v>5</v>
      </c>
      <c r="F76" s="55">
        <f t="shared" ref="F76:F83" si="125">D76-C76</f>
        <v>2.0833333333333259E-2</v>
      </c>
      <c r="G76" s="55">
        <f t="shared" ref="G76:G83" si="126">J76*F76</f>
        <v>0</v>
      </c>
      <c r="H76" s="55">
        <f t="shared" si="102"/>
        <v>0.1041666666666663</v>
      </c>
      <c r="I76" s="56">
        <f t="shared" si="116"/>
        <v>5</v>
      </c>
      <c r="J76" s="57">
        <f t="shared" ref="J76:J83" si="127">SUM(K76:V76)</f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9"/>
      <c r="X76" s="209"/>
      <c r="Y76" s="59" t="s">
        <v>27</v>
      </c>
      <c r="Z76" s="17">
        <v>42440</v>
      </c>
      <c r="AA76" s="18">
        <v>0.5625</v>
      </c>
      <c r="AB76" s="210"/>
      <c r="AC76" s="61" t="s">
        <v>25</v>
      </c>
      <c r="AD76" s="16">
        <v>300</v>
      </c>
      <c r="AE76" s="211"/>
    </row>
    <row r="77" spans="2:31" ht="24.95" customHeight="1" x14ac:dyDescent="0.25">
      <c r="B77" s="292"/>
      <c r="C77" s="63">
        <f t="shared" ref="C77" si="128">B65+"14:30:00"</f>
        <v>-0.39583333333333337</v>
      </c>
      <c r="D77" s="64">
        <f t="shared" ref="D77" si="129">B65+"15:00:00"</f>
        <v>-0.375</v>
      </c>
      <c r="E77" s="2">
        <v>5</v>
      </c>
      <c r="F77" s="55">
        <f t="shared" si="125"/>
        <v>2.083333333333337E-2</v>
      </c>
      <c r="G77" s="55">
        <f t="shared" si="126"/>
        <v>0</v>
      </c>
      <c r="H77" s="55">
        <f t="shared" si="102"/>
        <v>0.10416666666666685</v>
      </c>
      <c r="I77" s="56">
        <f t="shared" si="116"/>
        <v>5</v>
      </c>
      <c r="J77" s="57">
        <f t="shared" si="127"/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9"/>
      <c r="X77" s="209"/>
      <c r="Y77" s="65" t="s">
        <v>28</v>
      </c>
      <c r="Z77" s="17">
        <v>42440</v>
      </c>
      <c r="AA77" s="19">
        <v>0.625</v>
      </c>
      <c r="AB77" s="212"/>
      <c r="AC77" s="67" t="s">
        <v>26</v>
      </c>
      <c r="AD77" s="12"/>
      <c r="AE77" s="211"/>
    </row>
    <row r="78" spans="2:31" ht="24.95" customHeight="1" x14ac:dyDescent="0.25">
      <c r="B78" s="292"/>
      <c r="C78" s="63">
        <f>B65+"15:00:00"</f>
        <v>-0.375</v>
      </c>
      <c r="D78" s="64">
        <f t="shared" ref="D78" si="130">B65+"15:30:00"</f>
        <v>-0.35416666666666663</v>
      </c>
      <c r="E78" s="2">
        <v>6</v>
      </c>
      <c r="F78" s="55">
        <f t="shared" si="125"/>
        <v>2.083333333333337E-2</v>
      </c>
      <c r="G78" s="55">
        <f t="shared" si="126"/>
        <v>0</v>
      </c>
      <c r="H78" s="55">
        <f t="shared" si="102"/>
        <v>0.12500000000000022</v>
      </c>
      <c r="I78" s="56">
        <f t="shared" si="116"/>
        <v>6</v>
      </c>
      <c r="J78" s="57">
        <f t="shared" si="127"/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9"/>
      <c r="X78" s="209"/>
      <c r="Y78" s="213"/>
      <c r="Z78" s="213"/>
      <c r="AA78" s="213"/>
      <c r="AB78" s="212"/>
      <c r="AC78" s="214"/>
      <c r="AD78" s="214"/>
      <c r="AE78" s="211"/>
    </row>
    <row r="79" spans="2:31" ht="24.95" customHeight="1" x14ac:dyDescent="0.25">
      <c r="B79" s="292"/>
      <c r="C79" s="63">
        <f t="shared" ref="C79" si="131">B65+"15:30:00"</f>
        <v>-0.35416666666666663</v>
      </c>
      <c r="D79" s="64">
        <f t="shared" ref="D79" si="132">B65+"16:00:00"</f>
        <v>-0.33333333333333337</v>
      </c>
      <c r="E79" s="2">
        <v>6</v>
      </c>
      <c r="F79" s="55">
        <f t="shared" si="125"/>
        <v>2.0833333333333259E-2</v>
      </c>
      <c r="G79" s="55">
        <f t="shared" si="126"/>
        <v>0</v>
      </c>
      <c r="H79" s="55">
        <f t="shared" si="102"/>
        <v>0.12499999999999956</v>
      </c>
      <c r="I79" s="56">
        <f t="shared" si="116"/>
        <v>6</v>
      </c>
      <c r="J79" s="57">
        <f t="shared" si="127"/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9"/>
      <c r="X79" s="209"/>
      <c r="Y79" s="71" t="s">
        <v>24</v>
      </c>
      <c r="Z79" s="72"/>
      <c r="AA79" s="73">
        <f>AD76/AC80/24</f>
        <v>0.10416666666666667</v>
      </c>
      <c r="AB79" s="212"/>
      <c r="AC79" s="74" t="s">
        <v>23</v>
      </c>
      <c r="AD79" s="74" t="s">
        <v>29</v>
      </c>
      <c r="AE79" s="211"/>
    </row>
    <row r="80" spans="2:31" ht="24.95" customHeight="1" x14ac:dyDescent="0.25">
      <c r="B80" s="292"/>
      <c r="C80" s="63">
        <f t="shared" ref="C80" si="133">B65+"16:00:00"</f>
        <v>-0.33333333333333337</v>
      </c>
      <c r="D80" s="64">
        <f t="shared" ref="D80" si="134">B65+"16:30:00"</f>
        <v>-0.3125</v>
      </c>
      <c r="E80" s="2">
        <v>6</v>
      </c>
      <c r="F80" s="55">
        <f t="shared" si="125"/>
        <v>2.083333333333337E-2</v>
      </c>
      <c r="G80" s="55">
        <f t="shared" si="126"/>
        <v>0</v>
      </c>
      <c r="H80" s="55">
        <f t="shared" si="102"/>
        <v>0.12500000000000022</v>
      </c>
      <c r="I80" s="56">
        <f t="shared" si="116"/>
        <v>6</v>
      </c>
      <c r="J80" s="57">
        <f t="shared" si="127"/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9"/>
      <c r="X80" s="215"/>
      <c r="Y80" s="75" t="s">
        <v>22</v>
      </c>
      <c r="Z80" s="76"/>
      <c r="AA80" s="73">
        <f>SUMIFS(H:H,C:C,"&gt;="&amp; (Z76+AA76),D:D,"&lt;=" &amp; (Z77+AA77))-SUMIFS(G:G,C:C,"&gt;="&amp; (Z76+AA76),D:D,"&lt;=" &amp; (Z77+AA77))-AA79</f>
        <v>-0.10416666666666667</v>
      </c>
      <c r="AB80" s="212"/>
      <c r="AC80" s="16">
        <v>120</v>
      </c>
      <c r="AD80" s="77" t="e">
        <f>AD76/(AA79+AA80)/24</f>
        <v>#DIV/0!</v>
      </c>
      <c r="AE80" s="211"/>
    </row>
    <row r="81" spans="2:31" ht="24.95" customHeight="1" thickBot="1" x14ac:dyDescent="0.3">
      <c r="B81" s="292"/>
      <c r="C81" s="63">
        <f t="shared" ref="C81" si="135">B65+"16:30:00"</f>
        <v>-0.3125</v>
      </c>
      <c r="D81" s="64">
        <f t="shared" ref="D81" si="136">B65+"17:00:00"</f>
        <v>-0.29166666666666663</v>
      </c>
      <c r="E81" s="2">
        <v>6</v>
      </c>
      <c r="F81" s="55">
        <f t="shared" si="125"/>
        <v>2.083333333333337E-2</v>
      </c>
      <c r="G81" s="55">
        <f t="shared" si="126"/>
        <v>0</v>
      </c>
      <c r="H81" s="55">
        <f t="shared" si="102"/>
        <v>0.12500000000000022</v>
      </c>
      <c r="I81" s="56">
        <f t="shared" si="116"/>
        <v>6</v>
      </c>
      <c r="J81" s="57">
        <f t="shared" si="127"/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9"/>
      <c r="X81" s="216"/>
      <c r="Y81" s="217"/>
      <c r="Z81" s="218"/>
      <c r="AA81" s="218"/>
      <c r="AB81" s="218"/>
      <c r="AC81" s="219"/>
      <c r="AD81" s="219"/>
      <c r="AE81" s="220"/>
    </row>
    <row r="82" spans="2:31" ht="24.95" customHeight="1" x14ac:dyDescent="0.25">
      <c r="B82" s="292"/>
      <c r="C82" s="63">
        <f t="shared" ref="C82" si="137">B65+"17:00:00"</f>
        <v>-0.29166666666666663</v>
      </c>
      <c r="D82" s="64">
        <f t="shared" ref="D82" si="138">B65+"17:30:00"</f>
        <v>-0.27083333333333337</v>
      </c>
      <c r="E82" s="2">
        <v>6</v>
      </c>
      <c r="F82" s="55">
        <f t="shared" si="125"/>
        <v>2.0833333333333259E-2</v>
      </c>
      <c r="G82" s="55">
        <f t="shared" si="126"/>
        <v>0</v>
      </c>
      <c r="H82" s="55">
        <f t="shared" si="102"/>
        <v>0.12499999999999956</v>
      </c>
      <c r="I82" s="56">
        <f t="shared" si="116"/>
        <v>6</v>
      </c>
      <c r="J82" s="57">
        <f t="shared" si="127"/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9"/>
      <c r="Y82" s="25"/>
      <c r="Z82" s="25"/>
      <c r="AA82" s="25"/>
      <c r="AB82" s="25"/>
    </row>
    <row r="83" spans="2:31" ht="24.95" customHeight="1" thickBot="1" x14ac:dyDescent="0.3">
      <c r="B83" s="293"/>
      <c r="C83" s="114">
        <f t="shared" ref="C83" si="139">B65+"17:30:00"</f>
        <v>-0.27083333333333337</v>
      </c>
      <c r="D83" s="115">
        <f t="shared" ref="D83" si="140">B65+"18:00:00"</f>
        <v>-0.25</v>
      </c>
      <c r="E83" s="1">
        <v>6</v>
      </c>
      <c r="F83" s="116">
        <f t="shared" si="125"/>
        <v>2.083333333333337E-2</v>
      </c>
      <c r="G83" s="116">
        <f t="shared" si="126"/>
        <v>0</v>
      </c>
      <c r="H83" s="116">
        <f t="shared" si="102"/>
        <v>0.12500000000000022</v>
      </c>
      <c r="I83" s="117">
        <f t="shared" si="116"/>
        <v>6</v>
      </c>
      <c r="J83" s="118">
        <f t="shared" si="127"/>
        <v>0</v>
      </c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10"/>
      <c r="Y83" s="25"/>
      <c r="Z83" s="25"/>
      <c r="AA83" s="25"/>
      <c r="AB83" s="25"/>
    </row>
    <row r="84" spans="2:31" ht="24.95" customHeight="1" thickTop="1" x14ac:dyDescent="0.25">
      <c r="B84" s="294">
        <f>AF7</f>
        <v>0</v>
      </c>
      <c r="C84" s="119">
        <f t="shared" ref="C84" si="141">B84+"07:45:00"</f>
        <v>0.32291666666666669</v>
      </c>
      <c r="D84" s="120">
        <f t="shared" ref="D84" si="142">B84+"08:00:00"</f>
        <v>0.33333333333333331</v>
      </c>
      <c r="E84" s="7">
        <v>3</v>
      </c>
      <c r="F84" s="46">
        <f>D84-C84</f>
        <v>1.041666666666663E-2</v>
      </c>
      <c r="G84" s="46">
        <f>J84*F84</f>
        <v>0</v>
      </c>
      <c r="H84" s="46">
        <f>F84*E84</f>
        <v>3.1249999999999889E-2</v>
      </c>
      <c r="I84" s="47">
        <f t="shared" si="116"/>
        <v>3</v>
      </c>
      <c r="J84" s="48">
        <f>SUM(K84:V84)</f>
        <v>0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8"/>
      <c r="X84" s="221"/>
      <c r="Y84" s="222"/>
      <c r="Z84" s="222"/>
      <c r="AA84" s="222"/>
      <c r="AB84" s="222"/>
      <c r="AC84" s="223"/>
      <c r="AD84" s="223"/>
      <c r="AE84" s="224"/>
    </row>
    <row r="85" spans="2:31" ht="24.95" customHeight="1" x14ac:dyDescent="0.25">
      <c r="B85" s="295"/>
      <c r="C85" s="53">
        <f t="shared" ref="C85:C104" si="143">B84+"08:00:00"</f>
        <v>0.33333333333333331</v>
      </c>
      <c r="D85" s="54">
        <f t="shared" ref="D85" si="144">B84+"08:30:00"</f>
        <v>0.35416666666666669</v>
      </c>
      <c r="E85" s="2">
        <v>9</v>
      </c>
      <c r="F85" s="55">
        <f t="shared" ref="F85:F93" si="145">D85-C85</f>
        <v>2.083333333333337E-2</v>
      </c>
      <c r="G85" s="55">
        <f t="shared" ref="G85:G93" si="146">J85*F85</f>
        <v>0</v>
      </c>
      <c r="H85" s="55">
        <f t="shared" ref="H85:H102" si="147">F85*E85</f>
        <v>0.18750000000000033</v>
      </c>
      <c r="I85" s="56">
        <f t="shared" si="116"/>
        <v>9</v>
      </c>
      <c r="J85" s="57">
        <f t="shared" ref="J85:J93" si="148">SUM(K85:V85)</f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9"/>
      <c r="X85" s="225"/>
      <c r="Y85" s="59" t="s">
        <v>27</v>
      </c>
      <c r="Z85" s="17">
        <v>42440</v>
      </c>
      <c r="AA85" s="18">
        <v>0.65625</v>
      </c>
      <c r="AB85" s="226"/>
      <c r="AC85" s="61" t="s">
        <v>25</v>
      </c>
      <c r="AD85" s="16">
        <v>4000</v>
      </c>
      <c r="AE85" s="227"/>
    </row>
    <row r="86" spans="2:31" ht="24.95" customHeight="1" x14ac:dyDescent="0.25">
      <c r="B86" s="295"/>
      <c r="C86" s="63">
        <f t="shared" ref="C86" si="149">B84+"08:30:00"</f>
        <v>0.35416666666666669</v>
      </c>
      <c r="D86" s="64">
        <f t="shared" ref="D86" si="150">B84+"09:00:00"</f>
        <v>0.375</v>
      </c>
      <c r="E86" s="2">
        <v>9</v>
      </c>
      <c r="F86" s="55">
        <f t="shared" si="145"/>
        <v>2.0833333333333315E-2</v>
      </c>
      <c r="G86" s="55">
        <f t="shared" si="146"/>
        <v>0</v>
      </c>
      <c r="H86" s="55">
        <f t="shared" si="147"/>
        <v>0.18749999999999983</v>
      </c>
      <c r="I86" s="56">
        <f t="shared" si="116"/>
        <v>9</v>
      </c>
      <c r="J86" s="57">
        <f t="shared" si="148"/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9"/>
      <c r="X86" s="225"/>
      <c r="Y86" s="65" t="s">
        <v>28</v>
      </c>
      <c r="Z86" s="17">
        <v>42441</v>
      </c>
      <c r="AA86" s="19">
        <v>0.47916666666666669</v>
      </c>
      <c r="AB86" s="228"/>
      <c r="AC86" s="67" t="s">
        <v>26</v>
      </c>
      <c r="AD86" s="12"/>
      <c r="AE86" s="227"/>
    </row>
    <row r="87" spans="2:31" ht="24.95" customHeight="1" x14ac:dyDescent="0.25">
      <c r="B87" s="295"/>
      <c r="C87" s="63">
        <f t="shared" ref="C87" si="151">B84+"09:00:00"</f>
        <v>0.375</v>
      </c>
      <c r="D87" s="64">
        <f t="shared" ref="D87" si="152">B84+"09:30:00"</f>
        <v>0.39583333333333331</v>
      </c>
      <c r="E87" s="2">
        <v>9</v>
      </c>
      <c r="F87" s="55">
        <f t="shared" si="145"/>
        <v>2.0833333333333315E-2</v>
      </c>
      <c r="G87" s="55">
        <f t="shared" si="146"/>
        <v>0</v>
      </c>
      <c r="H87" s="55">
        <f t="shared" si="147"/>
        <v>0.18749999999999983</v>
      </c>
      <c r="I87" s="56">
        <f t="shared" si="116"/>
        <v>9</v>
      </c>
      <c r="J87" s="57">
        <f t="shared" si="148"/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9"/>
      <c r="X87" s="225"/>
      <c r="Y87" s="229"/>
      <c r="Z87" s="229"/>
      <c r="AA87" s="229"/>
      <c r="AB87" s="228"/>
      <c r="AC87" s="230"/>
      <c r="AD87" s="230"/>
      <c r="AE87" s="227"/>
    </row>
    <row r="88" spans="2:31" ht="24.95" customHeight="1" x14ac:dyDescent="0.25">
      <c r="B88" s="295"/>
      <c r="C88" s="63">
        <f t="shared" ref="C88" si="153">B84+"09:30:00"</f>
        <v>0.39583333333333331</v>
      </c>
      <c r="D88" s="64">
        <f t="shared" ref="D88" si="154">B84+"10:00:00"</f>
        <v>0.41666666666666669</v>
      </c>
      <c r="E88" s="2">
        <v>9</v>
      </c>
      <c r="F88" s="55">
        <f t="shared" si="145"/>
        <v>2.083333333333337E-2</v>
      </c>
      <c r="G88" s="55">
        <f t="shared" si="146"/>
        <v>0</v>
      </c>
      <c r="H88" s="55">
        <f t="shared" si="147"/>
        <v>0.18750000000000033</v>
      </c>
      <c r="I88" s="56">
        <f t="shared" si="116"/>
        <v>9</v>
      </c>
      <c r="J88" s="57">
        <f t="shared" si="148"/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9"/>
      <c r="X88" s="225"/>
      <c r="Y88" s="71" t="s">
        <v>24</v>
      </c>
      <c r="Z88" s="72"/>
      <c r="AA88" s="73">
        <f>AD85/AC89/24</f>
        <v>1.1904761904761905</v>
      </c>
      <c r="AB88" s="228"/>
      <c r="AC88" s="74" t="s">
        <v>23</v>
      </c>
      <c r="AD88" s="74" t="s">
        <v>29</v>
      </c>
      <c r="AE88" s="227"/>
    </row>
    <row r="89" spans="2:31" ht="24.95" customHeight="1" x14ac:dyDescent="0.25">
      <c r="B89" s="295"/>
      <c r="C89" s="63">
        <f t="shared" ref="C89" si="155">B84+"10:00:00"</f>
        <v>0.41666666666666669</v>
      </c>
      <c r="D89" s="64">
        <f t="shared" ref="D89" si="156">B84+"10:30:00"</f>
        <v>0.4375</v>
      </c>
      <c r="E89" s="2">
        <v>9</v>
      </c>
      <c r="F89" s="55">
        <f t="shared" si="145"/>
        <v>2.0833333333333315E-2</v>
      </c>
      <c r="G89" s="55">
        <f t="shared" si="146"/>
        <v>0</v>
      </c>
      <c r="H89" s="55">
        <f t="shared" si="147"/>
        <v>0.18749999999999983</v>
      </c>
      <c r="I89" s="56">
        <f t="shared" si="116"/>
        <v>9</v>
      </c>
      <c r="J89" s="57">
        <f t="shared" si="148"/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9"/>
      <c r="X89" s="225"/>
      <c r="Y89" s="75" t="s">
        <v>22</v>
      </c>
      <c r="Z89" s="76"/>
      <c r="AA89" s="73">
        <f>SUMIFS(H:H,C:C,"&gt;="&amp; (Z85+AA85),D:D,"&lt;=" &amp; (Z86+AA86))-SUMIFS(G:G,C:C,"&gt;="&amp; (Z85+AA85),D:D,"&lt;=" &amp; (Z86+AA86))-AA88</f>
        <v>-1.1904761904761905</v>
      </c>
      <c r="AB89" s="228"/>
      <c r="AC89" s="16">
        <v>140</v>
      </c>
      <c r="AD89" s="77" t="e">
        <f>AD85/(AA88+AA89)/24</f>
        <v>#DIV/0!</v>
      </c>
      <c r="AE89" s="227"/>
    </row>
    <row r="90" spans="2:31" ht="24.95" customHeight="1" thickBot="1" x14ac:dyDescent="0.3">
      <c r="B90" s="295"/>
      <c r="C90" s="63">
        <f t="shared" ref="C90" si="157">B84+"10:30:00"</f>
        <v>0.4375</v>
      </c>
      <c r="D90" s="64">
        <f t="shared" ref="D90" si="158">B84+"11:00:00"</f>
        <v>0.45833333333333331</v>
      </c>
      <c r="E90" s="2">
        <v>9</v>
      </c>
      <c r="F90" s="55">
        <f t="shared" si="145"/>
        <v>2.0833333333333315E-2</v>
      </c>
      <c r="G90" s="55">
        <f t="shared" si="146"/>
        <v>0</v>
      </c>
      <c r="H90" s="55">
        <f t="shared" si="147"/>
        <v>0.18749999999999983</v>
      </c>
      <c r="I90" s="56">
        <f t="shared" si="116"/>
        <v>9</v>
      </c>
      <c r="J90" s="57">
        <f t="shared" si="148"/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9"/>
      <c r="X90" s="231"/>
      <c r="Y90" s="232"/>
      <c r="Z90" s="233"/>
      <c r="AA90" s="233"/>
      <c r="AB90" s="233"/>
      <c r="AC90" s="234"/>
      <c r="AD90" s="234"/>
      <c r="AE90" s="235"/>
    </row>
    <row r="91" spans="2:31" ht="24.95" customHeight="1" x14ac:dyDescent="0.25">
      <c r="B91" s="295"/>
      <c r="C91" s="84">
        <f t="shared" ref="C91" si="159">B84+"11:00:00"</f>
        <v>0.45833333333333331</v>
      </c>
      <c r="D91" s="85">
        <f t="shared" ref="D91" si="160">B84+"11:30:00"</f>
        <v>0.47916666666666669</v>
      </c>
      <c r="E91" s="2">
        <v>9</v>
      </c>
      <c r="F91" s="55">
        <f t="shared" si="145"/>
        <v>2.083333333333337E-2</v>
      </c>
      <c r="G91" s="55">
        <f t="shared" si="146"/>
        <v>0</v>
      </c>
      <c r="H91" s="55">
        <f t="shared" si="147"/>
        <v>0.18750000000000033</v>
      </c>
      <c r="I91" s="56">
        <f t="shared" si="116"/>
        <v>9</v>
      </c>
      <c r="J91" s="57">
        <f t="shared" si="148"/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9"/>
      <c r="Y91" s="25"/>
      <c r="Z91" s="25"/>
      <c r="AA91" s="25"/>
      <c r="AB91" s="25"/>
    </row>
    <row r="92" spans="2:31" ht="24.95" customHeight="1" x14ac:dyDescent="0.25">
      <c r="B92" s="295"/>
      <c r="C92" s="63">
        <f t="shared" ref="C92" si="161">B84+"11:30:00"</f>
        <v>0.47916666666666669</v>
      </c>
      <c r="D92" s="64">
        <f t="shared" ref="D92" si="162">B84+"12:00:00"</f>
        <v>0.5</v>
      </c>
      <c r="E92" s="2">
        <v>9</v>
      </c>
      <c r="F92" s="55">
        <f t="shared" si="145"/>
        <v>2.0833333333333315E-2</v>
      </c>
      <c r="G92" s="55">
        <f t="shared" si="146"/>
        <v>0</v>
      </c>
      <c r="H92" s="55">
        <f t="shared" si="147"/>
        <v>0.18749999999999983</v>
      </c>
      <c r="I92" s="56">
        <f t="shared" si="116"/>
        <v>9</v>
      </c>
      <c r="J92" s="57">
        <f t="shared" si="148"/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9"/>
      <c r="Y92" s="25"/>
      <c r="Z92" s="25"/>
      <c r="AA92" s="25"/>
      <c r="AB92" s="25"/>
    </row>
    <row r="93" spans="2:31" ht="24.95" customHeight="1" thickBot="1" x14ac:dyDescent="0.3">
      <c r="B93" s="295"/>
      <c r="C93" s="89">
        <f t="shared" ref="C93" si="163">B84+"12:00:00"</f>
        <v>0.5</v>
      </c>
      <c r="D93" s="90">
        <f t="shared" ref="D93" si="164">B84+"12:30:00"</f>
        <v>0.52083333333333337</v>
      </c>
      <c r="E93" s="13">
        <v>9</v>
      </c>
      <c r="F93" s="91">
        <f t="shared" si="145"/>
        <v>2.083333333333337E-2</v>
      </c>
      <c r="G93" s="91">
        <f t="shared" si="146"/>
        <v>0</v>
      </c>
      <c r="H93" s="91">
        <f t="shared" si="147"/>
        <v>0.18750000000000033</v>
      </c>
      <c r="I93" s="92">
        <f t="shared" si="116"/>
        <v>9</v>
      </c>
      <c r="J93" s="93">
        <f t="shared" si="148"/>
        <v>0</v>
      </c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5"/>
      <c r="Y93" s="25"/>
      <c r="Z93" s="25"/>
      <c r="AA93" s="25"/>
      <c r="AB93" s="25"/>
    </row>
    <row r="94" spans="2:31" ht="24.95" customHeight="1" x14ac:dyDescent="0.25">
      <c r="B94" s="295"/>
      <c r="C94" s="94">
        <f t="shared" ref="C94" si="165">B84+"13:30:00"</f>
        <v>0.5625</v>
      </c>
      <c r="D94" s="95">
        <f t="shared" ref="D94" si="166">B84+"14:00:00"</f>
        <v>0.58333333333333337</v>
      </c>
      <c r="E94" s="20">
        <v>4.5</v>
      </c>
      <c r="F94" s="96">
        <f>D94-C94</f>
        <v>2.083333333333337E-2</v>
      </c>
      <c r="G94" s="96">
        <f>J94*F94</f>
        <v>0</v>
      </c>
      <c r="H94" s="96">
        <f t="shared" si="147"/>
        <v>9.3750000000000167E-2</v>
      </c>
      <c r="I94" s="97">
        <f t="shared" si="116"/>
        <v>4.5</v>
      </c>
      <c r="J94" s="98">
        <f>SUM(K94:V94)</f>
        <v>0</v>
      </c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2"/>
      <c r="X94" s="236"/>
      <c r="Y94" s="237"/>
      <c r="Z94" s="237"/>
      <c r="AA94" s="237"/>
      <c r="AB94" s="237"/>
      <c r="AC94" s="238"/>
      <c r="AD94" s="238"/>
      <c r="AE94" s="239"/>
    </row>
    <row r="95" spans="2:31" ht="24.95" customHeight="1" x14ac:dyDescent="0.25">
      <c r="B95" s="295"/>
      <c r="C95" s="63">
        <f t="shared" ref="C95" si="167">B84+"14:00:00"</f>
        <v>0.58333333333333337</v>
      </c>
      <c r="D95" s="64">
        <f t="shared" ref="D95" si="168">B84+"14:30:00"</f>
        <v>0.60416666666666663</v>
      </c>
      <c r="E95" s="2">
        <v>5</v>
      </c>
      <c r="F95" s="55">
        <f t="shared" ref="F95:F102" si="169">D95-C95</f>
        <v>2.0833333333333259E-2</v>
      </c>
      <c r="G95" s="55">
        <f t="shared" ref="G95:G102" si="170">J95*F95</f>
        <v>0</v>
      </c>
      <c r="H95" s="55">
        <f t="shared" si="147"/>
        <v>0.1041666666666663</v>
      </c>
      <c r="I95" s="56">
        <f t="shared" si="116"/>
        <v>5</v>
      </c>
      <c r="J95" s="57">
        <f t="shared" ref="J95:J102" si="171">SUM(K95:V95)</f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9"/>
      <c r="X95" s="240"/>
      <c r="Y95" s="59" t="s">
        <v>27</v>
      </c>
      <c r="Z95" s="17">
        <v>42441</v>
      </c>
      <c r="AA95" s="18">
        <v>0.5625</v>
      </c>
      <c r="AB95" s="241"/>
      <c r="AC95" s="61" t="s">
        <v>25</v>
      </c>
      <c r="AD95" s="16">
        <v>300</v>
      </c>
      <c r="AE95" s="242"/>
    </row>
    <row r="96" spans="2:31" ht="24.95" customHeight="1" x14ac:dyDescent="0.25">
      <c r="B96" s="295"/>
      <c r="C96" s="63">
        <f t="shared" ref="C96" si="172">B84+"14:30:00"</f>
        <v>0.60416666666666663</v>
      </c>
      <c r="D96" s="64">
        <f t="shared" ref="D96" si="173">B84+"15:00:00"</f>
        <v>0.625</v>
      </c>
      <c r="E96" s="2">
        <v>5</v>
      </c>
      <c r="F96" s="55">
        <f t="shared" si="169"/>
        <v>2.083333333333337E-2</v>
      </c>
      <c r="G96" s="55">
        <f t="shared" si="170"/>
        <v>0</v>
      </c>
      <c r="H96" s="55">
        <f t="shared" si="147"/>
        <v>0.10416666666666685</v>
      </c>
      <c r="I96" s="56">
        <f t="shared" si="116"/>
        <v>5</v>
      </c>
      <c r="J96" s="57">
        <f t="shared" si="171"/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9"/>
      <c r="X96" s="240"/>
      <c r="Y96" s="65" t="s">
        <v>28</v>
      </c>
      <c r="Z96" s="17">
        <v>42441</v>
      </c>
      <c r="AA96" s="19">
        <v>0.625</v>
      </c>
      <c r="AB96" s="243"/>
      <c r="AC96" s="67" t="s">
        <v>26</v>
      </c>
      <c r="AD96" s="12"/>
      <c r="AE96" s="242"/>
    </row>
    <row r="97" spans="2:31" ht="24.95" customHeight="1" x14ac:dyDescent="0.25">
      <c r="B97" s="295"/>
      <c r="C97" s="63">
        <f>B84+"15:00:00"</f>
        <v>0.625</v>
      </c>
      <c r="D97" s="64">
        <f t="shared" ref="D97" si="174">B84+"15:30:00"</f>
        <v>0.64583333333333337</v>
      </c>
      <c r="E97" s="2">
        <v>6</v>
      </c>
      <c r="F97" s="55">
        <f t="shared" si="169"/>
        <v>2.083333333333337E-2</v>
      </c>
      <c r="G97" s="55">
        <f t="shared" si="170"/>
        <v>0</v>
      </c>
      <c r="H97" s="55">
        <f t="shared" si="147"/>
        <v>0.12500000000000022</v>
      </c>
      <c r="I97" s="56">
        <f t="shared" si="116"/>
        <v>6</v>
      </c>
      <c r="J97" s="57">
        <f t="shared" si="171"/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9"/>
      <c r="X97" s="240"/>
      <c r="Y97" s="244"/>
      <c r="Z97" s="244"/>
      <c r="AA97" s="244"/>
      <c r="AB97" s="243"/>
      <c r="AC97" s="245"/>
      <c r="AD97" s="245"/>
      <c r="AE97" s="242"/>
    </row>
    <row r="98" spans="2:31" ht="24.95" customHeight="1" x14ac:dyDescent="0.25">
      <c r="B98" s="295"/>
      <c r="C98" s="63">
        <f t="shared" ref="C98" si="175">B84+"15:30:00"</f>
        <v>0.64583333333333337</v>
      </c>
      <c r="D98" s="64">
        <f t="shared" ref="D98" si="176">B84+"16:00:00"</f>
        <v>0.66666666666666663</v>
      </c>
      <c r="E98" s="2">
        <v>6</v>
      </c>
      <c r="F98" s="55">
        <f t="shared" si="169"/>
        <v>2.0833333333333259E-2</v>
      </c>
      <c r="G98" s="55">
        <f t="shared" si="170"/>
        <v>0</v>
      </c>
      <c r="H98" s="55">
        <f t="shared" si="147"/>
        <v>0.12499999999999956</v>
      </c>
      <c r="I98" s="56">
        <f t="shared" si="116"/>
        <v>6</v>
      </c>
      <c r="J98" s="57">
        <f t="shared" si="171"/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9"/>
      <c r="X98" s="240"/>
      <c r="Y98" s="71" t="s">
        <v>24</v>
      </c>
      <c r="Z98" s="72"/>
      <c r="AA98" s="73">
        <f>AD95/AC99/24</f>
        <v>0.10416666666666667</v>
      </c>
      <c r="AB98" s="243"/>
      <c r="AC98" s="74" t="s">
        <v>23</v>
      </c>
      <c r="AD98" s="74" t="s">
        <v>29</v>
      </c>
      <c r="AE98" s="242"/>
    </row>
    <row r="99" spans="2:31" ht="24.95" customHeight="1" x14ac:dyDescent="0.25">
      <c r="B99" s="295"/>
      <c r="C99" s="63">
        <f t="shared" ref="C99" si="177">B84+"16:00:00"</f>
        <v>0.66666666666666663</v>
      </c>
      <c r="D99" s="64">
        <f t="shared" ref="D99" si="178">B84+"16:30:00"</f>
        <v>0.6875</v>
      </c>
      <c r="E99" s="2">
        <v>6</v>
      </c>
      <c r="F99" s="55">
        <f t="shared" si="169"/>
        <v>2.083333333333337E-2</v>
      </c>
      <c r="G99" s="55">
        <f t="shared" si="170"/>
        <v>0</v>
      </c>
      <c r="H99" s="55">
        <f t="shared" si="147"/>
        <v>0.12500000000000022</v>
      </c>
      <c r="I99" s="56">
        <f t="shared" si="116"/>
        <v>6</v>
      </c>
      <c r="J99" s="57">
        <f t="shared" si="171"/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9"/>
      <c r="X99" s="240"/>
      <c r="Y99" s="75" t="s">
        <v>22</v>
      </c>
      <c r="Z99" s="76"/>
      <c r="AA99" s="73">
        <f>SUMIFS(H:H,C:C,"&gt;="&amp; (Z95+AA95),D:D,"&lt;=" &amp; (Z96+AA96))-SUMIFS(G:G,C:C,"&gt;="&amp; (Z95+AA95),D:D,"&lt;=" &amp; (Z96+AA96))-AA98</f>
        <v>-0.10416666666666667</v>
      </c>
      <c r="AB99" s="243"/>
      <c r="AC99" s="16">
        <v>120</v>
      </c>
      <c r="AD99" s="77" t="e">
        <f>AD95/(AA98+AA99)/24</f>
        <v>#DIV/0!</v>
      </c>
      <c r="AE99" s="242"/>
    </row>
    <row r="100" spans="2:31" ht="24.95" customHeight="1" thickBot="1" x14ac:dyDescent="0.3">
      <c r="B100" s="295"/>
      <c r="C100" s="63">
        <f t="shared" ref="C100" si="179">B84+"16:30:00"</f>
        <v>0.6875</v>
      </c>
      <c r="D100" s="64">
        <f t="shared" ref="D100" si="180">B84+"17:00:00"</f>
        <v>0.70833333333333337</v>
      </c>
      <c r="E100" s="2">
        <v>6</v>
      </c>
      <c r="F100" s="55">
        <f t="shared" si="169"/>
        <v>2.083333333333337E-2</v>
      </c>
      <c r="G100" s="55">
        <f t="shared" si="170"/>
        <v>0</v>
      </c>
      <c r="H100" s="55">
        <f t="shared" si="147"/>
        <v>0.12500000000000022</v>
      </c>
      <c r="I100" s="56">
        <f t="shared" si="116"/>
        <v>6</v>
      </c>
      <c r="J100" s="57">
        <f t="shared" si="171"/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9"/>
      <c r="X100" s="246"/>
      <c r="Y100" s="247"/>
      <c r="Z100" s="248"/>
      <c r="AA100" s="248"/>
      <c r="AB100" s="248"/>
      <c r="AC100" s="249"/>
      <c r="AD100" s="249"/>
      <c r="AE100" s="250"/>
    </row>
    <row r="101" spans="2:31" ht="24.95" customHeight="1" x14ac:dyDescent="0.25">
      <c r="B101" s="295"/>
      <c r="C101" s="63">
        <f t="shared" ref="C101" si="181">B84+"17:00:00"</f>
        <v>0.70833333333333337</v>
      </c>
      <c r="D101" s="64">
        <f t="shared" ref="D101" si="182">B84+"17:30:00"</f>
        <v>0.72916666666666663</v>
      </c>
      <c r="E101" s="2">
        <v>6</v>
      </c>
      <c r="F101" s="55">
        <f t="shared" si="169"/>
        <v>2.0833333333333259E-2</v>
      </c>
      <c r="G101" s="55">
        <f t="shared" si="170"/>
        <v>0</v>
      </c>
      <c r="H101" s="55">
        <f t="shared" si="147"/>
        <v>0.12499999999999956</v>
      </c>
      <c r="I101" s="56">
        <f t="shared" si="116"/>
        <v>6</v>
      </c>
      <c r="J101" s="57">
        <f t="shared" si="171"/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9"/>
    </row>
    <row r="102" spans="2:31" ht="24.95" customHeight="1" thickBot="1" x14ac:dyDescent="0.3">
      <c r="B102" s="296"/>
      <c r="C102" s="114">
        <f t="shared" ref="C102" si="183">B84+"17:30:00"</f>
        <v>0.72916666666666663</v>
      </c>
      <c r="D102" s="115">
        <f t="shared" ref="D102" si="184">B84+"18:00:00"</f>
        <v>0.75</v>
      </c>
      <c r="E102" s="1">
        <v>6</v>
      </c>
      <c r="F102" s="116">
        <f t="shared" si="169"/>
        <v>2.083333333333337E-2</v>
      </c>
      <c r="G102" s="116">
        <f t="shared" si="170"/>
        <v>0</v>
      </c>
      <c r="H102" s="116">
        <f t="shared" si="147"/>
        <v>0.12500000000000022</v>
      </c>
      <c r="I102" s="117">
        <f t="shared" si="116"/>
        <v>6</v>
      </c>
      <c r="J102" s="118">
        <f t="shared" si="171"/>
        <v>0</v>
      </c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10"/>
      <c r="Y102" s="25"/>
      <c r="Z102" s="25"/>
      <c r="AA102" s="25"/>
      <c r="AB102" s="25"/>
    </row>
    <row r="103" spans="2:31" ht="24.95" customHeight="1" thickTop="1" x14ac:dyDescent="0.25">
      <c r="B103" s="297">
        <f>AF8</f>
        <v>1</v>
      </c>
      <c r="C103" s="119">
        <f t="shared" ref="C103" si="185">B103+"07:45:00"</f>
        <v>1.3229166666666667</v>
      </c>
      <c r="D103" s="120">
        <f t="shared" ref="D103" si="186">B103+"08:00:00"</f>
        <v>1.3333333333333333</v>
      </c>
      <c r="E103" s="7">
        <v>3</v>
      </c>
      <c r="F103" s="46">
        <f>D103-C103</f>
        <v>1.0416666666666519E-2</v>
      </c>
      <c r="G103" s="46">
        <f>J103*F103</f>
        <v>0</v>
      </c>
      <c r="H103" s="46">
        <f>F103*E103</f>
        <v>3.1249999999999556E-2</v>
      </c>
      <c r="I103" s="47">
        <f t="shared" si="116"/>
        <v>3</v>
      </c>
      <c r="J103" s="48">
        <f>SUM(K103:V103)</f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8"/>
      <c r="X103" s="251"/>
      <c r="Y103" s="252"/>
      <c r="Z103" s="252"/>
      <c r="AA103" s="252"/>
      <c r="AB103" s="252"/>
      <c r="AC103" s="253"/>
      <c r="AD103" s="253"/>
      <c r="AE103" s="254"/>
    </row>
    <row r="104" spans="2:31" ht="24.95" customHeight="1" x14ac:dyDescent="0.25">
      <c r="B104" s="298"/>
      <c r="C104" s="53">
        <f t="shared" si="143"/>
        <v>1.3333333333333333</v>
      </c>
      <c r="D104" s="54">
        <f t="shared" ref="D104" si="187">B103+"08:30:00"</f>
        <v>1.3541666666666667</v>
      </c>
      <c r="E104" s="2">
        <v>9</v>
      </c>
      <c r="F104" s="55">
        <f t="shared" ref="F104:F111" si="188">D104-C104</f>
        <v>2.0833333333333481E-2</v>
      </c>
      <c r="G104" s="55">
        <f t="shared" ref="G104:G111" si="189">J104*F104</f>
        <v>0</v>
      </c>
      <c r="H104" s="55">
        <f t="shared" ref="H104:H111" si="190">F104*E104</f>
        <v>0.18750000000000133</v>
      </c>
      <c r="I104" s="56">
        <f t="shared" si="116"/>
        <v>9</v>
      </c>
      <c r="J104" s="57">
        <f t="shared" ref="J104:J111" si="191">SUM(K104:V104)</f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9"/>
      <c r="X104" s="255"/>
      <c r="Y104" s="59" t="s">
        <v>27</v>
      </c>
      <c r="Z104" s="17">
        <v>42441</v>
      </c>
      <c r="AA104" s="18">
        <v>0.65625</v>
      </c>
      <c r="AB104" s="256"/>
      <c r="AC104" s="61" t="s">
        <v>25</v>
      </c>
      <c r="AD104" s="16">
        <v>4000</v>
      </c>
      <c r="AE104" s="257"/>
    </row>
    <row r="105" spans="2:31" ht="24.95" customHeight="1" x14ac:dyDescent="0.25">
      <c r="B105" s="298"/>
      <c r="C105" s="63">
        <f t="shared" ref="C105" si="192">B103+"08:30:00"</f>
        <v>1.3541666666666667</v>
      </c>
      <c r="D105" s="64">
        <f t="shared" ref="D105" si="193">B103+"09:00:00"</f>
        <v>1.375</v>
      </c>
      <c r="E105" s="2">
        <v>9</v>
      </c>
      <c r="F105" s="55">
        <f t="shared" si="188"/>
        <v>2.0833333333333259E-2</v>
      </c>
      <c r="G105" s="55">
        <f t="shared" si="189"/>
        <v>0</v>
      </c>
      <c r="H105" s="55">
        <f t="shared" si="190"/>
        <v>0.18749999999999933</v>
      </c>
      <c r="I105" s="56">
        <f t="shared" si="116"/>
        <v>9</v>
      </c>
      <c r="J105" s="57">
        <f t="shared" si="191"/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9"/>
      <c r="X105" s="255"/>
      <c r="Y105" s="65" t="s">
        <v>28</v>
      </c>
      <c r="Z105" s="17">
        <v>42442</v>
      </c>
      <c r="AA105" s="19">
        <v>0.47916666666666669</v>
      </c>
      <c r="AB105" s="258"/>
      <c r="AC105" s="67" t="s">
        <v>26</v>
      </c>
      <c r="AD105" s="12"/>
      <c r="AE105" s="257"/>
    </row>
    <row r="106" spans="2:31" ht="24.95" customHeight="1" x14ac:dyDescent="0.25">
      <c r="B106" s="298"/>
      <c r="C106" s="63">
        <f t="shared" ref="C106" si="194">B103+"09:00:00"</f>
        <v>1.375</v>
      </c>
      <c r="D106" s="64">
        <f t="shared" ref="D106" si="195">B103+"09:30:00"</f>
        <v>1.3958333333333333</v>
      </c>
      <c r="E106" s="2">
        <v>9</v>
      </c>
      <c r="F106" s="55">
        <f t="shared" si="188"/>
        <v>2.0833333333333259E-2</v>
      </c>
      <c r="G106" s="55">
        <f t="shared" si="189"/>
        <v>0</v>
      </c>
      <c r="H106" s="55">
        <f t="shared" si="190"/>
        <v>0.18749999999999933</v>
      </c>
      <c r="I106" s="56">
        <f t="shared" si="116"/>
        <v>9</v>
      </c>
      <c r="J106" s="57">
        <f t="shared" si="191"/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9"/>
      <c r="X106" s="255"/>
      <c r="Y106" s="259"/>
      <c r="Z106" s="259"/>
      <c r="AA106" s="259"/>
      <c r="AB106" s="258"/>
      <c r="AC106" s="260"/>
      <c r="AD106" s="260"/>
      <c r="AE106" s="257"/>
    </row>
    <row r="107" spans="2:31" ht="24.95" customHeight="1" x14ac:dyDescent="0.25">
      <c r="B107" s="298"/>
      <c r="C107" s="63">
        <f t="shared" ref="C107" si="196">B103+"09:30:00"</f>
        <v>1.3958333333333333</v>
      </c>
      <c r="D107" s="64">
        <f t="shared" ref="D107" si="197">B103+"10:00:00"</f>
        <v>1.4166666666666667</v>
      </c>
      <c r="E107" s="2">
        <v>9</v>
      </c>
      <c r="F107" s="55">
        <f t="shared" si="188"/>
        <v>2.0833333333333481E-2</v>
      </c>
      <c r="G107" s="55">
        <f t="shared" si="189"/>
        <v>0</v>
      </c>
      <c r="H107" s="55">
        <f t="shared" si="190"/>
        <v>0.18750000000000133</v>
      </c>
      <c r="I107" s="56">
        <f t="shared" si="116"/>
        <v>9</v>
      </c>
      <c r="J107" s="57">
        <f t="shared" si="191"/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9"/>
      <c r="X107" s="255"/>
      <c r="Y107" s="71" t="s">
        <v>24</v>
      </c>
      <c r="Z107" s="72"/>
      <c r="AA107" s="73">
        <f>AD104/AC108/24</f>
        <v>1.1904761904761905</v>
      </c>
      <c r="AB107" s="258"/>
      <c r="AC107" s="74" t="s">
        <v>23</v>
      </c>
      <c r="AD107" s="74" t="s">
        <v>29</v>
      </c>
      <c r="AE107" s="257"/>
    </row>
    <row r="108" spans="2:31" ht="24.95" customHeight="1" x14ac:dyDescent="0.25">
      <c r="B108" s="298"/>
      <c r="C108" s="63">
        <f t="shared" ref="C108" si="198">B103+"10:00:00"</f>
        <v>1.4166666666666667</v>
      </c>
      <c r="D108" s="64">
        <f t="shared" ref="D108" si="199">B103+"10:30:00"</f>
        <v>1.4375</v>
      </c>
      <c r="E108" s="2">
        <v>9</v>
      </c>
      <c r="F108" s="55">
        <f t="shared" si="188"/>
        <v>2.0833333333333259E-2</v>
      </c>
      <c r="G108" s="55">
        <f t="shared" si="189"/>
        <v>0</v>
      </c>
      <c r="H108" s="55">
        <f t="shared" si="190"/>
        <v>0.18749999999999933</v>
      </c>
      <c r="I108" s="56">
        <f t="shared" si="116"/>
        <v>9</v>
      </c>
      <c r="J108" s="57">
        <f t="shared" si="191"/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9"/>
      <c r="X108" s="255"/>
      <c r="Y108" s="75" t="s">
        <v>22</v>
      </c>
      <c r="Z108" s="76"/>
      <c r="AA108" s="73">
        <f>SUMIFS(H:H,C:C,"&gt;="&amp; (Z104+AA104),D:D,"&lt;=" &amp; (Z105+AA105))-SUMIFS(G:G,C:C,"&gt;="&amp; (Z104+AA104),D:D,"&lt;=" &amp; (Z105+AA105))-AA107</f>
        <v>-1.1904761904761905</v>
      </c>
      <c r="AB108" s="258"/>
      <c r="AC108" s="16">
        <v>140</v>
      </c>
      <c r="AD108" s="77" t="e">
        <f>AD104/(AA107+AA108)/24</f>
        <v>#DIV/0!</v>
      </c>
      <c r="AE108" s="257"/>
    </row>
    <row r="109" spans="2:31" ht="24.95" customHeight="1" thickBot="1" x14ac:dyDescent="0.3">
      <c r="B109" s="298"/>
      <c r="C109" s="63">
        <f t="shared" ref="C109" si="200">B103+"10:30:00"</f>
        <v>1.4375</v>
      </c>
      <c r="D109" s="64">
        <f t="shared" ref="D109" si="201">B103+"11:00:00"</f>
        <v>1.4583333333333333</v>
      </c>
      <c r="E109" s="2">
        <v>9</v>
      </c>
      <c r="F109" s="55">
        <f t="shared" si="188"/>
        <v>2.0833333333333259E-2</v>
      </c>
      <c r="G109" s="55">
        <f t="shared" si="189"/>
        <v>0</v>
      </c>
      <c r="H109" s="55">
        <f t="shared" si="190"/>
        <v>0.18749999999999933</v>
      </c>
      <c r="I109" s="56">
        <f t="shared" si="116"/>
        <v>9</v>
      </c>
      <c r="J109" s="57">
        <f t="shared" si="191"/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9"/>
      <c r="X109" s="261"/>
      <c r="Y109" s="262"/>
      <c r="Z109" s="263"/>
      <c r="AA109" s="263"/>
      <c r="AB109" s="263"/>
      <c r="AC109" s="264"/>
      <c r="AD109" s="264"/>
      <c r="AE109" s="265"/>
    </row>
    <row r="110" spans="2:31" ht="24.95" customHeight="1" x14ac:dyDescent="0.25">
      <c r="B110" s="298"/>
      <c r="C110" s="84">
        <f t="shared" ref="C110" si="202">B103+"11:00:00"</f>
        <v>1.4583333333333333</v>
      </c>
      <c r="D110" s="85">
        <f t="shared" ref="D110" si="203">B103+"11:30:00"</f>
        <v>1.4791666666666667</v>
      </c>
      <c r="E110" s="2">
        <v>9</v>
      </c>
      <c r="F110" s="55">
        <f t="shared" si="188"/>
        <v>2.0833333333333481E-2</v>
      </c>
      <c r="G110" s="55">
        <f t="shared" si="189"/>
        <v>0</v>
      </c>
      <c r="H110" s="55">
        <f t="shared" si="190"/>
        <v>0.18750000000000133</v>
      </c>
      <c r="I110" s="56">
        <f t="shared" si="116"/>
        <v>9</v>
      </c>
      <c r="J110" s="57">
        <f t="shared" si="191"/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9"/>
    </row>
    <row r="111" spans="2:31" ht="24.95" customHeight="1" thickBot="1" x14ac:dyDescent="0.3">
      <c r="B111" s="299"/>
      <c r="C111" s="114">
        <f t="shared" ref="C111" si="204">B103+"11:30:00"</f>
        <v>1.4791666666666667</v>
      </c>
      <c r="D111" s="115">
        <f t="shared" ref="D111" si="205">B103+"12:00:00"</f>
        <v>1.5</v>
      </c>
      <c r="E111" s="1">
        <v>9</v>
      </c>
      <c r="F111" s="116">
        <f t="shared" si="188"/>
        <v>2.0833333333333259E-2</v>
      </c>
      <c r="G111" s="116">
        <f t="shared" si="189"/>
        <v>0</v>
      </c>
      <c r="H111" s="116">
        <f t="shared" si="190"/>
        <v>0.18749999999999933</v>
      </c>
      <c r="I111" s="117">
        <f t="shared" si="116"/>
        <v>9</v>
      </c>
      <c r="J111" s="118">
        <f t="shared" si="191"/>
        <v>0</v>
      </c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10"/>
    </row>
    <row r="112" spans="2:31" ht="15.75" thickTop="1" x14ac:dyDescent="0.25"/>
  </sheetData>
  <mergeCells count="20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E1"/>
    <mergeCell ref="B3:V4"/>
    <mergeCell ref="Z3:AA4"/>
    <mergeCell ref="AB3:AB4"/>
    <mergeCell ref="AC3:AE3"/>
    <mergeCell ref="AC4:AE4"/>
  </mergeCells>
  <conditionalFormatting sqref="W59:W62">
    <cfRule type="cellIs" dxfId="80" priority="70" operator="greaterThan">
      <formula>0</formula>
    </cfRule>
    <cfRule type="cellIs" dxfId="79" priority="71" operator="lessThan">
      <formula>0</formula>
    </cfRule>
  </conditionalFormatting>
  <conditionalFormatting sqref="E18:E26">
    <cfRule type="cellIs" dxfId="78" priority="69" stopIfTrue="1" operator="lessThan">
      <formula>J18</formula>
    </cfRule>
  </conditionalFormatting>
  <conditionalFormatting sqref="E8:E15 E111">
    <cfRule type="cellIs" dxfId="77" priority="68" operator="lessThan">
      <formula>J8</formula>
    </cfRule>
  </conditionalFormatting>
  <conditionalFormatting sqref="E16:E17">
    <cfRule type="cellIs" dxfId="76" priority="67" operator="lessThan">
      <formula>J16</formula>
    </cfRule>
  </conditionalFormatting>
  <conditionalFormatting sqref="E35:E36">
    <cfRule type="cellIs" dxfId="75" priority="65" operator="lessThan">
      <formula>J35</formula>
    </cfRule>
  </conditionalFormatting>
  <conditionalFormatting sqref="E27:E34">
    <cfRule type="cellIs" dxfId="74" priority="66" operator="lessThan">
      <formula>J27</formula>
    </cfRule>
  </conditionalFormatting>
  <conditionalFormatting sqref="E37:E45">
    <cfRule type="cellIs" dxfId="73" priority="64" stopIfTrue="1" operator="lessThan">
      <formula>J37</formula>
    </cfRule>
  </conditionalFormatting>
  <conditionalFormatting sqref="E54:E55">
    <cfRule type="cellIs" dxfId="72" priority="62" operator="lessThan">
      <formula>J54</formula>
    </cfRule>
  </conditionalFormatting>
  <conditionalFormatting sqref="E46:E53">
    <cfRule type="cellIs" dxfId="71" priority="63" operator="lessThan">
      <formula>J46</formula>
    </cfRule>
  </conditionalFormatting>
  <conditionalFormatting sqref="E56:E64">
    <cfRule type="cellIs" dxfId="70" priority="61" stopIfTrue="1" operator="lessThan">
      <formula>J56</formula>
    </cfRule>
  </conditionalFormatting>
  <conditionalFormatting sqref="E73:E74">
    <cfRule type="cellIs" dxfId="69" priority="59" operator="lessThan">
      <formula>J73</formula>
    </cfRule>
  </conditionalFormatting>
  <conditionalFormatting sqref="E65:E72">
    <cfRule type="cellIs" dxfId="68" priority="60" operator="lessThan">
      <formula>J65</formula>
    </cfRule>
  </conditionalFormatting>
  <conditionalFormatting sqref="E75:E83">
    <cfRule type="cellIs" dxfId="67" priority="58" stopIfTrue="1" operator="lessThan">
      <formula>J75</formula>
    </cfRule>
  </conditionalFormatting>
  <conditionalFormatting sqref="E92:E93">
    <cfRule type="cellIs" dxfId="66" priority="56" operator="lessThan">
      <formula>J92</formula>
    </cfRule>
  </conditionalFormatting>
  <conditionalFormatting sqref="E84:E91">
    <cfRule type="cellIs" dxfId="65" priority="57" operator="lessThan">
      <formula>J84</formula>
    </cfRule>
  </conditionalFormatting>
  <conditionalFormatting sqref="E94:E102">
    <cfRule type="cellIs" dxfId="64" priority="55" stopIfTrue="1" operator="lessThan">
      <formula>J94</formula>
    </cfRule>
  </conditionalFormatting>
  <conditionalFormatting sqref="E103:E110">
    <cfRule type="cellIs" dxfId="63" priority="54" operator="lessThan">
      <formula>J103</formula>
    </cfRule>
  </conditionalFormatting>
  <conditionalFormatting sqref="AA13">
    <cfRule type="cellIs" dxfId="62" priority="52" operator="greaterThanOrEqual">
      <formula>0</formula>
    </cfRule>
    <cfRule type="cellIs" dxfId="61" priority="53" operator="lessThan">
      <formula>0</formula>
    </cfRule>
  </conditionalFormatting>
  <conditionalFormatting sqref="AA42">
    <cfRule type="cellIs" dxfId="60" priority="50" operator="greaterThanOrEqual">
      <formula>0</formula>
    </cfRule>
    <cfRule type="cellIs" dxfId="59" priority="51" operator="lessThan">
      <formula>0</formula>
    </cfRule>
  </conditionalFormatting>
  <conditionalFormatting sqref="AA32">
    <cfRule type="cellIs" dxfId="58" priority="44" operator="greaterThanOrEqual">
      <formula>0</formula>
    </cfRule>
    <cfRule type="cellIs" dxfId="57" priority="45" operator="lessThan">
      <formula>0</formula>
    </cfRule>
  </conditionalFormatting>
  <conditionalFormatting sqref="AA51">
    <cfRule type="cellIs" dxfId="56" priority="48" operator="greaterThanOrEqual">
      <formula>0</formula>
    </cfRule>
    <cfRule type="cellIs" dxfId="55" priority="49" operator="lessThan">
      <formula>0</formula>
    </cfRule>
  </conditionalFormatting>
  <conditionalFormatting sqref="AA23">
    <cfRule type="cellIs" dxfId="54" priority="46" operator="greaterThanOrEqual">
      <formula>0</formula>
    </cfRule>
    <cfRule type="cellIs" dxfId="53" priority="47" operator="lessThan">
      <formula>0</formula>
    </cfRule>
  </conditionalFormatting>
  <conditionalFormatting sqref="AA61">
    <cfRule type="cellIs" dxfId="52" priority="36" operator="greaterThanOrEqual">
      <formula>0</formula>
    </cfRule>
    <cfRule type="cellIs" dxfId="51" priority="37" operator="lessThan">
      <formula>0</formula>
    </cfRule>
  </conditionalFormatting>
  <conditionalFormatting sqref="AA70">
    <cfRule type="cellIs" dxfId="50" priority="34" operator="greaterThanOrEqual">
      <formula>0</formula>
    </cfRule>
    <cfRule type="cellIs" dxfId="49" priority="35" operator="lessThan">
      <formula>0</formula>
    </cfRule>
  </conditionalFormatting>
  <conditionalFormatting sqref="AA80">
    <cfRule type="cellIs" dxfId="48" priority="32" operator="greaterThanOrEqual">
      <formula>0</formula>
    </cfRule>
    <cfRule type="cellIs" dxfId="47" priority="33" operator="lessThan">
      <formula>0</formula>
    </cfRule>
  </conditionalFormatting>
  <conditionalFormatting sqref="Z9:AA10 Z19:AA20 Z28:AA29 Z38:AA39 Z47:AA48 Z57:AA58 Z66:AA67 Z76:AA77 Z85:AA86 Z95:AA96">
    <cfRule type="expression" dxfId="46" priority="31">
      <formula>$Z9=""</formula>
    </cfRule>
    <cfRule type="expression" dxfId="45" priority="38">
      <formula>WEEKDAY($Z9,2)=1</formula>
    </cfRule>
    <cfRule type="expression" dxfId="44" priority="39">
      <formula>WEEKDAY($Z9,2)=2</formula>
    </cfRule>
    <cfRule type="expression" dxfId="43" priority="40">
      <formula>WEEKDAY($Z9,2)=3</formula>
    </cfRule>
    <cfRule type="expression" dxfId="42" priority="41">
      <formula>WEEKDAY($Z9,2)=4</formula>
    </cfRule>
    <cfRule type="expression" dxfId="41" priority="42">
      <formula>WEEKDAY($Z9,2)=5</formula>
    </cfRule>
    <cfRule type="expression" dxfId="40" priority="43">
      <formula>WEEKDAY($Z9,2)=6</formula>
    </cfRule>
  </conditionalFormatting>
  <conditionalFormatting sqref="AA89">
    <cfRule type="cellIs" dxfId="39" priority="29" operator="greaterThanOrEqual">
      <formula>0</formula>
    </cfRule>
    <cfRule type="cellIs" dxfId="38" priority="30" operator="lessThan">
      <formula>0</formula>
    </cfRule>
  </conditionalFormatting>
  <conditionalFormatting sqref="AA99">
    <cfRule type="cellIs" dxfId="37" priority="27" operator="greaterThanOrEqual">
      <formula>0</formula>
    </cfRule>
    <cfRule type="cellIs" dxfId="36" priority="28" operator="lessThan">
      <formula>0</formula>
    </cfRule>
  </conditionalFormatting>
  <conditionalFormatting sqref="C8:V111">
    <cfRule type="expression" dxfId="35" priority="17" stopIfTrue="1">
      <formula>AND($C8&gt;=($Z$9+$AA$9),$D8&lt;=($Z$10+$AA$10))</formula>
    </cfRule>
    <cfRule type="expression" dxfId="34" priority="72" stopIfTrue="1">
      <formula>AND($C8&gt;=($Z$19+$AA$19),$D8&lt;=($Z$20+$AA$20))</formula>
    </cfRule>
    <cfRule type="expression" dxfId="33" priority="73" stopIfTrue="1">
      <formula>AND($C8&gt;=($Z$28+$AA$28),$D8&lt;=($Z$29+$AA$29))</formula>
    </cfRule>
    <cfRule type="expression" dxfId="32" priority="74" stopIfTrue="1">
      <formula>AND($C8&gt;=($Z$38+$AA$38),$D8&lt;=($Z$39+$AA$39))</formula>
    </cfRule>
    <cfRule type="expression" dxfId="31" priority="75" stopIfTrue="1">
      <formula>AND($C8&gt;=($Z$47+$AA$47),$D8&lt;=($Z$48+$AA$48))</formula>
    </cfRule>
    <cfRule type="expression" dxfId="30" priority="76" stopIfTrue="1">
      <formula>AND($C8&gt;=($Z$57+$AA$57),$D8&lt;=($Z$58+$AA$58))</formula>
    </cfRule>
    <cfRule type="expression" dxfId="29" priority="77" stopIfTrue="1">
      <formula>AND($C8&gt;=($Z$66+$AA$66),$D8&lt;=($Z$67+$AA$67))</formula>
    </cfRule>
    <cfRule type="expression" dxfId="28" priority="78" stopIfTrue="1">
      <formula>AND($C8&gt;=($Z$76+$AA$76),$D8&lt;=($Z$77+$AA$77))</formula>
    </cfRule>
    <cfRule type="expression" dxfId="27" priority="79" stopIfTrue="1">
      <formula>AND($C8&gt;=($Z$85+$AA$85),$D8&lt;=($Z$86+$AA$86))</formula>
    </cfRule>
    <cfRule type="expression" dxfId="26" priority="80" stopIfTrue="1">
      <formula>AND($C8&gt;=($Z$95+$AA$95),$D8&lt;=($Z$96+$AA$96))</formula>
    </cfRule>
    <cfRule type="expression" dxfId="25" priority="81" stopIfTrue="1">
      <formula>AND($C8&gt;=($Z$104+$AA$104),$D8&lt;=($Z$105+$AA$105))</formula>
    </cfRule>
  </conditionalFormatting>
  <conditionalFormatting sqref="Z104:AA105">
    <cfRule type="expression" dxfId="24" priority="20">
      <formula>$Z104=""</formula>
    </cfRule>
    <cfRule type="expression" dxfId="23" priority="21">
      <formula>WEEKDAY($Z104,2)=1</formula>
    </cfRule>
    <cfRule type="expression" dxfId="22" priority="22">
      <formula>WEEKDAY($Z104,2)=2</formula>
    </cfRule>
    <cfRule type="expression" dxfId="21" priority="23">
      <formula>WEEKDAY($Z104,2)=3</formula>
    </cfRule>
    <cfRule type="expression" dxfId="20" priority="24">
      <formula>WEEKDAY($Z104,2)=4</formula>
    </cfRule>
    <cfRule type="expression" dxfId="19" priority="25">
      <formula>WEEKDAY($Z104,2)=5</formula>
    </cfRule>
    <cfRule type="expression" dxfId="18" priority="26">
      <formula>WEEKDAY($Z104,2)=6</formula>
    </cfRule>
  </conditionalFormatting>
  <conditionalFormatting sqref="AA108">
    <cfRule type="cellIs" dxfId="17" priority="18" operator="greaterThanOrEqual">
      <formula>0</formula>
    </cfRule>
    <cfRule type="cellIs" dxfId="16" priority="19" operator="lessThan">
      <formula>0</formula>
    </cfRule>
  </conditionalFormatting>
  <conditionalFormatting sqref="E37:E45">
    <cfRule type="cellIs" dxfId="15" priority="16" stopIfTrue="1" operator="lessThan">
      <formula>J37</formula>
    </cfRule>
  </conditionalFormatting>
  <conditionalFormatting sqref="E27:E34">
    <cfRule type="cellIs" dxfId="14" priority="15" operator="lessThan">
      <formula>J27</formula>
    </cfRule>
  </conditionalFormatting>
  <conditionalFormatting sqref="E35:E36">
    <cfRule type="cellIs" dxfId="13" priority="14" operator="lessThan">
      <formula>J35</formula>
    </cfRule>
  </conditionalFormatting>
  <conditionalFormatting sqref="E56:E64">
    <cfRule type="cellIs" dxfId="12" priority="13" stopIfTrue="1" operator="lessThan">
      <formula>J56</formula>
    </cfRule>
  </conditionalFormatting>
  <conditionalFormatting sqref="E46:E53">
    <cfRule type="cellIs" dxfId="11" priority="12" operator="lessThan">
      <formula>J46</formula>
    </cfRule>
  </conditionalFormatting>
  <conditionalFormatting sqref="E54:E55">
    <cfRule type="cellIs" dxfId="10" priority="11" operator="lessThan">
      <formula>J54</formula>
    </cfRule>
  </conditionalFormatting>
  <conditionalFormatting sqref="E75:E83">
    <cfRule type="cellIs" dxfId="9" priority="10" stopIfTrue="1" operator="lessThan">
      <formula>J75</formula>
    </cfRule>
  </conditionalFormatting>
  <conditionalFormatting sqref="E65:E72">
    <cfRule type="cellIs" dxfId="8" priority="9" operator="lessThan">
      <formula>J65</formula>
    </cfRule>
  </conditionalFormatting>
  <conditionalFormatting sqref="E73:E74">
    <cfRule type="cellIs" dxfId="7" priority="8" operator="lessThan">
      <formula>J73</formula>
    </cfRule>
  </conditionalFormatting>
  <conditionalFormatting sqref="E94:E102">
    <cfRule type="cellIs" dxfId="6" priority="7" stopIfTrue="1" operator="lessThan">
      <formula>J94</formula>
    </cfRule>
  </conditionalFormatting>
  <conditionalFormatting sqref="E84:E91">
    <cfRule type="cellIs" dxfId="5" priority="6" operator="lessThan">
      <formula>J84</formula>
    </cfRule>
  </conditionalFormatting>
  <conditionalFormatting sqref="E92:E93">
    <cfRule type="cellIs" dxfId="4" priority="5" operator="lessThan">
      <formula>J92</formula>
    </cfRule>
  </conditionalFormatting>
  <conditionalFormatting sqref="E16:E17">
    <cfRule type="cellIs" dxfId="3" priority="3" operator="lessThan">
      <formula>J16</formula>
    </cfRule>
  </conditionalFormatting>
  <conditionalFormatting sqref="E8:E15">
    <cfRule type="cellIs" dxfId="2" priority="4" operator="lessThan">
      <formula>J8</formula>
    </cfRule>
  </conditionalFormatting>
  <conditionalFormatting sqref="E8:E15">
    <cfRule type="cellIs" dxfId="1" priority="2" operator="lessThan">
      <formula>J8</formula>
    </cfRule>
  </conditionalFormatting>
  <conditionalFormatting sqref="E16:E17">
    <cfRule type="cellIs" dxfId="0" priority="1" operator="lessThan">
      <formula>J16</formula>
    </cfRule>
  </conditionalFormatting>
  <dataValidations count="1">
    <dataValidation type="list" allowBlank="1" showInputMessage="1" showErrorMessage="1" sqref="Z9:Z10 Z47:Z48 Z38:Z39 Z28:Z29 Z19:Z20 Z57:Z58 Z66:Z67 Z76:Z77 Z85:Z86 Z95:Z96 Z104:Z105" xr:uid="{DFC41DA4-4E77-4F96-98A5-CFD64787584B}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Activité</vt:lpstr>
      <vt:lpstr>S11</vt:lpstr>
      <vt:lpstr>S12</vt:lpstr>
      <vt:lpstr>Activité!Impression_des_titres</vt:lpstr>
      <vt:lpstr>'S11'!Impression_des_titres</vt:lpstr>
      <vt:lpstr>'S12'!Impression_des_titres</vt:lpstr>
      <vt:lpstr>Activité!Zone_d_impression</vt:lpstr>
      <vt:lpstr>'S11'!Zone_d_impression</vt:lpstr>
      <vt:lpstr>'S12'!Zone_d_impression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2020-03-07T12:02:24Z</cp:lastPrinted>
  <dcterms:created xsi:type="dcterms:W3CDTF">2020-02-29T13:03:42Z</dcterms:created>
  <dcterms:modified xsi:type="dcterms:W3CDTF">2020-03-07T12:52:21Z</dcterms:modified>
</cp:coreProperties>
</file>