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0730" windowHeight="10035"/>
  </bookViews>
  <sheets>
    <sheet name="S32" sheetId="14" r:id="rId1"/>
    <sheet name="Feuille type" sheetId="10" r:id="rId2"/>
    <sheet name="Cumul" sheetId="4" r:id="rId3"/>
  </sheets>
  <definedNames>
    <definedName name="test" localSheetId="1">'Feuille type'!$A$1:$H$7</definedName>
    <definedName name="test" localSheetId="0">'S32'!$A$1:$H$7</definedName>
    <definedName name="test">#REF!</definedName>
  </definedName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S10" i="14" l="1"/>
  <c r="R10" i="14"/>
  <c r="Q10" i="14"/>
  <c r="P10" i="14"/>
  <c r="O10" i="14"/>
  <c r="N10" i="14"/>
  <c r="M10" i="14"/>
  <c r="N9" i="14"/>
  <c r="G9" i="14"/>
  <c r="R9" i="14" s="1"/>
  <c r="E9" i="14"/>
  <c r="P9" i="14" s="1"/>
  <c r="C9" i="14"/>
  <c r="F9" i="14" s="1"/>
  <c r="Q9" i="14" s="1"/>
  <c r="B9" i="14"/>
  <c r="M9" i="14" s="1"/>
  <c r="R7" i="14"/>
  <c r="P7" i="14"/>
  <c r="N7" i="14"/>
  <c r="M7" i="14"/>
  <c r="L7" i="14"/>
  <c r="H7" i="14"/>
  <c r="S7" i="14" s="1"/>
  <c r="F7" i="14"/>
  <c r="Q7" i="14" s="1"/>
  <c r="D7" i="14"/>
  <c r="O7" i="14" s="1"/>
  <c r="R6" i="14"/>
  <c r="P6" i="14"/>
  <c r="N6" i="14"/>
  <c r="M6" i="14"/>
  <c r="L6" i="14"/>
  <c r="H6" i="14"/>
  <c r="S6" i="14" s="1"/>
  <c r="F6" i="14"/>
  <c r="Q6" i="14" s="1"/>
  <c r="D6" i="14"/>
  <c r="O6" i="14" s="1"/>
  <c r="R5" i="14"/>
  <c r="P5" i="14"/>
  <c r="N5" i="14"/>
  <c r="M5" i="14"/>
  <c r="L5" i="14"/>
  <c r="H5" i="14"/>
  <c r="S5" i="14" s="1"/>
  <c r="F5" i="14"/>
  <c r="Q5" i="14" s="1"/>
  <c r="D5" i="14"/>
  <c r="O5" i="14" s="1"/>
  <c r="R4" i="14"/>
  <c r="P4" i="14"/>
  <c r="N4" i="14"/>
  <c r="M4" i="14"/>
  <c r="L4" i="14"/>
  <c r="H4" i="14"/>
  <c r="S4" i="14" s="1"/>
  <c r="F4" i="14"/>
  <c r="Q4" i="14" s="1"/>
  <c r="D4" i="14"/>
  <c r="O4" i="14" s="1"/>
  <c r="R3" i="14"/>
  <c r="P3" i="14"/>
  <c r="N3" i="14"/>
  <c r="M3" i="14"/>
  <c r="L3" i="14"/>
  <c r="H3" i="14"/>
  <c r="S3" i="14" s="1"/>
  <c r="F3" i="14"/>
  <c r="Q3" i="14" s="1"/>
  <c r="D3" i="14"/>
  <c r="O3" i="14" s="1"/>
  <c r="R2" i="14"/>
  <c r="P2" i="14"/>
  <c r="N2" i="14"/>
  <c r="M2" i="14"/>
  <c r="L2" i="14"/>
  <c r="H2" i="14"/>
  <c r="S2" i="14" s="1"/>
  <c r="F2" i="14"/>
  <c r="Q2" i="14" s="1"/>
  <c r="D2" i="14"/>
  <c r="S1" i="14"/>
  <c r="R1" i="14"/>
  <c r="Q1" i="14"/>
  <c r="P1" i="14"/>
  <c r="O1" i="14"/>
  <c r="N1" i="14"/>
  <c r="M1" i="14"/>
  <c r="L1" i="14"/>
  <c r="H9" i="10"/>
  <c r="G9" i="10"/>
  <c r="E9" i="10"/>
  <c r="C9" i="10"/>
  <c r="F9" i="10" s="1"/>
  <c r="B9" i="10"/>
  <c r="H7" i="10"/>
  <c r="F7" i="10"/>
  <c r="D7" i="10"/>
  <c r="H6" i="10"/>
  <c r="F6" i="10"/>
  <c r="D6" i="10"/>
  <c r="H5" i="10"/>
  <c r="F5" i="10"/>
  <c r="D5" i="10"/>
  <c r="H4" i="10"/>
  <c r="F4" i="10"/>
  <c r="D4" i="10"/>
  <c r="H3" i="10"/>
  <c r="F3" i="10"/>
  <c r="D3" i="10"/>
  <c r="H2" i="10"/>
  <c r="F2" i="10"/>
  <c r="D2" i="10"/>
  <c r="H9" i="14" l="1"/>
  <c r="S9" i="14" s="1"/>
  <c r="D9" i="14"/>
  <c r="O9" i="14" s="1"/>
  <c r="O2" i="14"/>
  <c r="D9" i="10"/>
  <c r="S10" i="10" l="1"/>
  <c r="R10" i="10"/>
  <c r="Q10" i="10"/>
  <c r="P10" i="10"/>
  <c r="O10" i="10"/>
  <c r="N10" i="10"/>
  <c r="M10" i="10"/>
  <c r="R9" i="10"/>
  <c r="P9" i="10"/>
  <c r="N9" i="10"/>
  <c r="M9" i="10"/>
  <c r="R7" i="10"/>
  <c r="P7" i="10"/>
  <c r="O7" i="10"/>
  <c r="N7" i="10"/>
  <c r="M7" i="10"/>
  <c r="L7" i="10"/>
  <c r="S7" i="10"/>
  <c r="Q7" i="10"/>
  <c r="R6" i="10"/>
  <c r="Q6" i="10"/>
  <c r="P6" i="10"/>
  <c r="N6" i="10"/>
  <c r="M6" i="10"/>
  <c r="L6" i="10"/>
  <c r="S6" i="10"/>
  <c r="O6" i="10"/>
  <c r="R5" i="10"/>
  <c r="P5" i="10"/>
  <c r="N5" i="10"/>
  <c r="M5" i="10"/>
  <c r="L5" i="10"/>
  <c r="S5" i="10"/>
  <c r="Q5" i="10"/>
  <c r="O5" i="10"/>
  <c r="R4" i="10"/>
  <c r="Q4" i="10"/>
  <c r="P4" i="10"/>
  <c r="O4" i="10"/>
  <c r="N4" i="10"/>
  <c r="M4" i="10"/>
  <c r="L4" i="10"/>
  <c r="S4" i="10"/>
  <c r="R3" i="10"/>
  <c r="Q3" i="10"/>
  <c r="P3" i="10"/>
  <c r="N3" i="10"/>
  <c r="M3" i="10"/>
  <c r="L3" i="10"/>
  <c r="S3" i="10"/>
  <c r="O3" i="10"/>
  <c r="R2" i="10"/>
  <c r="Q2" i="10"/>
  <c r="P2" i="10"/>
  <c r="N2" i="10"/>
  <c r="M2" i="10"/>
  <c r="L2" i="10"/>
  <c r="S2" i="10"/>
  <c r="O9" i="10"/>
  <c r="S1" i="10"/>
  <c r="R1" i="10"/>
  <c r="Q1" i="10"/>
  <c r="P1" i="10"/>
  <c r="O1" i="10"/>
  <c r="N1" i="10"/>
  <c r="M1" i="10"/>
  <c r="L1" i="10"/>
  <c r="S9" i="10" l="1"/>
  <c r="O2" i="10"/>
  <c r="Q9" i="10"/>
  <c r="G2" i="4"/>
  <c r="F2" i="4"/>
  <c r="E2" i="4"/>
  <c r="C2" i="4"/>
  <c r="B2" i="4"/>
  <c r="D2" i="4"/>
  <c r="H2" i="4"/>
</calcChain>
</file>

<file path=xl/sharedStrings.xml><?xml version="1.0" encoding="utf-8"?>
<sst xmlns="http://schemas.openxmlformats.org/spreadsheetml/2006/main" count="61" uniqueCount="31">
  <si>
    <t>COMMANDES REALISEES</t>
  </si>
  <si>
    <t>LUNDI</t>
  </si>
  <si>
    <t>MARDI</t>
  </si>
  <si>
    <t>MERCREDI</t>
  </si>
  <si>
    <t>JEUDI</t>
  </si>
  <si>
    <t>VENDREDI</t>
  </si>
  <si>
    <t>SAMEDI</t>
  </si>
  <si>
    <t>MOYENNE VITESSE RAMASSAGE A L HEURE</t>
  </si>
  <si>
    <t>S32</t>
  </si>
  <si>
    <t>VARIABLE REALISE (HEURES)</t>
  </si>
  <si>
    <t>LIGNES RAMASSEES</t>
  </si>
  <si>
    <t>VARIABLE REALISE (RATIO)</t>
  </si>
  <si>
    <t>TOTAL (RATIO)</t>
  </si>
  <si>
    <t>S33</t>
  </si>
  <si>
    <t>S34</t>
  </si>
  <si>
    <t>MOYENNE</t>
  </si>
  <si>
    <t>TOTAL (HEURES)</t>
  </si>
  <si>
    <t>SOMME</t>
  </si>
  <si>
    <t>SEMAINES</t>
  </si>
  <si>
    <t>Étiquettes de lignes</t>
  </si>
  <si>
    <t>Total général</t>
  </si>
  <si>
    <t>Somme de COMMANDES REALISEES</t>
  </si>
  <si>
    <t>Somme de MOYENNE VITESSE RAMASSAGE A L HEURE</t>
  </si>
  <si>
    <t>Somme de LIGNES RAMASSEES</t>
  </si>
  <si>
    <t>Somme de VARIABLE REALISE (RATIO)</t>
  </si>
  <si>
    <t>Somme de TOTAL (RATIO)</t>
  </si>
  <si>
    <t>COMMANDES REALISÉES</t>
  </si>
  <si>
    <t>VARIABLE REALISÉ (HEURES)</t>
  </si>
  <si>
    <t>LIGNES RAMASSÉES</t>
  </si>
  <si>
    <t>VARIABLE REALISÉ (RATIO)</t>
  </si>
  <si>
    <t>NOMBRE BACS A L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</si>
</sst>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12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5"/>
      <name val="Arial"/>
      <family val="2"/>
    </font>
    <font>
      <b/>
      <sz val="10"/>
      <color theme="5"/>
      <name val="Arial"/>
      <family val="2"/>
    </font>
    <font>
      <sz val="10"/>
      <color theme="6"/>
      <name val="Arial"/>
      <family val="2"/>
    </font>
    <font>
      <b/>
      <sz val="10"/>
      <name val="Arial"/>
      <family val="2"/>
    </font>
    <font>
      <b/>
      <sz val="10"/>
      <color theme="3"/>
      <name val="Arial"/>
      <family val="2"/>
    </font>
    <font>
      <b/>
      <sz val="10"/>
      <color theme="6"/>
      <name val="Arial"/>
      <family val="2"/>
    </font>
    <font>
      <sz val="10"/>
      <color theme="7"/>
      <name val="Arial"/>
      <family val="2"/>
    </font>
    <font>
      <sz val="10"/>
      <color theme="8"/>
      <name val="Arial"/>
      <family val="2"/>
    </font>
    <font>
      <b/>
      <sz val="10"/>
      <color theme="7"/>
      <name val="Arial"/>
      <family val="2"/>
    </font>
    <font>
      <b/>
      <sz val="10"/>
      <color theme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/>
    <xf numFmtId="2" fontId="0" fillId="0" borderId="6" xfId="0" quotePrefix="1" applyNumberFormat="1" applyBorder="1" applyAlignment="1">
      <alignment horizontal="center" vertical="center" wrapText="1"/>
    </xf>
    <xf numFmtId="2" fontId="0" fillId="0" borderId="7" xfId="0" quotePrefix="1" applyNumberFormat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 applyAlignment="1">
      <alignment horizontal="center" vertical="center"/>
    </xf>
    <xf numFmtId="164" fontId="0" fillId="0" borderId="6" xfId="0" quotePrefix="1" applyNumberFormat="1" applyBorder="1" applyAlignment="1">
      <alignment horizontal="center" vertical="center" wrapText="1"/>
    </xf>
    <xf numFmtId="164" fontId="0" fillId="0" borderId="0" xfId="0" applyNumberFormat="1"/>
    <xf numFmtId="2" fontId="0" fillId="0" borderId="0" xfId="0" applyNumberFormat="1"/>
    <xf numFmtId="164" fontId="0" fillId="0" borderId="3" xfId="0" applyNumberFormat="1" applyBorder="1" applyAlignment="1">
      <alignment horizontal="center" vertical="center" wrapText="1"/>
    </xf>
    <xf numFmtId="1" fontId="0" fillId="2" borderId="3" xfId="0" applyNumberFormat="1" applyFill="1" applyBorder="1" applyAlignment="1">
      <alignment horizontal="center" vertical="center" wrapText="1"/>
    </xf>
    <xf numFmtId="1" fontId="0" fillId="0" borderId="6" xfId="0" quotePrefix="1" applyNumberFormat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2" fontId="0" fillId="2" borderId="3" xfId="0" applyNumberForma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2" fontId="0" fillId="2" borderId="4" xfId="0" applyNumberForma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 wrapText="1"/>
      <protection locked="0"/>
    </xf>
    <xf numFmtId="2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64" fontId="0" fillId="0" borderId="0" xfId="0" applyNumberFormat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164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2" fontId="2" fillId="0" borderId="0" xfId="0" applyNumberFormat="1" applyFont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8" fillId="3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Protection="1">
      <protection locked="0"/>
    </xf>
    <xf numFmtId="0" fontId="9" fillId="3" borderId="0" xfId="0" applyFont="1" applyFill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0" xfId="0" applyFont="1" applyProtection="1"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Protection="1">
      <protection locked="0"/>
    </xf>
    <xf numFmtId="2" fontId="3" fillId="3" borderId="1" xfId="0" applyNumberFormat="1" applyFont="1" applyFill="1" applyBorder="1" applyAlignment="1" applyProtection="1">
      <alignment horizontal="center" vertical="center"/>
    </xf>
    <xf numFmtId="2" fontId="10" fillId="3" borderId="1" xfId="0" applyNumberFormat="1" applyFont="1" applyFill="1" applyBorder="1" applyAlignment="1" applyProtection="1">
      <alignment horizontal="center" vertical="center" wrapText="1"/>
    </xf>
    <xf numFmtId="2" fontId="11" fillId="3" borderId="1" xfId="0" applyNumberFormat="1" applyFont="1" applyFill="1" applyBorder="1" applyAlignment="1" applyProtection="1">
      <alignment horizontal="center"/>
    </xf>
    <xf numFmtId="0" fontId="1" fillId="3" borderId="6" xfId="0" applyFont="1" applyFill="1" applyBorder="1" applyAlignment="1" applyProtection="1">
      <alignment horizontal="center" vertical="center" wrapText="1"/>
    </xf>
    <xf numFmtId="164" fontId="1" fillId="3" borderId="6" xfId="0" applyNumberFormat="1" applyFont="1" applyFill="1" applyBorder="1" applyAlignment="1" applyProtection="1">
      <alignment horizontal="center" vertical="center" wrapText="1"/>
    </xf>
    <xf numFmtId="2" fontId="3" fillId="3" borderId="6" xfId="0" applyNumberFormat="1" applyFont="1" applyFill="1" applyBorder="1" applyAlignment="1" applyProtection="1">
      <alignment horizontal="center" vertical="center" wrapText="1"/>
    </xf>
    <xf numFmtId="1" fontId="7" fillId="3" borderId="6" xfId="0" applyNumberFormat="1" applyFont="1" applyFill="1" applyBorder="1" applyAlignment="1" applyProtection="1">
      <alignment horizontal="center" vertical="center" wrapText="1"/>
    </xf>
    <xf numFmtId="2" fontId="10" fillId="3" borderId="6" xfId="0" applyNumberFormat="1" applyFont="1" applyFill="1" applyBorder="1" applyAlignment="1" applyProtection="1">
      <alignment horizontal="center" vertical="center" wrapText="1"/>
    </xf>
    <xf numFmtId="2" fontId="11" fillId="3" borderId="6" xfId="0" applyNumberFormat="1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10" fillId="3" borderId="3" xfId="0" applyFont="1" applyFill="1" applyBorder="1" applyAlignment="1" applyProtection="1">
      <alignment horizontal="center" vertical="center" wrapText="1"/>
      <protection locked="0"/>
    </xf>
    <xf numFmtId="0" fontId="11" fillId="3" borderId="3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23">
    <dxf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/>
        <vertical/>
        <horizontal/>
      </border>
    </dxf>
    <dxf>
      <numFmt numFmtId="164" formatCode="[h]:mm:ss;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64" formatCode="[h]:mm:ss;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/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" formatCode="0"/>
    </dxf>
    <dxf>
      <numFmt numFmtId="1" formatCode="0"/>
    </dxf>
    <dxf>
      <numFmt numFmtId="164" formatCode="[h]:mm:ss;@"/>
    </dxf>
    <dxf>
      <numFmt numFmtId="164" formatCode="[h]:mm:ss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'S32'!$M$1</c:f>
              <c:strCache>
                <c:ptCount val="1"/>
                <c:pt idx="0">
                  <c:v>COMMANDES REALISÉES</c:v>
                </c:pt>
              </c:strCache>
            </c:strRef>
          </c:tx>
          <c:xVal>
            <c:strRef>
              <c:f>'S32'!$L$2:$L$7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xVal>
          <c:yVal>
            <c:numRef>
              <c:f>'S32'!$M$2:$M$7</c:f>
              <c:numCache>
                <c:formatCode>General</c:formatCode>
                <c:ptCount val="6"/>
                <c:pt idx="0">
                  <c:v>1000</c:v>
                </c:pt>
                <c:pt idx="1">
                  <c:v>1000</c:v>
                </c:pt>
                <c:pt idx="2">
                  <c:v>2000</c:v>
                </c:pt>
                <c:pt idx="3">
                  <c:v>2000</c:v>
                </c:pt>
                <c:pt idx="4">
                  <c:v>3000</c:v>
                </c:pt>
                <c:pt idx="5">
                  <c:v>3000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'S32'!$O$1</c:f>
              <c:strCache>
                <c:ptCount val="1"/>
                <c:pt idx="0">
                  <c:v>NOMBRE BACS A L HEURE</c:v>
                </c:pt>
              </c:strCache>
            </c:strRef>
          </c:tx>
          <c:xVal>
            <c:strRef>
              <c:f>'S32'!$L$2:$L$7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xVal>
          <c:yVal>
            <c:numRef>
              <c:f>'S32'!$O$2:$O$7</c:f>
              <c:numCache>
                <c:formatCode>0.00</c:formatCode>
                <c:ptCount val="6"/>
                <c:pt idx="0">
                  <c:v>25.477707006369425</c:v>
                </c:pt>
                <c:pt idx="1">
                  <c:v>22.471910112359549</c:v>
                </c:pt>
                <c:pt idx="2">
                  <c:v>45.45454545454546</c:v>
                </c:pt>
                <c:pt idx="3">
                  <c:v>53.691275167785243</c:v>
                </c:pt>
                <c:pt idx="4">
                  <c:v>87.167070217917683</c:v>
                </c:pt>
                <c:pt idx="5">
                  <c:v>140.07782101167314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'S32'!$P$1</c:f>
              <c:strCache>
                <c:ptCount val="1"/>
                <c:pt idx="0">
                  <c:v>LIGNES RAMASSÉES</c:v>
                </c:pt>
              </c:strCache>
            </c:strRef>
          </c:tx>
          <c:xVal>
            <c:strRef>
              <c:f>'S32'!$L$2:$L$7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xVal>
          <c:yVal>
            <c:numRef>
              <c:f>'S32'!$P$2:$P$7</c:f>
              <c:numCache>
                <c:formatCode>General</c:formatCode>
                <c:ptCount val="6"/>
                <c:pt idx="0">
                  <c:v>4843</c:v>
                </c:pt>
                <c:pt idx="1">
                  <c:v>5188</c:v>
                </c:pt>
                <c:pt idx="2">
                  <c:v>5277</c:v>
                </c:pt>
                <c:pt idx="3">
                  <c:v>4490</c:v>
                </c:pt>
                <c:pt idx="4">
                  <c:v>4175</c:v>
                </c:pt>
                <c:pt idx="5">
                  <c:v>2633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'S32'!$Q$1</c:f>
              <c:strCache>
                <c:ptCount val="1"/>
                <c:pt idx="0">
                  <c:v>VARIABLE REALISÉ (RATIO)</c:v>
                </c:pt>
              </c:strCache>
            </c:strRef>
          </c:tx>
          <c:xVal>
            <c:strRef>
              <c:f>'S32'!$L$2:$L$7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xVal>
          <c:yVal>
            <c:numRef>
              <c:f>'S32'!$Q$2:$Q$7</c:f>
              <c:numCache>
                <c:formatCode>0.00</c:formatCode>
                <c:ptCount val="6"/>
                <c:pt idx="0">
                  <c:v>123.38853503184713</c:v>
                </c:pt>
                <c:pt idx="1">
                  <c:v>116.58426966292136</c:v>
                </c:pt>
                <c:pt idx="2">
                  <c:v>119.93181818181819</c:v>
                </c:pt>
                <c:pt idx="3">
                  <c:v>120.53691275167786</c:v>
                </c:pt>
                <c:pt idx="4">
                  <c:v>121.30750605326877</c:v>
                </c:pt>
                <c:pt idx="5">
                  <c:v>122.94163424124513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'S32'!$S$1</c:f>
              <c:strCache>
                <c:ptCount val="1"/>
                <c:pt idx="0">
                  <c:v>TOTAL (RATIO)</c:v>
                </c:pt>
              </c:strCache>
            </c:strRef>
          </c:tx>
          <c:xVal>
            <c:strRef>
              <c:f>'S32'!$L$2:$L$7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xVal>
          <c:yVal>
            <c:numRef>
              <c:f>'S32'!$S$2:$S$7</c:f>
              <c:numCache>
                <c:formatCode>0.00</c:formatCode>
                <c:ptCount val="6"/>
                <c:pt idx="0">
                  <c:v>77.281914893617014</c:v>
                </c:pt>
                <c:pt idx="1">
                  <c:v>79.509578544061299</c:v>
                </c:pt>
                <c:pt idx="2">
                  <c:v>89.063291139240505</c:v>
                </c:pt>
                <c:pt idx="3">
                  <c:v>59.208791208791212</c:v>
                </c:pt>
                <c:pt idx="4">
                  <c:v>65.834428383705657</c:v>
                </c:pt>
                <c:pt idx="5">
                  <c:v>95.168674698795158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694144"/>
        <c:axId val="82695680"/>
      </c:scatterChart>
      <c:valAx>
        <c:axId val="82694144"/>
        <c:scaling>
          <c:orientation val="minMax"/>
          <c:max val="7"/>
          <c:min val="2"/>
        </c:scaling>
        <c:delete val="0"/>
        <c:axPos val="b"/>
        <c:numFmt formatCode="dddd" sourceLinked="0"/>
        <c:majorTickMark val="out"/>
        <c:minorTickMark val="none"/>
        <c:tickLblPos val="nextTo"/>
        <c:crossAx val="82695680"/>
        <c:crosses val="autoZero"/>
        <c:crossBetween val="midCat"/>
        <c:majorUnit val="1"/>
      </c:valAx>
      <c:valAx>
        <c:axId val="82695680"/>
        <c:scaling>
          <c:logBase val="10"/>
          <c:orientation val="minMax"/>
        </c:scaling>
        <c:delete val="0"/>
        <c:axPos val="l"/>
        <c:minorGridlines/>
        <c:numFmt formatCode="General" sourceLinked="1"/>
        <c:majorTickMark val="out"/>
        <c:minorTickMark val="none"/>
        <c:tickLblPos val="nextTo"/>
        <c:crossAx val="8269414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'Feuille type'!$M$1</c:f>
              <c:strCache>
                <c:ptCount val="1"/>
                <c:pt idx="0">
                  <c:v>COMMANDES REALISÉES</c:v>
                </c:pt>
              </c:strCache>
            </c:strRef>
          </c:tx>
          <c:xVal>
            <c:strRef>
              <c:f>'Feuille type'!$L$2:$L$7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xVal>
          <c:yVal>
            <c:numRef>
              <c:f>'Feuille type'!$M$2:$M$7</c:f>
              <c:numCache>
                <c:formatCode>General</c:formatCode>
                <c:ptCount val="6"/>
                <c:pt idx="0">
                  <c:v>1000</c:v>
                </c:pt>
                <c:pt idx="1">
                  <c:v>1000</c:v>
                </c:pt>
                <c:pt idx="2">
                  <c:v>2000</c:v>
                </c:pt>
                <c:pt idx="3">
                  <c:v>2000</c:v>
                </c:pt>
                <c:pt idx="4">
                  <c:v>3000</c:v>
                </c:pt>
                <c:pt idx="5">
                  <c:v>3000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'Feuille type'!$O$1</c:f>
              <c:strCache>
                <c:ptCount val="1"/>
                <c:pt idx="0">
                  <c:v>NOMBRE BACS A L HEURE</c:v>
                </c:pt>
              </c:strCache>
            </c:strRef>
          </c:tx>
          <c:xVal>
            <c:strRef>
              <c:f>'Feuille type'!$L$2:$L$7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xVal>
          <c:yVal>
            <c:numRef>
              <c:f>'Feuille type'!$O$2:$O$7</c:f>
              <c:numCache>
                <c:formatCode>0.00</c:formatCode>
                <c:ptCount val="6"/>
                <c:pt idx="0">
                  <c:v>25.477707006369425</c:v>
                </c:pt>
                <c:pt idx="1">
                  <c:v>22.471910112359549</c:v>
                </c:pt>
                <c:pt idx="2">
                  <c:v>45.45454545454546</c:v>
                </c:pt>
                <c:pt idx="3">
                  <c:v>53.691275167785243</c:v>
                </c:pt>
                <c:pt idx="4">
                  <c:v>87.167070217917683</c:v>
                </c:pt>
                <c:pt idx="5">
                  <c:v>140.07782101167314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'Feuille type'!$P$1</c:f>
              <c:strCache>
                <c:ptCount val="1"/>
                <c:pt idx="0">
                  <c:v>LIGNES RAMASSÉES</c:v>
                </c:pt>
              </c:strCache>
            </c:strRef>
          </c:tx>
          <c:xVal>
            <c:strRef>
              <c:f>'Feuille type'!$L$2:$L$7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xVal>
          <c:yVal>
            <c:numRef>
              <c:f>'Feuille type'!$P$2:$P$7</c:f>
              <c:numCache>
                <c:formatCode>General</c:formatCode>
                <c:ptCount val="6"/>
                <c:pt idx="0">
                  <c:v>4843</c:v>
                </c:pt>
                <c:pt idx="1">
                  <c:v>5188</c:v>
                </c:pt>
                <c:pt idx="2">
                  <c:v>5277</c:v>
                </c:pt>
                <c:pt idx="3">
                  <c:v>4490</c:v>
                </c:pt>
                <c:pt idx="4">
                  <c:v>4175</c:v>
                </c:pt>
                <c:pt idx="5">
                  <c:v>2633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'Feuille type'!$Q$1</c:f>
              <c:strCache>
                <c:ptCount val="1"/>
                <c:pt idx="0">
                  <c:v>VARIABLE REALISÉ (RATIO)</c:v>
                </c:pt>
              </c:strCache>
            </c:strRef>
          </c:tx>
          <c:xVal>
            <c:strRef>
              <c:f>'Feuille type'!$L$2:$L$7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xVal>
          <c:yVal>
            <c:numRef>
              <c:f>'Feuille type'!$Q$2:$Q$7</c:f>
              <c:numCache>
                <c:formatCode>0.00</c:formatCode>
                <c:ptCount val="6"/>
                <c:pt idx="0">
                  <c:v>123.38853503184713</c:v>
                </c:pt>
                <c:pt idx="1">
                  <c:v>116.58426966292136</c:v>
                </c:pt>
                <c:pt idx="2">
                  <c:v>119.93181818181819</c:v>
                </c:pt>
                <c:pt idx="3">
                  <c:v>120.53691275167786</c:v>
                </c:pt>
                <c:pt idx="4">
                  <c:v>121.30750605326877</c:v>
                </c:pt>
                <c:pt idx="5">
                  <c:v>122.94163424124513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'Feuille type'!$S$1</c:f>
              <c:strCache>
                <c:ptCount val="1"/>
                <c:pt idx="0">
                  <c:v>TOTAL (RATIO)</c:v>
                </c:pt>
              </c:strCache>
            </c:strRef>
          </c:tx>
          <c:xVal>
            <c:strRef>
              <c:f>'Feuille type'!$L$2:$L$7</c:f>
              <c:strCache>
                <c:ptCount val="6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</c:strCache>
            </c:strRef>
          </c:xVal>
          <c:yVal>
            <c:numRef>
              <c:f>'Feuille type'!$S$2:$S$7</c:f>
              <c:numCache>
                <c:formatCode>0.00</c:formatCode>
                <c:ptCount val="6"/>
                <c:pt idx="0">
                  <c:v>77.281914893617014</c:v>
                </c:pt>
                <c:pt idx="1">
                  <c:v>79.509578544061299</c:v>
                </c:pt>
                <c:pt idx="2">
                  <c:v>89.063291139240505</c:v>
                </c:pt>
                <c:pt idx="3">
                  <c:v>59.208791208791212</c:v>
                </c:pt>
                <c:pt idx="4">
                  <c:v>65.834428383705657</c:v>
                </c:pt>
                <c:pt idx="5">
                  <c:v>95.168674698795158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819648"/>
        <c:axId val="93821184"/>
      </c:scatterChart>
      <c:valAx>
        <c:axId val="93819648"/>
        <c:scaling>
          <c:orientation val="minMax"/>
          <c:max val="7"/>
          <c:min val="2"/>
        </c:scaling>
        <c:delete val="0"/>
        <c:axPos val="b"/>
        <c:numFmt formatCode="dddd" sourceLinked="0"/>
        <c:majorTickMark val="out"/>
        <c:minorTickMark val="none"/>
        <c:tickLblPos val="nextTo"/>
        <c:crossAx val="93821184"/>
        <c:crosses val="autoZero"/>
        <c:crossBetween val="midCat"/>
        <c:majorUnit val="1"/>
      </c:valAx>
      <c:valAx>
        <c:axId val="93821184"/>
        <c:scaling>
          <c:logBase val="10"/>
          <c:orientation val="minMax"/>
        </c:scaling>
        <c:delete val="0"/>
        <c:axPos val="l"/>
        <c:minorGridlines/>
        <c:numFmt formatCode="General" sourceLinked="1"/>
        <c:majorTickMark val="out"/>
        <c:minorTickMark val="none"/>
        <c:tickLblPos val="nextTo"/>
        <c:crossAx val="9381964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[Rythme ramassage_V3.xlsm]Cumul!Tableau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Cumul!$B$112</c:f>
              <c:strCache>
                <c:ptCount val="1"/>
                <c:pt idx="0">
                  <c:v>Somme de COMMANDES REALISEES</c:v>
                </c:pt>
              </c:strCache>
            </c:strRef>
          </c:tx>
          <c:cat>
            <c:strRef>
              <c:f>Cumul!$A$113:$A$116</c:f>
              <c:strCache>
                <c:ptCount val="3"/>
                <c:pt idx="0">
                  <c:v>S32</c:v>
                </c:pt>
                <c:pt idx="1">
                  <c:v>S33</c:v>
                </c:pt>
                <c:pt idx="2">
                  <c:v>S34</c:v>
                </c:pt>
              </c:strCache>
            </c:strRef>
          </c:cat>
          <c:val>
            <c:numRef>
              <c:f>Cumul!$B$113:$B$116</c:f>
              <c:numCache>
                <c:formatCode>0.00</c:formatCode>
                <c:ptCount val="3"/>
                <c:pt idx="0">
                  <c:v>1579.3333333333333</c:v>
                </c:pt>
                <c:pt idx="1">
                  <c:v>#N/A</c:v>
                </c:pt>
                <c:pt idx="2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Cumul!$C$112</c:f>
              <c:strCache>
                <c:ptCount val="1"/>
                <c:pt idx="0">
                  <c:v>Somme de MOYENNE VITESSE RAMASSAGE A L HEURE</c:v>
                </c:pt>
              </c:strCache>
            </c:strRef>
          </c:tx>
          <c:cat>
            <c:strRef>
              <c:f>Cumul!$A$113:$A$116</c:f>
              <c:strCache>
                <c:ptCount val="3"/>
                <c:pt idx="0">
                  <c:v>S32</c:v>
                </c:pt>
                <c:pt idx="1">
                  <c:v>S33</c:v>
                </c:pt>
                <c:pt idx="2">
                  <c:v>S34</c:v>
                </c:pt>
              </c:strCache>
            </c:strRef>
          </c:cat>
          <c:val>
            <c:numRef>
              <c:f>Cumul!$C$113:$C$116</c:f>
              <c:numCache>
                <c:formatCode>[h]:mm:ss;@</c:formatCode>
                <c:ptCount val="3"/>
                <c:pt idx="0">
                  <c:v>40.983975642355077</c:v>
                </c:pt>
                <c:pt idx="1">
                  <c:v>#N/A</c:v>
                </c:pt>
                <c:pt idx="2">
                  <c:v>#N/A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Cumul!$D$112</c:f>
              <c:strCache>
                <c:ptCount val="1"/>
                <c:pt idx="0">
                  <c:v>Somme de LIGNES RAMASSEES</c:v>
                </c:pt>
              </c:strCache>
            </c:strRef>
          </c:tx>
          <c:cat>
            <c:strRef>
              <c:f>Cumul!$A$113:$A$116</c:f>
              <c:strCache>
                <c:ptCount val="3"/>
                <c:pt idx="0">
                  <c:v>S32</c:v>
                </c:pt>
                <c:pt idx="1">
                  <c:v>S33</c:v>
                </c:pt>
                <c:pt idx="2">
                  <c:v>S34</c:v>
                </c:pt>
              </c:strCache>
            </c:strRef>
          </c:cat>
          <c:val>
            <c:numRef>
              <c:f>Cumul!$D$113:$D$116</c:f>
              <c:numCache>
                <c:formatCode>0.00</c:formatCode>
                <c:ptCount val="3"/>
                <c:pt idx="0">
                  <c:v>4434.333333333333</c:v>
                </c:pt>
                <c:pt idx="1">
                  <c:v>#N/A</c:v>
                </c:pt>
                <c:pt idx="2">
                  <c:v>#N/A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Cumul!$E$112</c:f>
              <c:strCache>
                <c:ptCount val="1"/>
                <c:pt idx="0">
                  <c:v>Somme de VARIABLE REALISE (RATIO)</c:v>
                </c:pt>
              </c:strCache>
            </c:strRef>
          </c:tx>
          <c:cat>
            <c:strRef>
              <c:f>Cumul!$A$113:$A$116</c:f>
              <c:strCache>
                <c:ptCount val="3"/>
                <c:pt idx="0">
                  <c:v>S32</c:v>
                </c:pt>
                <c:pt idx="1">
                  <c:v>S33</c:v>
                </c:pt>
                <c:pt idx="2">
                  <c:v>S34</c:v>
                </c:pt>
              </c:strCache>
            </c:strRef>
          </c:cat>
          <c:val>
            <c:numRef>
              <c:f>Cumul!$E$113:$E$116</c:f>
              <c:numCache>
                <c:formatCode>0</c:formatCode>
                <c:ptCount val="3"/>
                <c:pt idx="0">
                  <c:v>120.48</c:v>
                </c:pt>
                <c:pt idx="1">
                  <c:v>#N/A</c:v>
                </c:pt>
                <c:pt idx="2">
                  <c:v>#N/A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Cumul!$F$112</c:f>
              <c:strCache>
                <c:ptCount val="1"/>
                <c:pt idx="0">
                  <c:v>Somme de TOTAL (RATIO)</c:v>
                </c:pt>
              </c:strCache>
            </c:strRef>
          </c:tx>
          <c:cat>
            <c:strRef>
              <c:f>Cumul!$A$113:$A$116</c:f>
              <c:strCache>
                <c:ptCount val="3"/>
                <c:pt idx="0">
                  <c:v>S32</c:v>
                </c:pt>
                <c:pt idx="1">
                  <c:v>S33</c:v>
                </c:pt>
                <c:pt idx="2">
                  <c:v>S34</c:v>
                </c:pt>
              </c:strCache>
            </c:strRef>
          </c:cat>
          <c:val>
            <c:numRef>
              <c:f>Cumul!$F$113:$F$116</c:f>
              <c:numCache>
                <c:formatCode>0.00</c:formatCode>
                <c:ptCount val="3"/>
                <c:pt idx="0">
                  <c:v>75.140503647917157</c:v>
                </c:pt>
                <c:pt idx="1">
                  <c:v>#N/A</c:v>
                </c:pt>
                <c:pt idx="2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4290304"/>
        <c:axId val="94291840"/>
      </c:lineChart>
      <c:catAx>
        <c:axId val="942903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94291840"/>
        <c:crosses val="autoZero"/>
        <c:auto val="1"/>
        <c:lblAlgn val="ctr"/>
        <c:lblOffset val="100"/>
        <c:noMultiLvlLbl val="0"/>
      </c:catAx>
      <c:valAx>
        <c:axId val="94291840"/>
        <c:scaling>
          <c:logBase val="10"/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9429030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11</xdr:row>
      <xdr:rowOff>9525</xdr:rowOff>
    </xdr:from>
    <xdr:to>
      <xdr:col>7</xdr:col>
      <xdr:colOff>1418167</xdr:colOff>
      <xdr:row>35</xdr:row>
      <xdr:rowOff>148167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8</xdr:col>
      <xdr:colOff>381000</xdr:colOff>
      <xdr:row>12</xdr:row>
      <xdr:rowOff>0</xdr:rowOff>
    </xdr:from>
    <xdr:to>
      <xdr:col>8</xdr:col>
      <xdr:colOff>1873250</xdr:colOff>
      <xdr:row>14</xdr:row>
      <xdr:rowOff>127000</xdr:rowOff>
    </xdr:to>
    <xdr:sp macro="[0]!colonne_M" textlink="">
      <xdr:nvSpPr>
        <xdr:cNvPr id="3" name="Arrondir un rectangle avec un coin diagonal 2"/>
        <xdr:cNvSpPr/>
      </xdr:nvSpPr>
      <xdr:spPr>
        <a:xfrm>
          <a:off x="7867650" y="2266950"/>
          <a:ext cx="1492250" cy="450850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Commandes réalisées</a:t>
          </a:r>
        </a:p>
      </xdr:txBody>
    </xdr:sp>
    <xdr:clientData/>
  </xdr:twoCellAnchor>
  <xdr:twoCellAnchor editAs="absolute">
    <xdr:from>
      <xdr:col>8</xdr:col>
      <xdr:colOff>381000</xdr:colOff>
      <xdr:row>16</xdr:row>
      <xdr:rowOff>10580</xdr:rowOff>
    </xdr:from>
    <xdr:to>
      <xdr:col>8</xdr:col>
      <xdr:colOff>1873250</xdr:colOff>
      <xdr:row>19</xdr:row>
      <xdr:rowOff>42330</xdr:rowOff>
    </xdr:to>
    <xdr:sp macro="[0]!colonne_O" textlink="">
      <xdr:nvSpPr>
        <xdr:cNvPr id="4" name="Arrondir un rectangle avec un coin diagonal 3"/>
        <xdr:cNvSpPr/>
      </xdr:nvSpPr>
      <xdr:spPr>
        <a:xfrm>
          <a:off x="7867650" y="2925230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Nombre</a:t>
          </a:r>
          <a:r>
            <a:rPr lang="fr-FR" sz="1100" baseline="0"/>
            <a:t> bacs  à l'heure</a:t>
          </a:r>
          <a:endParaRPr lang="fr-FR" sz="1100"/>
        </a:p>
      </xdr:txBody>
    </xdr:sp>
    <xdr:clientData/>
  </xdr:twoCellAnchor>
  <xdr:twoCellAnchor editAs="absolute">
    <xdr:from>
      <xdr:col>8</xdr:col>
      <xdr:colOff>381000</xdr:colOff>
      <xdr:row>20</xdr:row>
      <xdr:rowOff>74080</xdr:rowOff>
    </xdr:from>
    <xdr:to>
      <xdr:col>8</xdr:col>
      <xdr:colOff>1873250</xdr:colOff>
      <xdr:row>23</xdr:row>
      <xdr:rowOff>105830</xdr:rowOff>
    </xdr:to>
    <xdr:sp macro="[0]!colonne_P" textlink="">
      <xdr:nvSpPr>
        <xdr:cNvPr id="5" name="Arrondir un rectangle avec un coin diagonal 4"/>
        <xdr:cNvSpPr/>
      </xdr:nvSpPr>
      <xdr:spPr>
        <a:xfrm>
          <a:off x="7867650" y="3636430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Lignes</a:t>
          </a:r>
          <a:r>
            <a:rPr lang="fr-FR" sz="1100" baseline="0"/>
            <a:t> ramassées</a:t>
          </a:r>
          <a:endParaRPr lang="fr-FR" sz="1100"/>
        </a:p>
      </xdr:txBody>
    </xdr:sp>
    <xdr:clientData/>
  </xdr:twoCellAnchor>
  <xdr:twoCellAnchor editAs="absolute">
    <xdr:from>
      <xdr:col>8</xdr:col>
      <xdr:colOff>381000</xdr:colOff>
      <xdr:row>24</xdr:row>
      <xdr:rowOff>95246</xdr:rowOff>
    </xdr:from>
    <xdr:to>
      <xdr:col>8</xdr:col>
      <xdr:colOff>1873250</xdr:colOff>
      <xdr:row>27</xdr:row>
      <xdr:rowOff>126996</xdr:rowOff>
    </xdr:to>
    <xdr:sp macro="[0]!colonne_Q" textlink="">
      <xdr:nvSpPr>
        <xdr:cNvPr id="6" name="Arrondir un rectangle avec un coin diagonal 5"/>
        <xdr:cNvSpPr/>
      </xdr:nvSpPr>
      <xdr:spPr>
        <a:xfrm>
          <a:off x="7867650" y="4305296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Variable réalisé</a:t>
          </a:r>
        </a:p>
      </xdr:txBody>
    </xdr:sp>
    <xdr:clientData/>
  </xdr:twoCellAnchor>
  <xdr:twoCellAnchor editAs="absolute">
    <xdr:from>
      <xdr:col>8</xdr:col>
      <xdr:colOff>381000</xdr:colOff>
      <xdr:row>28</xdr:row>
      <xdr:rowOff>126995</xdr:rowOff>
    </xdr:from>
    <xdr:to>
      <xdr:col>8</xdr:col>
      <xdr:colOff>1873250</xdr:colOff>
      <xdr:row>31</xdr:row>
      <xdr:rowOff>158745</xdr:rowOff>
    </xdr:to>
    <xdr:sp macro="[0]!colonne_S" textlink="">
      <xdr:nvSpPr>
        <xdr:cNvPr id="7" name="Arrondir un rectangle avec un coin diagonal 6"/>
        <xdr:cNvSpPr/>
      </xdr:nvSpPr>
      <xdr:spPr>
        <a:xfrm>
          <a:off x="7867650" y="4984745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Total (ratio)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11</xdr:row>
      <xdr:rowOff>9525</xdr:rowOff>
    </xdr:from>
    <xdr:to>
      <xdr:col>7</xdr:col>
      <xdr:colOff>1418167</xdr:colOff>
      <xdr:row>35</xdr:row>
      <xdr:rowOff>148167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8</xdr:col>
      <xdr:colOff>381000</xdr:colOff>
      <xdr:row>12</xdr:row>
      <xdr:rowOff>0</xdr:rowOff>
    </xdr:from>
    <xdr:to>
      <xdr:col>8</xdr:col>
      <xdr:colOff>1873250</xdr:colOff>
      <xdr:row>14</xdr:row>
      <xdr:rowOff>127000</xdr:rowOff>
    </xdr:to>
    <xdr:sp macro="[0]!colonne_M" textlink="">
      <xdr:nvSpPr>
        <xdr:cNvPr id="3" name="Arrondir un rectangle avec un coin diagonal 2"/>
        <xdr:cNvSpPr/>
      </xdr:nvSpPr>
      <xdr:spPr>
        <a:xfrm>
          <a:off x="7867650" y="2266950"/>
          <a:ext cx="1492250" cy="450850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Commandes réalisées</a:t>
          </a:r>
        </a:p>
      </xdr:txBody>
    </xdr:sp>
    <xdr:clientData/>
  </xdr:twoCellAnchor>
  <xdr:twoCellAnchor editAs="absolute">
    <xdr:from>
      <xdr:col>8</xdr:col>
      <xdr:colOff>381000</xdr:colOff>
      <xdr:row>16</xdr:row>
      <xdr:rowOff>10580</xdr:rowOff>
    </xdr:from>
    <xdr:to>
      <xdr:col>8</xdr:col>
      <xdr:colOff>1873250</xdr:colOff>
      <xdr:row>19</xdr:row>
      <xdr:rowOff>42330</xdr:rowOff>
    </xdr:to>
    <xdr:sp macro="[0]!colonne_O" textlink="">
      <xdr:nvSpPr>
        <xdr:cNvPr id="4" name="Arrondir un rectangle avec un coin diagonal 3"/>
        <xdr:cNvSpPr/>
      </xdr:nvSpPr>
      <xdr:spPr>
        <a:xfrm>
          <a:off x="7867650" y="2925230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Nombre</a:t>
          </a:r>
          <a:r>
            <a:rPr lang="fr-FR" sz="1100" baseline="0"/>
            <a:t> bacs  à l'heure</a:t>
          </a:r>
          <a:endParaRPr lang="fr-FR" sz="1100"/>
        </a:p>
      </xdr:txBody>
    </xdr:sp>
    <xdr:clientData/>
  </xdr:twoCellAnchor>
  <xdr:twoCellAnchor editAs="absolute">
    <xdr:from>
      <xdr:col>8</xdr:col>
      <xdr:colOff>381000</xdr:colOff>
      <xdr:row>20</xdr:row>
      <xdr:rowOff>74080</xdr:rowOff>
    </xdr:from>
    <xdr:to>
      <xdr:col>8</xdr:col>
      <xdr:colOff>1873250</xdr:colOff>
      <xdr:row>23</xdr:row>
      <xdr:rowOff>105830</xdr:rowOff>
    </xdr:to>
    <xdr:sp macro="[0]!colonne_P" textlink="">
      <xdr:nvSpPr>
        <xdr:cNvPr id="5" name="Arrondir un rectangle avec un coin diagonal 4"/>
        <xdr:cNvSpPr/>
      </xdr:nvSpPr>
      <xdr:spPr>
        <a:xfrm>
          <a:off x="7867650" y="3636430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Lignes</a:t>
          </a:r>
          <a:r>
            <a:rPr lang="fr-FR" sz="1100" baseline="0"/>
            <a:t> ramassées</a:t>
          </a:r>
          <a:endParaRPr lang="fr-FR" sz="1100"/>
        </a:p>
      </xdr:txBody>
    </xdr:sp>
    <xdr:clientData/>
  </xdr:twoCellAnchor>
  <xdr:twoCellAnchor editAs="absolute">
    <xdr:from>
      <xdr:col>8</xdr:col>
      <xdr:colOff>381000</xdr:colOff>
      <xdr:row>24</xdr:row>
      <xdr:rowOff>95246</xdr:rowOff>
    </xdr:from>
    <xdr:to>
      <xdr:col>8</xdr:col>
      <xdr:colOff>1873250</xdr:colOff>
      <xdr:row>27</xdr:row>
      <xdr:rowOff>126996</xdr:rowOff>
    </xdr:to>
    <xdr:sp macro="[0]!colonne_Q" textlink="">
      <xdr:nvSpPr>
        <xdr:cNvPr id="6" name="Arrondir un rectangle avec un coin diagonal 5"/>
        <xdr:cNvSpPr/>
      </xdr:nvSpPr>
      <xdr:spPr>
        <a:xfrm>
          <a:off x="7867650" y="4305296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Variable réalisé</a:t>
          </a:r>
        </a:p>
      </xdr:txBody>
    </xdr:sp>
    <xdr:clientData/>
  </xdr:twoCellAnchor>
  <xdr:twoCellAnchor editAs="absolute">
    <xdr:from>
      <xdr:col>8</xdr:col>
      <xdr:colOff>381000</xdr:colOff>
      <xdr:row>28</xdr:row>
      <xdr:rowOff>126995</xdr:rowOff>
    </xdr:from>
    <xdr:to>
      <xdr:col>8</xdr:col>
      <xdr:colOff>1873250</xdr:colOff>
      <xdr:row>31</xdr:row>
      <xdr:rowOff>158745</xdr:rowOff>
    </xdr:to>
    <xdr:sp macro="[0]!colonne_S" textlink="">
      <xdr:nvSpPr>
        <xdr:cNvPr id="7" name="Arrondir un rectangle avec un coin diagonal 6"/>
        <xdr:cNvSpPr/>
      </xdr:nvSpPr>
      <xdr:spPr>
        <a:xfrm>
          <a:off x="7867650" y="4984745"/>
          <a:ext cx="1492250" cy="517525"/>
        </a:xfrm>
        <a:prstGeom prst="round2Diag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Total (ratio)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11</xdr:row>
      <xdr:rowOff>157160</xdr:rowOff>
    </xdr:from>
    <xdr:to>
      <xdr:col>3</xdr:col>
      <xdr:colOff>0</xdr:colOff>
      <xdr:row>34</xdr:row>
      <xdr:rowOff>161924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livier" refreshedDate="41855.847606944444" createdVersion="4" refreshedVersion="4" minRefreshableVersion="3" recordCount="3">
  <cacheSource type="worksheet">
    <worksheetSource name="Tableau1"/>
  </cacheSource>
  <cacheFields count="8">
    <cacheField name="SEMAINES" numFmtId="0">
      <sharedItems count="4">
        <s v="S32"/>
        <s v="S33"/>
        <s v="S34"/>
        <s v="S35" u="1"/>
      </sharedItems>
    </cacheField>
    <cacheField name="COMMANDES REALISEES" numFmtId="2">
      <sharedItems containsMixedTypes="1" containsNumber="1" minValue="1579.3333333333333" maxValue="1579.3333333333333"/>
    </cacheField>
    <cacheField name="VARIABLE REALISE (HEURES)" numFmtId="164">
      <sharedItems containsDate="1" containsMixedTypes="1" minDate="1900-01-08T04:50:00" maxDate="1900-01-08T04:50:00" count="2">
        <d v="1900-01-08T04:50:00"/>
        <e v="#REF!"/>
      </sharedItems>
    </cacheField>
    <cacheField name="MOYENNE VITESSE RAMASSAGE A L HEURE" numFmtId="2">
      <sharedItems containsMixedTypes="1" containsNumber="1" minValue="40.983975642355077" maxValue="40.983975642355077"/>
    </cacheField>
    <cacheField name="LIGNES RAMASSEES" numFmtId="1">
      <sharedItems containsMixedTypes="1" containsNumber="1" minValue="4434.333333333333" maxValue="4434.333333333333"/>
    </cacheField>
    <cacheField name="VARIABLE REALISE (RATIO)" numFmtId="2">
      <sharedItems containsMixedTypes="1" containsNumber="1" minValue="120.48" maxValue="120.48"/>
    </cacheField>
    <cacheField name="TOTAL (HEURES)" numFmtId="164">
      <sharedItems containsDate="1" containsMixedTypes="1" minDate="1900-01-08T04:50:00" maxDate="1900-01-08T04:50:00" count="2">
        <d v="1900-01-08T04:50:00"/>
        <e v="#REF!"/>
      </sharedItems>
    </cacheField>
    <cacheField name="TOTAL (RATIO)" numFmtId="2">
      <sharedItems containsMixedTypes="1" containsNumber="1" minValue="75.140503647917157" maxValue="75.14050364791715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n v="1579.3333333333333"/>
    <x v="0"/>
    <n v="40.983975642355077"/>
    <n v="4434.333333333333"/>
    <n v="120.48"/>
    <x v="0"/>
    <n v="75.140503647917157"/>
  </r>
  <r>
    <x v="1"/>
    <e v="#REF!"/>
    <x v="1"/>
    <e v="#REF!"/>
    <e v="#REF!"/>
    <e v="#REF!"/>
    <x v="1"/>
    <e v="#REF!"/>
  </r>
  <r>
    <x v="2"/>
    <e v="#REF!"/>
    <x v="1"/>
    <e v="#REF!"/>
    <e v="#REF!"/>
    <e v="#REF!"/>
    <x v="1"/>
    <e v="#REF!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12:F116" firstHeaderRow="0" firstDataRow="1" firstDataCol="1"/>
  <pivotFields count="8">
    <pivotField axis="axisRow" showAll="0">
      <items count="5">
        <item x="0"/>
        <item x="1"/>
        <item x="2"/>
        <item m="1" x="3"/>
        <item t="default"/>
      </items>
    </pivotField>
    <pivotField dataField="1" numFmtId="2" showAll="0"/>
    <pivotField numFmtId="164" showAll="0">
      <items count="3">
        <item x="1"/>
        <item x="0"/>
        <item t="default"/>
      </items>
    </pivotField>
    <pivotField dataField="1" showAll="0"/>
    <pivotField dataField="1" showAll="0"/>
    <pivotField dataField="1" showAll="0"/>
    <pivotField numFmtId="164" showAll="0">
      <items count="3">
        <item x="1"/>
        <item x="0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omme de COMMANDES REALISEES" fld="1" baseField="0" baseItem="0" numFmtId="2"/>
    <dataField name="Somme de MOYENNE VITESSE RAMASSAGE A L HEURE" fld="3" baseField="0" baseItem="0" numFmtId="164"/>
    <dataField name="Somme de LIGNES RAMASSEES" fld="4" baseField="0" baseItem="0" numFmtId="2"/>
    <dataField name="Somme de VARIABLE REALISE (RATIO)" fld="5" baseField="0" baseItem="0" numFmtId="1"/>
    <dataField name="Somme de TOTAL (RATIO)" fld="7" baseField="0" baseItem="0" numFmtId="2"/>
  </dataFields>
  <formats count="10">
    <format dxfId="2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0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19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8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6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5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4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13">
      <pivotArea dataOnly="0" labelOnly="1" outline="0" fieldPosition="0">
        <references count="1">
          <reference field="4294967294" count="1">
            <x v="4"/>
          </reference>
        </references>
      </pivotArea>
    </format>
  </formats>
  <chartFormats count="5"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H2" totalsRowShown="0" headerRowDxfId="12" dataDxfId="10" headerRowBorderDxfId="11" tableBorderDxfId="9" totalsRowBorderDxfId="8">
  <autoFilter ref="A1:H2"/>
  <tableColumns count="8">
    <tableColumn id="1" name="SEMAINES" dataDxfId="7"/>
    <tableColumn id="2" name="COMMANDES REALISEES" dataDxfId="6">
      <calculatedColumnFormula>INDIRECT("'"&amp;$A2&amp;"'!B9")</calculatedColumnFormula>
    </tableColumn>
    <tableColumn id="3" name="VARIABLE REALISE (HEURES)" dataDxfId="5">
      <calculatedColumnFormula>INDIRECT("'"&amp;$A2&amp;"'!C9")</calculatedColumnFormula>
    </tableColumn>
    <tableColumn id="4" name="MOYENNE VITESSE RAMASSAGE A L HEURE" dataDxfId="4">
      <calculatedColumnFormula>INDIRECT("'"&amp;$A2&amp;"'!D9")</calculatedColumnFormula>
    </tableColumn>
    <tableColumn id="5" name="LIGNES RAMASSEES" dataDxfId="3">
      <calculatedColumnFormula>INDIRECT("'"&amp;$A2&amp;"'!E9")</calculatedColumnFormula>
    </tableColumn>
    <tableColumn id="6" name="VARIABLE REALISE (RATIO)" dataDxfId="2">
      <calculatedColumnFormula>INDIRECT("'"&amp;$A2&amp;"'!F9")</calculatedColumnFormula>
    </tableColumn>
    <tableColumn id="7" name="TOTAL (HEURES)" dataDxfId="1">
      <calculatedColumnFormula>INDIRECT("'"&amp;$A2&amp;"'!C9")</calculatedColumnFormula>
    </tableColumn>
    <tableColumn id="8" name="TOTAL (RATIO)" dataDxfId="0">
      <calculatedColumnFormula>INDIRECT("'"&amp;$A2&amp;"'!H9")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49"/>
  <sheetViews>
    <sheetView showGridLines="0" tabSelected="1" zoomScale="90" zoomScaleNormal="90" workbookViewId="0">
      <selection activeCell="G2" sqref="G2:G7"/>
    </sheetView>
  </sheetViews>
  <sheetFormatPr baseColWidth="10" defaultRowHeight="12.75" x14ac:dyDescent="0.2"/>
  <cols>
    <col min="1" max="1" width="11.42578125" style="24"/>
    <col min="2" max="2" width="13.7109375" style="23" customWidth="1"/>
    <col min="3" max="3" width="11.42578125" style="23"/>
    <col min="4" max="4" width="15.7109375" style="37" customWidth="1"/>
    <col min="5" max="5" width="14.28515625" style="42" customWidth="1"/>
    <col min="6" max="6" width="12.140625" style="45" bestFit="1" customWidth="1"/>
    <col min="7" max="7" width="12.140625" style="23" customWidth="1"/>
    <col min="8" max="8" width="21.42578125" style="48" customWidth="1"/>
    <col min="9" max="9" width="52.7109375" style="24" customWidth="1"/>
    <col min="10" max="10" width="56.85546875" style="24" customWidth="1"/>
    <col min="11" max="11" width="30.85546875" style="24" customWidth="1"/>
    <col min="12" max="12" width="21.42578125" style="24" customWidth="1"/>
    <col min="13" max="13" width="23.5703125" style="24" customWidth="1"/>
    <col min="14" max="14" width="17.28515625" style="24" customWidth="1"/>
    <col min="15" max="15" width="30.85546875" style="24" customWidth="1"/>
    <col min="16" max="16" width="12.7109375" style="24" customWidth="1"/>
    <col min="17" max="17" width="21.85546875" style="24" customWidth="1"/>
    <col min="18" max="18" width="11.28515625" style="24" customWidth="1"/>
    <col min="19" max="19" width="14.28515625" style="24" customWidth="1"/>
    <col min="20" max="20" width="10.42578125" style="24" customWidth="1"/>
    <col min="21" max="21" width="13.140625" style="24" bestFit="1" customWidth="1"/>
    <col min="22" max="16384" width="11.42578125" style="24"/>
  </cols>
  <sheetData>
    <row r="1" spans="1:19" s="22" customFormat="1" ht="38.25" x14ac:dyDescent="0.2">
      <c r="A1" s="50" t="s">
        <v>18</v>
      </c>
      <c r="B1" s="35" t="s">
        <v>26</v>
      </c>
      <c r="C1" s="33" t="s">
        <v>27</v>
      </c>
      <c r="D1" s="32" t="s">
        <v>30</v>
      </c>
      <c r="E1" s="51" t="s">
        <v>28</v>
      </c>
      <c r="F1" s="52" t="s">
        <v>29</v>
      </c>
      <c r="G1" s="33" t="s">
        <v>16</v>
      </c>
      <c r="H1" s="53" t="s">
        <v>12</v>
      </c>
      <c r="L1" s="23" t="str">
        <f>A1</f>
        <v>SEMAINES</v>
      </c>
      <c r="M1" s="23" t="str">
        <f t="shared" ref="M1:S10" si="0">B1</f>
        <v>COMMANDES REALISÉES</v>
      </c>
      <c r="N1" s="23" t="str">
        <f t="shared" si="0"/>
        <v>VARIABLE REALISÉ (HEURES)</v>
      </c>
      <c r="O1" s="23" t="str">
        <f t="shared" si="0"/>
        <v>NOMBRE BACS A L HEURE</v>
      </c>
      <c r="P1" s="23" t="str">
        <f t="shared" si="0"/>
        <v>LIGNES RAMASSÉES</v>
      </c>
      <c r="Q1" s="23" t="str">
        <f t="shared" si="0"/>
        <v>VARIABLE REALISÉ (RATIO)</v>
      </c>
      <c r="R1" s="23" t="str">
        <f t="shared" si="0"/>
        <v>TOTAL (HEURES)</v>
      </c>
      <c r="S1" s="23" t="str">
        <f t="shared" si="0"/>
        <v>TOTAL (RATIO)</v>
      </c>
    </row>
    <row r="2" spans="1:19" x14ac:dyDescent="0.2">
      <c r="A2" s="54" t="s">
        <v>1</v>
      </c>
      <c r="B2" s="35">
        <v>1000</v>
      </c>
      <c r="C2" s="34">
        <v>1.6354166666666667</v>
      </c>
      <c r="D2" s="55">
        <f t="shared" ref="D2:D7" si="1">B2/C2/24</f>
        <v>25.477707006369425</v>
      </c>
      <c r="E2" s="40">
        <v>4843</v>
      </c>
      <c r="F2" s="56">
        <f>E2/C2/24</f>
        <v>123.38853503184713</v>
      </c>
      <c r="G2" s="34">
        <v>2.6111111111111112</v>
      </c>
      <c r="H2" s="57">
        <f>E2/G2/24</f>
        <v>77.281914893617014</v>
      </c>
      <c r="L2" s="25" t="str">
        <f t="shared" ref="L2:L7" si="2">A2</f>
        <v>LUNDI</v>
      </c>
      <c r="M2" s="22">
        <f t="shared" si="0"/>
        <v>1000</v>
      </c>
      <c r="N2" s="26">
        <f t="shared" si="0"/>
        <v>1.6354166666666667</v>
      </c>
      <c r="O2" s="27">
        <f t="shared" si="0"/>
        <v>25.477707006369425</v>
      </c>
      <c r="P2" s="22">
        <f t="shared" si="0"/>
        <v>4843</v>
      </c>
      <c r="Q2" s="27">
        <f t="shared" si="0"/>
        <v>123.38853503184713</v>
      </c>
      <c r="R2" s="26">
        <f t="shared" si="0"/>
        <v>2.6111111111111112</v>
      </c>
      <c r="S2" s="27">
        <f t="shared" si="0"/>
        <v>77.281914893617014</v>
      </c>
    </row>
    <row r="3" spans="1:19" x14ac:dyDescent="0.2">
      <c r="A3" s="54" t="s">
        <v>2</v>
      </c>
      <c r="B3" s="35">
        <v>1000</v>
      </c>
      <c r="C3" s="34">
        <v>1.8541666666666667</v>
      </c>
      <c r="D3" s="55">
        <f t="shared" si="1"/>
        <v>22.471910112359549</v>
      </c>
      <c r="E3" s="40">
        <v>5188</v>
      </c>
      <c r="F3" s="56">
        <f t="shared" ref="F3:F7" si="3">E3/C3/24</f>
        <v>116.58426966292136</v>
      </c>
      <c r="G3" s="34">
        <v>2.71875</v>
      </c>
      <c r="H3" s="57">
        <f t="shared" ref="H3:H7" si="4">E3/G3/24</f>
        <v>79.509578544061299</v>
      </c>
      <c r="L3" s="25" t="str">
        <f t="shared" si="2"/>
        <v>MARDI</v>
      </c>
      <c r="M3" s="22">
        <f t="shared" si="0"/>
        <v>1000</v>
      </c>
      <c r="N3" s="26">
        <f t="shared" si="0"/>
        <v>1.8541666666666667</v>
      </c>
      <c r="O3" s="27">
        <f t="shared" si="0"/>
        <v>22.471910112359549</v>
      </c>
      <c r="P3" s="22">
        <f t="shared" si="0"/>
        <v>5188</v>
      </c>
      <c r="Q3" s="27">
        <f t="shared" si="0"/>
        <v>116.58426966292136</v>
      </c>
      <c r="R3" s="26">
        <f t="shared" si="0"/>
        <v>2.71875</v>
      </c>
      <c r="S3" s="27">
        <f t="shared" si="0"/>
        <v>79.509578544061299</v>
      </c>
    </row>
    <row r="4" spans="1:19" x14ac:dyDescent="0.2">
      <c r="A4" s="54" t="s">
        <v>3</v>
      </c>
      <c r="B4" s="35">
        <v>2000</v>
      </c>
      <c r="C4" s="34">
        <v>1.8333333333333333</v>
      </c>
      <c r="D4" s="55">
        <f t="shared" si="1"/>
        <v>45.45454545454546</v>
      </c>
      <c r="E4" s="40">
        <v>5277</v>
      </c>
      <c r="F4" s="56">
        <f t="shared" si="3"/>
        <v>119.93181818181819</v>
      </c>
      <c r="G4" s="34">
        <v>2.46875</v>
      </c>
      <c r="H4" s="57">
        <f t="shared" si="4"/>
        <v>89.063291139240505</v>
      </c>
      <c r="L4" s="25" t="str">
        <f t="shared" si="2"/>
        <v>MERCREDI</v>
      </c>
      <c r="M4" s="22">
        <f t="shared" si="0"/>
        <v>2000</v>
      </c>
      <c r="N4" s="26">
        <f t="shared" si="0"/>
        <v>1.8333333333333333</v>
      </c>
      <c r="O4" s="27">
        <f t="shared" si="0"/>
        <v>45.45454545454546</v>
      </c>
      <c r="P4" s="22">
        <f t="shared" si="0"/>
        <v>5277</v>
      </c>
      <c r="Q4" s="27">
        <f t="shared" si="0"/>
        <v>119.93181818181819</v>
      </c>
      <c r="R4" s="26">
        <f t="shared" si="0"/>
        <v>2.46875</v>
      </c>
      <c r="S4" s="27">
        <f t="shared" si="0"/>
        <v>89.063291139240505</v>
      </c>
    </row>
    <row r="5" spans="1:19" x14ac:dyDescent="0.2">
      <c r="A5" s="54" t="s">
        <v>4</v>
      </c>
      <c r="B5" s="35">
        <v>2000</v>
      </c>
      <c r="C5" s="34">
        <v>1.5520833333333333</v>
      </c>
      <c r="D5" s="55">
        <f t="shared" si="1"/>
        <v>53.691275167785243</v>
      </c>
      <c r="E5" s="40">
        <v>4490</v>
      </c>
      <c r="F5" s="56">
        <f t="shared" si="3"/>
        <v>120.53691275167786</v>
      </c>
      <c r="G5" s="34">
        <v>3.1597222222222219</v>
      </c>
      <c r="H5" s="57">
        <f t="shared" si="4"/>
        <v>59.208791208791212</v>
      </c>
      <c r="L5" s="25" t="str">
        <f t="shared" si="2"/>
        <v>JEUDI</v>
      </c>
      <c r="M5" s="22">
        <f t="shared" si="0"/>
        <v>2000</v>
      </c>
      <c r="N5" s="26">
        <f t="shared" si="0"/>
        <v>1.5520833333333333</v>
      </c>
      <c r="O5" s="27">
        <f t="shared" si="0"/>
        <v>53.691275167785243</v>
      </c>
      <c r="P5" s="22">
        <f t="shared" si="0"/>
        <v>4490</v>
      </c>
      <c r="Q5" s="27">
        <f t="shared" si="0"/>
        <v>120.53691275167786</v>
      </c>
      <c r="R5" s="26">
        <f t="shared" si="0"/>
        <v>3.1597222222222219</v>
      </c>
      <c r="S5" s="27">
        <f t="shared" si="0"/>
        <v>59.208791208791212</v>
      </c>
    </row>
    <row r="6" spans="1:19" x14ac:dyDescent="0.2">
      <c r="A6" s="54" t="s">
        <v>5</v>
      </c>
      <c r="B6" s="35">
        <v>3000</v>
      </c>
      <c r="C6" s="34">
        <v>1.4340277777777777</v>
      </c>
      <c r="D6" s="55">
        <f t="shared" si="1"/>
        <v>87.167070217917683</v>
      </c>
      <c r="E6" s="40">
        <v>4175</v>
      </c>
      <c r="F6" s="56">
        <f t="shared" si="3"/>
        <v>121.30750605326877</v>
      </c>
      <c r="G6" s="34">
        <v>2.6423611111111112</v>
      </c>
      <c r="H6" s="57">
        <f t="shared" si="4"/>
        <v>65.834428383705657</v>
      </c>
      <c r="L6" s="25" t="str">
        <f t="shared" si="2"/>
        <v>VENDREDI</v>
      </c>
      <c r="M6" s="22">
        <f t="shared" si="0"/>
        <v>3000</v>
      </c>
      <c r="N6" s="26">
        <f t="shared" si="0"/>
        <v>1.4340277777777777</v>
      </c>
      <c r="O6" s="27">
        <f t="shared" si="0"/>
        <v>87.167070217917683</v>
      </c>
      <c r="P6" s="22">
        <f t="shared" si="0"/>
        <v>4175</v>
      </c>
      <c r="Q6" s="27">
        <f t="shared" si="0"/>
        <v>121.30750605326877</v>
      </c>
      <c r="R6" s="26">
        <f t="shared" si="0"/>
        <v>2.6423611111111112</v>
      </c>
      <c r="S6" s="27">
        <f t="shared" si="0"/>
        <v>65.834428383705657</v>
      </c>
    </row>
    <row r="7" spans="1:19" x14ac:dyDescent="0.2">
      <c r="A7" s="54" t="s">
        <v>6</v>
      </c>
      <c r="B7" s="35">
        <v>3000</v>
      </c>
      <c r="C7" s="34">
        <v>0.89236111111111116</v>
      </c>
      <c r="D7" s="55">
        <f t="shared" si="1"/>
        <v>140.07782101167314</v>
      </c>
      <c r="E7" s="40">
        <v>2633</v>
      </c>
      <c r="F7" s="56">
        <f t="shared" si="3"/>
        <v>122.94163424124513</v>
      </c>
      <c r="G7" s="34">
        <v>1.1527777777777779</v>
      </c>
      <c r="H7" s="57">
        <f t="shared" si="4"/>
        <v>95.168674698795158</v>
      </c>
      <c r="L7" s="25" t="str">
        <f t="shared" si="2"/>
        <v>SAMEDI</v>
      </c>
      <c r="M7" s="22">
        <f t="shared" si="0"/>
        <v>3000</v>
      </c>
      <c r="N7" s="26">
        <f t="shared" si="0"/>
        <v>0.89236111111111116</v>
      </c>
      <c r="O7" s="27">
        <f t="shared" si="0"/>
        <v>140.07782101167314</v>
      </c>
      <c r="P7" s="22">
        <f t="shared" si="0"/>
        <v>2633</v>
      </c>
      <c r="Q7" s="27">
        <f t="shared" si="0"/>
        <v>122.94163424124513</v>
      </c>
      <c r="R7" s="26">
        <f t="shared" si="0"/>
        <v>1.1527777777777779</v>
      </c>
      <c r="S7" s="27">
        <f t="shared" si="0"/>
        <v>95.168674698795158</v>
      </c>
    </row>
    <row r="8" spans="1:19" x14ac:dyDescent="0.2">
      <c r="B8" s="28"/>
      <c r="C8" s="28"/>
      <c r="D8" s="36"/>
      <c r="E8" s="41"/>
      <c r="F8" s="44"/>
      <c r="G8" s="28"/>
      <c r="H8" s="47"/>
      <c r="L8" s="22"/>
      <c r="M8" s="22"/>
      <c r="N8" s="26"/>
      <c r="O8" s="29"/>
      <c r="Q8" s="29"/>
      <c r="R8" s="30"/>
      <c r="S8" s="29"/>
    </row>
    <row r="9" spans="1:19" x14ac:dyDescent="0.2">
      <c r="B9" s="58">
        <f>AVERAGE(B2:B7)</f>
        <v>2000</v>
      </c>
      <c r="C9" s="59">
        <f>SUM(C2:C7)</f>
        <v>9.2013888888888893</v>
      </c>
      <c r="D9" s="60">
        <f t="shared" ref="D9" si="5">AVERAGE(D2:D7)</f>
        <v>62.390054828441748</v>
      </c>
      <c r="E9" s="61">
        <f>AVERAGE(E2:E7)</f>
        <v>4434.333333333333</v>
      </c>
      <c r="F9" s="62">
        <f>SUM(E2:E7)/C9/24</f>
        <v>120.48</v>
      </c>
      <c r="G9" s="59">
        <f>SUM(G2:G7)</f>
        <v>14.753472222222221</v>
      </c>
      <c r="H9" s="63">
        <f>SUM(E2:E7)/G9/24</f>
        <v>75.140503647917157</v>
      </c>
      <c r="L9" s="22"/>
      <c r="M9" s="22">
        <f t="shared" si="0"/>
        <v>2000</v>
      </c>
      <c r="N9" s="26">
        <f t="shared" si="0"/>
        <v>9.2013888888888893</v>
      </c>
      <c r="O9" s="27">
        <f t="shared" si="0"/>
        <v>62.390054828441748</v>
      </c>
      <c r="P9" s="22">
        <f t="shared" si="0"/>
        <v>4434.333333333333</v>
      </c>
      <c r="Q9" s="27">
        <f t="shared" si="0"/>
        <v>120.48</v>
      </c>
      <c r="R9" s="26">
        <f t="shared" si="0"/>
        <v>14.753472222222221</v>
      </c>
      <c r="S9" s="27">
        <f t="shared" si="0"/>
        <v>75.140503647917157</v>
      </c>
    </row>
    <row r="10" spans="1:19" x14ac:dyDescent="0.2">
      <c r="B10" s="64" t="s">
        <v>15</v>
      </c>
      <c r="C10" s="64" t="s">
        <v>17</v>
      </c>
      <c r="D10" s="65" t="s">
        <v>15</v>
      </c>
      <c r="E10" s="66" t="s">
        <v>15</v>
      </c>
      <c r="F10" s="67" t="s">
        <v>17</v>
      </c>
      <c r="G10" s="64" t="s">
        <v>17</v>
      </c>
      <c r="H10" s="68" t="s">
        <v>17</v>
      </c>
      <c r="M10" s="22" t="str">
        <f t="shared" si="0"/>
        <v>MOYENNE</v>
      </c>
      <c r="N10" s="22" t="str">
        <f t="shared" si="0"/>
        <v>SOMME</v>
      </c>
      <c r="O10" s="22" t="str">
        <f t="shared" si="0"/>
        <v>MOYENNE</v>
      </c>
      <c r="P10" s="22" t="str">
        <f t="shared" si="0"/>
        <v>MOYENNE</v>
      </c>
      <c r="Q10" s="22" t="str">
        <f t="shared" si="0"/>
        <v>SOMME</v>
      </c>
      <c r="R10" s="22" t="str">
        <f t="shared" si="0"/>
        <v>SOMME</v>
      </c>
      <c r="S10" s="22" t="str">
        <f t="shared" si="0"/>
        <v>SOMME</v>
      </c>
    </row>
    <row r="11" spans="1:19" x14ac:dyDescent="0.2">
      <c r="M11" s="22"/>
    </row>
    <row r="12" spans="1:19" x14ac:dyDescent="0.2">
      <c r="M12" s="22"/>
    </row>
    <row r="14" spans="1:19" x14ac:dyDescent="0.2">
      <c r="C14" s="31"/>
    </row>
    <row r="20" spans="2:8" x14ac:dyDescent="0.2">
      <c r="B20" s="24"/>
      <c r="C20" s="24"/>
      <c r="D20" s="38"/>
      <c r="E20" s="43"/>
      <c r="F20" s="46"/>
      <c r="G20" s="24"/>
    </row>
    <row r="21" spans="2:8" x14ac:dyDescent="0.2">
      <c r="B21" s="24"/>
      <c r="C21" s="24"/>
      <c r="D21" s="38"/>
      <c r="E21" s="43"/>
      <c r="F21" s="46"/>
      <c r="G21" s="24"/>
    </row>
    <row r="22" spans="2:8" x14ac:dyDescent="0.2">
      <c r="B22" s="24"/>
      <c r="C22" s="24"/>
      <c r="D22" s="38"/>
      <c r="E22" s="43"/>
      <c r="F22" s="46"/>
      <c r="G22" s="24"/>
    </row>
    <row r="23" spans="2:8" x14ac:dyDescent="0.2">
      <c r="B23" s="24"/>
      <c r="C23" s="24"/>
      <c r="D23" s="38"/>
      <c r="E23" s="43"/>
      <c r="F23" s="46"/>
      <c r="G23" s="24"/>
    </row>
    <row r="24" spans="2:8" x14ac:dyDescent="0.2">
      <c r="B24" s="24"/>
      <c r="C24" s="24"/>
      <c r="D24" s="38"/>
      <c r="E24" s="43"/>
      <c r="F24" s="46"/>
      <c r="G24" s="24"/>
      <c r="H24" s="49"/>
    </row>
    <row r="25" spans="2:8" x14ac:dyDescent="0.2">
      <c r="B25" s="24"/>
      <c r="C25" s="24"/>
      <c r="D25" s="38"/>
      <c r="E25" s="43"/>
      <c r="F25" s="46"/>
      <c r="G25" s="24"/>
      <c r="H25" s="49"/>
    </row>
    <row r="26" spans="2:8" x14ac:dyDescent="0.2">
      <c r="B26" s="24"/>
      <c r="C26" s="24"/>
      <c r="D26" s="38"/>
      <c r="E26" s="43"/>
      <c r="F26" s="46"/>
      <c r="G26" s="24"/>
      <c r="H26" s="49"/>
    </row>
    <row r="27" spans="2:8" x14ac:dyDescent="0.2">
      <c r="B27" s="24"/>
      <c r="C27" s="24"/>
      <c r="D27" s="38"/>
      <c r="E27" s="43"/>
      <c r="F27" s="46"/>
      <c r="G27" s="24"/>
      <c r="H27" s="49"/>
    </row>
    <row r="28" spans="2:8" x14ac:dyDescent="0.2">
      <c r="B28" s="24"/>
      <c r="C28" s="24"/>
      <c r="D28" s="38"/>
      <c r="E28" s="43"/>
      <c r="F28" s="46"/>
      <c r="G28" s="24"/>
      <c r="H28" s="49"/>
    </row>
    <row r="29" spans="2:8" x14ac:dyDescent="0.2">
      <c r="B29" s="24"/>
      <c r="C29" s="24"/>
      <c r="D29" s="38"/>
      <c r="E29" s="43"/>
      <c r="F29" s="46"/>
      <c r="G29" s="24"/>
    </row>
    <row r="30" spans="2:8" x14ac:dyDescent="0.2">
      <c r="B30" s="24"/>
      <c r="C30" s="24"/>
      <c r="D30" s="38"/>
      <c r="E30" s="43"/>
      <c r="F30" s="46"/>
      <c r="G30" s="24"/>
    </row>
    <row r="31" spans="2:8" x14ac:dyDescent="0.2">
      <c r="B31" s="24"/>
      <c r="C31" s="24"/>
      <c r="D31" s="38"/>
      <c r="E31" s="43"/>
      <c r="F31" s="46"/>
      <c r="G31" s="24"/>
    </row>
    <row r="32" spans="2:8" x14ac:dyDescent="0.2">
      <c r="B32" s="24"/>
      <c r="C32" s="24"/>
      <c r="D32" s="38"/>
      <c r="E32" s="43"/>
      <c r="F32" s="46"/>
      <c r="G32" s="24"/>
    </row>
    <row r="33" spans="3:8" s="24" customFormat="1" x14ac:dyDescent="0.2">
      <c r="D33" s="38"/>
      <c r="E33" s="43"/>
      <c r="F33" s="46"/>
      <c r="H33" s="48"/>
    </row>
    <row r="34" spans="3:8" s="24" customFormat="1" x14ac:dyDescent="0.2">
      <c r="D34" s="38"/>
      <c r="E34" s="43"/>
      <c r="F34" s="46"/>
      <c r="H34" s="48"/>
    </row>
    <row r="35" spans="3:8" s="24" customFormat="1" x14ac:dyDescent="0.2">
      <c r="D35" s="38"/>
      <c r="E35" s="43"/>
      <c r="F35" s="46"/>
      <c r="H35" s="48"/>
    </row>
    <row r="36" spans="3:8" s="24" customFormat="1" x14ac:dyDescent="0.2">
      <c r="D36" s="38"/>
      <c r="E36" s="43"/>
      <c r="F36" s="46"/>
      <c r="H36" s="48"/>
    </row>
    <row r="37" spans="3:8" s="24" customFormat="1" x14ac:dyDescent="0.2">
      <c r="D37" s="38"/>
      <c r="E37" s="43"/>
      <c r="F37" s="46"/>
      <c r="H37" s="48"/>
    </row>
    <row r="38" spans="3:8" s="24" customFormat="1" x14ac:dyDescent="0.2">
      <c r="D38" s="38"/>
      <c r="E38" s="43"/>
      <c r="F38" s="46"/>
      <c r="H38" s="49"/>
    </row>
    <row r="39" spans="3:8" s="24" customFormat="1" x14ac:dyDescent="0.2">
      <c r="D39" s="38"/>
      <c r="E39" s="43"/>
      <c r="F39" s="46"/>
      <c r="H39" s="49"/>
    </row>
    <row r="40" spans="3:8" s="24" customFormat="1" x14ac:dyDescent="0.2">
      <c r="D40" s="38"/>
      <c r="E40" s="43"/>
      <c r="F40" s="46"/>
      <c r="H40" s="49"/>
    </row>
    <row r="41" spans="3:8" s="24" customFormat="1" x14ac:dyDescent="0.2">
      <c r="D41" s="38"/>
      <c r="E41" s="43"/>
      <c r="F41" s="46"/>
      <c r="H41" s="49"/>
    </row>
    <row r="42" spans="3:8" s="24" customFormat="1" x14ac:dyDescent="0.2">
      <c r="C42" s="23"/>
      <c r="D42" s="37"/>
      <c r="E42" s="42"/>
      <c r="F42" s="45"/>
      <c r="G42" s="23"/>
      <c r="H42" s="49"/>
    </row>
    <row r="43" spans="3:8" s="24" customFormat="1" x14ac:dyDescent="0.2">
      <c r="C43" s="23"/>
      <c r="D43" s="37"/>
      <c r="E43" s="42"/>
      <c r="F43" s="45"/>
      <c r="G43" s="23"/>
      <c r="H43" s="49"/>
    </row>
    <row r="44" spans="3:8" s="24" customFormat="1" x14ac:dyDescent="0.2">
      <c r="C44" s="23"/>
      <c r="D44" s="37"/>
      <c r="E44" s="42"/>
      <c r="F44" s="45"/>
      <c r="G44" s="23"/>
      <c r="H44" s="49"/>
    </row>
    <row r="45" spans="3:8" s="24" customFormat="1" x14ac:dyDescent="0.2">
      <c r="C45" s="23"/>
      <c r="D45" s="37"/>
      <c r="E45" s="42"/>
      <c r="F45" s="45"/>
      <c r="G45" s="23"/>
      <c r="H45" s="49"/>
    </row>
    <row r="46" spans="3:8" s="24" customFormat="1" x14ac:dyDescent="0.2">
      <c r="C46" s="23"/>
      <c r="D46" s="39"/>
      <c r="E46" s="42"/>
      <c r="F46" s="45"/>
      <c r="G46" s="23"/>
      <c r="H46" s="49"/>
    </row>
    <row r="47" spans="3:8" s="24" customFormat="1" x14ac:dyDescent="0.2">
      <c r="C47" s="23"/>
      <c r="D47" s="37"/>
      <c r="E47" s="42"/>
      <c r="F47" s="45"/>
      <c r="G47" s="23"/>
      <c r="H47" s="49"/>
    </row>
    <row r="48" spans="3:8" s="24" customFormat="1" x14ac:dyDescent="0.2">
      <c r="C48" s="23"/>
      <c r="D48" s="37"/>
      <c r="E48" s="42"/>
      <c r="F48" s="45"/>
      <c r="G48" s="23"/>
      <c r="H48" s="49"/>
    </row>
    <row r="49" spans="4:8" s="24" customFormat="1" x14ac:dyDescent="0.2">
      <c r="D49" s="38"/>
      <c r="E49" s="43"/>
      <c r="F49" s="46"/>
      <c r="H49" s="49"/>
    </row>
  </sheetData>
  <sheetProtection formatCells="0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&amp;CSuivi des chiffres de la semaine &amp;A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49"/>
  <sheetViews>
    <sheetView showGridLines="0" zoomScale="90" zoomScaleNormal="90" workbookViewId="0">
      <selection activeCell="G2" sqref="G2:G7"/>
    </sheetView>
  </sheetViews>
  <sheetFormatPr baseColWidth="10" defaultRowHeight="12.75" x14ac:dyDescent="0.2"/>
  <cols>
    <col min="1" max="1" width="11.42578125" style="24"/>
    <col min="2" max="2" width="13.7109375" style="23" customWidth="1"/>
    <col min="3" max="3" width="11.42578125" style="23"/>
    <col min="4" max="4" width="15.7109375" style="37" customWidth="1"/>
    <col min="5" max="5" width="14.28515625" style="42" customWidth="1"/>
    <col min="6" max="6" width="12.140625" style="45" bestFit="1" customWidth="1"/>
    <col min="7" max="7" width="12.140625" style="23" customWidth="1"/>
    <col min="8" max="8" width="21.42578125" style="48" customWidth="1"/>
    <col min="9" max="9" width="52.7109375" style="24" customWidth="1"/>
    <col min="10" max="10" width="56.85546875" style="24" customWidth="1"/>
    <col min="11" max="11" width="30.85546875" style="24" customWidth="1"/>
    <col min="12" max="12" width="21.42578125" style="24" customWidth="1"/>
    <col min="13" max="13" width="23.5703125" style="24" customWidth="1"/>
    <col min="14" max="14" width="17.28515625" style="24" customWidth="1"/>
    <col min="15" max="15" width="30.85546875" style="24" customWidth="1"/>
    <col min="16" max="16" width="12.7109375" style="24" customWidth="1"/>
    <col min="17" max="17" width="21.85546875" style="24" customWidth="1"/>
    <col min="18" max="18" width="11.28515625" style="24" customWidth="1"/>
    <col min="19" max="19" width="14.28515625" style="24" customWidth="1"/>
    <col min="20" max="20" width="10.42578125" style="24" customWidth="1"/>
    <col min="21" max="21" width="13.140625" style="24" bestFit="1" customWidth="1"/>
    <col min="22" max="16384" width="11.42578125" style="24"/>
  </cols>
  <sheetData>
    <row r="1" spans="1:19" s="22" customFormat="1" ht="38.25" x14ac:dyDescent="0.2">
      <c r="A1" s="50" t="s">
        <v>18</v>
      </c>
      <c r="B1" s="35" t="s">
        <v>26</v>
      </c>
      <c r="C1" s="33" t="s">
        <v>27</v>
      </c>
      <c r="D1" s="32" t="s">
        <v>30</v>
      </c>
      <c r="E1" s="51" t="s">
        <v>28</v>
      </c>
      <c r="F1" s="52" t="s">
        <v>29</v>
      </c>
      <c r="G1" s="33" t="s">
        <v>16</v>
      </c>
      <c r="H1" s="53" t="s">
        <v>12</v>
      </c>
      <c r="L1" s="23" t="str">
        <f>A1</f>
        <v>SEMAINES</v>
      </c>
      <c r="M1" s="23" t="str">
        <f t="shared" ref="M1:P10" si="0">B1</f>
        <v>COMMANDES REALISÉES</v>
      </c>
      <c r="N1" s="23" t="str">
        <f t="shared" si="0"/>
        <v>VARIABLE REALISÉ (HEURES)</v>
      </c>
      <c r="O1" s="23" t="str">
        <f t="shared" si="0"/>
        <v>NOMBRE BACS A L HEURE</v>
      </c>
      <c r="P1" s="23" t="str">
        <f t="shared" si="0"/>
        <v>LIGNES RAMASSÉES</v>
      </c>
      <c r="Q1" s="23" t="str">
        <f t="shared" ref="Q1:S7" si="1">F1</f>
        <v>VARIABLE REALISÉ (RATIO)</v>
      </c>
      <c r="R1" s="23" t="str">
        <f t="shared" si="1"/>
        <v>TOTAL (HEURES)</v>
      </c>
      <c r="S1" s="23" t="str">
        <f t="shared" si="1"/>
        <v>TOTAL (RATIO)</v>
      </c>
    </row>
    <row r="2" spans="1:19" x14ac:dyDescent="0.2">
      <c r="A2" s="54" t="s">
        <v>1</v>
      </c>
      <c r="B2" s="35">
        <v>1000</v>
      </c>
      <c r="C2" s="34">
        <v>1.6354166666666667</v>
      </c>
      <c r="D2" s="55">
        <f t="shared" ref="D2:D7" si="2">B2/C2/24</f>
        <v>25.477707006369425</v>
      </c>
      <c r="E2" s="40">
        <v>4843</v>
      </c>
      <c r="F2" s="56">
        <f>E2/C2/24</f>
        <v>123.38853503184713</v>
      </c>
      <c r="G2" s="34">
        <v>2.6111111111111112</v>
      </c>
      <c r="H2" s="57">
        <f>E2/G2/24</f>
        <v>77.281914893617014</v>
      </c>
      <c r="L2" s="25" t="str">
        <f t="shared" ref="L2:L7" si="3">A2</f>
        <v>LUNDI</v>
      </c>
      <c r="M2" s="22">
        <f t="shared" si="0"/>
        <v>1000</v>
      </c>
      <c r="N2" s="26">
        <f t="shared" si="0"/>
        <v>1.6354166666666667</v>
      </c>
      <c r="O2" s="27">
        <f t="shared" si="0"/>
        <v>25.477707006369425</v>
      </c>
      <c r="P2" s="22">
        <f t="shared" si="0"/>
        <v>4843</v>
      </c>
      <c r="Q2" s="27">
        <f t="shared" si="1"/>
        <v>123.38853503184713</v>
      </c>
      <c r="R2" s="26">
        <f t="shared" si="1"/>
        <v>2.6111111111111112</v>
      </c>
      <c r="S2" s="27">
        <f t="shared" si="1"/>
        <v>77.281914893617014</v>
      </c>
    </row>
    <row r="3" spans="1:19" x14ac:dyDescent="0.2">
      <c r="A3" s="54" t="s">
        <v>2</v>
      </c>
      <c r="B3" s="35">
        <v>1000</v>
      </c>
      <c r="C3" s="34">
        <v>1.8541666666666667</v>
      </c>
      <c r="D3" s="55">
        <f t="shared" si="2"/>
        <v>22.471910112359549</v>
      </c>
      <c r="E3" s="40">
        <v>5188</v>
      </c>
      <c r="F3" s="56">
        <f t="shared" ref="F3:F7" si="4">E3/C3/24</f>
        <v>116.58426966292136</v>
      </c>
      <c r="G3" s="34">
        <v>2.71875</v>
      </c>
      <c r="H3" s="57">
        <f t="shared" ref="H3:H7" si="5">E3/G3/24</f>
        <v>79.509578544061299</v>
      </c>
      <c r="L3" s="25" t="str">
        <f t="shared" si="3"/>
        <v>MARDI</v>
      </c>
      <c r="M3" s="22">
        <f t="shared" si="0"/>
        <v>1000</v>
      </c>
      <c r="N3" s="26">
        <f t="shared" si="0"/>
        <v>1.8541666666666667</v>
      </c>
      <c r="O3" s="27">
        <f t="shared" si="0"/>
        <v>22.471910112359549</v>
      </c>
      <c r="P3" s="22">
        <f t="shared" si="0"/>
        <v>5188</v>
      </c>
      <c r="Q3" s="27">
        <f t="shared" si="1"/>
        <v>116.58426966292136</v>
      </c>
      <c r="R3" s="26">
        <f t="shared" si="1"/>
        <v>2.71875</v>
      </c>
      <c r="S3" s="27">
        <f t="shared" si="1"/>
        <v>79.509578544061299</v>
      </c>
    </row>
    <row r="4" spans="1:19" x14ac:dyDescent="0.2">
      <c r="A4" s="54" t="s">
        <v>3</v>
      </c>
      <c r="B4" s="35">
        <v>2000</v>
      </c>
      <c r="C4" s="34">
        <v>1.8333333333333333</v>
      </c>
      <c r="D4" s="55">
        <f t="shared" si="2"/>
        <v>45.45454545454546</v>
      </c>
      <c r="E4" s="40">
        <v>5277</v>
      </c>
      <c r="F4" s="56">
        <f t="shared" si="4"/>
        <v>119.93181818181819</v>
      </c>
      <c r="G4" s="34">
        <v>2.46875</v>
      </c>
      <c r="H4" s="57">
        <f t="shared" si="5"/>
        <v>89.063291139240505</v>
      </c>
      <c r="L4" s="25" t="str">
        <f t="shared" si="3"/>
        <v>MERCREDI</v>
      </c>
      <c r="M4" s="22">
        <f t="shared" si="0"/>
        <v>2000</v>
      </c>
      <c r="N4" s="26">
        <f t="shared" si="0"/>
        <v>1.8333333333333333</v>
      </c>
      <c r="O4" s="27">
        <f t="shared" si="0"/>
        <v>45.45454545454546</v>
      </c>
      <c r="P4" s="22">
        <f t="shared" si="0"/>
        <v>5277</v>
      </c>
      <c r="Q4" s="27">
        <f t="shared" si="1"/>
        <v>119.93181818181819</v>
      </c>
      <c r="R4" s="26">
        <f t="shared" si="1"/>
        <v>2.46875</v>
      </c>
      <c r="S4" s="27">
        <f t="shared" si="1"/>
        <v>89.063291139240505</v>
      </c>
    </row>
    <row r="5" spans="1:19" x14ac:dyDescent="0.2">
      <c r="A5" s="54" t="s">
        <v>4</v>
      </c>
      <c r="B5" s="35">
        <v>2000</v>
      </c>
      <c r="C5" s="34">
        <v>1.5520833333333333</v>
      </c>
      <c r="D5" s="55">
        <f t="shared" si="2"/>
        <v>53.691275167785243</v>
      </c>
      <c r="E5" s="40">
        <v>4490</v>
      </c>
      <c r="F5" s="56">
        <f t="shared" si="4"/>
        <v>120.53691275167786</v>
      </c>
      <c r="G5" s="34">
        <v>3.1597222222222219</v>
      </c>
      <c r="H5" s="57">
        <f t="shared" si="5"/>
        <v>59.208791208791212</v>
      </c>
      <c r="L5" s="25" t="str">
        <f t="shared" si="3"/>
        <v>JEUDI</v>
      </c>
      <c r="M5" s="22">
        <f t="shared" si="0"/>
        <v>2000</v>
      </c>
      <c r="N5" s="26">
        <f t="shared" si="0"/>
        <v>1.5520833333333333</v>
      </c>
      <c r="O5" s="27">
        <f t="shared" si="0"/>
        <v>53.691275167785243</v>
      </c>
      <c r="P5" s="22">
        <f t="shared" si="0"/>
        <v>4490</v>
      </c>
      <c r="Q5" s="27">
        <f t="shared" si="1"/>
        <v>120.53691275167786</v>
      </c>
      <c r="R5" s="26">
        <f t="shared" si="1"/>
        <v>3.1597222222222219</v>
      </c>
      <c r="S5" s="27">
        <f t="shared" si="1"/>
        <v>59.208791208791212</v>
      </c>
    </row>
    <row r="6" spans="1:19" x14ac:dyDescent="0.2">
      <c r="A6" s="54" t="s">
        <v>5</v>
      </c>
      <c r="B6" s="35">
        <v>3000</v>
      </c>
      <c r="C6" s="34">
        <v>1.4340277777777777</v>
      </c>
      <c r="D6" s="55">
        <f t="shared" si="2"/>
        <v>87.167070217917683</v>
      </c>
      <c r="E6" s="40">
        <v>4175</v>
      </c>
      <c r="F6" s="56">
        <f t="shared" si="4"/>
        <v>121.30750605326877</v>
      </c>
      <c r="G6" s="34">
        <v>2.6423611111111112</v>
      </c>
      <c r="H6" s="57">
        <f t="shared" si="5"/>
        <v>65.834428383705657</v>
      </c>
      <c r="L6" s="25" t="str">
        <f t="shared" si="3"/>
        <v>VENDREDI</v>
      </c>
      <c r="M6" s="22">
        <f t="shared" si="0"/>
        <v>3000</v>
      </c>
      <c r="N6" s="26">
        <f t="shared" si="0"/>
        <v>1.4340277777777777</v>
      </c>
      <c r="O6" s="27">
        <f t="shared" si="0"/>
        <v>87.167070217917683</v>
      </c>
      <c r="P6" s="22">
        <f t="shared" si="0"/>
        <v>4175</v>
      </c>
      <c r="Q6" s="27">
        <f t="shared" si="1"/>
        <v>121.30750605326877</v>
      </c>
      <c r="R6" s="26">
        <f t="shared" si="1"/>
        <v>2.6423611111111112</v>
      </c>
      <c r="S6" s="27">
        <f t="shared" si="1"/>
        <v>65.834428383705657</v>
      </c>
    </row>
    <row r="7" spans="1:19" x14ac:dyDescent="0.2">
      <c r="A7" s="54" t="s">
        <v>6</v>
      </c>
      <c r="B7" s="35">
        <v>3000</v>
      </c>
      <c r="C7" s="34">
        <v>0.89236111111111116</v>
      </c>
      <c r="D7" s="55">
        <f t="shared" si="2"/>
        <v>140.07782101167314</v>
      </c>
      <c r="E7" s="40">
        <v>2633</v>
      </c>
      <c r="F7" s="56">
        <f t="shared" si="4"/>
        <v>122.94163424124513</v>
      </c>
      <c r="G7" s="34">
        <v>1.1527777777777779</v>
      </c>
      <c r="H7" s="57">
        <f t="shared" si="5"/>
        <v>95.168674698795158</v>
      </c>
      <c r="L7" s="25" t="str">
        <f t="shared" si="3"/>
        <v>SAMEDI</v>
      </c>
      <c r="M7" s="22">
        <f t="shared" si="0"/>
        <v>3000</v>
      </c>
      <c r="N7" s="26">
        <f t="shared" si="0"/>
        <v>0.89236111111111116</v>
      </c>
      <c r="O7" s="27">
        <f t="shared" si="0"/>
        <v>140.07782101167314</v>
      </c>
      <c r="P7" s="22">
        <f t="shared" si="0"/>
        <v>2633</v>
      </c>
      <c r="Q7" s="27">
        <f t="shared" si="1"/>
        <v>122.94163424124513</v>
      </c>
      <c r="R7" s="26">
        <f t="shared" si="1"/>
        <v>1.1527777777777779</v>
      </c>
      <c r="S7" s="27">
        <f t="shared" si="1"/>
        <v>95.168674698795158</v>
      </c>
    </row>
    <row r="8" spans="1:19" x14ac:dyDescent="0.2">
      <c r="B8" s="28"/>
      <c r="C8" s="28"/>
      <c r="D8" s="36"/>
      <c r="E8" s="41"/>
      <c r="F8" s="44"/>
      <c r="G8" s="28"/>
      <c r="H8" s="47"/>
      <c r="L8" s="22"/>
      <c r="M8" s="22"/>
      <c r="N8" s="26"/>
      <c r="O8" s="29"/>
      <c r="Q8" s="29"/>
      <c r="R8" s="30"/>
      <c r="S8" s="29"/>
    </row>
    <row r="9" spans="1:19" x14ac:dyDescent="0.2">
      <c r="B9" s="58">
        <f>AVERAGE(B2:B7)</f>
        <v>2000</v>
      </c>
      <c r="C9" s="59">
        <f>SUM(C2:C7)</f>
        <v>9.2013888888888893</v>
      </c>
      <c r="D9" s="60">
        <f t="shared" ref="D9" si="6">AVERAGE(D2:D7)</f>
        <v>62.390054828441748</v>
      </c>
      <c r="E9" s="61">
        <f>AVERAGE(E2:E7)</f>
        <v>4434.333333333333</v>
      </c>
      <c r="F9" s="62">
        <f>SUM(E2:E7)/C9/24</f>
        <v>120.48</v>
      </c>
      <c r="G9" s="59">
        <f>SUM(G2:G7)</f>
        <v>14.753472222222221</v>
      </c>
      <c r="H9" s="63">
        <f>SUM(E2:E7)/G9/24</f>
        <v>75.140503647917157</v>
      </c>
      <c r="L9" s="22"/>
      <c r="M9" s="22">
        <f t="shared" si="0"/>
        <v>2000</v>
      </c>
      <c r="N9" s="26">
        <f t="shared" si="0"/>
        <v>9.2013888888888893</v>
      </c>
      <c r="O9" s="27">
        <f t="shared" si="0"/>
        <v>62.390054828441748</v>
      </c>
      <c r="P9" s="22">
        <f t="shared" si="0"/>
        <v>4434.333333333333</v>
      </c>
      <c r="Q9" s="27">
        <f t="shared" ref="Q9:S10" si="7">F9</f>
        <v>120.48</v>
      </c>
      <c r="R9" s="26">
        <f t="shared" si="7"/>
        <v>14.753472222222221</v>
      </c>
      <c r="S9" s="27">
        <f t="shared" si="7"/>
        <v>75.140503647917157</v>
      </c>
    </row>
    <row r="10" spans="1:19" x14ac:dyDescent="0.2">
      <c r="B10" s="64" t="s">
        <v>15</v>
      </c>
      <c r="C10" s="64" t="s">
        <v>17</v>
      </c>
      <c r="D10" s="65" t="s">
        <v>15</v>
      </c>
      <c r="E10" s="66" t="s">
        <v>15</v>
      </c>
      <c r="F10" s="67" t="s">
        <v>17</v>
      </c>
      <c r="G10" s="64" t="s">
        <v>17</v>
      </c>
      <c r="H10" s="68" t="s">
        <v>17</v>
      </c>
      <c r="M10" s="22" t="str">
        <f t="shared" si="0"/>
        <v>MOYENNE</v>
      </c>
      <c r="N10" s="22" t="str">
        <f t="shared" si="0"/>
        <v>SOMME</v>
      </c>
      <c r="O10" s="22" t="str">
        <f t="shared" si="0"/>
        <v>MOYENNE</v>
      </c>
      <c r="P10" s="22" t="str">
        <f t="shared" si="0"/>
        <v>MOYENNE</v>
      </c>
      <c r="Q10" s="22" t="str">
        <f t="shared" si="7"/>
        <v>SOMME</v>
      </c>
      <c r="R10" s="22" t="str">
        <f t="shared" si="7"/>
        <v>SOMME</v>
      </c>
      <c r="S10" s="22" t="str">
        <f t="shared" si="7"/>
        <v>SOMME</v>
      </c>
    </row>
    <row r="11" spans="1:19" x14ac:dyDescent="0.2">
      <c r="M11" s="22"/>
    </row>
    <row r="12" spans="1:19" x14ac:dyDescent="0.2">
      <c r="M12" s="22"/>
    </row>
    <row r="14" spans="1:19" x14ac:dyDescent="0.2">
      <c r="C14" s="31"/>
    </row>
    <row r="20" spans="2:8" x14ac:dyDescent="0.2">
      <c r="B20" s="24"/>
      <c r="C20" s="24"/>
      <c r="D20" s="38"/>
      <c r="E20" s="43"/>
      <c r="F20" s="46"/>
      <c r="G20" s="24"/>
    </row>
    <row r="21" spans="2:8" x14ac:dyDescent="0.2">
      <c r="B21" s="24"/>
      <c r="C21" s="24"/>
      <c r="D21" s="38"/>
      <c r="E21" s="43"/>
      <c r="F21" s="46"/>
      <c r="G21" s="24"/>
    </row>
    <row r="22" spans="2:8" x14ac:dyDescent="0.2">
      <c r="B22" s="24"/>
      <c r="C22" s="24"/>
      <c r="D22" s="38"/>
      <c r="E22" s="43"/>
      <c r="F22" s="46"/>
      <c r="G22" s="24"/>
    </row>
    <row r="23" spans="2:8" x14ac:dyDescent="0.2">
      <c r="B23" s="24"/>
      <c r="C23" s="24"/>
      <c r="D23" s="38"/>
      <c r="E23" s="43"/>
      <c r="F23" s="46"/>
      <c r="G23" s="24"/>
    </row>
    <row r="24" spans="2:8" x14ac:dyDescent="0.2">
      <c r="B24" s="24"/>
      <c r="C24" s="24"/>
      <c r="D24" s="38"/>
      <c r="E24" s="43"/>
      <c r="F24" s="46"/>
      <c r="G24" s="24"/>
      <c r="H24" s="49"/>
    </row>
    <row r="25" spans="2:8" x14ac:dyDescent="0.2">
      <c r="B25" s="24"/>
      <c r="C25" s="24"/>
      <c r="D25" s="38"/>
      <c r="E25" s="43"/>
      <c r="F25" s="46"/>
      <c r="G25" s="24"/>
      <c r="H25" s="49"/>
    </row>
    <row r="26" spans="2:8" x14ac:dyDescent="0.2">
      <c r="B26" s="24"/>
      <c r="C26" s="24"/>
      <c r="D26" s="38"/>
      <c r="E26" s="43"/>
      <c r="F26" s="46"/>
      <c r="G26" s="24"/>
      <c r="H26" s="49"/>
    </row>
    <row r="27" spans="2:8" x14ac:dyDescent="0.2">
      <c r="B27" s="24"/>
      <c r="C27" s="24"/>
      <c r="D27" s="38"/>
      <c r="E27" s="43"/>
      <c r="F27" s="46"/>
      <c r="G27" s="24"/>
      <c r="H27" s="49"/>
    </row>
    <row r="28" spans="2:8" x14ac:dyDescent="0.2">
      <c r="B28" s="24"/>
      <c r="C28" s="24"/>
      <c r="D28" s="38"/>
      <c r="E28" s="43"/>
      <c r="F28" s="46"/>
      <c r="G28" s="24"/>
      <c r="H28" s="49"/>
    </row>
    <row r="29" spans="2:8" x14ac:dyDescent="0.2">
      <c r="B29" s="24"/>
      <c r="C29" s="24"/>
      <c r="D29" s="38"/>
      <c r="E29" s="43"/>
      <c r="F29" s="46"/>
      <c r="G29" s="24"/>
    </row>
    <row r="30" spans="2:8" x14ac:dyDescent="0.2">
      <c r="B30" s="24"/>
      <c r="C30" s="24"/>
      <c r="D30" s="38"/>
      <c r="E30" s="43"/>
      <c r="F30" s="46"/>
      <c r="G30" s="24"/>
    </row>
    <row r="31" spans="2:8" x14ac:dyDescent="0.2">
      <c r="B31" s="24"/>
      <c r="C31" s="24"/>
      <c r="D31" s="38"/>
      <c r="E31" s="43"/>
      <c r="F31" s="46"/>
      <c r="G31" s="24"/>
    </row>
    <row r="32" spans="2:8" x14ac:dyDescent="0.2">
      <c r="B32" s="24"/>
      <c r="C32" s="24"/>
      <c r="D32" s="38"/>
      <c r="E32" s="43"/>
      <c r="F32" s="46"/>
      <c r="G32" s="24"/>
    </row>
    <row r="33" spans="3:8" s="24" customFormat="1" x14ac:dyDescent="0.2">
      <c r="D33" s="38"/>
      <c r="E33" s="43"/>
      <c r="F33" s="46"/>
      <c r="H33" s="48"/>
    </row>
    <row r="34" spans="3:8" s="24" customFormat="1" x14ac:dyDescent="0.2">
      <c r="D34" s="38"/>
      <c r="E34" s="43"/>
      <c r="F34" s="46"/>
      <c r="H34" s="48"/>
    </row>
    <row r="35" spans="3:8" s="24" customFormat="1" x14ac:dyDescent="0.2">
      <c r="D35" s="38"/>
      <c r="E35" s="43"/>
      <c r="F35" s="46"/>
      <c r="H35" s="48"/>
    </row>
    <row r="36" spans="3:8" s="24" customFormat="1" x14ac:dyDescent="0.2">
      <c r="D36" s="38"/>
      <c r="E36" s="43"/>
      <c r="F36" s="46"/>
      <c r="H36" s="48"/>
    </row>
    <row r="37" spans="3:8" s="24" customFormat="1" x14ac:dyDescent="0.2">
      <c r="D37" s="38"/>
      <c r="E37" s="43"/>
      <c r="F37" s="46"/>
      <c r="H37" s="48"/>
    </row>
    <row r="38" spans="3:8" s="24" customFormat="1" x14ac:dyDescent="0.2">
      <c r="D38" s="38"/>
      <c r="E38" s="43"/>
      <c r="F38" s="46"/>
      <c r="H38" s="49"/>
    </row>
    <row r="39" spans="3:8" s="24" customFormat="1" x14ac:dyDescent="0.2">
      <c r="D39" s="38"/>
      <c r="E39" s="43"/>
      <c r="F39" s="46"/>
      <c r="H39" s="49"/>
    </row>
    <row r="40" spans="3:8" s="24" customFormat="1" x14ac:dyDescent="0.2">
      <c r="D40" s="38"/>
      <c r="E40" s="43"/>
      <c r="F40" s="46"/>
      <c r="H40" s="49"/>
    </row>
    <row r="41" spans="3:8" s="24" customFormat="1" x14ac:dyDescent="0.2">
      <c r="D41" s="38"/>
      <c r="E41" s="43"/>
      <c r="F41" s="46"/>
      <c r="H41" s="49"/>
    </row>
    <row r="42" spans="3:8" s="24" customFormat="1" x14ac:dyDescent="0.2">
      <c r="C42" s="23"/>
      <c r="D42" s="37"/>
      <c r="E42" s="42"/>
      <c r="F42" s="45"/>
      <c r="G42" s="23"/>
      <c r="H42" s="49"/>
    </row>
    <row r="43" spans="3:8" s="24" customFormat="1" x14ac:dyDescent="0.2">
      <c r="C43" s="23"/>
      <c r="D43" s="37"/>
      <c r="E43" s="42"/>
      <c r="F43" s="45"/>
      <c r="G43" s="23"/>
      <c r="H43" s="49"/>
    </row>
    <row r="44" spans="3:8" s="24" customFormat="1" x14ac:dyDescent="0.2">
      <c r="C44" s="23"/>
      <c r="D44" s="37"/>
      <c r="E44" s="42"/>
      <c r="F44" s="45"/>
      <c r="G44" s="23"/>
      <c r="H44" s="49"/>
    </row>
    <row r="45" spans="3:8" s="24" customFormat="1" x14ac:dyDescent="0.2">
      <c r="C45" s="23"/>
      <c r="D45" s="37"/>
      <c r="E45" s="42"/>
      <c r="F45" s="45"/>
      <c r="G45" s="23"/>
      <c r="H45" s="49"/>
    </row>
    <row r="46" spans="3:8" s="24" customFormat="1" x14ac:dyDescent="0.2">
      <c r="C46" s="23"/>
      <c r="D46" s="39"/>
      <c r="E46" s="42"/>
      <c r="F46" s="45"/>
      <c r="G46" s="23"/>
      <c r="H46" s="49"/>
    </row>
    <row r="47" spans="3:8" s="24" customFormat="1" x14ac:dyDescent="0.2">
      <c r="C47" s="23"/>
      <c r="D47" s="37"/>
      <c r="E47" s="42"/>
      <c r="F47" s="45"/>
      <c r="G47" s="23"/>
      <c r="H47" s="49"/>
    </row>
    <row r="48" spans="3:8" s="24" customFormat="1" x14ac:dyDescent="0.2">
      <c r="C48" s="23"/>
      <c r="D48" s="37"/>
      <c r="E48" s="42"/>
      <c r="F48" s="45"/>
      <c r="G48" s="23"/>
      <c r="H48" s="49"/>
    </row>
    <row r="49" spans="4:8" s="24" customFormat="1" x14ac:dyDescent="0.2">
      <c r="D49" s="38"/>
      <c r="E49" s="43"/>
      <c r="F49" s="46"/>
      <c r="H49" s="49"/>
    </row>
  </sheetData>
  <sheetProtection formatCells="0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&amp;CSuivi des chiffres de la semaine &amp;A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19"/>
  <sheetViews>
    <sheetView showGridLines="0" workbookViewId="0">
      <selection activeCell="A3" sqref="A3:XFD4"/>
    </sheetView>
  </sheetViews>
  <sheetFormatPr baseColWidth="10" defaultRowHeight="12.75" x14ac:dyDescent="0.2"/>
  <cols>
    <col min="1" max="1" width="21.140625" customWidth="1"/>
    <col min="2" max="2" width="35" style="19" customWidth="1"/>
    <col min="3" max="3" width="52.7109375" style="2" customWidth="1"/>
    <col min="4" max="4" width="30.85546875" style="9" customWidth="1"/>
    <col min="5" max="5" width="37.28515625" style="16" customWidth="1"/>
    <col min="6" max="6" width="25.28515625" style="19" customWidth="1"/>
    <col min="7" max="7" width="12.85546875" style="2" customWidth="1"/>
    <col min="8" max="8" width="11" style="21" customWidth="1"/>
    <col min="21" max="21" width="21.140625" customWidth="1"/>
    <col min="22" max="22" width="35" customWidth="1"/>
    <col min="23" max="23" width="52.7109375" customWidth="1"/>
    <col min="24" max="24" width="30.85546875" customWidth="1"/>
    <col min="25" max="25" width="37.28515625" customWidth="1"/>
    <col min="26" max="26" width="25.28515625" customWidth="1"/>
  </cols>
  <sheetData>
    <row r="1" spans="1:8" s="1" customFormat="1" ht="25.5" x14ac:dyDescent="0.2">
      <c r="A1" s="3" t="s">
        <v>18</v>
      </c>
      <c r="B1" s="18" t="s">
        <v>0</v>
      </c>
      <c r="C1" s="13" t="s">
        <v>9</v>
      </c>
      <c r="D1" s="18" t="s">
        <v>7</v>
      </c>
      <c r="E1" s="14" t="s">
        <v>10</v>
      </c>
      <c r="F1" s="18" t="s">
        <v>11</v>
      </c>
      <c r="G1" s="13" t="s">
        <v>16</v>
      </c>
      <c r="H1" s="20" t="s">
        <v>12</v>
      </c>
    </row>
    <row r="2" spans="1:8" x14ac:dyDescent="0.2">
      <c r="A2" s="4" t="s">
        <v>8</v>
      </c>
      <c r="B2" s="5">
        <f t="shared" ref="B2" ca="1" si="0">INDIRECT("'"&amp;$A2&amp;"'!B9")</f>
        <v>2000</v>
      </c>
      <c r="C2" s="10">
        <f t="shared" ref="C2" ca="1" si="1">INDIRECT("'"&amp;$A2&amp;"'!C9")</f>
        <v>9.2013888888888893</v>
      </c>
      <c r="D2" s="5">
        <f t="shared" ref="D2" ca="1" si="2">INDIRECT("'"&amp;$A2&amp;"'!D9")</f>
        <v>62.390054828441748</v>
      </c>
      <c r="E2" s="15">
        <f t="shared" ref="E2" ca="1" si="3">INDIRECT("'"&amp;$A2&amp;"'!E9")</f>
        <v>4434.333333333333</v>
      </c>
      <c r="F2" s="5">
        <f t="shared" ref="F2" ca="1" si="4">INDIRECT("'"&amp;$A2&amp;"'!F9")</f>
        <v>120.48</v>
      </c>
      <c r="G2" s="10">
        <f t="shared" ref="G2" ca="1" si="5">INDIRECT("'"&amp;$A2&amp;"'!C9")</f>
        <v>9.2013888888888893</v>
      </c>
      <c r="H2" s="6">
        <f t="shared" ref="H2" ca="1" si="6">INDIRECT("'"&amp;$A2&amp;"'!H9")</f>
        <v>75.140503647917157</v>
      </c>
    </row>
    <row r="110" spans="1:6" x14ac:dyDescent="0.2">
      <c r="B110" s="12"/>
    </row>
    <row r="112" spans="1:6" x14ac:dyDescent="0.2">
      <c r="A112" s="7" t="s">
        <v>19</v>
      </c>
      <c r="B112" s="12" t="s">
        <v>21</v>
      </c>
      <c r="C112" s="11" t="s">
        <v>22</v>
      </c>
      <c r="D112" s="12" t="s">
        <v>23</v>
      </c>
      <c r="E112" s="17" t="s">
        <v>24</v>
      </c>
      <c r="F112" s="12" t="s">
        <v>25</v>
      </c>
    </row>
    <row r="113" spans="1:6" x14ac:dyDescent="0.2">
      <c r="A113" s="8" t="s">
        <v>8</v>
      </c>
      <c r="B113" s="12">
        <v>1579.3333333333333</v>
      </c>
      <c r="C113" s="11">
        <v>40.983975642355077</v>
      </c>
      <c r="D113" s="12">
        <v>4434.333333333333</v>
      </c>
      <c r="E113" s="17">
        <v>120.48</v>
      </c>
      <c r="F113" s="12">
        <v>75.140503647917157</v>
      </c>
    </row>
    <row r="114" spans="1:6" x14ac:dyDescent="0.2">
      <c r="A114" s="8" t="s">
        <v>13</v>
      </c>
      <c r="B114" s="12" t="e">
        <v>#REF!</v>
      </c>
      <c r="C114" s="11" t="e">
        <v>#REF!</v>
      </c>
      <c r="D114" s="12" t="e">
        <v>#REF!</v>
      </c>
      <c r="E114" s="17" t="e">
        <v>#REF!</v>
      </c>
      <c r="F114" s="12" t="e">
        <v>#REF!</v>
      </c>
    </row>
    <row r="115" spans="1:6" x14ac:dyDescent="0.2">
      <c r="A115" s="8" t="s">
        <v>14</v>
      </c>
      <c r="B115" s="12" t="e">
        <v>#REF!</v>
      </c>
      <c r="C115" s="11" t="e">
        <v>#REF!</v>
      </c>
      <c r="D115" s="12" t="e">
        <v>#REF!</v>
      </c>
      <c r="E115" s="17" t="e">
        <v>#REF!</v>
      </c>
      <c r="F115" s="12" t="e">
        <v>#REF!</v>
      </c>
    </row>
    <row r="116" spans="1:6" x14ac:dyDescent="0.2">
      <c r="A116" s="8" t="s">
        <v>20</v>
      </c>
      <c r="B116" s="12" t="e">
        <v>#REF!</v>
      </c>
      <c r="C116" s="11" t="e">
        <v>#REF!</v>
      </c>
      <c r="D116" s="12" t="e">
        <v>#REF!</v>
      </c>
      <c r="E116" s="17" t="e">
        <v>#REF!</v>
      </c>
      <c r="F116" s="12" t="e">
        <v>#REF!</v>
      </c>
    </row>
    <row r="117" spans="1:6" x14ac:dyDescent="0.2">
      <c r="B117"/>
      <c r="C117"/>
      <c r="D117"/>
      <c r="E117"/>
      <c r="F117"/>
    </row>
    <row r="118" spans="1:6" x14ac:dyDescent="0.2">
      <c r="B118"/>
      <c r="C118"/>
      <c r="D118"/>
      <c r="E118"/>
      <c r="F118"/>
    </row>
    <row r="119" spans="1:6" x14ac:dyDescent="0.2">
      <c r="B119"/>
      <c r="C119"/>
      <c r="D119"/>
      <c r="E119"/>
      <c r="F119"/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S32</vt:lpstr>
      <vt:lpstr>Feuille type</vt:lpstr>
      <vt:lpstr>Cumul</vt:lpstr>
      <vt:lpstr>'Feuille type'!test</vt:lpstr>
      <vt:lpstr>'S32'!test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cp:lastPrinted>2014-08-04T17:51:11Z</cp:lastPrinted>
  <dcterms:created xsi:type="dcterms:W3CDTF">2014-08-01T11:12:48Z</dcterms:created>
  <dcterms:modified xsi:type="dcterms:W3CDTF">2014-08-04T19:05:42Z</dcterms:modified>
</cp:coreProperties>
</file>