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familles\"/>
    </mc:Choice>
  </mc:AlternateContent>
  <bookViews>
    <workbookView xWindow="0" yWindow="0" windowWidth="28800" windowHeight="14235"/>
  </bookViews>
  <sheets>
    <sheet name="Inventaire" sheetId="2" r:id="rId1"/>
    <sheet name="mail" sheetId="3" r:id="rId2"/>
  </sheets>
  <definedNames>
    <definedName name="_xlnm.Print_Titles" localSheetId="0">Inventaire!$5:$5</definedName>
    <definedName name="RechercheBac">#REF!</definedName>
    <definedName name="RechercheRéférence">InventoryTable[Référence]</definedName>
  </definedNames>
  <calcPr calcId="152511"/>
</workbook>
</file>

<file path=xl/calcChain.xml><?xml version="1.0" encoding="utf-8"?>
<calcChain xmlns="http://schemas.openxmlformats.org/spreadsheetml/2006/main">
  <c r="E95" i="2" l="1"/>
  <c r="J95" i="2"/>
  <c r="K95" i="2"/>
  <c r="E88" i="2"/>
  <c r="E89" i="2"/>
  <c r="E90" i="2"/>
  <c r="E91" i="2"/>
  <c r="J88" i="2"/>
  <c r="J89" i="2"/>
  <c r="J90" i="2"/>
  <c r="J91" i="2"/>
  <c r="K88" i="2"/>
  <c r="K89" i="2"/>
  <c r="K90" i="2"/>
  <c r="K91" i="2"/>
  <c r="E92" i="2"/>
  <c r="E93" i="2"/>
  <c r="E94" i="2"/>
  <c r="E96" i="2"/>
  <c r="J92" i="2"/>
  <c r="J93" i="2"/>
  <c r="J94" i="2"/>
  <c r="J96" i="2"/>
  <c r="K92" i="2"/>
  <c r="K93" i="2"/>
  <c r="K94" i="2"/>
  <c r="K96" i="2"/>
  <c r="E97" i="2"/>
  <c r="E98" i="2"/>
  <c r="E99" i="2"/>
  <c r="E100" i="2"/>
  <c r="J97" i="2"/>
  <c r="J98" i="2"/>
  <c r="J99" i="2"/>
  <c r="J100" i="2"/>
  <c r="K97" i="2"/>
  <c r="K98" i="2"/>
  <c r="K99" i="2"/>
  <c r="K100" i="2"/>
  <c r="E101" i="2"/>
  <c r="E102" i="2"/>
  <c r="E103" i="2"/>
  <c r="J101" i="2"/>
  <c r="J102" i="2"/>
  <c r="J103" i="2"/>
  <c r="K101" i="2"/>
  <c r="K102" i="2"/>
  <c r="K103" i="2"/>
  <c r="E66" i="2"/>
  <c r="E67" i="2"/>
  <c r="E68" i="2"/>
  <c r="E69" i="2"/>
  <c r="E70" i="2"/>
  <c r="E71" i="2"/>
  <c r="J66" i="2"/>
  <c r="J67" i="2"/>
  <c r="J68" i="2"/>
  <c r="J69" i="2"/>
  <c r="J70" i="2"/>
  <c r="J71" i="2"/>
  <c r="K66" i="2"/>
  <c r="K67" i="2"/>
  <c r="K68" i="2"/>
  <c r="K69" i="2"/>
  <c r="K70" i="2"/>
  <c r="K71" i="2"/>
  <c r="E72" i="2"/>
  <c r="E73" i="2"/>
  <c r="E74" i="2"/>
  <c r="E75" i="2"/>
  <c r="E76" i="2"/>
  <c r="E77" i="2"/>
  <c r="J72" i="2"/>
  <c r="J73" i="2"/>
  <c r="J74" i="2"/>
  <c r="J75" i="2"/>
  <c r="J76" i="2"/>
  <c r="J77" i="2"/>
  <c r="K72" i="2"/>
  <c r="K73" i="2"/>
  <c r="K74" i="2"/>
  <c r="K75" i="2"/>
  <c r="K76" i="2"/>
  <c r="K77" i="2"/>
  <c r="E78" i="2"/>
  <c r="E79" i="2"/>
  <c r="E80" i="2"/>
  <c r="E81" i="2"/>
  <c r="E82" i="2"/>
  <c r="E83" i="2"/>
  <c r="J78" i="2"/>
  <c r="J79" i="2"/>
  <c r="J80" i="2"/>
  <c r="J81" i="2"/>
  <c r="J82" i="2"/>
  <c r="J83" i="2"/>
  <c r="K78" i="2"/>
  <c r="K79" i="2"/>
  <c r="K80" i="2"/>
  <c r="K81" i="2"/>
  <c r="K82" i="2"/>
  <c r="K83" i="2"/>
  <c r="E51" i="2"/>
  <c r="E52" i="2"/>
  <c r="E53" i="2"/>
  <c r="E54" i="2"/>
  <c r="E55" i="2"/>
  <c r="J51" i="2"/>
  <c r="J52" i="2"/>
  <c r="J53" i="2"/>
  <c r="J54" i="2"/>
  <c r="J55" i="2"/>
  <c r="K51" i="2"/>
  <c r="K52" i="2"/>
  <c r="K53" i="2"/>
  <c r="K54" i="2"/>
  <c r="K55" i="2"/>
  <c r="E56" i="2"/>
  <c r="E57" i="2"/>
  <c r="E58" i="2"/>
  <c r="E59" i="2"/>
  <c r="E60" i="2"/>
  <c r="J56" i="2"/>
  <c r="J57" i="2"/>
  <c r="J58" i="2"/>
  <c r="J59" i="2"/>
  <c r="J60" i="2"/>
  <c r="K56" i="2"/>
  <c r="K57" i="2"/>
  <c r="K58" i="2"/>
  <c r="K59" i="2"/>
  <c r="K60" i="2"/>
  <c r="E61" i="2"/>
  <c r="E62" i="2"/>
  <c r="E63" i="2"/>
  <c r="E64" i="2"/>
  <c r="E65" i="2"/>
  <c r="J61" i="2"/>
  <c r="J62" i="2"/>
  <c r="J63" i="2"/>
  <c r="J64" i="2"/>
  <c r="J65" i="2"/>
  <c r="K61" i="2"/>
  <c r="K62" i="2"/>
  <c r="K63" i="2"/>
  <c r="K64" i="2"/>
  <c r="K65" i="2"/>
  <c r="E85" i="2"/>
  <c r="J85" i="2"/>
  <c r="K85" i="2"/>
  <c r="E50" i="2"/>
  <c r="J50" i="2"/>
  <c r="K50" i="2"/>
  <c r="E87" i="2"/>
  <c r="J87" i="2"/>
  <c r="K87" i="2"/>
  <c r="E84" i="2"/>
  <c r="J84" i="2"/>
  <c r="K84" i="2"/>
  <c r="E49" i="2"/>
  <c r="J49" i="2"/>
  <c r="K49" i="2"/>
  <c r="E86" i="2"/>
  <c r="J86" i="2"/>
  <c r="K86" i="2"/>
  <c r="F40" i="2" l="1"/>
  <c r="F39" i="2"/>
  <c r="E42" i="2"/>
  <c r="J42" i="2"/>
  <c r="K42" i="2"/>
  <c r="E44" i="2"/>
  <c r="J44" i="2"/>
  <c r="K44" i="2"/>
  <c r="E45" i="2"/>
  <c r="J45" i="2"/>
  <c r="K45" i="2"/>
  <c r="E46" i="2"/>
  <c r="J46" i="2"/>
  <c r="K46" i="2"/>
  <c r="E41" i="2"/>
  <c r="J41" i="2"/>
  <c r="K41" i="2"/>
  <c r="E43" i="2"/>
  <c r="J43" i="2"/>
  <c r="K43" i="2"/>
  <c r="E47" i="2"/>
  <c r="J47" i="2"/>
  <c r="K47" i="2"/>
  <c r="E40" i="2"/>
  <c r="J40" i="2"/>
  <c r="K40" i="2"/>
  <c r="E48" i="2"/>
  <c r="J48" i="2"/>
  <c r="K48" i="2"/>
  <c r="E34" i="2"/>
  <c r="J34" i="2"/>
  <c r="K34" i="2"/>
  <c r="E35" i="2"/>
  <c r="J35" i="2"/>
  <c r="K35" i="2"/>
  <c r="E33" i="2"/>
  <c r="J33" i="2"/>
  <c r="K33" i="2"/>
  <c r="E36" i="2"/>
  <c r="J36" i="2"/>
  <c r="K36" i="2"/>
  <c r="E37" i="2"/>
  <c r="J37" i="2"/>
  <c r="K37" i="2"/>
  <c r="E38" i="2"/>
  <c r="J38" i="2"/>
  <c r="K38" i="2"/>
  <c r="E39" i="2"/>
  <c r="J39" i="2"/>
  <c r="K39" i="2"/>
  <c r="E32" i="2"/>
  <c r="J32" i="2"/>
  <c r="K32" i="2"/>
  <c r="E31" i="2"/>
  <c r="J31" i="2"/>
  <c r="K31" i="2"/>
  <c r="E26" i="2"/>
  <c r="J26" i="2"/>
  <c r="K26" i="2"/>
  <c r="E27" i="2"/>
  <c r="J27" i="2"/>
  <c r="K27" i="2"/>
  <c r="E28" i="2"/>
  <c r="J28" i="2"/>
  <c r="K28" i="2"/>
  <c r="E29" i="2"/>
  <c r="J29" i="2"/>
  <c r="K29" i="2"/>
  <c r="E24" i="2"/>
  <c r="J24" i="2"/>
  <c r="K24" i="2"/>
  <c r="E23" i="2"/>
  <c r="J23" i="2"/>
  <c r="K23" i="2"/>
  <c r="E30" i="2"/>
  <c r="J30" i="2"/>
  <c r="K30" i="2"/>
  <c r="E25" i="2"/>
  <c r="J25" i="2"/>
  <c r="K25" i="2"/>
  <c r="E12" i="2"/>
  <c r="J12" i="2"/>
  <c r="K12" i="2"/>
  <c r="E13" i="2"/>
  <c r="J13" i="2"/>
  <c r="K13" i="2"/>
  <c r="E14" i="2"/>
  <c r="J14" i="2"/>
  <c r="K14" i="2"/>
  <c r="E11" i="2"/>
  <c r="J11" i="2"/>
  <c r="K11" i="2"/>
  <c r="E16" i="2"/>
  <c r="J16" i="2"/>
  <c r="K16" i="2"/>
  <c r="E10" i="2"/>
  <c r="J10" i="2"/>
  <c r="K10" i="2"/>
  <c r="E17" i="2"/>
  <c r="J17" i="2"/>
  <c r="K17" i="2"/>
  <c r="E18" i="2"/>
  <c r="J18" i="2"/>
  <c r="K18" i="2"/>
  <c r="E19" i="2"/>
  <c r="J19" i="2"/>
  <c r="K19" i="2"/>
  <c r="E15" i="2"/>
  <c r="J15" i="2"/>
  <c r="K15" i="2"/>
  <c r="E20" i="2"/>
  <c r="J20" i="2"/>
  <c r="K20" i="2"/>
  <c r="E9" i="2"/>
  <c r="J9" i="2"/>
  <c r="K9" i="2"/>
  <c r="E21" i="2"/>
  <c r="J21" i="2"/>
  <c r="K21" i="2"/>
  <c r="E22" i="2"/>
  <c r="J22" i="2"/>
  <c r="K22" i="2"/>
  <c r="E125" i="2" l="1"/>
  <c r="J125" i="2"/>
  <c r="K125" i="2"/>
  <c r="E124" i="2"/>
  <c r="J124" i="2"/>
  <c r="K124" i="2"/>
  <c r="E123" i="2"/>
  <c r="J123" i="2"/>
  <c r="K123" i="2"/>
  <c r="E126" i="2"/>
  <c r="J126" i="2"/>
  <c r="K126" i="2"/>
  <c r="E127" i="2"/>
  <c r="J127" i="2"/>
  <c r="K127" i="2"/>
  <c r="E119" i="2"/>
  <c r="J119" i="2"/>
  <c r="K119" i="2"/>
  <c r="E121" i="2"/>
  <c r="J121" i="2"/>
  <c r="K121" i="2"/>
  <c r="E120" i="2"/>
  <c r="J120" i="2"/>
  <c r="K120" i="2"/>
  <c r="E118" i="2"/>
  <c r="J118" i="2"/>
  <c r="K118" i="2"/>
  <c r="E122" i="2"/>
  <c r="J122" i="2"/>
  <c r="K122" i="2"/>
  <c r="E129" i="2"/>
  <c r="J129" i="2"/>
  <c r="K129" i="2"/>
  <c r="E116" i="2"/>
  <c r="J116" i="2"/>
  <c r="K116" i="2"/>
  <c r="E117" i="2"/>
  <c r="J117" i="2"/>
  <c r="K117" i="2"/>
  <c r="E128" i="2"/>
  <c r="J128" i="2"/>
  <c r="K128" i="2"/>
  <c r="E109" i="2"/>
  <c r="J109" i="2"/>
  <c r="K109" i="2"/>
  <c r="E110" i="2"/>
  <c r="J110" i="2"/>
  <c r="K110" i="2"/>
  <c r="E111" i="2"/>
  <c r="J111" i="2"/>
  <c r="K111" i="2"/>
  <c r="E112" i="2"/>
  <c r="J112" i="2"/>
  <c r="K112" i="2"/>
  <c r="E108" i="2"/>
  <c r="J108" i="2"/>
  <c r="K108" i="2"/>
  <c r="E113" i="2"/>
  <c r="J113" i="2"/>
  <c r="K113" i="2"/>
  <c r="E114" i="2"/>
  <c r="J114" i="2"/>
  <c r="K114" i="2"/>
  <c r="E115" i="2"/>
  <c r="J115" i="2"/>
  <c r="K115" i="2"/>
  <c r="E106" i="2"/>
  <c r="J106" i="2"/>
  <c r="K106" i="2"/>
  <c r="E107" i="2"/>
  <c r="J107" i="2"/>
  <c r="K107" i="2"/>
  <c r="E130" i="2"/>
  <c r="J130" i="2"/>
  <c r="K130" i="2"/>
  <c r="J143" i="2"/>
  <c r="E139" i="2"/>
  <c r="E140" i="2"/>
  <c r="E141" i="2"/>
  <c r="E142" i="2"/>
  <c r="J139" i="2"/>
  <c r="J140" i="2"/>
  <c r="J141" i="2"/>
  <c r="J142" i="2"/>
  <c r="K139" i="2"/>
  <c r="K140" i="2"/>
  <c r="K141" i="2"/>
  <c r="K142" i="2"/>
  <c r="E143" i="2"/>
  <c r="K143" i="2"/>
  <c r="E144" i="2"/>
  <c r="J144" i="2"/>
  <c r="K144" i="2"/>
  <c r="E145" i="2"/>
  <c r="J145" i="2"/>
  <c r="K145" i="2"/>
  <c r="E137" i="2"/>
  <c r="J137" i="2"/>
  <c r="K137" i="2"/>
  <c r="E135" i="2"/>
  <c r="J135" i="2"/>
  <c r="K135" i="2"/>
  <c r="E134" i="2"/>
  <c r="J134" i="2"/>
  <c r="K134" i="2"/>
  <c r="E136" i="2"/>
  <c r="J136" i="2"/>
  <c r="K136" i="2"/>
  <c r="E138" i="2"/>
  <c r="J138" i="2"/>
  <c r="K138" i="2"/>
  <c r="E131" i="2"/>
  <c r="J131" i="2"/>
  <c r="K131" i="2"/>
  <c r="E132" i="2"/>
  <c r="J132" i="2"/>
  <c r="K132" i="2"/>
  <c r="E133" i="2"/>
  <c r="J133" i="2"/>
  <c r="K133" i="2"/>
  <c r="E146" i="2"/>
  <c r="J146" i="2"/>
  <c r="K146" i="2"/>
  <c r="E7" i="2" l="1"/>
  <c r="E8" i="2"/>
  <c r="E104" i="2"/>
  <c r="E105" i="2"/>
  <c r="E6" i="2"/>
  <c r="D3" i="2" l="1"/>
  <c r="K6" i="2"/>
  <c r="K7" i="2"/>
  <c r="K8" i="2"/>
  <c r="K104" i="2"/>
  <c r="K105" i="2"/>
  <c r="J7" i="2" l="1"/>
  <c r="J8" i="2"/>
  <c r="J104" i="2"/>
  <c r="J105" i="2"/>
  <c r="J6" i="2"/>
  <c r="B3" i="2" l="1"/>
  <c r="F3" i="2"/>
</calcChain>
</file>

<file path=xl/sharedStrings.xml><?xml version="1.0" encoding="utf-8"?>
<sst xmlns="http://schemas.openxmlformats.org/spreadsheetml/2006/main" count="445" uniqueCount="252">
  <si>
    <t>Référence</t>
  </si>
  <si>
    <t>T345</t>
  </si>
  <si>
    <t>T5789</t>
  </si>
  <si>
    <t>T9876</t>
  </si>
  <si>
    <t>T098</t>
  </si>
  <si>
    <t>VALEUR TOTALE INVENTAIRE</t>
  </si>
  <si>
    <t>NOMBRE BACS :</t>
  </si>
  <si>
    <t>ARTICLES D’INVENTAIRE :</t>
  </si>
  <si>
    <t>DESCRIPTION</t>
  </si>
  <si>
    <t>N° BAC</t>
  </si>
  <si>
    <t>QTÉ</t>
  </si>
  <si>
    <t>QTÉ RÉAPPROVISIONNEMENT</t>
  </si>
  <si>
    <t>COÛT</t>
  </si>
  <si>
    <t>VALEUR INVENTAIRE</t>
  </si>
  <si>
    <t>RÉAPPROVISIONNER</t>
  </si>
  <si>
    <t>CODE BARRE</t>
  </si>
  <si>
    <t>VB0086</t>
  </si>
  <si>
    <t>VB0105</t>
  </si>
  <si>
    <t>VB0087</t>
  </si>
  <si>
    <t>*VB0086*</t>
  </si>
  <si>
    <t>*VB0087*</t>
  </si>
  <si>
    <t>*VB0105*</t>
  </si>
  <si>
    <t>MLC003</t>
  </si>
  <si>
    <t>CENTREUR</t>
  </si>
  <si>
    <t>MLOO15</t>
  </si>
  <si>
    <t>*MLC003*</t>
  </si>
  <si>
    <t>*MLOO15*</t>
  </si>
  <si>
    <t>BP45BL</t>
  </si>
  <si>
    <t>RECU DE BUSE</t>
  </si>
  <si>
    <t>BP46BL</t>
  </si>
  <si>
    <t>BP58BL</t>
  </si>
  <si>
    <t>IE02100</t>
  </si>
  <si>
    <t>IE3100</t>
  </si>
  <si>
    <t>IE08070</t>
  </si>
  <si>
    <t>IE08090</t>
  </si>
  <si>
    <t>IE09090</t>
  </si>
  <si>
    <t>IE09070</t>
  </si>
  <si>
    <t>IABBO1,750</t>
  </si>
  <si>
    <t>IE02TP,750</t>
  </si>
  <si>
    <t>IE02TP21,0</t>
  </si>
  <si>
    <t>IEO2TPBL</t>
  </si>
  <si>
    <t>IE08TPBL</t>
  </si>
  <si>
    <t>IEO9TPBL</t>
  </si>
  <si>
    <t>RLBD12750</t>
  </si>
  <si>
    <t>*BP45BL*</t>
  </si>
  <si>
    <t>*BP46BL*</t>
  </si>
  <si>
    <t>*BP58BL*</t>
  </si>
  <si>
    <t>*IE3100*</t>
  </si>
  <si>
    <t>*IE08070*</t>
  </si>
  <si>
    <t>*IE08090*</t>
  </si>
  <si>
    <t>*IE09090*</t>
  </si>
  <si>
    <t>*IE09070*</t>
  </si>
  <si>
    <t>*IEO2TPBL*</t>
  </si>
  <si>
    <t>*IE08TPBL*</t>
  </si>
  <si>
    <t>*IEO9TPBL*</t>
  </si>
  <si>
    <t>*RLBD12750*</t>
  </si>
  <si>
    <t>*IE02100*</t>
  </si>
  <si>
    <t>INVENTAIRE MOLD MASTERS</t>
  </si>
  <si>
    <t>TSO422</t>
  </si>
  <si>
    <t>TSO429</t>
  </si>
  <si>
    <t>EMBOUTS</t>
  </si>
  <si>
    <t>TSO420</t>
  </si>
  <si>
    <t>TSLM031</t>
  </si>
  <si>
    <t>TS0432</t>
  </si>
  <si>
    <t>TS0374</t>
  </si>
  <si>
    <t>TSO375</t>
  </si>
  <si>
    <t>TS0433</t>
  </si>
  <si>
    <t>*TS0433*</t>
  </si>
  <si>
    <t>*TSO375*</t>
  </si>
  <si>
    <t>*TS0374*</t>
  </si>
  <si>
    <t>*TS0432*</t>
  </si>
  <si>
    <t>*TSLM031*</t>
  </si>
  <si>
    <t>*TSO420*</t>
  </si>
  <si>
    <t>*TSO429*</t>
  </si>
  <si>
    <t>*TSO422*</t>
  </si>
  <si>
    <t>TS0463</t>
  </si>
  <si>
    <t>TS0595</t>
  </si>
  <si>
    <t>TS0476</t>
  </si>
  <si>
    <t>TSL010</t>
  </si>
  <si>
    <t>TSL012</t>
  </si>
  <si>
    <t>TLS013</t>
  </si>
  <si>
    <t>TSL014</t>
  </si>
  <si>
    <t>TSL042</t>
  </si>
  <si>
    <t>TSL076</t>
  </si>
  <si>
    <t>TSL120</t>
  </si>
  <si>
    <t>TSM031</t>
  </si>
  <si>
    <t>TSM032</t>
  </si>
  <si>
    <t>TSM041</t>
  </si>
  <si>
    <t>TSL045</t>
  </si>
  <si>
    <t>TSLM024</t>
  </si>
  <si>
    <t>TSM082</t>
  </si>
  <si>
    <t>TSM085</t>
  </si>
  <si>
    <t>*TSM085*</t>
  </si>
  <si>
    <t>*TSM082*</t>
  </si>
  <si>
    <t>*TSLM024*</t>
  </si>
  <si>
    <t>*TSL045*</t>
  </si>
  <si>
    <t>*TSM041*</t>
  </si>
  <si>
    <t>*TSM032*</t>
  </si>
  <si>
    <t>*TSM031*</t>
  </si>
  <si>
    <t>*TSL120*</t>
  </si>
  <si>
    <t>*TSL076*</t>
  </si>
  <si>
    <t>*TSL042*</t>
  </si>
  <si>
    <t>*TSL014*</t>
  </si>
  <si>
    <t>*TLS013*</t>
  </si>
  <si>
    <t>*TSL012*</t>
  </si>
  <si>
    <t>*TSL010*</t>
  </si>
  <si>
    <t>*TS0476*</t>
  </si>
  <si>
    <t>*TS0595*</t>
  </si>
  <si>
    <t>*TS0463*</t>
  </si>
  <si>
    <t>*IABBO1-750*</t>
  </si>
  <si>
    <t>*IE02TP-750*</t>
  </si>
  <si>
    <t>*IE02TP21-0*</t>
  </si>
  <si>
    <t>T4</t>
  </si>
  <si>
    <t>HP0100BR</t>
  </si>
  <si>
    <t>RESITANCE</t>
  </si>
  <si>
    <t>HP0101BR</t>
  </si>
  <si>
    <t>HP0102BR</t>
  </si>
  <si>
    <t>HP0108BR</t>
  </si>
  <si>
    <t>HP0103BR</t>
  </si>
  <si>
    <t>HP0104BR</t>
  </si>
  <si>
    <t>HP0105BR</t>
  </si>
  <si>
    <t>HP0106BR</t>
  </si>
  <si>
    <t>HP0107BR</t>
  </si>
  <si>
    <t>HP0109BR</t>
  </si>
  <si>
    <t>HP0110BR</t>
  </si>
  <si>
    <t>HP0111BR</t>
  </si>
  <si>
    <t>HP0112BR</t>
  </si>
  <si>
    <t>HP0113BR</t>
  </si>
  <si>
    <t>*HP0100BR</t>
  </si>
  <si>
    <t>*HP0101BR*</t>
  </si>
  <si>
    <t>*HP0102BR*</t>
  </si>
  <si>
    <t>*HP0103BR*</t>
  </si>
  <si>
    <t>*HP0104BR*</t>
  </si>
  <si>
    <t>*HP0105BR*</t>
  </si>
  <si>
    <t>*HP0106BR*</t>
  </si>
  <si>
    <t>*HP0107BR*</t>
  </si>
  <si>
    <t>*HP0108BR*</t>
  </si>
  <si>
    <t>*HP0109BR*</t>
  </si>
  <si>
    <t>*HP0110BR*</t>
  </si>
  <si>
    <t>*HP0111BR*</t>
  </si>
  <si>
    <t>*HP0112BR*</t>
  </si>
  <si>
    <t>*HP0113BR*</t>
  </si>
  <si>
    <t>VHPY78CN</t>
  </si>
  <si>
    <t>VPHY60CN</t>
  </si>
  <si>
    <t>VHPY87CN</t>
  </si>
  <si>
    <t>VPHY113CN</t>
  </si>
  <si>
    <t>VPHY76CN</t>
  </si>
  <si>
    <t>VPHY112CN</t>
  </si>
  <si>
    <t>VPHY80CN</t>
  </si>
  <si>
    <t>VPHY77CN</t>
  </si>
  <si>
    <t xml:space="preserve">OBTU </t>
  </si>
  <si>
    <t>OBTU  D8X387</t>
  </si>
  <si>
    <t>OBTU  D8X457</t>
  </si>
  <si>
    <t>OBTU  D5X385</t>
  </si>
  <si>
    <t>OBTU  D8X487</t>
  </si>
  <si>
    <t>OBTU  D8X665</t>
  </si>
  <si>
    <t>OBTU  D8X335</t>
  </si>
  <si>
    <t>OBTU  D9,5X485</t>
  </si>
  <si>
    <t>*VPHY77CN*</t>
  </si>
  <si>
    <t>*VPHY80CN*</t>
  </si>
  <si>
    <t>*VPHY112CN*</t>
  </si>
  <si>
    <t>*VPHY76CN*</t>
  </si>
  <si>
    <t>*VPHY113CN*</t>
  </si>
  <si>
    <t>*VHPY87CN*</t>
  </si>
  <si>
    <t>*VPHY60CN*</t>
  </si>
  <si>
    <t>*VHPY78CN*</t>
  </si>
  <si>
    <t>BUSE</t>
  </si>
  <si>
    <t>NZDD2B1A088-A</t>
  </si>
  <si>
    <t>NZDD2B1A108-A</t>
  </si>
  <si>
    <t>NZDD2B1A128-A</t>
  </si>
  <si>
    <t>NZDD2B2A028-A</t>
  </si>
  <si>
    <t>NZDD2B2A068-A</t>
  </si>
  <si>
    <t>NZDD2B2A148-A</t>
  </si>
  <si>
    <t>NZDD2B3A048-A</t>
  </si>
  <si>
    <t>NZMSDB1A048-ER</t>
  </si>
  <si>
    <t>*NZDD2B1A088-A*</t>
  </si>
  <si>
    <t>*NZDD2B1A108-A*</t>
  </si>
  <si>
    <t>*NZDD2B1A128-A*</t>
  </si>
  <si>
    <t>*NZDD2B2A028-A*</t>
  </si>
  <si>
    <t>*NZDD2B2A068-A*</t>
  </si>
  <si>
    <t>*NZDD2B2A148-A*</t>
  </si>
  <si>
    <t>*NZDD2B3A048-A*</t>
  </si>
  <si>
    <t>*NZMSDB1A048-ER*</t>
  </si>
  <si>
    <t>NZDD2B3A068-A</t>
  </si>
  <si>
    <t>REHAUSSE</t>
  </si>
  <si>
    <t>NZDD2B3A088-A</t>
  </si>
  <si>
    <t>NZDH1B1A040</t>
  </si>
  <si>
    <t>NZDH1B1A065</t>
  </si>
  <si>
    <t>NZMSB1A068</t>
  </si>
  <si>
    <t>NZDH1B1A90</t>
  </si>
  <si>
    <t>NZMSHB2A090-E</t>
  </si>
  <si>
    <t>NZMSDB1A108</t>
  </si>
  <si>
    <t>NZMSHB1A115-F</t>
  </si>
  <si>
    <t>NZDH1B1A115</t>
  </si>
  <si>
    <t>NZDH1B1A140</t>
  </si>
  <si>
    <t>NZDH1B1A165</t>
  </si>
  <si>
    <t>NZDH1B1A190-R1</t>
  </si>
  <si>
    <t>NZDH1B1A190</t>
  </si>
  <si>
    <t>NZMSHB1A190-E</t>
  </si>
  <si>
    <t>NZDH1B1A240</t>
  </si>
  <si>
    <t>NZDH1B1A215</t>
  </si>
  <si>
    <t>NZDH1B1A290</t>
  </si>
  <si>
    <t>NZDH1B1A440D16</t>
  </si>
  <si>
    <t>NZDH1B4A440D18</t>
  </si>
  <si>
    <t>NZDH1B2A065</t>
  </si>
  <si>
    <t>NZDH1B2A090</t>
  </si>
  <si>
    <t>NZFH1B1A350</t>
  </si>
  <si>
    <t>NZMH1B1A090</t>
  </si>
  <si>
    <t>NOM DU MOULE</t>
  </si>
  <si>
    <t>NZMSHB2A140-E</t>
  </si>
  <si>
    <t>NZMSDB1A128-E</t>
  </si>
  <si>
    <t>NZMSDB1A148-ER</t>
  </si>
  <si>
    <t>NZMSDB1A168-E</t>
  </si>
  <si>
    <t>NZMSDB1A168-ER</t>
  </si>
  <si>
    <t>NZMSHB1A115</t>
  </si>
  <si>
    <t>NZDD2B1A208R12</t>
  </si>
  <si>
    <t>NZMSSHB1A365-E</t>
  </si>
  <si>
    <t>NZMSSHB1A240-F</t>
  </si>
  <si>
    <t>NZMSSHB1A290-E</t>
  </si>
  <si>
    <t>VERINS</t>
  </si>
  <si>
    <t>HYCYLB02</t>
  </si>
  <si>
    <t>HYCYLB03</t>
  </si>
  <si>
    <t>HYCYLB08</t>
  </si>
  <si>
    <t>HYCYLT02</t>
  </si>
  <si>
    <t>HYPISB16</t>
  </si>
  <si>
    <t>HYPIST07</t>
  </si>
  <si>
    <t>HYPIST03</t>
  </si>
  <si>
    <t>HYPISB03</t>
  </si>
  <si>
    <t>HYPISB06</t>
  </si>
  <si>
    <t>HYPIST11</t>
  </si>
  <si>
    <t>PN1620X</t>
  </si>
  <si>
    <t>PNOR2-129</t>
  </si>
  <si>
    <t>HYORG016</t>
  </si>
  <si>
    <t>HYORG127</t>
  </si>
  <si>
    <t>HYORG132</t>
  </si>
  <si>
    <t>HYORG136</t>
  </si>
  <si>
    <t>RODSEAL04C</t>
  </si>
  <si>
    <t>KIT JOINT</t>
  </si>
  <si>
    <t>THERMOCOUPLE</t>
  </si>
  <si>
    <t>DIAM1X200</t>
  </si>
  <si>
    <t>DIAM1X250</t>
  </si>
  <si>
    <t>DIAL1X300</t>
  </si>
  <si>
    <t>DIAM1X500</t>
  </si>
  <si>
    <t>DIAM1,5X110</t>
  </si>
  <si>
    <t>DIAM1,5X250</t>
  </si>
  <si>
    <t>DIAM1,5X500</t>
  </si>
  <si>
    <t>DIAM1,5X750</t>
  </si>
  <si>
    <t>DIAM1X150</t>
  </si>
  <si>
    <t>EG</t>
  </si>
  <si>
    <t>nom.prenom@xxx.fr</t>
  </si>
  <si>
    <t>CM</t>
  </si>
  <si>
    <t>nom1.prenom@xxx.fr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</si>
</sst>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7" x14ac:knownFonts="1">
    <font>
      <sz val="10"/>
      <color theme="3" tint="0.1499679555650502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6"/>
      <color theme="4"/>
      <name val="Franklin Gothic Medium"/>
      <family val="2"/>
      <scheme val="major"/>
    </font>
    <font>
      <sz val="10"/>
      <color theme="3"/>
      <name val="Franklin Gothic Medium"/>
      <family val="2"/>
      <scheme val="minor"/>
    </font>
    <font>
      <sz val="10"/>
      <color theme="3" tint="0.14996795556505021"/>
      <name val="Franklin Gothic Medium"/>
      <family val="2"/>
      <scheme val="major"/>
    </font>
    <font>
      <sz val="26"/>
      <color theme="3" tint="0.14996795556505021"/>
      <name val="C39HrP48DhTt"/>
    </font>
  </fonts>
  <fills count="2">
    <fill>
      <patternFill patternType="none"/>
    </fill>
    <fill>
      <patternFill patternType="gray125"/>
    </fill>
  </fills>
  <borders count="3">
    <border>
      <left/>
      <right/>
      <top/>
      <bottom/>
      <diagonal/>
    </border>
    <border>
      <left/>
      <right/>
      <top/>
      <bottom style="medium">
        <color theme="4" tint="0.39997558519241921"/>
      </bottom>
      <diagonal/>
    </border>
    <border>
      <left/>
      <right/>
      <top/>
      <bottom style="medium">
        <color theme="4" tint="0.39994506668294322"/>
      </bottom>
      <diagonal/>
    </border>
  </borders>
  <cellStyleXfs count="6">
    <xf numFmtId="0" fontId="0" fillId="0" borderId="0">
      <alignment vertical="center"/>
    </xf>
    <xf numFmtId="0" fontId="1" fillId="0" borderId="2" applyNumberFormat="0" applyFill="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cellStyleXfs>
  <cellXfs count="15">
    <xf numFmtId="0" fontId="0" fillId="0" borderId="0" xfId="0">
      <alignment vertical="center"/>
    </xf>
    <xf numFmtId="0" fontId="1" fillId="0" borderId="2" xfId="1" applyAlignment="1">
      <alignment vertical="center"/>
    </xf>
    <xf numFmtId="0" fontId="2" fillId="0" borderId="0" xfId="3"/>
    <xf numFmtId="0" fontId="3" fillId="0" borderId="0" xfId="2" applyAlignment="1">
      <alignment horizontal="left"/>
    </xf>
    <xf numFmtId="0" fontId="2" fillId="0" borderId="0" xfId="3" applyAlignment="1"/>
    <xf numFmtId="0" fontId="0" fillId="0" borderId="0" xfId="0" applyAlignment="1">
      <alignment horizontal="left" vertical="center" indent="1"/>
    </xf>
    <xf numFmtId="0" fontId="0" fillId="0" borderId="0" xfId="0" applyAlignment="1">
      <alignment horizontal="center" vertical="center"/>
    </xf>
    <xf numFmtId="0" fontId="0" fillId="0" borderId="0" xfId="0" applyNumberFormat="1" applyAlignment="1">
      <alignment horizontal="left" vertical="center" indent="1"/>
    </xf>
    <xf numFmtId="0" fontId="1" fillId="0" borderId="2" xfId="1" applyAlignment="1"/>
    <xf numFmtId="0" fontId="5" fillId="0" borderId="0" xfId="0" applyFont="1" applyAlignment="1">
      <alignment horizontal="left" vertical="center" indent="1"/>
    </xf>
    <xf numFmtId="0" fontId="5" fillId="0" borderId="0" xfId="0" applyFont="1" applyAlignment="1">
      <alignment horizontal="center" vertical="center"/>
    </xf>
    <xf numFmtId="164" fontId="0" fillId="0" borderId="0" xfId="0" applyNumberFormat="1" applyAlignment="1">
      <alignment vertical="center"/>
    </xf>
    <xf numFmtId="164" fontId="3" fillId="0" borderId="0" xfId="2" applyNumberFormat="1" applyAlignment="1">
      <alignment horizontal="left"/>
    </xf>
    <xf numFmtId="0" fontId="6" fillId="0" borderId="0" xfId="0" applyFont="1" applyAlignment="1">
      <alignment horizontal="left" vertical="center" indent="1"/>
    </xf>
    <xf numFmtId="0" fontId="0" fillId="0" borderId="0" xfId="0" applyNumberFormat="1" applyAlignment="1">
      <alignment horizontal="center" vertical="center"/>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25">
    <dxf>
      <alignment horizontal="left" vertical="bottom" textRotation="0" wrapText="0" indent="0" justifyLastLine="0" shrinkToFit="0" readingOrder="0"/>
    </dxf>
    <dxf>
      <numFmt numFmtId="0" formatCode="General"/>
      <alignment horizontal="center" vertical="center" textRotation="0" wrapText="0" indent="0" justifyLastLine="0" shrinkToFit="0" readingOrder="0"/>
    </dxf>
    <dxf>
      <numFmt numFmtId="164" formatCode="#,##0.00\ &quot;€&quot;"/>
      <alignment horizontal="general" vertical="center" textRotation="0" wrapText="0" indent="0" justifyLastLine="0" shrinkToFit="0" readingOrder="0"/>
    </dxf>
    <dxf>
      <alignment horizontal="left" vertical="bottom" textRotation="0" wrapText="0" indent="0" justifyLastLine="0" shrinkToFit="0" readingOrder="0"/>
    </dxf>
    <dxf>
      <numFmt numFmtId="164" formatCode="#,##0.00\ &quot;€&quot;"/>
      <alignment horizontal="general" vertical="center" textRotation="0" wrapText="0" indent="0" justifyLastLine="0" shrinkToFit="0" readingOrder="0"/>
    </dxf>
    <dxf>
      <alignment horizontal="left" vertical="bottom"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left" vertical="bottom" textRotation="0" wrapText="0" indent="0" justifyLastLine="0" shrinkToFit="0" readingOrder="0"/>
    </dxf>
    <dxf>
      <alignment horizontal="left" vertical="center" textRotation="0" wrapText="0" indent="1" justifyLastLine="0" shrinkToFit="0" readingOrder="0"/>
    </dxf>
    <dxf>
      <alignment horizontal="left" vertical="bottom" textRotation="0" wrapText="0" indent="0" justifyLastLine="0" shrinkToFit="0" readingOrder="0"/>
    </dxf>
    <dxf>
      <numFmt numFmtId="0" formatCode="General"/>
      <alignment horizontal="left" vertical="center" textRotation="0" wrapText="0" indent="1" justifyLastLine="0" shrinkToFit="0" readingOrder="0"/>
    </dxf>
    <dxf>
      <alignment horizontal="left" vertical="bottom" textRotation="0" wrapText="0" indent="0" justifyLastLine="0" shrinkToFit="0" readingOrder="0"/>
    </dxf>
    <dxf>
      <alignment horizontal="left" vertical="center" textRotation="0" wrapText="0" indent="1" justifyLastLine="0" shrinkToFit="0" readingOrder="0"/>
    </dxf>
    <dxf>
      <alignment horizontal="left" vertical="bottom" textRotation="0" wrapText="0" indent="0" justifyLastLine="0" shrinkToFit="0" readingOrder="0"/>
    </dxf>
    <dxf>
      <alignment horizontal="left" vertical="center" textRotation="0" wrapText="0" indent="1" justifyLastLine="0" shrinkToFit="0" readingOrder="0"/>
    </dxf>
    <dxf>
      <alignment horizontal="left" vertical="bottom" textRotation="0" wrapText="0" indent="0" justifyLastLine="0" shrinkToFit="0" readingOrder="0"/>
    </dxf>
    <dxf>
      <alignment horizontal="left" vertical="center" textRotation="0" wrapText="0" indent="1" justifyLastLine="0" shrinkToFit="0" readingOrder="0"/>
    </dxf>
    <dxf>
      <alignment vertical="center" textRotation="0" wrapText="0" indent="0" justifyLastLine="0" shrinkToFit="0" readingOrder="0"/>
    </dxf>
    <dxf>
      <alignment vertical="center" textRotation="0" wrapText="0" indent="0" justifyLastLine="0" shrinkToFit="0" readingOrder="0"/>
    </dxf>
    <dxf>
      <font>
        <strike/>
        <outline/>
        <shadow/>
        <u val="none"/>
        <vertAlign val="baseline"/>
        <sz val="10"/>
        <color theme="3" tint="0.14996795556505021"/>
        <name val="Franklin Gothic Medium"/>
        <scheme val="major"/>
      </font>
      <alignment horizontal="left" vertical="center" textRotation="0" wrapText="0" relativeIndent="1" justifyLastLine="0" shrinkToFit="0" readingOrder="0"/>
    </dxf>
    <dxf>
      <font>
        <b/>
        <i val="0"/>
      </font>
    </dxf>
    <dxf>
      <fill>
        <patternFill>
          <bgColor theme="2" tint="-4.9989318521683403E-2"/>
        </patternFill>
      </fill>
    </dxf>
    <dxf>
      <font>
        <b val="0"/>
        <i val="0"/>
        <color theme="0"/>
      </font>
      <fill>
        <patternFill patternType="solid">
          <fgColor theme="4"/>
          <bgColor theme="4"/>
        </patternFill>
      </fill>
    </dxf>
    <dxf>
      <border>
        <vertical style="thick">
          <color theme="0"/>
        </vertical>
      </border>
    </dxf>
  </dxfs>
  <tableStyles count="1" defaultTableStyle="Warehouse Inventory" defaultPivotStyle="PivotStyleMedium2">
    <tableStyle name="Warehouse Inventory" pivot="0" count="3">
      <tableStyleElement type="wholeTable" dxfId="24"/>
      <tableStyleElement type="headerRow" dxfId="23"/>
      <tableStyleElement type="secondRowStripe" dxfId="2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InventoryTable" displayName="InventoryTable" ref="B5:K146" headerRowDxfId="20" dataDxfId="19" totalsRowDxfId="18">
  <autoFilter ref="B5:K146"/>
  <sortState ref="B3:F12">
    <sortCondition ref="C2:C12"/>
  </sortState>
  <tableColumns count="10">
    <tableColumn id="1" name="Référence" totalsRowLabel="Totals" dataDxfId="17" totalsRowDxfId="16"/>
    <tableColumn id="2" name="DESCRIPTION" dataDxfId="15" totalsRowDxfId="14"/>
    <tableColumn id="3" name="N° BAC" dataDxfId="13" totalsRowDxfId="12"/>
    <tableColumn id="4" name="NOM DU MOULE" dataDxfId="11" totalsRowDxfId="10">
      <calculatedColumnFormula>IFERROR(VLOOKUP(InventoryTable[[#This Row],[N° BAC]],#REF!,3,FALSE),"")</calculatedColumnFormula>
    </tableColumn>
    <tableColumn id="5" name="CODE BARRE" dataDxfId="9" totalsRowDxfId="8"/>
    <tableColumn id="6" name="QTÉ" dataDxfId="7"/>
    <tableColumn id="8" name="QTÉ RÉAPPROVISIONNEMENT" dataDxfId="6" totalsRowDxfId="5"/>
    <tableColumn id="7" name="COÛT" dataDxfId="4" totalsRowDxfId="3"/>
    <tableColumn id="10" name="VALEUR INVENTAIRE" dataDxfId="2">
      <calculatedColumnFormula>InventoryTable[[#This Row],[QTÉ]]*InventoryTable[[#This Row],[COÛT]]</calculatedColumnFormula>
    </tableColumn>
    <tableColumn id="9" name="RÉAPPROVISIONNER" dataDxfId="1" totalsRowDxfId="0">
      <calculatedColumnFormula>IF(InventoryTable[[#This Row],[QTÉ]]&lt;=InventoryTable[[#This Row],[QTÉ RÉAPPROVISIONNEMENT]],1,0)</calculatedColumnFormula>
    </tableColumn>
  </tableColumns>
  <tableStyleInfo name="Warehouse Inventory" showFirstColumn="0" showLastColumn="0" showRowStripes="1" showColumnStripes="0"/>
  <extLst>
    <ext xmlns:x14="http://schemas.microsoft.com/office/spreadsheetml/2009/9/main" uri="{504A1905-F514-4f6f-8877-14C23A59335A}">
      <x14:table altText="Inventaire" altTextSummary="Liste d’articles d’inventaire et de détails tels que Référence, , Description, N° bac, Emplacement, Unité, QTÉ, QTÉ RÉAPPROVISIONNEMENT, Coût, Valeur inventaire et Statut réapprovisionnement."/>
    </ext>
  </extLst>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InventoryList">
    <tabColor theme="4"/>
    <pageSetUpPr autoPageBreaks="0" fitToPage="1"/>
  </sheetPr>
  <dimension ref="B1:K146"/>
  <sheetViews>
    <sheetView showGridLines="0" tabSelected="1" zoomScaleNormal="100" workbookViewId="0">
      <selection activeCell="C150" sqref="C150"/>
    </sheetView>
  </sheetViews>
  <sheetFormatPr baseColWidth="10" defaultColWidth="9" defaultRowHeight="16.5" customHeight="1" x14ac:dyDescent="0.25"/>
  <cols>
    <col min="1" max="1" width="2.125" customWidth="1"/>
    <col min="2" max="2" width="16.875" customWidth="1"/>
    <col min="3" max="3" width="22.875" customWidth="1"/>
    <col min="4" max="4" width="11.75" customWidth="1"/>
    <col min="5" max="5" width="19.875" customWidth="1"/>
    <col min="6" max="6" width="17.5" customWidth="1"/>
    <col min="7" max="7" width="9.25" customWidth="1"/>
    <col min="8" max="8" width="26.75" customWidth="1"/>
    <col min="9" max="9" width="11.75" customWidth="1"/>
    <col min="10" max="11" width="21" customWidth="1"/>
    <col min="12" max="13" width="18.125" customWidth="1"/>
    <col min="14" max="14" width="12.875" customWidth="1"/>
  </cols>
  <sheetData>
    <row r="1" spans="2:11" ht="54" customHeight="1" thickBot="1" x14ac:dyDescent="0.5">
      <c r="B1" s="8" t="s">
        <v>57</v>
      </c>
      <c r="C1" s="1"/>
      <c r="D1" s="1"/>
      <c r="E1" s="1"/>
      <c r="F1" s="1"/>
      <c r="G1" s="1"/>
      <c r="H1" s="1"/>
      <c r="I1" s="1"/>
      <c r="J1" s="1"/>
      <c r="K1" s="1"/>
    </row>
    <row r="2" spans="2:11" ht="28.5" customHeight="1" x14ac:dyDescent="0.3">
      <c r="B2" s="2" t="s">
        <v>5</v>
      </c>
      <c r="D2" s="2" t="s">
        <v>6</v>
      </c>
      <c r="F2" s="4" t="s">
        <v>7</v>
      </c>
    </row>
    <row r="3" spans="2:11" ht="20.25" customHeight="1" x14ac:dyDescent="0.35">
      <c r="B3" s="12">
        <f>SUM(InventoryTable[VALEUR INVENTAIRE])</f>
        <v>230999.69999999998</v>
      </c>
      <c r="D3" s="3">
        <f>SUMPRODUCT((1/COUNTIF(InventoryTable[N° BAC],InventoryTable[N° BAC]&amp;"")))</f>
        <v>5.9999999999999982</v>
      </c>
      <c r="F3" s="3">
        <f>COUNTA(InventoryTable[DESCRIPTION])</f>
        <v>141</v>
      </c>
    </row>
    <row r="5" spans="2:11" ht="16.5" customHeight="1" x14ac:dyDescent="0.25">
      <c r="B5" s="9" t="s">
        <v>0</v>
      </c>
      <c r="C5" s="9" t="s">
        <v>8</v>
      </c>
      <c r="D5" s="9" t="s">
        <v>9</v>
      </c>
      <c r="E5" s="9" t="s">
        <v>208</v>
      </c>
      <c r="F5" s="9" t="s">
        <v>15</v>
      </c>
      <c r="G5" s="10" t="s">
        <v>10</v>
      </c>
      <c r="H5" s="10" t="s">
        <v>11</v>
      </c>
      <c r="I5" s="9" t="s">
        <v>12</v>
      </c>
      <c r="J5" s="9" t="s">
        <v>13</v>
      </c>
      <c r="K5" s="9" t="s">
        <v>14</v>
      </c>
    </row>
    <row r="6" spans="2:11" ht="16.5" customHeight="1" x14ac:dyDescent="0.25">
      <c r="B6" s="5" t="s">
        <v>16</v>
      </c>
      <c r="C6" s="5" t="s">
        <v>184</v>
      </c>
      <c r="D6" s="5" t="s">
        <v>1</v>
      </c>
      <c r="E6" s="5" t="str">
        <f>IFERROR(VLOOKUP(InventoryTable[[#This Row],[N° BAC]],#REF!,3,FALSE),"")</f>
        <v/>
      </c>
      <c r="F6" s="13" t="s">
        <v>19</v>
      </c>
      <c r="G6" s="6">
        <v>10</v>
      </c>
      <c r="H6" s="6">
        <v>2</v>
      </c>
      <c r="I6" s="11">
        <v>552.5</v>
      </c>
      <c r="J6" s="11">
        <f>InventoryTable[[#This Row],[QTÉ]]*InventoryTable[[#This Row],[COÛT]]</f>
        <v>5525</v>
      </c>
      <c r="K6" s="6">
        <f>IF(InventoryTable[[#This Row],[QTÉ]]&lt;=InventoryTable[[#This Row],[QTÉ RÉAPPROVISIONNEMENT]],1,0)</f>
        <v>0</v>
      </c>
    </row>
    <row r="7" spans="2:11" ht="16.5" customHeight="1" x14ac:dyDescent="0.25">
      <c r="B7" s="5" t="s">
        <v>17</v>
      </c>
      <c r="C7" s="5" t="s">
        <v>184</v>
      </c>
      <c r="D7" s="5" t="s">
        <v>1</v>
      </c>
      <c r="E7" s="5" t="str">
        <f>IFERROR(VLOOKUP(InventoryTable[[#This Row],[N° BAC]],#REF!,3,FALSE),"")</f>
        <v/>
      </c>
      <c r="F7" s="13" t="s">
        <v>21</v>
      </c>
      <c r="G7" s="6">
        <v>1</v>
      </c>
      <c r="H7" s="6">
        <v>1</v>
      </c>
      <c r="I7" s="11"/>
      <c r="J7" s="11">
        <f>InventoryTable[[#This Row],[QTÉ]]*InventoryTable[[#This Row],[COÛT]]</f>
        <v>0</v>
      </c>
      <c r="K7" s="6">
        <f>IF(InventoryTable[[#This Row],[QTÉ]]&lt;=InventoryTable[[#This Row],[QTÉ RÉAPPROVISIONNEMENT]],1,0)</f>
        <v>1</v>
      </c>
    </row>
    <row r="8" spans="2:11" ht="16.5" customHeight="1" x14ac:dyDescent="0.25">
      <c r="B8" s="5" t="s">
        <v>18</v>
      </c>
      <c r="C8" s="5" t="s">
        <v>184</v>
      </c>
      <c r="D8" s="5" t="s">
        <v>2</v>
      </c>
      <c r="E8" s="5" t="str">
        <f>IFERROR(VLOOKUP(InventoryTable[[#This Row],[N° BAC]],#REF!,3,FALSE),"")</f>
        <v/>
      </c>
      <c r="F8" s="13" t="s">
        <v>20</v>
      </c>
      <c r="G8" s="6">
        <v>10</v>
      </c>
      <c r="H8" s="6">
        <v>6</v>
      </c>
      <c r="I8" s="11">
        <v>598.4</v>
      </c>
      <c r="J8" s="11">
        <f>InventoryTable[[#This Row],[QTÉ]]*InventoryTable[[#This Row],[COÛT]]</f>
        <v>5984</v>
      </c>
      <c r="K8" s="6">
        <f>IF(InventoryTable[[#This Row],[QTÉ]]&lt;=InventoryTable[[#This Row],[QTÉ RÉAPPROVISIONNEMENT]],1,0)</f>
        <v>0</v>
      </c>
    </row>
    <row r="9" spans="2:11" ht="16.5" customHeight="1" x14ac:dyDescent="0.25">
      <c r="B9" s="5" t="s">
        <v>113</v>
      </c>
      <c r="C9" s="5" t="s">
        <v>114</v>
      </c>
      <c r="D9" s="5"/>
      <c r="E9" s="7" t="str">
        <f>IFERROR(VLOOKUP(InventoryTable[[#This Row],[N° BAC]],#REF!,3,FALSE),"")</f>
        <v/>
      </c>
      <c r="F9" s="13" t="s">
        <v>128</v>
      </c>
      <c r="G9" s="6">
        <v>8</v>
      </c>
      <c r="H9" s="6">
        <v>4</v>
      </c>
      <c r="I9" s="11">
        <v>210.8</v>
      </c>
      <c r="J9" s="11">
        <f>InventoryTable[[#This Row],[QTÉ]]*InventoryTable[[#This Row],[COÛT]]</f>
        <v>1686.4</v>
      </c>
      <c r="K9" s="14">
        <f>IF(InventoryTable[[#This Row],[QTÉ]]&lt;=InventoryTable[[#This Row],[QTÉ RÉAPPROVISIONNEMENT]],1,0)</f>
        <v>0</v>
      </c>
    </row>
    <row r="10" spans="2:11" ht="16.5" customHeight="1" x14ac:dyDescent="0.25">
      <c r="B10" s="5" t="s">
        <v>115</v>
      </c>
      <c r="C10" s="5" t="s">
        <v>114</v>
      </c>
      <c r="D10" s="5"/>
      <c r="E10" s="7" t="str">
        <f>IFERROR(VLOOKUP(InventoryTable[[#This Row],[N° BAC]],#REF!,3,FALSE),"")</f>
        <v/>
      </c>
      <c r="F10" s="13" t="s">
        <v>129</v>
      </c>
      <c r="G10" s="6">
        <v>6</v>
      </c>
      <c r="H10" s="6">
        <v>4</v>
      </c>
      <c r="I10" s="11">
        <v>21.65</v>
      </c>
      <c r="J10" s="11">
        <f>InventoryTable[[#This Row],[QTÉ]]*InventoryTable[[#This Row],[COÛT]]</f>
        <v>129.89999999999998</v>
      </c>
      <c r="K10" s="14">
        <f>IF(InventoryTable[[#This Row],[QTÉ]]&lt;=InventoryTable[[#This Row],[QTÉ RÉAPPROVISIONNEMENT]],1,0)</f>
        <v>0</v>
      </c>
    </row>
    <row r="11" spans="2:11" ht="16.5" customHeight="1" x14ac:dyDescent="0.25">
      <c r="B11" s="5" t="s">
        <v>116</v>
      </c>
      <c r="C11" s="5" t="s">
        <v>114</v>
      </c>
      <c r="D11" s="5"/>
      <c r="E11" s="7" t="str">
        <f>IFERROR(VLOOKUP(InventoryTable[[#This Row],[N° BAC]],#REF!,3,FALSE),"")</f>
        <v/>
      </c>
      <c r="F11" s="13" t="s">
        <v>130</v>
      </c>
      <c r="G11" s="6">
        <v>9</v>
      </c>
      <c r="H11" s="6">
        <v>4</v>
      </c>
      <c r="I11" s="11">
        <v>226.1</v>
      </c>
      <c r="J11" s="11">
        <f>InventoryTable[[#This Row],[QTÉ]]*InventoryTable[[#This Row],[COÛT]]</f>
        <v>2034.8999999999999</v>
      </c>
      <c r="K11" s="14">
        <f>IF(InventoryTable[[#This Row],[QTÉ]]&lt;=InventoryTable[[#This Row],[QTÉ RÉAPPROVISIONNEMENT]],1,0)</f>
        <v>0</v>
      </c>
    </row>
    <row r="12" spans="2:11" ht="16.5" customHeight="1" x14ac:dyDescent="0.25">
      <c r="B12" s="5" t="s">
        <v>118</v>
      </c>
      <c r="C12" s="5" t="s">
        <v>114</v>
      </c>
      <c r="D12" s="5"/>
      <c r="E12" s="7" t="str">
        <f>IFERROR(VLOOKUP(InventoryTable[[#This Row],[N° BAC]],#REF!,3,FALSE),"")</f>
        <v/>
      </c>
      <c r="F12" s="13" t="s">
        <v>131</v>
      </c>
      <c r="G12" s="6">
        <v>10</v>
      </c>
      <c r="H12" s="6">
        <v>4</v>
      </c>
      <c r="I12" s="11">
        <v>184.45</v>
      </c>
      <c r="J12" s="11">
        <f>InventoryTable[[#This Row],[QTÉ]]*InventoryTable[[#This Row],[COÛT]]</f>
        <v>1844.5</v>
      </c>
      <c r="K12" s="14">
        <f>IF(InventoryTable[[#This Row],[QTÉ]]&lt;=InventoryTable[[#This Row],[QTÉ RÉAPPROVISIONNEMENT]],1,0)</f>
        <v>0</v>
      </c>
    </row>
    <row r="13" spans="2:11" ht="16.5" customHeight="1" x14ac:dyDescent="0.25">
      <c r="B13" s="5" t="s">
        <v>119</v>
      </c>
      <c r="C13" s="5" t="s">
        <v>114</v>
      </c>
      <c r="D13" s="5"/>
      <c r="E13" s="7" t="str">
        <f>IFERROR(VLOOKUP(InventoryTable[[#This Row],[N° BAC]],#REF!,3,FALSE),"")</f>
        <v/>
      </c>
      <c r="F13" s="13" t="s">
        <v>132</v>
      </c>
      <c r="G13" s="6">
        <v>4</v>
      </c>
      <c r="H13" s="6">
        <v>4</v>
      </c>
      <c r="I13" s="11">
        <v>208.25</v>
      </c>
      <c r="J13" s="11">
        <f>InventoryTable[[#This Row],[QTÉ]]*InventoryTable[[#This Row],[COÛT]]</f>
        <v>833</v>
      </c>
      <c r="K13" s="14">
        <f>IF(InventoryTable[[#This Row],[QTÉ]]&lt;=InventoryTable[[#This Row],[QTÉ RÉAPPROVISIONNEMENT]],1,0)</f>
        <v>1</v>
      </c>
    </row>
    <row r="14" spans="2:11" ht="16.5" customHeight="1" x14ac:dyDescent="0.25">
      <c r="B14" s="5" t="s">
        <v>120</v>
      </c>
      <c r="C14" s="5" t="s">
        <v>114</v>
      </c>
      <c r="D14" s="5"/>
      <c r="E14" s="7" t="str">
        <f>IFERROR(VLOOKUP(InventoryTable[[#This Row],[N° BAC]],#REF!,3,FALSE),"")</f>
        <v/>
      </c>
      <c r="F14" s="13" t="s">
        <v>133</v>
      </c>
      <c r="G14" s="6">
        <v>6</v>
      </c>
      <c r="H14" s="6">
        <v>4</v>
      </c>
      <c r="I14" s="11">
        <v>211.65</v>
      </c>
      <c r="J14" s="11">
        <f>InventoryTable[[#This Row],[QTÉ]]*InventoryTable[[#This Row],[COÛT]]</f>
        <v>1269.9000000000001</v>
      </c>
      <c r="K14" s="14">
        <f>IF(InventoryTable[[#This Row],[QTÉ]]&lt;=InventoryTable[[#This Row],[QTÉ RÉAPPROVISIONNEMENT]],1,0)</f>
        <v>0</v>
      </c>
    </row>
    <row r="15" spans="2:11" ht="16.5" customHeight="1" x14ac:dyDescent="0.25">
      <c r="B15" s="5" t="s">
        <v>121</v>
      </c>
      <c r="C15" s="5" t="s">
        <v>114</v>
      </c>
      <c r="D15" s="5"/>
      <c r="E15" s="7" t="str">
        <f>IFERROR(VLOOKUP(InventoryTable[[#This Row],[N° BAC]],#REF!,3,FALSE),"")</f>
        <v/>
      </c>
      <c r="F15" s="13" t="s">
        <v>134</v>
      </c>
      <c r="G15" s="6">
        <v>8</v>
      </c>
      <c r="H15" s="6">
        <v>4</v>
      </c>
      <c r="I15" s="11">
        <v>226.1</v>
      </c>
      <c r="J15" s="11">
        <f>InventoryTable[[#This Row],[QTÉ]]*InventoryTable[[#This Row],[COÛT]]</f>
        <v>1808.8</v>
      </c>
      <c r="K15" s="14">
        <f>IF(InventoryTable[[#This Row],[QTÉ]]&lt;=InventoryTable[[#This Row],[QTÉ RÉAPPROVISIONNEMENT]],1,0)</f>
        <v>0</v>
      </c>
    </row>
    <row r="16" spans="2:11" ht="16.5" customHeight="1" x14ac:dyDescent="0.25">
      <c r="B16" s="5" t="s">
        <v>122</v>
      </c>
      <c r="C16" s="5" t="s">
        <v>114</v>
      </c>
      <c r="D16" s="5"/>
      <c r="E16" s="7" t="str">
        <f>IFERROR(VLOOKUP(InventoryTable[[#This Row],[N° BAC]],#REF!,3,FALSE),"")</f>
        <v/>
      </c>
      <c r="F16" s="13" t="s">
        <v>135</v>
      </c>
      <c r="G16" s="6">
        <v>9</v>
      </c>
      <c r="H16" s="6">
        <v>4</v>
      </c>
      <c r="I16" s="11">
        <v>231.2</v>
      </c>
      <c r="J16" s="11">
        <f>InventoryTable[[#This Row],[QTÉ]]*InventoryTable[[#This Row],[COÛT]]</f>
        <v>2080.7999999999997</v>
      </c>
      <c r="K16" s="14">
        <f>IF(InventoryTable[[#This Row],[QTÉ]]&lt;=InventoryTable[[#This Row],[QTÉ RÉAPPROVISIONNEMENT]],1,0)</f>
        <v>0</v>
      </c>
    </row>
    <row r="17" spans="2:11" ht="16.5" customHeight="1" x14ac:dyDescent="0.25">
      <c r="B17" s="5" t="s">
        <v>117</v>
      </c>
      <c r="C17" s="5" t="s">
        <v>114</v>
      </c>
      <c r="D17" s="5"/>
      <c r="E17" s="7" t="str">
        <f>IFERROR(VLOOKUP(InventoryTable[[#This Row],[N° BAC]],#REF!,3,FALSE),"")</f>
        <v/>
      </c>
      <c r="F17" s="13" t="s">
        <v>136</v>
      </c>
      <c r="G17" s="6">
        <v>10</v>
      </c>
      <c r="H17" s="6">
        <v>4</v>
      </c>
      <c r="I17" s="11">
        <v>231.2</v>
      </c>
      <c r="J17" s="11">
        <f>InventoryTable[[#This Row],[QTÉ]]*InventoryTable[[#This Row],[COÛT]]</f>
        <v>2312</v>
      </c>
      <c r="K17" s="14">
        <f>IF(InventoryTable[[#This Row],[QTÉ]]&lt;=InventoryTable[[#This Row],[QTÉ RÉAPPROVISIONNEMENT]],1,0)</f>
        <v>0</v>
      </c>
    </row>
    <row r="18" spans="2:11" ht="16.5" customHeight="1" x14ac:dyDescent="0.25">
      <c r="B18" s="5" t="s">
        <v>123</v>
      </c>
      <c r="C18" s="5" t="s">
        <v>114</v>
      </c>
      <c r="D18" s="5"/>
      <c r="E18" s="7" t="str">
        <f>IFERROR(VLOOKUP(InventoryTable[[#This Row],[N° BAC]],#REF!,3,FALSE),"")</f>
        <v/>
      </c>
      <c r="F18" s="13" t="s">
        <v>137</v>
      </c>
      <c r="G18" s="6">
        <v>11</v>
      </c>
      <c r="H18" s="6">
        <v>4</v>
      </c>
      <c r="I18" s="11">
        <v>243.1</v>
      </c>
      <c r="J18" s="11">
        <f>InventoryTable[[#This Row],[QTÉ]]*InventoryTable[[#This Row],[COÛT]]</f>
        <v>2674.1</v>
      </c>
      <c r="K18" s="14">
        <f>IF(InventoryTable[[#This Row],[QTÉ]]&lt;=InventoryTable[[#This Row],[QTÉ RÉAPPROVISIONNEMENT]],1,0)</f>
        <v>0</v>
      </c>
    </row>
    <row r="19" spans="2:11" ht="16.5" customHeight="1" x14ac:dyDescent="0.25">
      <c r="B19" s="5" t="s">
        <v>124</v>
      </c>
      <c r="C19" s="5" t="s">
        <v>114</v>
      </c>
      <c r="D19" s="5"/>
      <c r="E19" s="7" t="str">
        <f>IFERROR(VLOOKUP(InventoryTable[[#This Row],[N° BAC]],#REF!,3,FALSE),"")</f>
        <v/>
      </c>
      <c r="F19" s="13" t="s">
        <v>138</v>
      </c>
      <c r="G19" s="6">
        <v>4</v>
      </c>
      <c r="H19" s="6">
        <v>4</v>
      </c>
      <c r="I19" s="11">
        <v>184.45</v>
      </c>
      <c r="J19" s="11">
        <f>InventoryTable[[#This Row],[QTÉ]]*InventoryTable[[#This Row],[COÛT]]</f>
        <v>737.8</v>
      </c>
      <c r="K19" s="14">
        <f>IF(InventoryTable[[#This Row],[QTÉ]]&lt;=InventoryTable[[#This Row],[QTÉ RÉAPPROVISIONNEMENT]],1,0)</f>
        <v>1</v>
      </c>
    </row>
    <row r="20" spans="2:11" ht="16.5" customHeight="1" x14ac:dyDescent="0.25">
      <c r="B20" s="5" t="s">
        <v>125</v>
      </c>
      <c r="C20" s="5" t="s">
        <v>114</v>
      </c>
      <c r="D20" s="5"/>
      <c r="E20" s="7" t="str">
        <f>IFERROR(VLOOKUP(InventoryTable[[#This Row],[N° BAC]],#REF!,3,FALSE),"")</f>
        <v/>
      </c>
      <c r="F20" s="13" t="s">
        <v>139</v>
      </c>
      <c r="G20" s="6">
        <v>3</v>
      </c>
      <c r="H20" s="6">
        <v>4</v>
      </c>
      <c r="I20" s="11">
        <v>213.2</v>
      </c>
      <c r="J20" s="11">
        <f>InventoryTable[[#This Row],[QTÉ]]*InventoryTable[[#This Row],[COÛT]]</f>
        <v>639.59999999999991</v>
      </c>
      <c r="K20" s="14">
        <f>IF(InventoryTable[[#This Row],[QTÉ]]&lt;=InventoryTable[[#This Row],[QTÉ RÉAPPROVISIONNEMENT]],1,0)</f>
        <v>1</v>
      </c>
    </row>
    <row r="21" spans="2:11" ht="16.5" customHeight="1" x14ac:dyDescent="0.25">
      <c r="B21" s="5" t="s">
        <v>126</v>
      </c>
      <c r="C21" s="5" t="s">
        <v>114</v>
      </c>
      <c r="D21" s="5"/>
      <c r="E21" s="7" t="str">
        <f>IFERROR(VLOOKUP(InventoryTable[[#This Row],[N° BAC]],#REF!,3,FALSE),"")</f>
        <v/>
      </c>
      <c r="F21" s="13" t="s">
        <v>140</v>
      </c>
      <c r="G21" s="6">
        <v>6</v>
      </c>
      <c r="H21" s="6">
        <v>4</v>
      </c>
      <c r="I21" s="11">
        <v>143.65</v>
      </c>
      <c r="J21" s="11">
        <f>InventoryTable[[#This Row],[QTÉ]]*InventoryTable[[#This Row],[COÛT]]</f>
        <v>861.90000000000009</v>
      </c>
      <c r="K21" s="14">
        <f>IF(InventoryTable[[#This Row],[QTÉ]]&lt;=InventoryTable[[#This Row],[QTÉ RÉAPPROVISIONNEMENT]],1,0)</f>
        <v>0</v>
      </c>
    </row>
    <row r="22" spans="2:11" ht="16.5" customHeight="1" x14ac:dyDescent="0.25">
      <c r="B22" s="5" t="s">
        <v>127</v>
      </c>
      <c r="C22" s="5" t="s">
        <v>114</v>
      </c>
      <c r="D22" s="5"/>
      <c r="E22" s="7" t="str">
        <f>IFERROR(VLOOKUP(InventoryTable[[#This Row],[N° BAC]],#REF!,3,FALSE),"")</f>
        <v/>
      </c>
      <c r="F22" s="13" t="s">
        <v>141</v>
      </c>
      <c r="G22" s="6">
        <v>8</v>
      </c>
      <c r="H22" s="6">
        <v>4</v>
      </c>
      <c r="I22" s="11">
        <v>105.4</v>
      </c>
      <c r="J22" s="11">
        <f>InventoryTable[[#This Row],[QTÉ]]*InventoryTable[[#This Row],[COÛT]]</f>
        <v>843.2</v>
      </c>
      <c r="K22" s="14">
        <f>IF(InventoryTable[[#This Row],[QTÉ]]&lt;=InventoryTable[[#This Row],[QTÉ RÉAPPROVISIONNEMENT]],1,0)</f>
        <v>0</v>
      </c>
    </row>
    <row r="23" spans="2:11" ht="16.5" customHeight="1" x14ac:dyDescent="0.25">
      <c r="B23" s="5" t="s">
        <v>142</v>
      </c>
      <c r="C23" s="5" t="s">
        <v>151</v>
      </c>
      <c r="D23" s="5"/>
      <c r="E23" s="7" t="str">
        <f>IFERROR(VLOOKUP(InventoryTable[[#This Row],[N° BAC]],#REF!,3,FALSE),"")</f>
        <v/>
      </c>
      <c r="F23" s="13" t="s">
        <v>165</v>
      </c>
      <c r="G23" s="6"/>
      <c r="H23" s="6">
        <v>2</v>
      </c>
      <c r="I23" s="11">
        <v>161.5</v>
      </c>
      <c r="J23" s="11">
        <f>InventoryTable[[#This Row],[QTÉ]]*InventoryTable[[#This Row],[COÛT]]</f>
        <v>0</v>
      </c>
      <c r="K23" s="14">
        <f>IF(InventoryTable[[#This Row],[QTÉ]]&lt;=InventoryTable[[#This Row],[QTÉ RÉAPPROVISIONNEMENT]],1,0)</f>
        <v>1</v>
      </c>
    </row>
    <row r="24" spans="2:11" ht="16.5" customHeight="1" x14ac:dyDescent="0.25">
      <c r="B24" s="5" t="s">
        <v>143</v>
      </c>
      <c r="C24" s="5" t="s">
        <v>150</v>
      </c>
      <c r="D24" s="5"/>
      <c r="E24" s="7" t="str">
        <f>IFERROR(VLOOKUP(InventoryTable[[#This Row],[N° BAC]],#REF!,3,FALSE),"")</f>
        <v/>
      </c>
      <c r="F24" s="13" t="s">
        <v>164</v>
      </c>
      <c r="G24" s="6"/>
      <c r="H24" s="6">
        <v>2</v>
      </c>
      <c r="I24" s="11">
        <v>119</v>
      </c>
      <c r="J24" s="11">
        <f>InventoryTable[[#This Row],[QTÉ]]*InventoryTable[[#This Row],[COÛT]]</f>
        <v>0</v>
      </c>
      <c r="K24" s="14">
        <f>IF(InventoryTable[[#This Row],[QTÉ]]&lt;=InventoryTable[[#This Row],[QTÉ RÉAPPROVISIONNEMENT]],1,0)</f>
        <v>1</v>
      </c>
    </row>
    <row r="25" spans="2:11" ht="16.5" customHeight="1" x14ac:dyDescent="0.25">
      <c r="B25" s="5" t="s">
        <v>144</v>
      </c>
      <c r="C25" s="5" t="s">
        <v>153</v>
      </c>
      <c r="D25" s="5"/>
      <c r="E25" s="7" t="str">
        <f>IFERROR(VLOOKUP(InventoryTable[[#This Row],[N° BAC]],#REF!,3,FALSE),"")</f>
        <v/>
      </c>
      <c r="F25" s="13" t="s">
        <v>163</v>
      </c>
      <c r="G25" s="6">
        <v>4</v>
      </c>
      <c r="H25" s="6">
        <v>2</v>
      </c>
      <c r="I25" s="11">
        <v>194.9</v>
      </c>
      <c r="J25" s="11">
        <f>InventoryTable[[#This Row],[QTÉ]]*InventoryTable[[#This Row],[COÛT]]</f>
        <v>779.6</v>
      </c>
      <c r="K25" s="14">
        <f>IF(InventoryTable[[#This Row],[QTÉ]]&lt;=InventoryTable[[#This Row],[QTÉ RÉAPPROVISIONNEMENT]],1,0)</f>
        <v>0</v>
      </c>
    </row>
    <row r="26" spans="2:11" ht="16.5" customHeight="1" x14ac:dyDescent="0.25">
      <c r="B26" s="5" t="s">
        <v>145</v>
      </c>
      <c r="C26" s="5" t="s">
        <v>154</v>
      </c>
      <c r="D26" s="5"/>
      <c r="E26" s="7" t="str">
        <f>IFERROR(VLOOKUP(InventoryTable[[#This Row],[N° BAC]],#REF!,3,FALSE),"")</f>
        <v/>
      </c>
      <c r="F26" s="13" t="s">
        <v>162</v>
      </c>
      <c r="G26" s="6"/>
      <c r="H26" s="6">
        <v>2</v>
      </c>
      <c r="I26" s="11"/>
      <c r="J26" s="11">
        <f>InventoryTable[[#This Row],[QTÉ]]*InventoryTable[[#This Row],[COÛT]]</f>
        <v>0</v>
      </c>
      <c r="K26" s="14">
        <f>IF(InventoryTable[[#This Row],[QTÉ]]&lt;=InventoryTable[[#This Row],[QTÉ RÉAPPROVISIONNEMENT]],1,0)</f>
        <v>1</v>
      </c>
    </row>
    <row r="27" spans="2:11" ht="16.5" customHeight="1" x14ac:dyDescent="0.25">
      <c r="B27" s="5" t="s">
        <v>146</v>
      </c>
      <c r="C27" s="5" t="s">
        <v>155</v>
      </c>
      <c r="D27" s="5"/>
      <c r="E27" s="7" t="str">
        <f>IFERROR(VLOOKUP(InventoryTable[[#This Row],[N° BAC]],#REF!,3,FALSE),"")</f>
        <v/>
      </c>
      <c r="F27" s="13" t="s">
        <v>161</v>
      </c>
      <c r="G27" s="6">
        <v>14</v>
      </c>
      <c r="H27" s="6">
        <v>2</v>
      </c>
      <c r="I27" s="11">
        <v>176.8</v>
      </c>
      <c r="J27" s="11">
        <f>InventoryTable[[#This Row],[QTÉ]]*InventoryTable[[#This Row],[COÛT]]</f>
        <v>2475.2000000000003</v>
      </c>
      <c r="K27" s="14">
        <f>IF(InventoryTable[[#This Row],[QTÉ]]&lt;=InventoryTable[[#This Row],[QTÉ RÉAPPROVISIONNEMENT]],1,0)</f>
        <v>0</v>
      </c>
    </row>
    <row r="28" spans="2:11" ht="16.5" customHeight="1" x14ac:dyDescent="0.25">
      <c r="B28" s="5" t="s">
        <v>147</v>
      </c>
      <c r="C28" s="5" t="s">
        <v>156</v>
      </c>
      <c r="D28" s="5"/>
      <c r="E28" s="7" t="str">
        <f>IFERROR(VLOOKUP(InventoryTable[[#This Row],[N° BAC]],#REF!,3,FALSE),"")</f>
        <v/>
      </c>
      <c r="F28" s="13" t="s">
        <v>160</v>
      </c>
      <c r="G28" s="6">
        <v>3</v>
      </c>
      <c r="H28" s="6">
        <v>2</v>
      </c>
      <c r="I28" s="11">
        <v>48.25</v>
      </c>
      <c r="J28" s="11">
        <f>InventoryTable[[#This Row],[QTÉ]]*InventoryTable[[#This Row],[COÛT]]</f>
        <v>144.75</v>
      </c>
      <c r="K28" s="14">
        <f>IF(InventoryTable[[#This Row],[QTÉ]]&lt;=InventoryTable[[#This Row],[QTÉ RÉAPPROVISIONNEMENT]],1,0)</f>
        <v>0</v>
      </c>
    </row>
    <row r="29" spans="2:11" ht="16.5" customHeight="1" x14ac:dyDescent="0.25">
      <c r="B29" s="5" t="s">
        <v>148</v>
      </c>
      <c r="C29" s="5" t="s">
        <v>157</v>
      </c>
      <c r="D29" s="5"/>
      <c r="E29" s="7" t="str">
        <f>IFERROR(VLOOKUP(InventoryTable[[#This Row],[N° BAC]],#REF!,3,FALSE),"")</f>
        <v/>
      </c>
      <c r="F29" s="13" t="s">
        <v>159</v>
      </c>
      <c r="G29" s="6">
        <v>2</v>
      </c>
      <c r="H29" s="6">
        <v>2</v>
      </c>
      <c r="I29" s="11"/>
      <c r="J29" s="11">
        <f>InventoryTable[[#This Row],[QTÉ]]*InventoryTable[[#This Row],[COÛT]]</f>
        <v>0</v>
      </c>
      <c r="K29" s="14">
        <f>IF(InventoryTable[[#This Row],[QTÉ]]&lt;=InventoryTable[[#This Row],[QTÉ RÉAPPROVISIONNEMENT]],1,0)</f>
        <v>1</v>
      </c>
    </row>
    <row r="30" spans="2:11" ht="16.5" customHeight="1" x14ac:dyDescent="0.25">
      <c r="B30" s="5" t="s">
        <v>149</v>
      </c>
      <c r="C30" s="5" t="s">
        <v>152</v>
      </c>
      <c r="D30" s="5"/>
      <c r="E30" s="7" t="str">
        <f>IFERROR(VLOOKUP(InventoryTable[[#This Row],[N° BAC]],#REF!,3,FALSE),"")</f>
        <v/>
      </c>
      <c r="F30" s="13" t="s">
        <v>158</v>
      </c>
      <c r="G30" s="6">
        <v>6</v>
      </c>
      <c r="H30" s="6">
        <v>2</v>
      </c>
      <c r="I30" s="11">
        <v>187</v>
      </c>
      <c r="J30" s="11">
        <f>InventoryTable[[#This Row],[QTÉ]]*InventoryTable[[#This Row],[COÛT]]</f>
        <v>1122</v>
      </c>
      <c r="K30" s="14">
        <f>IF(InventoryTable[[#This Row],[QTÉ]]&lt;=InventoryTable[[#This Row],[QTÉ RÉAPPROVISIONNEMENT]],1,0)</f>
        <v>0</v>
      </c>
    </row>
    <row r="31" spans="2:11" ht="16.5" customHeight="1" x14ac:dyDescent="0.25">
      <c r="B31" s="5" t="s">
        <v>167</v>
      </c>
      <c r="C31" s="5" t="s">
        <v>166</v>
      </c>
      <c r="D31" s="5"/>
      <c r="E31" s="7" t="str">
        <f>IFERROR(VLOOKUP(InventoryTable[[#This Row],[N° BAC]],#REF!,3,FALSE),"")</f>
        <v/>
      </c>
      <c r="F31" s="13" t="s">
        <v>175</v>
      </c>
      <c r="G31" s="6">
        <v>3</v>
      </c>
      <c r="H31" s="6">
        <v>2</v>
      </c>
      <c r="I31" s="11">
        <v>1155.1500000000001</v>
      </c>
      <c r="J31" s="11">
        <f>InventoryTable[[#This Row],[QTÉ]]*InventoryTable[[#This Row],[COÛT]]</f>
        <v>3465.4500000000003</v>
      </c>
      <c r="K31" s="14">
        <f>IF(InventoryTable[[#This Row],[QTÉ]]&lt;=InventoryTable[[#This Row],[QTÉ RÉAPPROVISIONNEMENT]],1,0)</f>
        <v>0</v>
      </c>
    </row>
    <row r="32" spans="2:11" ht="16.5" customHeight="1" x14ac:dyDescent="0.25">
      <c r="B32" s="5" t="s">
        <v>168</v>
      </c>
      <c r="C32" s="5" t="s">
        <v>166</v>
      </c>
      <c r="D32" s="5"/>
      <c r="E32" s="7" t="str">
        <f>IFERROR(VLOOKUP(InventoryTable[[#This Row],[N° BAC]],#REF!,3,FALSE),"")</f>
        <v/>
      </c>
      <c r="F32" s="13" t="s">
        <v>176</v>
      </c>
      <c r="G32" s="6"/>
      <c r="H32" s="6">
        <v>1</v>
      </c>
      <c r="I32" s="11">
        <v>835.55</v>
      </c>
      <c r="J32" s="11">
        <f>InventoryTable[[#This Row],[QTÉ]]*InventoryTable[[#This Row],[COÛT]]</f>
        <v>0</v>
      </c>
      <c r="K32" s="14">
        <f>IF(InventoryTable[[#This Row],[QTÉ]]&lt;=InventoryTable[[#This Row],[QTÉ RÉAPPROVISIONNEMENT]],1,0)</f>
        <v>1</v>
      </c>
    </row>
    <row r="33" spans="2:11" ht="16.5" customHeight="1" x14ac:dyDescent="0.25">
      <c r="B33" s="5" t="s">
        <v>169</v>
      </c>
      <c r="C33" s="5" t="s">
        <v>166</v>
      </c>
      <c r="D33" s="5"/>
      <c r="E33" s="7" t="str">
        <f>IFERROR(VLOOKUP(InventoryTable[[#This Row],[N° BAC]],#REF!,3,FALSE),"")</f>
        <v/>
      </c>
      <c r="F33" s="13" t="s">
        <v>177</v>
      </c>
      <c r="G33" s="6">
        <v>2</v>
      </c>
      <c r="H33" s="6">
        <v>2</v>
      </c>
      <c r="I33" s="11">
        <v>968.15</v>
      </c>
      <c r="J33" s="11">
        <f>InventoryTable[[#This Row],[QTÉ]]*InventoryTable[[#This Row],[COÛT]]</f>
        <v>1936.3</v>
      </c>
      <c r="K33" s="14">
        <f>IF(InventoryTable[[#This Row],[QTÉ]]&lt;=InventoryTable[[#This Row],[QTÉ RÉAPPROVISIONNEMENT]],1,0)</f>
        <v>1</v>
      </c>
    </row>
    <row r="34" spans="2:11" ht="16.5" customHeight="1" x14ac:dyDescent="0.25">
      <c r="B34" s="5" t="s">
        <v>170</v>
      </c>
      <c r="C34" s="5" t="s">
        <v>166</v>
      </c>
      <c r="D34" s="5"/>
      <c r="E34" s="7" t="str">
        <f>IFERROR(VLOOKUP(InventoryTable[[#This Row],[N° BAC]],#REF!,3,FALSE),"")</f>
        <v/>
      </c>
      <c r="F34" s="13" t="s">
        <v>178</v>
      </c>
      <c r="G34" s="6"/>
      <c r="H34" s="6">
        <v>2</v>
      </c>
      <c r="I34" s="11">
        <v>1218.9000000000001</v>
      </c>
      <c r="J34" s="11">
        <f>InventoryTable[[#This Row],[QTÉ]]*InventoryTable[[#This Row],[COÛT]]</f>
        <v>0</v>
      </c>
      <c r="K34" s="14">
        <f>IF(InventoryTable[[#This Row],[QTÉ]]&lt;=InventoryTable[[#This Row],[QTÉ RÉAPPROVISIONNEMENT]],1,0)</f>
        <v>1</v>
      </c>
    </row>
    <row r="35" spans="2:11" ht="16.5" customHeight="1" x14ac:dyDescent="0.25">
      <c r="B35" s="5" t="s">
        <v>171</v>
      </c>
      <c r="C35" s="5" t="s">
        <v>166</v>
      </c>
      <c r="D35" s="5"/>
      <c r="E35" s="7" t="str">
        <f>IFERROR(VLOOKUP(InventoryTable[[#This Row],[N° BAC]],#REF!,3,FALSE),"")</f>
        <v/>
      </c>
      <c r="F35" s="13" t="s">
        <v>179</v>
      </c>
      <c r="G35" s="6">
        <v>4</v>
      </c>
      <c r="H35" s="6">
        <v>1</v>
      </c>
      <c r="I35" s="11">
        <v>1041.25</v>
      </c>
      <c r="J35" s="11">
        <f>InventoryTable[[#This Row],[QTÉ]]*InventoryTable[[#This Row],[COÛT]]</f>
        <v>4165</v>
      </c>
      <c r="K35" s="14">
        <f>IF(InventoryTable[[#This Row],[QTÉ]]&lt;=InventoryTable[[#This Row],[QTÉ RÉAPPROVISIONNEMENT]],1,0)</f>
        <v>0</v>
      </c>
    </row>
    <row r="36" spans="2:11" ht="16.5" customHeight="1" x14ac:dyDescent="0.25">
      <c r="B36" s="5" t="s">
        <v>172</v>
      </c>
      <c r="C36" s="5" t="s">
        <v>166</v>
      </c>
      <c r="D36" s="5"/>
      <c r="E36" s="7" t="str">
        <f>IFERROR(VLOOKUP(InventoryTable[[#This Row],[N° BAC]],#REF!,3,FALSE),"")</f>
        <v/>
      </c>
      <c r="F36" s="13" t="s">
        <v>180</v>
      </c>
      <c r="G36" s="6">
        <v>2</v>
      </c>
      <c r="H36" s="6">
        <v>1</v>
      </c>
      <c r="I36" s="11">
        <v>961.32</v>
      </c>
      <c r="J36" s="11">
        <f>InventoryTable[[#This Row],[QTÉ]]*InventoryTable[[#This Row],[COÛT]]</f>
        <v>1922.64</v>
      </c>
      <c r="K36" s="14">
        <f>IF(InventoryTable[[#This Row],[QTÉ]]&lt;=InventoryTable[[#This Row],[QTÉ RÉAPPROVISIONNEMENT]],1,0)</f>
        <v>0</v>
      </c>
    </row>
    <row r="37" spans="2:11" ht="16.5" customHeight="1" x14ac:dyDescent="0.25">
      <c r="B37" s="5" t="s">
        <v>173</v>
      </c>
      <c r="C37" s="5" t="s">
        <v>166</v>
      </c>
      <c r="D37" s="5"/>
      <c r="E37" s="7" t="str">
        <f>IFERROR(VLOOKUP(InventoryTable[[#This Row],[N° BAC]],#REF!,3,FALSE),"")</f>
        <v/>
      </c>
      <c r="F37" s="13" t="s">
        <v>181</v>
      </c>
      <c r="G37" s="6">
        <v>2</v>
      </c>
      <c r="H37" s="6">
        <v>1</v>
      </c>
      <c r="I37" s="11">
        <v>968.15</v>
      </c>
      <c r="J37" s="11">
        <f>InventoryTable[[#This Row],[QTÉ]]*InventoryTable[[#This Row],[COÛT]]</f>
        <v>1936.3</v>
      </c>
      <c r="K37" s="14">
        <f>IF(InventoryTable[[#This Row],[QTÉ]]&lt;=InventoryTable[[#This Row],[QTÉ RÉAPPROVISIONNEMENT]],1,0)</f>
        <v>0</v>
      </c>
    </row>
    <row r="38" spans="2:11" ht="16.5" customHeight="1" x14ac:dyDescent="0.25">
      <c r="B38" s="5" t="s">
        <v>174</v>
      </c>
      <c r="C38" s="5" t="s">
        <v>166</v>
      </c>
      <c r="D38" s="5"/>
      <c r="E38" s="7" t="str">
        <f>IFERROR(VLOOKUP(InventoryTable[[#This Row],[N° BAC]],#REF!,3,FALSE),"")</f>
        <v/>
      </c>
      <c r="F38" s="13" t="s">
        <v>182</v>
      </c>
      <c r="G38" s="6">
        <v>1</v>
      </c>
      <c r="H38" s="6">
        <v>1</v>
      </c>
      <c r="I38" s="11">
        <v>1030.2</v>
      </c>
      <c r="J38" s="11">
        <f>InventoryTable[[#This Row],[QTÉ]]*InventoryTable[[#This Row],[COÛT]]</f>
        <v>1030.2</v>
      </c>
      <c r="K38" s="14">
        <f>IF(InventoryTable[[#This Row],[QTÉ]]&lt;=InventoryTable[[#This Row],[QTÉ RÉAPPROVISIONNEMENT]],1,0)</f>
        <v>1</v>
      </c>
    </row>
    <row r="39" spans="2:11" ht="16.5" customHeight="1" x14ac:dyDescent="0.25">
      <c r="B39" s="5" t="s">
        <v>183</v>
      </c>
      <c r="C39" s="5" t="s">
        <v>166</v>
      </c>
      <c r="D39" s="5"/>
      <c r="E39" s="7" t="str">
        <f>IFERROR(VLOOKUP(InventoryTable[[#This Row],[N° BAC]],#REF!,3,FALSE),"")</f>
        <v/>
      </c>
      <c r="F39" s="13" t="str">
        <f>B39</f>
        <v>NZDD2B3A068-A</v>
      </c>
      <c r="G39" s="6">
        <v>1</v>
      </c>
      <c r="H39" s="6">
        <v>1</v>
      </c>
      <c r="I39" s="11">
        <v>961.35</v>
      </c>
      <c r="J39" s="11">
        <f>InventoryTable[[#This Row],[QTÉ]]*InventoryTable[[#This Row],[COÛT]]</f>
        <v>961.35</v>
      </c>
      <c r="K39" s="14">
        <f>IF(InventoryTable[[#This Row],[QTÉ]]&lt;=InventoryTable[[#This Row],[QTÉ RÉAPPROVISIONNEMENT]],1,0)</f>
        <v>1</v>
      </c>
    </row>
    <row r="40" spans="2:11" ht="16.5" customHeight="1" x14ac:dyDescent="0.25">
      <c r="B40" s="5" t="s">
        <v>185</v>
      </c>
      <c r="C40" s="5" t="s">
        <v>166</v>
      </c>
      <c r="D40" s="5"/>
      <c r="E40" s="7" t="str">
        <f>IFERROR(VLOOKUP(InventoryTable[[#This Row],[N° BAC]],#REF!,3,FALSE),"")</f>
        <v/>
      </c>
      <c r="F40" s="13" t="str">
        <f>B40</f>
        <v>NZDD2B3A088-A</v>
      </c>
      <c r="G40" s="6">
        <v>2</v>
      </c>
      <c r="H40" s="6">
        <v>1</v>
      </c>
      <c r="I40" s="11">
        <v>1019.15</v>
      </c>
      <c r="J40" s="11">
        <f>InventoryTable[[#This Row],[QTÉ]]*InventoryTable[[#This Row],[COÛT]]</f>
        <v>2038.3</v>
      </c>
      <c r="K40" s="14">
        <f>IF(InventoryTable[[#This Row],[QTÉ]]&lt;=InventoryTable[[#This Row],[QTÉ RÉAPPROVISIONNEMENT]],1,0)</f>
        <v>0</v>
      </c>
    </row>
    <row r="41" spans="2:11" ht="16.5" customHeight="1" x14ac:dyDescent="0.25">
      <c r="B41" s="5" t="s">
        <v>186</v>
      </c>
      <c r="C41" s="5" t="s">
        <v>166</v>
      </c>
      <c r="D41" s="5"/>
      <c r="E41" s="7" t="str">
        <f>IFERROR(VLOOKUP(InventoryTable[[#This Row],[N° BAC]],#REF!,3,FALSE),"")</f>
        <v/>
      </c>
      <c r="F41" s="13" t="s">
        <v>186</v>
      </c>
      <c r="G41" s="6">
        <v>3</v>
      </c>
      <c r="H41" s="6">
        <v>2</v>
      </c>
      <c r="I41" s="11">
        <v>977.5</v>
      </c>
      <c r="J41" s="11">
        <f>InventoryTable[[#This Row],[QTÉ]]*InventoryTable[[#This Row],[COÛT]]</f>
        <v>2932.5</v>
      </c>
      <c r="K41" s="14">
        <f>IF(InventoryTable[[#This Row],[QTÉ]]&lt;=InventoryTable[[#This Row],[QTÉ RÉAPPROVISIONNEMENT]],1,0)</f>
        <v>0</v>
      </c>
    </row>
    <row r="42" spans="2:11" ht="16.5" customHeight="1" x14ac:dyDescent="0.25">
      <c r="B42" s="5" t="s">
        <v>187</v>
      </c>
      <c r="C42" s="5" t="s">
        <v>166</v>
      </c>
      <c r="D42" s="5"/>
      <c r="E42" s="7" t="str">
        <f>IFERROR(VLOOKUP(InventoryTable[[#This Row],[N° BAC]],#REF!,3,FALSE),"")</f>
        <v/>
      </c>
      <c r="F42" s="13" t="s">
        <v>187</v>
      </c>
      <c r="G42" s="6">
        <v>8</v>
      </c>
      <c r="H42" s="6">
        <v>2</v>
      </c>
      <c r="I42" s="11">
        <v>1155.1500000000001</v>
      </c>
      <c r="J42" s="11">
        <f>InventoryTable[[#This Row],[QTÉ]]*InventoryTable[[#This Row],[COÛT]]</f>
        <v>9241.2000000000007</v>
      </c>
      <c r="K42" s="14">
        <f>IF(InventoryTable[[#This Row],[QTÉ]]&lt;=InventoryTable[[#This Row],[QTÉ RÉAPPROVISIONNEMENT]],1,0)</f>
        <v>0</v>
      </c>
    </row>
    <row r="43" spans="2:11" ht="16.5" customHeight="1" x14ac:dyDescent="0.25">
      <c r="B43" s="5" t="s">
        <v>188</v>
      </c>
      <c r="C43" s="5" t="s">
        <v>166</v>
      </c>
      <c r="D43" s="5"/>
      <c r="E43" s="7" t="str">
        <f>IFERROR(VLOOKUP(InventoryTable[[#This Row],[N° BAC]],#REF!,3,FALSE),"")</f>
        <v/>
      </c>
      <c r="F43" s="13" t="s">
        <v>188</v>
      </c>
      <c r="G43" s="6">
        <v>2</v>
      </c>
      <c r="H43" s="6">
        <v>1</v>
      </c>
      <c r="I43" s="11">
        <v>1230.8</v>
      </c>
      <c r="J43" s="11">
        <f>InventoryTable[[#This Row],[QTÉ]]*InventoryTable[[#This Row],[COÛT]]</f>
        <v>2461.6</v>
      </c>
      <c r="K43" s="14">
        <f>IF(InventoryTable[[#This Row],[QTÉ]]&lt;=InventoryTable[[#This Row],[QTÉ RÉAPPROVISIONNEMENT]],1,0)</f>
        <v>0</v>
      </c>
    </row>
    <row r="44" spans="2:11" ht="16.5" customHeight="1" x14ac:dyDescent="0.25">
      <c r="B44" s="5" t="s">
        <v>189</v>
      </c>
      <c r="C44" s="5" t="s">
        <v>166</v>
      </c>
      <c r="D44" s="5"/>
      <c r="E44" s="7" t="str">
        <f>IFERROR(VLOOKUP(InventoryTable[[#This Row],[N° BAC]],#REF!,3,FALSE),"")</f>
        <v/>
      </c>
      <c r="F44" s="13" t="s">
        <v>189</v>
      </c>
      <c r="G44" s="6">
        <v>3</v>
      </c>
      <c r="H44" s="6">
        <v>2</v>
      </c>
      <c r="I44" s="11">
        <v>1118.5999999999999</v>
      </c>
      <c r="J44" s="11">
        <f>InventoryTable[[#This Row],[QTÉ]]*InventoryTable[[#This Row],[COÛT]]</f>
        <v>3355.7999999999997</v>
      </c>
      <c r="K44" s="14">
        <f>IF(InventoryTable[[#This Row],[QTÉ]]&lt;=InventoryTable[[#This Row],[QTÉ RÉAPPROVISIONNEMENT]],1,0)</f>
        <v>0</v>
      </c>
    </row>
    <row r="45" spans="2:11" ht="16.5" customHeight="1" x14ac:dyDescent="0.25">
      <c r="B45" s="5" t="s">
        <v>190</v>
      </c>
      <c r="C45" s="5" t="s">
        <v>166</v>
      </c>
      <c r="D45" s="5"/>
      <c r="E45" s="7" t="str">
        <f>IFERROR(VLOOKUP(InventoryTable[[#This Row],[N° BAC]],#REF!,3,FALSE),"")</f>
        <v/>
      </c>
      <c r="F45" s="13" t="s">
        <v>190</v>
      </c>
      <c r="G45" s="6">
        <v>4</v>
      </c>
      <c r="H45" s="6">
        <v>2</v>
      </c>
      <c r="I45" s="11">
        <v>1230.8</v>
      </c>
      <c r="J45" s="11">
        <f>InventoryTable[[#This Row],[QTÉ]]*InventoryTable[[#This Row],[COÛT]]</f>
        <v>4923.2</v>
      </c>
      <c r="K45" s="14">
        <f>IF(InventoryTable[[#This Row],[QTÉ]]&lt;=InventoryTable[[#This Row],[QTÉ RÉAPPROVISIONNEMENT]],1,0)</f>
        <v>0</v>
      </c>
    </row>
    <row r="46" spans="2:11" ht="16.5" customHeight="1" x14ac:dyDescent="0.25">
      <c r="B46" s="5" t="s">
        <v>168</v>
      </c>
      <c r="C46" s="5" t="s">
        <v>166</v>
      </c>
      <c r="D46" s="5"/>
      <c r="E46" s="7" t="str">
        <f>IFERROR(VLOOKUP(InventoryTable[[#This Row],[N° BAC]],#REF!,3,FALSE),"")</f>
        <v/>
      </c>
      <c r="F46" s="13" t="s">
        <v>168</v>
      </c>
      <c r="G46" s="6">
        <v>2</v>
      </c>
      <c r="H46" s="6">
        <v>2</v>
      </c>
      <c r="I46" s="11">
        <v>1218.9000000000001</v>
      </c>
      <c r="J46" s="11">
        <f>InventoryTable[[#This Row],[QTÉ]]*InventoryTable[[#This Row],[COÛT]]</f>
        <v>2437.8000000000002</v>
      </c>
      <c r="K46" s="14">
        <f>IF(InventoryTable[[#This Row],[QTÉ]]&lt;=InventoryTable[[#This Row],[QTÉ RÉAPPROVISIONNEMENT]],1,0)</f>
        <v>1</v>
      </c>
    </row>
    <row r="47" spans="2:11" ht="16.5" customHeight="1" x14ac:dyDescent="0.25">
      <c r="B47" s="5" t="s">
        <v>191</v>
      </c>
      <c r="C47" s="5" t="s">
        <v>166</v>
      </c>
      <c r="D47" s="5"/>
      <c r="E47" s="7" t="str">
        <f>IFERROR(VLOOKUP(InventoryTable[[#This Row],[N° BAC]],#REF!,3,FALSE),"")</f>
        <v/>
      </c>
      <c r="F47" s="13" t="s">
        <v>191</v>
      </c>
      <c r="G47" s="6">
        <v>2</v>
      </c>
      <c r="H47" s="6">
        <v>1</v>
      </c>
      <c r="I47" s="11">
        <v>1282.6500000000001</v>
      </c>
      <c r="J47" s="11">
        <f>InventoryTable[[#This Row],[QTÉ]]*InventoryTable[[#This Row],[COÛT]]</f>
        <v>2565.3000000000002</v>
      </c>
      <c r="K47" s="14">
        <f>IF(InventoryTable[[#This Row],[QTÉ]]&lt;=InventoryTable[[#This Row],[QTÉ RÉAPPROVISIONNEMENT]],1,0)</f>
        <v>0</v>
      </c>
    </row>
    <row r="48" spans="2:11" ht="16.5" customHeight="1" x14ac:dyDescent="0.25">
      <c r="B48" s="5" t="s">
        <v>192</v>
      </c>
      <c r="C48" s="5" t="s">
        <v>166</v>
      </c>
      <c r="D48" s="5"/>
      <c r="E48" s="7" t="str">
        <f>IFERROR(VLOOKUP(InventoryTable[[#This Row],[N° BAC]],#REF!,3,FALSE),"")</f>
        <v/>
      </c>
      <c r="F48" s="13" t="s">
        <v>192</v>
      </c>
      <c r="G48" s="6">
        <v>2</v>
      </c>
      <c r="H48" s="6">
        <v>2</v>
      </c>
      <c r="I48" s="11">
        <v>1452.65</v>
      </c>
      <c r="J48" s="11">
        <f>InventoryTable[[#This Row],[QTÉ]]*InventoryTable[[#This Row],[COÛT]]</f>
        <v>2905.3</v>
      </c>
      <c r="K48" s="14">
        <f>IF(InventoryTable[[#This Row],[QTÉ]]&lt;=InventoryTable[[#This Row],[QTÉ RÉAPPROVISIONNEMENT]],1,0)</f>
        <v>1</v>
      </c>
    </row>
    <row r="49" spans="2:11" ht="16.5" customHeight="1" x14ac:dyDescent="0.25">
      <c r="B49" s="5" t="s">
        <v>193</v>
      </c>
      <c r="C49" s="5" t="s">
        <v>166</v>
      </c>
      <c r="D49" s="5"/>
      <c r="E49" s="7" t="str">
        <f>IFERROR(VLOOKUP(InventoryTable[[#This Row],[N° BAC]],#REF!,3,FALSE),"")</f>
        <v/>
      </c>
      <c r="F49" s="13" t="s">
        <v>193</v>
      </c>
      <c r="G49" s="6">
        <v>9</v>
      </c>
      <c r="H49" s="6">
        <v>2</v>
      </c>
      <c r="I49" s="11">
        <v>1577.6</v>
      </c>
      <c r="J49" s="11">
        <f>InventoryTable[[#This Row],[QTÉ]]*InventoryTable[[#This Row],[COÛT]]</f>
        <v>14198.4</v>
      </c>
      <c r="K49" s="14">
        <f>IF(InventoryTable[[#This Row],[QTÉ]]&lt;=InventoryTable[[#This Row],[QTÉ RÉAPPROVISIONNEMENT]],1,0)</f>
        <v>0</v>
      </c>
    </row>
    <row r="50" spans="2:11" ht="16.5" customHeight="1" x14ac:dyDescent="0.25">
      <c r="B50" s="5" t="s">
        <v>194</v>
      </c>
      <c r="C50" s="5" t="s">
        <v>166</v>
      </c>
      <c r="D50" s="5"/>
      <c r="E50" s="7" t="str">
        <f>IFERROR(VLOOKUP(InventoryTable[[#This Row],[N° BAC]],#REF!,3,FALSE),"")</f>
        <v/>
      </c>
      <c r="F50" s="13" t="s">
        <v>194</v>
      </c>
      <c r="G50" s="6">
        <v>7</v>
      </c>
      <c r="H50" s="6">
        <v>2</v>
      </c>
      <c r="I50" s="11">
        <v>1405.05</v>
      </c>
      <c r="J50" s="11">
        <f>InventoryTable[[#This Row],[QTÉ]]*InventoryTable[[#This Row],[COÛT]]</f>
        <v>9835.35</v>
      </c>
      <c r="K50" s="14">
        <f>IF(InventoryTable[[#This Row],[QTÉ]]&lt;=InventoryTable[[#This Row],[QTÉ RÉAPPROVISIONNEMENT]],1,0)</f>
        <v>0</v>
      </c>
    </row>
    <row r="51" spans="2:11" ht="16.5" customHeight="1" x14ac:dyDescent="0.25">
      <c r="B51" s="5" t="s">
        <v>195</v>
      </c>
      <c r="C51" s="5" t="s">
        <v>166</v>
      </c>
      <c r="D51" s="5"/>
      <c r="E51" s="7" t="str">
        <f>IFERROR(VLOOKUP(InventoryTable[[#This Row],[N° BAC]],#REF!,3,FALSE),"")</f>
        <v/>
      </c>
      <c r="F51" s="13" t="s">
        <v>195</v>
      </c>
      <c r="G51" s="6">
        <v>1</v>
      </c>
      <c r="H51" s="6">
        <v>2</v>
      </c>
      <c r="I51" s="11">
        <v>1495.15</v>
      </c>
      <c r="J51" s="11">
        <f>InventoryTable[[#This Row],[QTÉ]]*InventoryTable[[#This Row],[COÛT]]</f>
        <v>1495.15</v>
      </c>
      <c r="K51" s="14">
        <f>IF(InventoryTable[[#This Row],[QTÉ]]&lt;=InventoryTable[[#This Row],[QTÉ RÉAPPROVISIONNEMENT]],1,0)</f>
        <v>1</v>
      </c>
    </row>
    <row r="52" spans="2:11" ht="16.5" customHeight="1" x14ac:dyDescent="0.25">
      <c r="B52" s="5" t="s">
        <v>196</v>
      </c>
      <c r="C52" s="5" t="s">
        <v>166</v>
      </c>
      <c r="D52" s="5"/>
      <c r="E52" s="7" t="str">
        <f>IFERROR(VLOOKUP(InventoryTable[[#This Row],[N° BAC]],#REF!,3,FALSE),"")</f>
        <v/>
      </c>
      <c r="F52" s="13" t="s">
        <v>196</v>
      </c>
      <c r="G52" s="6">
        <v>2</v>
      </c>
      <c r="H52" s="6">
        <v>2</v>
      </c>
      <c r="I52" s="11">
        <v>1468.8</v>
      </c>
      <c r="J52" s="11">
        <f>InventoryTable[[#This Row],[QTÉ]]*InventoryTable[[#This Row],[COÛT]]</f>
        <v>2937.6</v>
      </c>
      <c r="K52" s="14">
        <f>IF(InventoryTable[[#This Row],[QTÉ]]&lt;=InventoryTable[[#This Row],[QTÉ RÉAPPROVISIONNEMENT]],1,0)</f>
        <v>1</v>
      </c>
    </row>
    <row r="53" spans="2:11" ht="16.5" customHeight="1" x14ac:dyDescent="0.25">
      <c r="B53" s="5" t="s">
        <v>197</v>
      </c>
      <c r="C53" s="5" t="s">
        <v>166</v>
      </c>
      <c r="D53" s="5"/>
      <c r="E53" s="7" t="str">
        <f>IFERROR(VLOOKUP(InventoryTable[[#This Row],[N° BAC]],#REF!,3,FALSE),"")</f>
        <v/>
      </c>
      <c r="F53" s="13" t="s">
        <v>197</v>
      </c>
      <c r="G53" s="6">
        <v>2</v>
      </c>
      <c r="H53" s="6">
        <v>2</v>
      </c>
      <c r="I53" s="11">
        <v>1532.55</v>
      </c>
      <c r="J53" s="11">
        <f>InventoryTable[[#This Row],[QTÉ]]*InventoryTable[[#This Row],[COÛT]]</f>
        <v>3065.1</v>
      </c>
      <c r="K53" s="14">
        <f>IF(InventoryTable[[#This Row],[QTÉ]]&lt;=InventoryTable[[#This Row],[QTÉ RÉAPPROVISIONNEMENT]],1,0)</f>
        <v>1</v>
      </c>
    </row>
    <row r="54" spans="2:11" ht="16.5" customHeight="1" x14ac:dyDescent="0.25">
      <c r="B54" s="5" t="s">
        <v>198</v>
      </c>
      <c r="C54" s="5" t="s">
        <v>166</v>
      </c>
      <c r="D54" s="5"/>
      <c r="E54" s="7" t="str">
        <f>IFERROR(VLOOKUP(InventoryTable[[#This Row],[N° BAC]],#REF!,3,FALSE),"")</f>
        <v/>
      </c>
      <c r="F54" s="13" t="s">
        <v>198</v>
      </c>
      <c r="G54" s="6">
        <v>1</v>
      </c>
      <c r="H54" s="6">
        <v>1</v>
      </c>
      <c r="I54" s="11">
        <v>1656.65</v>
      </c>
      <c r="J54" s="11">
        <f>InventoryTable[[#This Row],[QTÉ]]*InventoryTable[[#This Row],[COÛT]]</f>
        <v>1656.65</v>
      </c>
      <c r="K54" s="14">
        <f>IF(InventoryTable[[#This Row],[QTÉ]]&lt;=InventoryTable[[#This Row],[QTÉ RÉAPPROVISIONNEMENT]],1,0)</f>
        <v>1</v>
      </c>
    </row>
    <row r="55" spans="2:11" ht="16.5" customHeight="1" x14ac:dyDescent="0.25">
      <c r="B55" s="5" t="s">
        <v>200</v>
      </c>
      <c r="C55" s="5" t="s">
        <v>166</v>
      </c>
      <c r="D55" s="5"/>
      <c r="E55" s="7" t="str">
        <f>IFERROR(VLOOKUP(InventoryTable[[#This Row],[N° BAC]],#REF!,3,FALSE),"")</f>
        <v/>
      </c>
      <c r="F55" s="13" t="s">
        <v>200</v>
      </c>
      <c r="G55" s="6">
        <v>4</v>
      </c>
      <c r="H55" s="6">
        <v>2</v>
      </c>
      <c r="I55" s="11">
        <v>1468.8</v>
      </c>
      <c r="J55" s="11">
        <f>InventoryTable[[#This Row],[QTÉ]]*InventoryTable[[#This Row],[COÛT]]</f>
        <v>5875.2</v>
      </c>
      <c r="K55" s="14">
        <f>IF(InventoryTable[[#This Row],[QTÉ]]&lt;=InventoryTable[[#This Row],[QTÉ RÉAPPROVISIONNEMENT]],1,0)</f>
        <v>0</v>
      </c>
    </row>
    <row r="56" spans="2:11" ht="16.5" customHeight="1" x14ac:dyDescent="0.25">
      <c r="B56" s="5" t="s">
        <v>199</v>
      </c>
      <c r="C56" s="5" t="s">
        <v>166</v>
      </c>
      <c r="D56" s="5"/>
      <c r="E56" s="7" t="str">
        <f>IFERROR(VLOOKUP(InventoryTable[[#This Row],[N° BAC]],#REF!,3,FALSE),"")</f>
        <v/>
      </c>
      <c r="F56" s="13" t="s">
        <v>199</v>
      </c>
      <c r="G56" s="6">
        <v>6</v>
      </c>
      <c r="H56" s="6">
        <v>1</v>
      </c>
      <c r="I56" s="11">
        <v>1532.55</v>
      </c>
      <c r="J56" s="11">
        <f>InventoryTable[[#This Row],[QTÉ]]*InventoryTable[[#This Row],[COÛT]]</f>
        <v>9195.2999999999993</v>
      </c>
      <c r="K56" s="14">
        <f>IF(InventoryTable[[#This Row],[QTÉ]]&lt;=InventoryTable[[#This Row],[QTÉ RÉAPPROVISIONNEMENT]],1,0)</f>
        <v>0</v>
      </c>
    </row>
    <row r="57" spans="2:11" ht="16.5" customHeight="1" x14ac:dyDescent="0.25">
      <c r="B57" s="5" t="s">
        <v>201</v>
      </c>
      <c r="C57" s="5" t="s">
        <v>166</v>
      </c>
      <c r="D57" s="5"/>
      <c r="E57" s="7" t="str">
        <f>IFERROR(VLOOKUP(InventoryTable[[#This Row],[N° BAC]],#REF!,3,FALSE),"")</f>
        <v/>
      </c>
      <c r="F57" s="13" t="s">
        <v>201</v>
      </c>
      <c r="G57" s="6">
        <v>5</v>
      </c>
      <c r="H57" s="6">
        <v>2</v>
      </c>
      <c r="I57" s="11">
        <v>1019.15</v>
      </c>
      <c r="J57" s="11">
        <f>InventoryTable[[#This Row],[QTÉ]]*InventoryTable[[#This Row],[COÛT]]</f>
        <v>5095.75</v>
      </c>
      <c r="K57" s="14">
        <f>IF(InventoryTable[[#This Row],[QTÉ]]&lt;=InventoryTable[[#This Row],[QTÉ RÉAPPROVISIONNEMENT]],1,0)</f>
        <v>0</v>
      </c>
    </row>
    <row r="58" spans="2:11" ht="16.5" customHeight="1" x14ac:dyDescent="0.25">
      <c r="B58" s="5" t="s">
        <v>202</v>
      </c>
      <c r="C58" s="5" t="s">
        <v>166</v>
      </c>
      <c r="D58" s="5"/>
      <c r="E58" s="7" t="str">
        <f>IFERROR(VLOOKUP(InventoryTable[[#This Row],[N° BAC]],#REF!,3,FALSE),"")</f>
        <v/>
      </c>
      <c r="F58" s="13" t="s">
        <v>202</v>
      </c>
      <c r="G58" s="6">
        <v>0</v>
      </c>
      <c r="H58" s="6">
        <v>1</v>
      </c>
      <c r="I58" s="11">
        <v>1155.1500000000001</v>
      </c>
      <c r="J58" s="11">
        <f>InventoryTable[[#This Row],[QTÉ]]*InventoryTable[[#This Row],[COÛT]]</f>
        <v>0</v>
      </c>
      <c r="K58" s="14">
        <f>IF(InventoryTable[[#This Row],[QTÉ]]&lt;=InventoryTable[[#This Row],[QTÉ RÉAPPROVISIONNEMENT]],1,0)</f>
        <v>1</v>
      </c>
    </row>
    <row r="59" spans="2:11" ht="16.5" customHeight="1" x14ac:dyDescent="0.25">
      <c r="B59" s="5" t="s">
        <v>203</v>
      </c>
      <c r="C59" s="5" t="s">
        <v>166</v>
      </c>
      <c r="D59" s="5"/>
      <c r="E59" s="7" t="str">
        <f>IFERROR(VLOOKUP(InventoryTable[[#This Row],[N° BAC]],#REF!,3,FALSE),"")</f>
        <v/>
      </c>
      <c r="F59" s="13" t="s">
        <v>203</v>
      </c>
      <c r="G59" s="6">
        <v>2</v>
      </c>
      <c r="H59" s="6">
        <v>1</v>
      </c>
      <c r="I59" s="11">
        <v>1553.8</v>
      </c>
      <c r="J59" s="11">
        <f>InventoryTable[[#This Row],[QTÉ]]*InventoryTable[[#This Row],[COÛT]]</f>
        <v>3107.6</v>
      </c>
      <c r="K59" s="14">
        <f>IF(InventoryTable[[#This Row],[QTÉ]]&lt;=InventoryTable[[#This Row],[QTÉ RÉAPPROVISIONNEMENT]],1,0)</f>
        <v>0</v>
      </c>
    </row>
    <row r="60" spans="2:11" ht="16.5" customHeight="1" x14ac:dyDescent="0.25">
      <c r="B60" s="5" t="s">
        <v>204</v>
      </c>
      <c r="C60" s="5" t="s">
        <v>166</v>
      </c>
      <c r="D60" s="5"/>
      <c r="E60" s="7" t="str">
        <f>IFERROR(VLOOKUP(InventoryTable[[#This Row],[N° BAC]],#REF!,3,FALSE),"")</f>
        <v/>
      </c>
      <c r="F60" s="13" t="s">
        <v>204</v>
      </c>
      <c r="G60" s="6">
        <v>4</v>
      </c>
      <c r="H60" s="6">
        <v>1</v>
      </c>
      <c r="I60" s="11">
        <v>1269.9000000000001</v>
      </c>
      <c r="J60" s="11">
        <f>InventoryTable[[#This Row],[QTÉ]]*InventoryTable[[#This Row],[COÛT]]</f>
        <v>5079.6000000000004</v>
      </c>
      <c r="K60" s="14">
        <f>IF(InventoryTable[[#This Row],[QTÉ]]&lt;=InventoryTable[[#This Row],[QTÉ RÉAPPROVISIONNEMENT]],1,0)</f>
        <v>0</v>
      </c>
    </row>
    <row r="61" spans="2:11" ht="16.5" customHeight="1" x14ac:dyDescent="0.25">
      <c r="B61" s="5" t="s">
        <v>205</v>
      </c>
      <c r="C61" s="5" t="s">
        <v>166</v>
      </c>
      <c r="D61" s="5"/>
      <c r="E61" s="7" t="str">
        <f>IFERROR(VLOOKUP(InventoryTable[[#This Row],[N° BAC]],#REF!,3,FALSE),"")</f>
        <v/>
      </c>
      <c r="F61" s="13" t="s">
        <v>205</v>
      </c>
      <c r="G61" s="6">
        <v>3</v>
      </c>
      <c r="H61" s="6">
        <v>1</v>
      </c>
      <c r="I61" s="11">
        <v>982.6</v>
      </c>
      <c r="J61" s="11">
        <f>InventoryTable[[#This Row],[QTÉ]]*InventoryTable[[#This Row],[COÛT]]</f>
        <v>2947.8</v>
      </c>
      <c r="K61" s="14">
        <f>IF(InventoryTable[[#This Row],[QTÉ]]&lt;=InventoryTable[[#This Row],[QTÉ RÉAPPROVISIONNEMENT]],1,0)</f>
        <v>0</v>
      </c>
    </row>
    <row r="62" spans="2:11" ht="16.5" customHeight="1" x14ac:dyDescent="0.25">
      <c r="B62" s="5" t="s">
        <v>206</v>
      </c>
      <c r="C62" s="5" t="s">
        <v>166</v>
      </c>
      <c r="D62" s="5"/>
      <c r="E62" s="7" t="str">
        <f>IFERROR(VLOOKUP(InventoryTable[[#This Row],[N° BAC]],#REF!,3,FALSE),"")</f>
        <v/>
      </c>
      <c r="F62" s="13" t="s">
        <v>206</v>
      </c>
      <c r="G62" s="6">
        <v>0</v>
      </c>
      <c r="H62" s="6">
        <v>2</v>
      </c>
      <c r="I62" s="11">
        <v>1363.4</v>
      </c>
      <c r="J62" s="11">
        <f>InventoryTable[[#This Row],[QTÉ]]*InventoryTable[[#This Row],[COÛT]]</f>
        <v>0</v>
      </c>
      <c r="K62" s="14">
        <f>IF(InventoryTable[[#This Row],[QTÉ]]&lt;=InventoryTable[[#This Row],[QTÉ RÉAPPROVISIONNEMENT]],1,0)</f>
        <v>1</v>
      </c>
    </row>
    <row r="63" spans="2:11" ht="16.5" customHeight="1" x14ac:dyDescent="0.25">
      <c r="B63" s="5" t="s">
        <v>207</v>
      </c>
      <c r="C63" s="5" t="s">
        <v>166</v>
      </c>
      <c r="D63" s="5"/>
      <c r="E63" s="7" t="str">
        <f>IFERROR(VLOOKUP(InventoryTable[[#This Row],[N° BAC]],#REF!,3,FALSE),"")</f>
        <v/>
      </c>
      <c r="F63" s="13" t="s">
        <v>207</v>
      </c>
      <c r="G63" s="6">
        <v>3</v>
      </c>
      <c r="H63" s="6">
        <v>1</v>
      </c>
      <c r="I63" s="11">
        <v>1155.1500000000001</v>
      </c>
      <c r="J63" s="11">
        <f>InventoryTable[[#This Row],[QTÉ]]*InventoryTable[[#This Row],[COÛT]]</f>
        <v>3465.4500000000003</v>
      </c>
      <c r="K63" s="14">
        <f>IF(InventoryTable[[#This Row],[QTÉ]]&lt;=InventoryTable[[#This Row],[QTÉ RÉAPPROVISIONNEMENT]],1,0)</f>
        <v>0</v>
      </c>
    </row>
    <row r="64" spans="2:11" ht="16.5" customHeight="1" x14ac:dyDescent="0.25">
      <c r="B64" s="5" t="s">
        <v>174</v>
      </c>
      <c r="C64" s="5" t="s">
        <v>166</v>
      </c>
      <c r="D64" s="5"/>
      <c r="E64" s="7" t="str">
        <f>IFERROR(VLOOKUP(InventoryTable[[#This Row],[N° BAC]],#REF!,3,FALSE),"")</f>
        <v/>
      </c>
      <c r="F64" s="13" t="s">
        <v>174</v>
      </c>
      <c r="G64" s="6">
        <v>1</v>
      </c>
      <c r="H64" s="6">
        <v>2</v>
      </c>
      <c r="I64" s="11">
        <v>1164.5</v>
      </c>
      <c r="J64" s="11">
        <f>InventoryTable[[#This Row],[QTÉ]]*InventoryTable[[#This Row],[COÛT]]</f>
        <v>1164.5</v>
      </c>
      <c r="K64" s="14">
        <f>IF(InventoryTable[[#This Row],[QTÉ]]&lt;=InventoryTable[[#This Row],[QTÉ RÉAPPROVISIONNEMENT]],1,0)</f>
        <v>1</v>
      </c>
    </row>
    <row r="65" spans="2:11" ht="16.5" customHeight="1" x14ac:dyDescent="0.25">
      <c r="B65" s="5" t="s">
        <v>209</v>
      </c>
      <c r="C65" s="5" t="s">
        <v>166</v>
      </c>
      <c r="D65" s="5"/>
      <c r="E65" s="7" t="str">
        <f>IFERROR(VLOOKUP(InventoryTable[[#This Row],[N° BAC]],#REF!,3,FALSE),"")</f>
        <v/>
      </c>
      <c r="F65" s="13" t="s">
        <v>209</v>
      </c>
      <c r="G65" s="6"/>
      <c r="H65" s="6">
        <v>2</v>
      </c>
      <c r="I65" s="11"/>
      <c r="J65" s="11">
        <f>InventoryTable[[#This Row],[QTÉ]]*InventoryTable[[#This Row],[COÛT]]</f>
        <v>0</v>
      </c>
      <c r="K65" s="14">
        <f>IF(InventoryTable[[#This Row],[QTÉ]]&lt;=InventoryTable[[#This Row],[QTÉ RÉAPPROVISIONNEMENT]],1,0)</f>
        <v>1</v>
      </c>
    </row>
    <row r="66" spans="2:11" ht="16.5" customHeight="1" x14ac:dyDescent="0.25">
      <c r="B66" s="5" t="s">
        <v>169</v>
      </c>
      <c r="C66" s="5" t="s">
        <v>166</v>
      </c>
      <c r="D66" s="5"/>
      <c r="E66" s="7" t="str">
        <f>IFERROR(VLOOKUP(InventoryTable[[#This Row],[N° BAC]],#REF!,3,FALSE),"")</f>
        <v/>
      </c>
      <c r="F66" s="13" t="s">
        <v>169</v>
      </c>
      <c r="G66" s="6">
        <v>2</v>
      </c>
      <c r="H66" s="6">
        <v>1</v>
      </c>
      <c r="I66" s="11">
        <v>1372.75</v>
      </c>
      <c r="J66" s="11">
        <f>InventoryTable[[#This Row],[QTÉ]]*InventoryTable[[#This Row],[COÛT]]</f>
        <v>2745.5</v>
      </c>
      <c r="K66" s="14">
        <f>IF(InventoryTable[[#This Row],[QTÉ]]&lt;=InventoryTable[[#This Row],[QTÉ RÉAPPROVISIONNEMENT]],1,0)</f>
        <v>0</v>
      </c>
    </row>
    <row r="67" spans="2:11" ht="16.5" customHeight="1" x14ac:dyDescent="0.25">
      <c r="B67" s="5" t="s">
        <v>210</v>
      </c>
      <c r="C67" s="5" t="s">
        <v>166</v>
      </c>
      <c r="D67" s="5"/>
      <c r="E67" s="7" t="str">
        <f>IFERROR(VLOOKUP(InventoryTable[[#This Row],[N° BAC]],#REF!,3,FALSE),"")</f>
        <v/>
      </c>
      <c r="F67" s="13" t="s">
        <v>210</v>
      </c>
      <c r="G67" s="6">
        <v>3</v>
      </c>
      <c r="H67" s="6">
        <v>1</v>
      </c>
      <c r="I67" s="11">
        <v>1214.6500000000001</v>
      </c>
      <c r="J67" s="11">
        <f>InventoryTable[[#This Row],[QTÉ]]*InventoryTable[[#This Row],[COÛT]]</f>
        <v>3643.9500000000003</v>
      </c>
      <c r="K67" s="14">
        <f>IF(InventoryTable[[#This Row],[QTÉ]]&lt;=InventoryTable[[#This Row],[QTÉ RÉAPPROVISIONNEMENT]],1,0)</f>
        <v>0</v>
      </c>
    </row>
    <row r="68" spans="2:11" ht="16.5" customHeight="1" x14ac:dyDescent="0.25">
      <c r="B68" s="5" t="s">
        <v>211</v>
      </c>
      <c r="C68" s="5" t="s">
        <v>166</v>
      </c>
      <c r="D68" s="5"/>
      <c r="E68" s="7" t="str">
        <f>IFERROR(VLOOKUP(InventoryTable[[#This Row],[N° BAC]],#REF!,3,FALSE),"")</f>
        <v/>
      </c>
      <c r="F68" s="13" t="s">
        <v>211</v>
      </c>
      <c r="G68" s="6">
        <v>1</v>
      </c>
      <c r="H68" s="6">
        <v>1</v>
      </c>
      <c r="I68" s="11"/>
      <c r="J68" s="11">
        <f>InventoryTable[[#This Row],[QTÉ]]*InventoryTable[[#This Row],[COÛT]]</f>
        <v>0</v>
      </c>
      <c r="K68" s="14">
        <f>IF(InventoryTable[[#This Row],[QTÉ]]&lt;=InventoryTable[[#This Row],[QTÉ RÉAPPROVISIONNEMENT]],1,0)</f>
        <v>1</v>
      </c>
    </row>
    <row r="69" spans="2:11" ht="16.5" customHeight="1" x14ac:dyDescent="0.25">
      <c r="B69" s="5" t="s">
        <v>212</v>
      </c>
      <c r="C69" s="5" t="s">
        <v>166</v>
      </c>
      <c r="D69" s="5"/>
      <c r="E69" s="7" t="str">
        <f>IFERROR(VLOOKUP(InventoryTable[[#This Row],[N° BAC]],#REF!,3,FALSE),"")</f>
        <v/>
      </c>
      <c r="F69" s="13" t="s">
        <v>212</v>
      </c>
      <c r="G69" s="6">
        <v>2</v>
      </c>
      <c r="H69" s="6">
        <v>1</v>
      </c>
      <c r="I69" s="11">
        <v>1613.3</v>
      </c>
      <c r="J69" s="11">
        <f>InventoryTable[[#This Row],[QTÉ]]*InventoryTable[[#This Row],[COÛT]]</f>
        <v>3226.6</v>
      </c>
      <c r="K69" s="14">
        <f>IF(InventoryTable[[#This Row],[QTÉ]]&lt;=InventoryTable[[#This Row],[QTÉ RÉAPPROVISIONNEMENT]],1,0)</f>
        <v>0</v>
      </c>
    </row>
    <row r="70" spans="2:11" ht="16.5" customHeight="1" x14ac:dyDescent="0.25">
      <c r="B70" s="5" t="s">
        <v>213</v>
      </c>
      <c r="C70" s="5" t="s">
        <v>166</v>
      </c>
      <c r="D70" s="5"/>
      <c r="E70" s="7" t="str">
        <f>IFERROR(VLOOKUP(InventoryTable[[#This Row],[N° BAC]],#REF!,3,FALSE),"")</f>
        <v/>
      </c>
      <c r="F70" s="13" t="s">
        <v>213</v>
      </c>
      <c r="G70" s="6">
        <v>0</v>
      </c>
      <c r="H70" s="6">
        <v>1</v>
      </c>
      <c r="I70" s="11">
        <v>1959.61</v>
      </c>
      <c r="J70" s="11">
        <f>InventoryTable[[#This Row],[QTÉ]]*InventoryTable[[#This Row],[COÛT]]</f>
        <v>0</v>
      </c>
      <c r="K70" s="14">
        <f>IF(InventoryTable[[#This Row],[QTÉ]]&lt;=InventoryTable[[#This Row],[QTÉ RÉAPPROVISIONNEMENT]],1,0)</f>
        <v>1</v>
      </c>
    </row>
    <row r="71" spans="2:11" ht="16.5" customHeight="1" x14ac:dyDescent="0.25">
      <c r="B71" s="5" t="s">
        <v>214</v>
      </c>
      <c r="C71" s="5" t="s">
        <v>166</v>
      </c>
      <c r="D71" s="5"/>
      <c r="E71" s="7" t="str">
        <f>IFERROR(VLOOKUP(InventoryTable[[#This Row],[N° BAC]],#REF!,3,FALSE),"")</f>
        <v/>
      </c>
      <c r="F71" s="13" t="s">
        <v>214</v>
      </c>
      <c r="G71" s="6">
        <v>2</v>
      </c>
      <c r="H71" s="6">
        <v>2</v>
      </c>
      <c r="I71" s="11">
        <v>1726.35</v>
      </c>
      <c r="J71" s="11">
        <f>InventoryTable[[#This Row],[QTÉ]]*InventoryTable[[#This Row],[COÛT]]</f>
        <v>3452.7</v>
      </c>
      <c r="K71" s="14">
        <f>IF(InventoryTable[[#This Row],[QTÉ]]&lt;=InventoryTable[[#This Row],[QTÉ RÉAPPROVISIONNEMENT]],1,0)</f>
        <v>1</v>
      </c>
    </row>
    <row r="72" spans="2:11" ht="16.5" customHeight="1" x14ac:dyDescent="0.25">
      <c r="B72" s="5" t="s">
        <v>215</v>
      </c>
      <c r="C72" s="5" t="s">
        <v>166</v>
      </c>
      <c r="D72" s="5"/>
      <c r="E72" s="7" t="str">
        <f>IFERROR(VLOOKUP(InventoryTable[[#This Row],[N° BAC]],#REF!,3,FALSE),"")</f>
        <v/>
      </c>
      <c r="F72" s="13" t="s">
        <v>215</v>
      </c>
      <c r="G72" s="6">
        <v>2</v>
      </c>
      <c r="H72" s="6">
        <v>2</v>
      </c>
      <c r="I72" s="11">
        <v>211.65</v>
      </c>
      <c r="J72" s="11">
        <f>InventoryTable[[#This Row],[QTÉ]]*InventoryTable[[#This Row],[COÛT]]</f>
        <v>423.3</v>
      </c>
      <c r="K72" s="14">
        <f>IF(InventoryTable[[#This Row],[QTÉ]]&lt;=InventoryTable[[#This Row],[QTÉ RÉAPPROVISIONNEMENT]],1,0)</f>
        <v>1</v>
      </c>
    </row>
    <row r="73" spans="2:11" ht="16.5" customHeight="1" x14ac:dyDescent="0.25">
      <c r="B73" s="5" t="s">
        <v>216</v>
      </c>
      <c r="C73" s="5" t="s">
        <v>166</v>
      </c>
      <c r="D73" s="5"/>
      <c r="E73" s="7" t="str">
        <f>IFERROR(VLOOKUP(InventoryTable[[#This Row],[N° BAC]],#REF!,3,FALSE),"")</f>
        <v/>
      </c>
      <c r="F73" s="13" t="s">
        <v>216</v>
      </c>
      <c r="G73" s="6">
        <v>2</v>
      </c>
      <c r="H73" s="6">
        <v>2</v>
      </c>
      <c r="I73" s="11">
        <v>277.95</v>
      </c>
      <c r="J73" s="11">
        <f>InventoryTable[[#This Row],[QTÉ]]*InventoryTable[[#This Row],[COÛT]]</f>
        <v>555.9</v>
      </c>
      <c r="K73" s="14">
        <f>IF(InventoryTable[[#This Row],[QTÉ]]&lt;=InventoryTable[[#This Row],[QTÉ RÉAPPROVISIONNEMENT]],1,0)</f>
        <v>1</v>
      </c>
    </row>
    <row r="74" spans="2:11" ht="16.5" customHeight="1" x14ac:dyDescent="0.25">
      <c r="B74" s="5" t="s">
        <v>217</v>
      </c>
      <c r="C74" s="5" t="s">
        <v>166</v>
      </c>
      <c r="D74" s="5"/>
      <c r="E74" s="7" t="str">
        <f>IFERROR(VLOOKUP(InventoryTable[[#This Row],[N° BAC]],#REF!,3,FALSE),"")</f>
        <v/>
      </c>
      <c r="F74" s="13" t="s">
        <v>217</v>
      </c>
      <c r="G74" s="6">
        <v>2</v>
      </c>
      <c r="H74" s="6">
        <v>2</v>
      </c>
      <c r="I74" s="11">
        <v>1628.6</v>
      </c>
      <c r="J74" s="11">
        <f>InventoryTable[[#This Row],[QTÉ]]*InventoryTable[[#This Row],[COÛT]]</f>
        <v>3257.2</v>
      </c>
      <c r="K74" s="14">
        <f>IF(InventoryTable[[#This Row],[QTÉ]]&lt;=InventoryTable[[#This Row],[QTÉ RÉAPPROVISIONNEMENT]],1,0)</f>
        <v>1</v>
      </c>
    </row>
    <row r="75" spans="2:11" ht="16.5" customHeight="1" x14ac:dyDescent="0.25">
      <c r="B75" s="5" t="s">
        <v>218</v>
      </c>
      <c r="C75" s="5" t="s">
        <v>166</v>
      </c>
      <c r="D75" s="5"/>
      <c r="E75" s="7" t="str">
        <f>IFERROR(VLOOKUP(InventoryTable[[#This Row],[N° BAC]],#REF!,3,FALSE),"")</f>
        <v/>
      </c>
      <c r="F75" s="13" t="s">
        <v>218</v>
      </c>
      <c r="G75" s="6">
        <v>2</v>
      </c>
      <c r="H75" s="6">
        <v>1</v>
      </c>
      <c r="I75" s="11">
        <v>392.7</v>
      </c>
      <c r="J75" s="11">
        <f>InventoryTable[[#This Row],[QTÉ]]*InventoryTable[[#This Row],[COÛT]]</f>
        <v>785.4</v>
      </c>
      <c r="K75" s="14">
        <f>IF(InventoryTable[[#This Row],[QTÉ]]&lt;=InventoryTable[[#This Row],[QTÉ RÉAPPROVISIONNEMENT]],1,0)</f>
        <v>0</v>
      </c>
    </row>
    <row r="76" spans="2:11" ht="16.5" customHeight="1" x14ac:dyDescent="0.25">
      <c r="B76" s="5" t="s">
        <v>220</v>
      </c>
      <c r="C76" s="5" t="s">
        <v>219</v>
      </c>
      <c r="D76" s="5"/>
      <c r="E76" s="7" t="str">
        <f>IFERROR(VLOOKUP(InventoryTable[[#This Row],[N° BAC]],#REF!,3,FALSE),"")</f>
        <v/>
      </c>
      <c r="F76" s="13" t="s">
        <v>220</v>
      </c>
      <c r="G76" s="6">
        <v>3</v>
      </c>
      <c r="H76" s="6">
        <v>2</v>
      </c>
      <c r="I76" s="11">
        <v>211.65</v>
      </c>
      <c r="J76" s="11">
        <f>InventoryTable[[#This Row],[QTÉ]]*InventoryTable[[#This Row],[COÛT]]</f>
        <v>634.95000000000005</v>
      </c>
      <c r="K76" s="14">
        <f>IF(InventoryTable[[#This Row],[QTÉ]]&lt;=InventoryTable[[#This Row],[QTÉ RÉAPPROVISIONNEMENT]],1,0)</f>
        <v>0</v>
      </c>
    </row>
    <row r="77" spans="2:11" ht="16.5" customHeight="1" x14ac:dyDescent="0.25">
      <c r="B77" s="5" t="s">
        <v>221</v>
      </c>
      <c r="C77" s="5" t="s">
        <v>219</v>
      </c>
      <c r="D77" s="5"/>
      <c r="E77" s="7" t="str">
        <f>IFERROR(VLOOKUP(InventoryTable[[#This Row],[N° BAC]],#REF!,3,FALSE),"")</f>
        <v/>
      </c>
      <c r="F77" s="13" t="s">
        <v>221</v>
      </c>
      <c r="G77" s="6">
        <v>3</v>
      </c>
      <c r="H77" s="6">
        <v>2</v>
      </c>
      <c r="I77" s="11">
        <v>277.95</v>
      </c>
      <c r="J77" s="11">
        <f>InventoryTable[[#This Row],[QTÉ]]*InventoryTable[[#This Row],[COÛT]]</f>
        <v>833.84999999999991</v>
      </c>
      <c r="K77" s="14">
        <f>IF(InventoryTable[[#This Row],[QTÉ]]&lt;=InventoryTable[[#This Row],[QTÉ RÉAPPROVISIONNEMENT]],1,0)</f>
        <v>0</v>
      </c>
    </row>
    <row r="78" spans="2:11" ht="17.25" customHeight="1" x14ac:dyDescent="0.25">
      <c r="B78" s="5" t="s">
        <v>222</v>
      </c>
      <c r="C78" s="5" t="s">
        <v>219</v>
      </c>
      <c r="D78" s="5"/>
      <c r="E78" s="7" t="str">
        <f>IFERROR(VLOOKUP(InventoryTable[[#This Row],[N° BAC]],#REF!,3,FALSE),"")</f>
        <v/>
      </c>
      <c r="F78" s="13" t="s">
        <v>222</v>
      </c>
      <c r="G78" s="6"/>
      <c r="H78" s="6">
        <v>2</v>
      </c>
      <c r="I78" s="11">
        <v>93.5</v>
      </c>
      <c r="J78" s="11">
        <f>InventoryTable[[#This Row],[QTÉ]]*InventoryTable[[#This Row],[COÛT]]</f>
        <v>0</v>
      </c>
      <c r="K78" s="14">
        <f>IF(InventoryTable[[#This Row],[QTÉ]]&lt;=InventoryTable[[#This Row],[QTÉ RÉAPPROVISIONNEMENT]],1,0)</f>
        <v>1</v>
      </c>
    </row>
    <row r="79" spans="2:11" ht="17.25" customHeight="1" x14ac:dyDescent="0.25">
      <c r="B79" s="5" t="s">
        <v>223</v>
      </c>
      <c r="C79" s="5" t="s">
        <v>219</v>
      </c>
      <c r="D79" s="5"/>
      <c r="E79" s="7" t="str">
        <f>IFERROR(VLOOKUP(InventoryTable[[#This Row],[N° BAC]],#REF!,3,FALSE),"")</f>
        <v/>
      </c>
      <c r="F79" s="13" t="s">
        <v>223</v>
      </c>
      <c r="G79" s="6">
        <v>2</v>
      </c>
      <c r="H79" s="6">
        <v>2</v>
      </c>
      <c r="I79" s="11">
        <v>134.30000000000001</v>
      </c>
      <c r="J79" s="11">
        <f>InventoryTable[[#This Row],[QTÉ]]*InventoryTable[[#This Row],[COÛT]]</f>
        <v>268.60000000000002</v>
      </c>
      <c r="K79" s="14">
        <f>IF(InventoryTable[[#This Row],[QTÉ]]&lt;=InventoryTable[[#This Row],[QTÉ RÉAPPROVISIONNEMENT]],1,0)</f>
        <v>1</v>
      </c>
    </row>
    <row r="80" spans="2:11" ht="17.25" customHeight="1" x14ac:dyDescent="0.25">
      <c r="B80" s="5" t="s">
        <v>224</v>
      </c>
      <c r="C80" s="5" t="s">
        <v>219</v>
      </c>
      <c r="D80" s="5"/>
      <c r="E80" s="7" t="str">
        <f>IFERROR(VLOOKUP(InventoryTable[[#This Row],[N° BAC]],#REF!,3,FALSE),"")</f>
        <v/>
      </c>
      <c r="F80" s="13" t="s">
        <v>224</v>
      </c>
      <c r="G80" s="6">
        <v>4</v>
      </c>
      <c r="H80" s="6">
        <v>2</v>
      </c>
      <c r="I80" s="11">
        <v>48.64</v>
      </c>
      <c r="J80" s="11">
        <f>InventoryTable[[#This Row],[QTÉ]]*InventoryTable[[#This Row],[COÛT]]</f>
        <v>194.56</v>
      </c>
      <c r="K80" s="14">
        <f>IF(InventoryTable[[#This Row],[QTÉ]]&lt;=InventoryTable[[#This Row],[QTÉ RÉAPPROVISIONNEMENT]],1,0)</f>
        <v>0</v>
      </c>
    </row>
    <row r="81" spans="2:11" ht="17.25" customHeight="1" x14ac:dyDescent="0.25">
      <c r="B81" s="5" t="s">
        <v>225</v>
      </c>
      <c r="C81" s="5" t="s">
        <v>219</v>
      </c>
      <c r="D81" s="5"/>
      <c r="E81" s="7" t="str">
        <f>IFERROR(VLOOKUP(InventoryTable[[#This Row],[N° BAC]],#REF!,3,FALSE),"")</f>
        <v/>
      </c>
      <c r="F81" s="13" t="s">
        <v>225</v>
      </c>
      <c r="G81" s="6">
        <v>6</v>
      </c>
      <c r="H81" s="6">
        <v>4</v>
      </c>
      <c r="I81" s="11">
        <v>45.84</v>
      </c>
      <c r="J81" s="11">
        <f>InventoryTable[[#This Row],[QTÉ]]*InventoryTable[[#This Row],[COÛT]]</f>
        <v>275.04000000000002</v>
      </c>
      <c r="K81" s="14">
        <f>IF(InventoryTable[[#This Row],[QTÉ]]&lt;=InventoryTable[[#This Row],[QTÉ RÉAPPROVISIONNEMENT]],1,0)</f>
        <v>0</v>
      </c>
    </row>
    <row r="82" spans="2:11" ht="17.25" customHeight="1" x14ac:dyDescent="0.25">
      <c r="B82" s="5" t="s">
        <v>226</v>
      </c>
      <c r="C82" s="5" t="s">
        <v>219</v>
      </c>
      <c r="D82" s="5"/>
      <c r="E82" s="7" t="str">
        <f>IFERROR(VLOOKUP(InventoryTable[[#This Row],[N° BAC]],#REF!,3,FALSE),"")</f>
        <v/>
      </c>
      <c r="F82" s="13" t="s">
        <v>226</v>
      </c>
      <c r="G82" s="6">
        <v>6</v>
      </c>
      <c r="H82" s="6">
        <v>4</v>
      </c>
      <c r="I82" s="11">
        <v>41.33</v>
      </c>
      <c r="J82" s="11">
        <f>InventoryTable[[#This Row],[QTÉ]]*InventoryTable[[#This Row],[COÛT]]</f>
        <v>247.98</v>
      </c>
      <c r="K82" s="14">
        <f>IF(InventoryTable[[#This Row],[QTÉ]]&lt;=InventoryTable[[#This Row],[QTÉ RÉAPPROVISIONNEMENT]],1,0)</f>
        <v>0</v>
      </c>
    </row>
    <row r="83" spans="2:11" ht="17.25" customHeight="1" x14ac:dyDescent="0.25">
      <c r="B83" s="5" t="s">
        <v>227</v>
      </c>
      <c r="C83" s="5" t="s">
        <v>219</v>
      </c>
      <c r="D83" s="5"/>
      <c r="E83" s="7" t="str">
        <f>IFERROR(VLOOKUP(InventoryTable[[#This Row],[N° BAC]],#REF!,3,FALSE),"")</f>
        <v/>
      </c>
      <c r="F83" s="13" t="s">
        <v>227</v>
      </c>
      <c r="G83" s="6">
        <v>5</v>
      </c>
      <c r="H83" s="6">
        <v>2</v>
      </c>
      <c r="I83" s="11">
        <v>191.25</v>
      </c>
      <c r="J83" s="11">
        <f>InventoryTable[[#This Row],[QTÉ]]*InventoryTable[[#This Row],[COÛT]]</f>
        <v>956.25</v>
      </c>
      <c r="K83" s="14">
        <f>IF(InventoryTable[[#This Row],[QTÉ]]&lt;=InventoryTable[[#This Row],[QTÉ RÉAPPROVISIONNEMENT]],1,0)</f>
        <v>0</v>
      </c>
    </row>
    <row r="84" spans="2:11" ht="16.5" customHeight="1" x14ac:dyDescent="0.25">
      <c r="B84" s="5" t="s">
        <v>228</v>
      </c>
      <c r="C84" s="5" t="s">
        <v>219</v>
      </c>
      <c r="D84" s="5"/>
      <c r="E84" s="7" t="str">
        <f>IFERROR(VLOOKUP(InventoryTable[[#This Row],[N° BAC]],#REF!,3,FALSE),"")</f>
        <v/>
      </c>
      <c r="F84" s="13" t="s">
        <v>228</v>
      </c>
      <c r="G84" s="6">
        <v>5</v>
      </c>
      <c r="H84" s="6">
        <v>2</v>
      </c>
      <c r="I84" s="11">
        <v>127.5</v>
      </c>
      <c r="J84" s="11">
        <f>InventoryTable[[#This Row],[QTÉ]]*InventoryTable[[#This Row],[COÛT]]</f>
        <v>637.5</v>
      </c>
      <c r="K84" s="14">
        <f>IF(InventoryTable[[#This Row],[QTÉ]]&lt;=InventoryTable[[#This Row],[QTÉ RÉAPPROVISIONNEMENT]],1,0)</f>
        <v>0</v>
      </c>
    </row>
    <row r="85" spans="2:11" ht="16.5" customHeight="1" x14ac:dyDescent="0.25">
      <c r="B85" s="5" t="s">
        <v>229</v>
      </c>
      <c r="C85" s="5" t="s">
        <v>219</v>
      </c>
      <c r="D85" s="5"/>
      <c r="E85" s="7" t="str">
        <f>IFERROR(VLOOKUP(InventoryTable[[#This Row],[N° BAC]],#REF!,3,FALSE),"")</f>
        <v/>
      </c>
      <c r="F85" s="13" t="s">
        <v>229</v>
      </c>
      <c r="G85" s="6"/>
      <c r="H85" s="6">
        <v>2</v>
      </c>
      <c r="I85" s="11">
        <v>127.5</v>
      </c>
      <c r="J85" s="11">
        <f>InventoryTable[[#This Row],[QTÉ]]*InventoryTable[[#This Row],[COÛT]]</f>
        <v>0</v>
      </c>
      <c r="K85" s="14">
        <f>IF(InventoryTable[[#This Row],[QTÉ]]&lt;=InventoryTable[[#This Row],[QTÉ RÉAPPROVISIONNEMENT]],1,0)</f>
        <v>1</v>
      </c>
    </row>
    <row r="86" spans="2:11" ht="16.5" customHeight="1" x14ac:dyDescent="0.25">
      <c r="B86" s="5" t="s">
        <v>230</v>
      </c>
      <c r="C86" s="5" t="s">
        <v>219</v>
      </c>
      <c r="D86" s="5"/>
      <c r="E86" s="7" t="str">
        <f>IFERROR(VLOOKUP(InventoryTable[[#This Row],[N° BAC]],#REF!,3,FALSE),"")</f>
        <v/>
      </c>
      <c r="F86" s="13" t="s">
        <v>230</v>
      </c>
      <c r="G86" s="6"/>
      <c r="H86" s="6">
        <v>1</v>
      </c>
      <c r="I86" s="11">
        <v>2.54</v>
      </c>
      <c r="J86" s="11">
        <f>InventoryTable[[#This Row],[QTÉ]]*InventoryTable[[#This Row],[COÛT]]</f>
        <v>0</v>
      </c>
      <c r="K86" s="14">
        <f>IF(InventoryTable[[#This Row],[QTÉ]]&lt;=InventoryTable[[#This Row],[QTÉ RÉAPPROVISIONNEMENT]],1,0)</f>
        <v>1</v>
      </c>
    </row>
    <row r="87" spans="2:11" ht="16.5" customHeight="1" x14ac:dyDescent="0.25">
      <c r="B87" s="5" t="s">
        <v>224</v>
      </c>
      <c r="C87" s="5" t="s">
        <v>219</v>
      </c>
      <c r="D87" s="5"/>
      <c r="E87" s="7" t="str">
        <f>IFERROR(VLOOKUP(InventoryTable[[#This Row],[N° BAC]],#REF!,3,FALSE),"")</f>
        <v/>
      </c>
      <c r="F87" s="13" t="s">
        <v>224</v>
      </c>
      <c r="G87" s="6"/>
      <c r="H87" s="6">
        <v>2</v>
      </c>
      <c r="I87" s="11">
        <v>2.5299999999999998</v>
      </c>
      <c r="J87" s="11">
        <f>InventoryTable[[#This Row],[QTÉ]]*InventoryTable[[#This Row],[COÛT]]</f>
        <v>0</v>
      </c>
      <c r="K87" s="14">
        <f>IF(InventoryTable[[#This Row],[QTÉ]]&lt;=InventoryTable[[#This Row],[QTÉ RÉAPPROVISIONNEMENT]],1,0)</f>
        <v>1</v>
      </c>
    </row>
    <row r="88" spans="2:11" ht="16.5" customHeight="1" x14ac:dyDescent="0.25">
      <c r="B88" s="5" t="s">
        <v>231</v>
      </c>
      <c r="C88" s="5" t="s">
        <v>219</v>
      </c>
      <c r="D88" s="5"/>
      <c r="E88" s="7" t="str">
        <f>IFERROR(VLOOKUP(InventoryTable[[#This Row],[N° BAC]],#REF!,3,FALSE),"")</f>
        <v/>
      </c>
      <c r="F88" s="13" t="s">
        <v>231</v>
      </c>
      <c r="G88" s="6"/>
      <c r="H88" s="6">
        <v>4</v>
      </c>
      <c r="I88" s="11"/>
      <c r="J88" s="11">
        <f>InventoryTable[[#This Row],[QTÉ]]*InventoryTable[[#This Row],[COÛT]]</f>
        <v>0</v>
      </c>
      <c r="K88" s="14">
        <f>IF(InventoryTable[[#This Row],[QTÉ]]&lt;=InventoryTable[[#This Row],[QTÉ RÉAPPROVISIONNEMENT]],1,0)</f>
        <v>1</v>
      </c>
    </row>
    <row r="89" spans="2:11" ht="16.5" customHeight="1" x14ac:dyDescent="0.25">
      <c r="B89" s="5" t="s">
        <v>232</v>
      </c>
      <c r="C89" s="5" t="s">
        <v>219</v>
      </c>
      <c r="D89" s="5"/>
      <c r="E89" s="7" t="str">
        <f>IFERROR(VLOOKUP(InventoryTable[[#This Row],[N° BAC]],#REF!,3,FALSE),"")</f>
        <v/>
      </c>
      <c r="F89" s="13" t="s">
        <v>232</v>
      </c>
      <c r="G89" s="6"/>
      <c r="H89" s="6">
        <v>4</v>
      </c>
      <c r="I89" s="11"/>
      <c r="J89" s="11">
        <f>InventoryTable[[#This Row],[QTÉ]]*InventoryTable[[#This Row],[COÛT]]</f>
        <v>0</v>
      </c>
      <c r="K89" s="14">
        <f>IF(InventoryTable[[#This Row],[QTÉ]]&lt;=InventoryTable[[#This Row],[QTÉ RÉAPPROVISIONNEMENT]],1,0)</f>
        <v>1</v>
      </c>
    </row>
    <row r="90" spans="2:11" ht="16.5" customHeight="1" x14ac:dyDescent="0.25">
      <c r="B90" s="5" t="s">
        <v>233</v>
      </c>
      <c r="C90" s="5" t="s">
        <v>219</v>
      </c>
      <c r="D90" s="5"/>
      <c r="E90" s="7" t="str">
        <f>IFERROR(VLOOKUP(InventoryTable[[#This Row],[N° BAC]],#REF!,3,FALSE),"")</f>
        <v/>
      </c>
      <c r="F90" s="13" t="s">
        <v>233</v>
      </c>
      <c r="G90" s="6">
        <v>52</v>
      </c>
      <c r="H90" s="6">
        <v>4</v>
      </c>
      <c r="I90" s="11">
        <v>2.5299999999999998</v>
      </c>
      <c r="J90" s="11">
        <f>InventoryTable[[#This Row],[QTÉ]]*InventoryTable[[#This Row],[COÛT]]</f>
        <v>131.56</v>
      </c>
      <c r="K90" s="14">
        <f>IF(InventoryTable[[#This Row],[QTÉ]]&lt;=InventoryTable[[#This Row],[QTÉ RÉAPPROVISIONNEMENT]],1,0)</f>
        <v>0</v>
      </c>
    </row>
    <row r="91" spans="2:11" ht="16.5" customHeight="1" x14ac:dyDescent="0.25">
      <c r="B91" s="5" t="s">
        <v>234</v>
      </c>
      <c r="C91" s="5" t="s">
        <v>219</v>
      </c>
      <c r="D91" s="5"/>
      <c r="E91" s="7" t="str">
        <f>IFERROR(VLOOKUP(InventoryTable[[#This Row],[N° BAC]],#REF!,3,FALSE),"")</f>
        <v/>
      </c>
      <c r="F91" s="13" t="s">
        <v>234</v>
      </c>
      <c r="G91" s="6">
        <v>75</v>
      </c>
      <c r="H91" s="6">
        <v>4</v>
      </c>
      <c r="I91" s="11">
        <v>3.83</v>
      </c>
      <c r="J91" s="11">
        <f>InventoryTable[[#This Row],[QTÉ]]*InventoryTable[[#This Row],[COÛT]]</f>
        <v>287.25</v>
      </c>
      <c r="K91" s="14">
        <f>IF(InventoryTable[[#This Row],[QTÉ]]&lt;=InventoryTable[[#This Row],[QTÉ RÉAPPROVISIONNEMENT]],1,0)</f>
        <v>0</v>
      </c>
    </row>
    <row r="92" spans="2:11" ht="16.5" customHeight="1" x14ac:dyDescent="0.25">
      <c r="B92" s="5" t="s">
        <v>235</v>
      </c>
      <c r="C92" s="5" t="s">
        <v>219</v>
      </c>
      <c r="D92" s="5"/>
      <c r="E92" s="7" t="str">
        <f>IFERROR(VLOOKUP(InventoryTable[[#This Row],[N° BAC]],#REF!,3,FALSE),"")</f>
        <v/>
      </c>
      <c r="F92" s="13" t="s">
        <v>235</v>
      </c>
      <c r="G92" s="6">
        <v>45</v>
      </c>
      <c r="H92" s="6">
        <v>4</v>
      </c>
      <c r="I92" s="11">
        <v>3.83</v>
      </c>
      <c r="J92" s="11">
        <f>InventoryTable[[#This Row],[QTÉ]]*InventoryTable[[#This Row],[COÛT]]</f>
        <v>172.35</v>
      </c>
      <c r="K92" s="14">
        <f>IF(InventoryTable[[#This Row],[QTÉ]]&lt;=InventoryTable[[#This Row],[QTÉ RÉAPPROVISIONNEMENT]],1,0)</f>
        <v>0</v>
      </c>
    </row>
    <row r="93" spans="2:11" ht="16.5" customHeight="1" x14ac:dyDescent="0.25">
      <c r="B93" s="5" t="s">
        <v>236</v>
      </c>
      <c r="C93" s="5" t="s">
        <v>219</v>
      </c>
      <c r="D93" s="5"/>
      <c r="E93" s="7" t="str">
        <f>IFERROR(VLOOKUP(InventoryTable[[#This Row],[N° BAC]],#REF!,3,FALSE),"")</f>
        <v/>
      </c>
      <c r="F93" s="13" t="s">
        <v>236</v>
      </c>
      <c r="G93" s="6">
        <v>11</v>
      </c>
      <c r="H93" s="6">
        <v>4</v>
      </c>
      <c r="I93" s="11">
        <v>18.850000000000001</v>
      </c>
      <c r="J93" s="11">
        <f>InventoryTable[[#This Row],[QTÉ]]*InventoryTable[[#This Row],[COÛT]]</f>
        <v>207.35000000000002</v>
      </c>
      <c r="K93" s="14">
        <f>IF(InventoryTable[[#This Row],[QTÉ]]&lt;=InventoryTable[[#This Row],[QTÉ RÉAPPROVISIONNEMENT]],1,0)</f>
        <v>0</v>
      </c>
    </row>
    <row r="94" spans="2:11" ht="16.5" customHeight="1" x14ac:dyDescent="0.25">
      <c r="B94" s="5" t="s">
        <v>237</v>
      </c>
      <c r="C94" s="5" t="s">
        <v>219</v>
      </c>
      <c r="D94" s="5"/>
      <c r="E94" s="7" t="str">
        <f>IFERROR(VLOOKUP(InventoryTable[[#This Row],[N° BAC]],#REF!,3,FALSE),"")</f>
        <v/>
      </c>
      <c r="F94" s="13" t="s">
        <v>237</v>
      </c>
      <c r="G94" s="6"/>
      <c r="H94" s="6">
        <v>4</v>
      </c>
      <c r="I94" s="11">
        <v>52.26</v>
      </c>
      <c r="J94" s="11">
        <f>InventoryTable[[#This Row],[QTÉ]]*InventoryTable[[#This Row],[COÛT]]</f>
        <v>0</v>
      </c>
      <c r="K94" s="14">
        <f>IF(InventoryTable[[#This Row],[QTÉ]]&lt;=InventoryTable[[#This Row],[QTÉ RÉAPPROVISIONNEMENT]],1,0)</f>
        <v>1</v>
      </c>
    </row>
    <row r="95" spans="2:11" ht="16.5" customHeight="1" x14ac:dyDescent="0.25">
      <c r="B95" s="5" t="s">
        <v>247</v>
      </c>
      <c r="C95" s="5" t="s">
        <v>238</v>
      </c>
      <c r="D95" s="5"/>
      <c r="E95" s="7" t="str">
        <f>IFERROR(VLOOKUP(InventoryTable[[#This Row],[N° BAC]],#REF!,3,FALSE),"")</f>
        <v/>
      </c>
      <c r="F95" s="13" t="s">
        <v>247</v>
      </c>
      <c r="G95" s="6"/>
      <c r="H95" s="6">
        <v>2</v>
      </c>
      <c r="I95" s="11">
        <v>54.35</v>
      </c>
      <c r="J95" s="11">
        <f>InventoryTable[[#This Row],[QTÉ]]*InventoryTable[[#This Row],[COÛT]]</f>
        <v>0</v>
      </c>
      <c r="K95" s="14">
        <f>IF(InventoryTable[[#This Row],[QTÉ]]&lt;=InventoryTable[[#This Row],[QTÉ RÉAPPROVISIONNEMENT]],1,0)</f>
        <v>1</v>
      </c>
    </row>
    <row r="96" spans="2:11" ht="16.5" customHeight="1" x14ac:dyDescent="0.25">
      <c r="B96" s="5" t="s">
        <v>239</v>
      </c>
      <c r="C96" s="5" t="s">
        <v>238</v>
      </c>
      <c r="D96" s="5"/>
      <c r="E96" s="7" t="str">
        <f>IFERROR(VLOOKUP(InventoryTable[[#This Row],[N° BAC]],#REF!,3,FALSE),"")</f>
        <v/>
      </c>
      <c r="F96" s="13" t="s">
        <v>239</v>
      </c>
      <c r="G96" s="6">
        <v>6</v>
      </c>
      <c r="H96" s="6">
        <v>2</v>
      </c>
      <c r="I96" s="11">
        <v>66.42</v>
      </c>
      <c r="J96" s="11">
        <f>InventoryTable[[#This Row],[QTÉ]]*InventoryTable[[#This Row],[COÛT]]</f>
        <v>398.52</v>
      </c>
      <c r="K96" s="14">
        <f>IF(InventoryTable[[#This Row],[QTÉ]]&lt;=InventoryTable[[#This Row],[QTÉ RÉAPPROVISIONNEMENT]],1,0)</f>
        <v>0</v>
      </c>
    </row>
    <row r="97" spans="2:11" ht="16.5" customHeight="1" x14ac:dyDescent="0.25">
      <c r="B97" s="5" t="s">
        <v>240</v>
      </c>
      <c r="C97" s="5" t="s">
        <v>238</v>
      </c>
      <c r="D97" s="5"/>
      <c r="E97" s="7" t="str">
        <f>IFERROR(VLOOKUP(InventoryTable[[#This Row],[N° BAC]],#REF!,3,FALSE),"")</f>
        <v/>
      </c>
      <c r="F97" s="13" t="s">
        <v>240</v>
      </c>
      <c r="G97" s="6"/>
      <c r="H97" s="6">
        <v>2</v>
      </c>
      <c r="I97" s="11">
        <v>47.3</v>
      </c>
      <c r="J97" s="11">
        <f>InventoryTable[[#This Row],[QTÉ]]*InventoryTable[[#This Row],[COÛT]]</f>
        <v>0</v>
      </c>
      <c r="K97" s="14">
        <f>IF(InventoryTable[[#This Row],[QTÉ]]&lt;=InventoryTable[[#This Row],[QTÉ RÉAPPROVISIONNEMENT]],1,0)</f>
        <v>1</v>
      </c>
    </row>
    <row r="98" spans="2:11" ht="16.5" customHeight="1" x14ac:dyDescent="0.25">
      <c r="B98" s="5" t="s">
        <v>241</v>
      </c>
      <c r="C98" s="5" t="s">
        <v>238</v>
      </c>
      <c r="D98" s="5"/>
      <c r="E98" s="7" t="str">
        <f>IFERROR(VLOOKUP(InventoryTable[[#This Row],[N° BAC]],#REF!,3,FALSE),"")</f>
        <v/>
      </c>
      <c r="F98" s="13" t="s">
        <v>241</v>
      </c>
      <c r="G98" s="6"/>
      <c r="H98" s="6">
        <v>2</v>
      </c>
      <c r="I98" s="11">
        <v>52.26</v>
      </c>
      <c r="J98" s="11">
        <f>InventoryTable[[#This Row],[QTÉ]]*InventoryTable[[#This Row],[COÛT]]</f>
        <v>0</v>
      </c>
      <c r="K98" s="14">
        <f>IF(InventoryTable[[#This Row],[QTÉ]]&lt;=InventoryTable[[#This Row],[QTÉ RÉAPPROVISIONNEMENT]],1,0)</f>
        <v>1</v>
      </c>
    </row>
    <row r="99" spans="2:11" ht="16.5" customHeight="1" x14ac:dyDescent="0.25">
      <c r="B99" s="5" t="s">
        <v>242</v>
      </c>
      <c r="C99" s="5" t="s">
        <v>238</v>
      </c>
      <c r="D99" s="5"/>
      <c r="E99" s="7" t="str">
        <f>IFERROR(VLOOKUP(InventoryTable[[#This Row],[N° BAC]],#REF!,3,FALSE),"")</f>
        <v/>
      </c>
      <c r="F99" s="13" t="s">
        <v>242</v>
      </c>
      <c r="G99" s="6">
        <v>2</v>
      </c>
      <c r="H99" s="6">
        <v>2</v>
      </c>
      <c r="I99" s="11">
        <v>47.3</v>
      </c>
      <c r="J99" s="11">
        <f>InventoryTable[[#This Row],[QTÉ]]*InventoryTable[[#This Row],[COÛT]]</f>
        <v>94.6</v>
      </c>
      <c r="K99" s="14">
        <f>IF(InventoryTable[[#This Row],[QTÉ]]&lt;=InventoryTable[[#This Row],[QTÉ RÉAPPROVISIONNEMENT]],1,0)</f>
        <v>1</v>
      </c>
    </row>
    <row r="100" spans="2:11" ht="16.5" customHeight="1" x14ac:dyDescent="0.25">
      <c r="B100" s="5" t="s">
        <v>243</v>
      </c>
      <c r="C100" s="5" t="s">
        <v>238</v>
      </c>
      <c r="D100" s="5"/>
      <c r="E100" s="7" t="str">
        <f>IFERROR(VLOOKUP(InventoryTable[[#This Row],[N° BAC]],#REF!,3,FALSE),"")</f>
        <v/>
      </c>
      <c r="F100" s="13" t="s">
        <v>243</v>
      </c>
      <c r="G100" s="6">
        <v>8</v>
      </c>
      <c r="H100" s="6">
        <v>4</v>
      </c>
      <c r="I100" s="11">
        <v>57.16</v>
      </c>
      <c r="J100" s="11">
        <f>InventoryTable[[#This Row],[QTÉ]]*InventoryTable[[#This Row],[COÛT]]</f>
        <v>457.28</v>
      </c>
      <c r="K100" s="14">
        <f>IF(InventoryTable[[#This Row],[QTÉ]]&lt;=InventoryTable[[#This Row],[QTÉ RÉAPPROVISIONNEMENT]],1,0)</f>
        <v>0</v>
      </c>
    </row>
    <row r="101" spans="2:11" ht="16.5" customHeight="1" x14ac:dyDescent="0.25">
      <c r="B101" s="5" t="s">
        <v>244</v>
      </c>
      <c r="C101" s="5" t="s">
        <v>238</v>
      </c>
      <c r="D101" s="5"/>
      <c r="E101" s="7" t="str">
        <f>IFERROR(VLOOKUP(InventoryTable[[#This Row],[N° BAC]],#REF!,3,FALSE),"")</f>
        <v/>
      </c>
      <c r="F101" s="13" t="s">
        <v>244</v>
      </c>
      <c r="G101" s="6">
        <v>15</v>
      </c>
      <c r="H101" s="6">
        <v>4</v>
      </c>
      <c r="I101" s="11">
        <v>54.35</v>
      </c>
      <c r="J101" s="11">
        <f>InventoryTable[[#This Row],[QTÉ]]*InventoryTable[[#This Row],[COÛT]]</f>
        <v>815.25</v>
      </c>
      <c r="K101" s="14">
        <f>IF(InventoryTable[[#This Row],[QTÉ]]&lt;=InventoryTable[[#This Row],[QTÉ RÉAPPROVISIONNEMENT]],1,0)</f>
        <v>0</v>
      </c>
    </row>
    <row r="102" spans="2:11" ht="16.5" customHeight="1" x14ac:dyDescent="0.25">
      <c r="B102" s="5" t="s">
        <v>245</v>
      </c>
      <c r="C102" s="5" t="s">
        <v>238</v>
      </c>
      <c r="D102" s="5"/>
      <c r="E102" s="7" t="str">
        <f>IFERROR(VLOOKUP(InventoryTable[[#This Row],[N° BAC]],#REF!,3,FALSE),"")</f>
        <v/>
      </c>
      <c r="F102" s="13" t="s">
        <v>245</v>
      </c>
      <c r="G102" s="6">
        <v>3</v>
      </c>
      <c r="H102" s="6">
        <v>4</v>
      </c>
      <c r="I102" s="11">
        <v>54.35</v>
      </c>
      <c r="J102" s="11">
        <f>InventoryTable[[#This Row],[QTÉ]]*InventoryTable[[#This Row],[COÛT]]</f>
        <v>163.05000000000001</v>
      </c>
      <c r="K102" s="14">
        <f>IF(InventoryTable[[#This Row],[QTÉ]]&lt;=InventoryTable[[#This Row],[QTÉ RÉAPPROVISIONNEMENT]],1,0)</f>
        <v>1</v>
      </c>
    </row>
    <row r="103" spans="2:11" ht="16.5" customHeight="1" x14ac:dyDescent="0.25">
      <c r="B103" s="5" t="s">
        <v>246</v>
      </c>
      <c r="C103" s="5" t="s">
        <v>238</v>
      </c>
      <c r="D103" s="5"/>
      <c r="E103" s="7" t="str">
        <f>IFERROR(VLOOKUP(InventoryTable[[#This Row],[N° BAC]],#REF!,3,FALSE),"")</f>
        <v/>
      </c>
      <c r="F103" s="13" t="s">
        <v>246</v>
      </c>
      <c r="G103" s="6">
        <v>3</v>
      </c>
      <c r="H103" s="6">
        <v>2</v>
      </c>
      <c r="I103" s="11">
        <v>54.35</v>
      </c>
      <c r="J103" s="11">
        <f>InventoryTable[[#This Row],[QTÉ]]*InventoryTable[[#This Row],[COÛT]]</f>
        <v>163.05000000000001</v>
      </c>
      <c r="K103" s="14">
        <f>IF(InventoryTable[[#This Row],[QTÉ]]&lt;=InventoryTable[[#This Row],[QTÉ RÉAPPROVISIONNEMENT]],1,0)</f>
        <v>0</v>
      </c>
    </row>
    <row r="104" spans="2:11" ht="16.5" customHeight="1" x14ac:dyDescent="0.25">
      <c r="B104" s="5" t="s">
        <v>22</v>
      </c>
      <c r="C104" s="5" t="s">
        <v>23</v>
      </c>
      <c r="D104" s="5" t="s">
        <v>3</v>
      </c>
      <c r="E104" s="5" t="str">
        <f>IFERROR(VLOOKUP(InventoryTable[[#This Row],[N° BAC]],#REF!,3,FALSE),"")</f>
        <v/>
      </c>
      <c r="F104" s="13" t="s">
        <v>25</v>
      </c>
      <c r="G104" s="6"/>
      <c r="H104" s="6"/>
      <c r="I104" s="11">
        <v>1030.2</v>
      </c>
      <c r="J104" s="11">
        <f>InventoryTable[[#This Row],[QTÉ]]*InventoryTable[[#This Row],[COÛT]]</f>
        <v>0</v>
      </c>
      <c r="K104" s="6">
        <f>IF(InventoryTable[[#This Row],[QTÉ]]&lt;=InventoryTable[[#This Row],[QTÉ RÉAPPROVISIONNEMENT]],1,0)</f>
        <v>1</v>
      </c>
    </row>
    <row r="105" spans="2:11" ht="16.5" customHeight="1" x14ac:dyDescent="0.25">
      <c r="B105" s="5" t="s">
        <v>24</v>
      </c>
      <c r="C105" s="5" t="s">
        <v>23</v>
      </c>
      <c r="D105" s="5" t="s">
        <v>4</v>
      </c>
      <c r="E105" s="5" t="str">
        <f>IFERROR(VLOOKUP(InventoryTable[[#This Row],[N° BAC]],#REF!,3,FALSE),"")</f>
        <v/>
      </c>
      <c r="F105" s="13" t="s">
        <v>26</v>
      </c>
      <c r="G105" s="6">
        <v>0</v>
      </c>
      <c r="H105" s="6">
        <v>2</v>
      </c>
      <c r="I105" s="11">
        <v>1059.95</v>
      </c>
      <c r="J105" s="11">
        <f>InventoryTable[[#This Row],[QTÉ]]*InventoryTable[[#This Row],[COÛT]]</f>
        <v>0</v>
      </c>
      <c r="K105" s="6">
        <f>IF(InventoryTable[[#This Row],[QTÉ]]&lt;=InventoryTable[[#This Row],[QTÉ RÉAPPROVISIONNEMENT]],1,0)</f>
        <v>1</v>
      </c>
    </row>
    <row r="106" spans="2:11" ht="16.5" customHeight="1" x14ac:dyDescent="0.25">
      <c r="B106" s="5" t="s">
        <v>58</v>
      </c>
      <c r="C106" s="5" t="s">
        <v>60</v>
      </c>
      <c r="D106" s="5" t="s">
        <v>112</v>
      </c>
      <c r="E106" s="7" t="str">
        <f>IFERROR(VLOOKUP(InventoryTable[[#This Row],[N° BAC]],#REF!,3,FALSE),"")</f>
        <v/>
      </c>
      <c r="F106" s="13" t="s">
        <v>74</v>
      </c>
      <c r="G106" s="6">
        <v>6</v>
      </c>
      <c r="H106" s="6">
        <v>2</v>
      </c>
      <c r="I106" s="11">
        <v>60.69</v>
      </c>
      <c r="J106" s="11">
        <f>InventoryTable[[#This Row],[QTÉ]]*InventoryTable[[#This Row],[COÛT]]</f>
        <v>364.14</v>
      </c>
      <c r="K106" s="14">
        <f>IF(InventoryTable[[#This Row],[QTÉ]]&lt;=InventoryTable[[#This Row],[QTÉ RÉAPPROVISIONNEMENT]],1,0)</f>
        <v>0</v>
      </c>
    </row>
    <row r="107" spans="2:11" ht="16.5" customHeight="1" x14ac:dyDescent="0.25">
      <c r="B107" s="5" t="s">
        <v>59</v>
      </c>
      <c r="C107" s="5" t="s">
        <v>60</v>
      </c>
      <c r="D107" s="5"/>
      <c r="E107" s="7" t="str">
        <f>IFERROR(VLOOKUP(InventoryTable[[#This Row],[N° BAC]],#REF!,3,FALSE),"")</f>
        <v/>
      </c>
      <c r="F107" s="13" t="s">
        <v>73</v>
      </c>
      <c r="G107" s="6">
        <v>2</v>
      </c>
      <c r="H107" s="6">
        <v>2</v>
      </c>
      <c r="I107" s="11">
        <v>85.9</v>
      </c>
      <c r="J107" s="11">
        <f>InventoryTable[[#This Row],[QTÉ]]*InventoryTable[[#This Row],[COÛT]]</f>
        <v>171.8</v>
      </c>
      <c r="K107" s="14">
        <f>IF(InventoryTable[[#This Row],[QTÉ]]&lt;=InventoryTable[[#This Row],[QTÉ RÉAPPROVISIONNEMENT]],1,0)</f>
        <v>1</v>
      </c>
    </row>
    <row r="108" spans="2:11" ht="16.5" customHeight="1" x14ac:dyDescent="0.25">
      <c r="B108" s="5" t="s">
        <v>61</v>
      </c>
      <c r="C108" s="5" t="s">
        <v>60</v>
      </c>
      <c r="D108" s="5"/>
      <c r="E108" s="7" t="str">
        <f>IFERROR(VLOOKUP(InventoryTable[[#This Row],[N° BAC]],#REF!,3,FALSE),"")</f>
        <v/>
      </c>
      <c r="F108" s="13" t="s">
        <v>72</v>
      </c>
      <c r="G108" s="6">
        <v>2</v>
      </c>
      <c r="H108" s="6">
        <v>2</v>
      </c>
      <c r="I108" s="11">
        <v>55.22</v>
      </c>
      <c r="J108" s="11">
        <f>InventoryTable[[#This Row],[QTÉ]]*InventoryTable[[#This Row],[COÛT]]</f>
        <v>110.44</v>
      </c>
      <c r="K108" s="14">
        <f>IF(InventoryTable[[#This Row],[QTÉ]]&lt;=InventoryTable[[#This Row],[QTÉ RÉAPPROVISIONNEMENT]],1,0)</f>
        <v>1</v>
      </c>
    </row>
    <row r="109" spans="2:11" ht="16.5" customHeight="1" x14ac:dyDescent="0.25">
      <c r="B109" s="5" t="s">
        <v>62</v>
      </c>
      <c r="C109" s="5" t="s">
        <v>60</v>
      </c>
      <c r="D109" s="5"/>
      <c r="E109" s="7" t="str">
        <f>IFERROR(VLOOKUP(InventoryTable[[#This Row],[N° BAC]],#REF!,3,FALSE),"")</f>
        <v/>
      </c>
      <c r="F109" s="13" t="s">
        <v>71</v>
      </c>
      <c r="G109" s="6">
        <v>2</v>
      </c>
      <c r="H109" s="6">
        <v>2</v>
      </c>
      <c r="I109" s="11">
        <v>91.66</v>
      </c>
      <c r="J109" s="11">
        <f>InventoryTable[[#This Row],[QTÉ]]*InventoryTable[[#This Row],[COÛT]]</f>
        <v>183.32</v>
      </c>
      <c r="K109" s="14">
        <f>IF(InventoryTable[[#This Row],[QTÉ]]&lt;=InventoryTable[[#This Row],[QTÉ RÉAPPROVISIONNEMENT]],1,0)</f>
        <v>1</v>
      </c>
    </row>
    <row r="110" spans="2:11" ht="16.5" customHeight="1" x14ac:dyDescent="0.25">
      <c r="B110" s="5" t="s">
        <v>63</v>
      </c>
      <c r="C110" s="5" t="s">
        <v>60</v>
      </c>
      <c r="D110" s="5"/>
      <c r="E110" s="7" t="str">
        <f>IFERROR(VLOOKUP(InventoryTable[[#This Row],[N° BAC]],#REF!,3,FALSE),"")</f>
        <v/>
      </c>
      <c r="F110" s="13" t="s">
        <v>70</v>
      </c>
      <c r="G110" s="6">
        <v>4</v>
      </c>
      <c r="H110" s="6">
        <v>2</v>
      </c>
      <c r="I110" s="11">
        <v>107.95</v>
      </c>
      <c r="J110" s="11">
        <f>InventoryTable[[#This Row],[QTÉ]]*InventoryTable[[#This Row],[COÛT]]</f>
        <v>431.8</v>
      </c>
      <c r="K110" s="14">
        <f>IF(InventoryTable[[#This Row],[QTÉ]]&lt;=InventoryTable[[#This Row],[QTÉ RÉAPPROVISIONNEMENT]],1,0)</f>
        <v>0</v>
      </c>
    </row>
    <row r="111" spans="2:11" ht="16.5" customHeight="1" x14ac:dyDescent="0.25">
      <c r="B111" s="5" t="s">
        <v>64</v>
      </c>
      <c r="C111" s="5" t="s">
        <v>60</v>
      </c>
      <c r="D111" s="5"/>
      <c r="E111" s="7" t="str">
        <f>IFERROR(VLOOKUP(InventoryTable[[#This Row],[N° BAC]],#REF!,3,FALSE),"")</f>
        <v/>
      </c>
      <c r="F111" s="13" t="s">
        <v>69</v>
      </c>
      <c r="G111" s="6">
        <v>4</v>
      </c>
      <c r="H111" s="6">
        <v>2</v>
      </c>
      <c r="I111" s="11">
        <v>99.45</v>
      </c>
      <c r="J111" s="11">
        <f>InventoryTable[[#This Row],[QTÉ]]*InventoryTable[[#This Row],[COÛT]]</f>
        <v>397.8</v>
      </c>
      <c r="K111" s="14">
        <f>IF(InventoryTable[[#This Row],[QTÉ]]&lt;=InventoryTable[[#This Row],[QTÉ RÉAPPROVISIONNEMENT]],1,0)</f>
        <v>0</v>
      </c>
    </row>
    <row r="112" spans="2:11" ht="16.5" customHeight="1" x14ac:dyDescent="0.25">
      <c r="B112" s="5" t="s">
        <v>65</v>
      </c>
      <c r="C112" s="5" t="s">
        <v>60</v>
      </c>
      <c r="D112" s="5"/>
      <c r="E112" s="7" t="str">
        <f>IFERROR(VLOOKUP(InventoryTable[[#This Row],[N° BAC]],#REF!,3,FALSE),"")</f>
        <v/>
      </c>
      <c r="F112" s="13" t="s">
        <v>68</v>
      </c>
      <c r="G112" s="6">
        <v>6</v>
      </c>
      <c r="H112" s="6">
        <v>2</v>
      </c>
      <c r="I112" s="11">
        <v>91.67</v>
      </c>
      <c r="J112" s="11">
        <f>InventoryTable[[#This Row],[QTÉ]]*InventoryTable[[#This Row],[COÛT]]</f>
        <v>550.02</v>
      </c>
      <c r="K112" s="14">
        <f>IF(InventoryTable[[#This Row],[QTÉ]]&lt;=InventoryTable[[#This Row],[QTÉ RÉAPPROVISIONNEMENT]],1,0)</f>
        <v>0</v>
      </c>
    </row>
    <row r="113" spans="2:11" ht="16.5" customHeight="1" x14ac:dyDescent="0.25">
      <c r="B113" s="5" t="s">
        <v>66</v>
      </c>
      <c r="C113" s="5" t="s">
        <v>60</v>
      </c>
      <c r="D113" s="5"/>
      <c r="E113" s="7" t="str">
        <f>IFERROR(VLOOKUP(InventoryTable[[#This Row],[N° BAC]],#REF!,3,FALSE),"")</f>
        <v/>
      </c>
      <c r="F113" s="13" t="s">
        <v>67</v>
      </c>
      <c r="G113" s="6">
        <v>7</v>
      </c>
      <c r="H113" s="6">
        <v>2</v>
      </c>
      <c r="I113" s="11">
        <v>107.95</v>
      </c>
      <c r="J113" s="11">
        <f>InventoryTable[[#This Row],[QTÉ]]*InventoryTable[[#This Row],[COÛT]]</f>
        <v>755.65</v>
      </c>
      <c r="K113" s="14">
        <f>IF(InventoryTable[[#This Row],[QTÉ]]&lt;=InventoryTable[[#This Row],[QTÉ RÉAPPROVISIONNEMENT]],1,0)</f>
        <v>0</v>
      </c>
    </row>
    <row r="114" spans="2:11" ht="16.5" customHeight="1" x14ac:dyDescent="0.25">
      <c r="B114" s="5" t="s">
        <v>75</v>
      </c>
      <c r="C114" s="5" t="s">
        <v>60</v>
      </c>
      <c r="D114" s="5"/>
      <c r="E114" s="7" t="str">
        <f>IFERROR(VLOOKUP(InventoryTable[[#This Row],[N° BAC]],#REF!,3,FALSE),"")</f>
        <v/>
      </c>
      <c r="F114" s="13" t="s">
        <v>108</v>
      </c>
      <c r="G114" s="6">
        <v>9</v>
      </c>
      <c r="H114" s="6">
        <v>2</v>
      </c>
      <c r="I114" s="11">
        <v>171.7</v>
      </c>
      <c r="J114" s="11">
        <f>InventoryTable[[#This Row],[QTÉ]]*InventoryTable[[#This Row],[COÛT]]</f>
        <v>1545.3</v>
      </c>
      <c r="K114" s="14">
        <f>IF(InventoryTable[[#This Row],[QTÉ]]&lt;=InventoryTable[[#This Row],[QTÉ RÉAPPROVISIONNEMENT]],1,0)</f>
        <v>0</v>
      </c>
    </row>
    <row r="115" spans="2:11" ht="16.5" customHeight="1" x14ac:dyDescent="0.25">
      <c r="B115" s="5" t="s">
        <v>76</v>
      </c>
      <c r="C115" s="5" t="s">
        <v>60</v>
      </c>
      <c r="D115" s="5"/>
      <c r="E115" s="7" t="str">
        <f>IFERROR(VLOOKUP(InventoryTable[[#This Row],[N° BAC]],#REF!,3,FALSE),"")</f>
        <v/>
      </c>
      <c r="F115" s="13" t="s">
        <v>107</v>
      </c>
      <c r="G115" s="6">
        <v>2</v>
      </c>
      <c r="H115" s="6">
        <v>2</v>
      </c>
      <c r="I115" s="11">
        <v>82.2</v>
      </c>
      <c r="J115" s="11">
        <f>InventoryTable[[#This Row],[QTÉ]]*InventoryTable[[#This Row],[COÛT]]</f>
        <v>164.4</v>
      </c>
      <c r="K115" s="14">
        <f>IF(InventoryTable[[#This Row],[QTÉ]]&lt;=InventoryTable[[#This Row],[QTÉ RÉAPPROVISIONNEMENT]],1,0)</f>
        <v>1</v>
      </c>
    </row>
    <row r="116" spans="2:11" ht="16.5" customHeight="1" x14ac:dyDescent="0.25">
      <c r="B116" s="5" t="s">
        <v>77</v>
      </c>
      <c r="C116" s="5" t="s">
        <v>60</v>
      </c>
      <c r="D116" s="5"/>
      <c r="E116" s="7" t="str">
        <f>IFERROR(VLOOKUP(InventoryTable[[#This Row],[N° BAC]],#REF!,3,FALSE),"")</f>
        <v/>
      </c>
      <c r="F116" s="13" t="s">
        <v>106</v>
      </c>
      <c r="G116" s="6">
        <v>2</v>
      </c>
      <c r="H116" s="6">
        <v>2</v>
      </c>
      <c r="I116" s="11">
        <v>231.2</v>
      </c>
      <c r="J116" s="11">
        <f>InventoryTable[[#This Row],[QTÉ]]*InventoryTable[[#This Row],[COÛT]]</f>
        <v>462.4</v>
      </c>
      <c r="K116" s="14">
        <f>IF(InventoryTable[[#This Row],[QTÉ]]&lt;=InventoryTable[[#This Row],[QTÉ RÉAPPROVISIONNEMENT]],1,0)</f>
        <v>1</v>
      </c>
    </row>
    <row r="117" spans="2:11" ht="16.5" customHeight="1" x14ac:dyDescent="0.25">
      <c r="B117" s="5" t="s">
        <v>78</v>
      </c>
      <c r="C117" s="5" t="s">
        <v>60</v>
      </c>
      <c r="D117" s="5"/>
      <c r="E117" s="7" t="str">
        <f>IFERROR(VLOOKUP(InventoryTable[[#This Row],[N° BAC]],#REF!,3,FALSE),"")</f>
        <v/>
      </c>
      <c r="F117" s="13" t="s">
        <v>105</v>
      </c>
      <c r="G117" s="6">
        <v>3</v>
      </c>
      <c r="H117" s="6">
        <v>2</v>
      </c>
      <c r="I117" s="11">
        <v>65.34</v>
      </c>
      <c r="J117" s="11">
        <f>InventoryTable[[#This Row],[QTÉ]]*InventoryTable[[#This Row],[COÛT]]</f>
        <v>196.02</v>
      </c>
      <c r="K117" s="14">
        <f>IF(InventoryTable[[#This Row],[QTÉ]]&lt;=InventoryTable[[#This Row],[QTÉ RÉAPPROVISIONNEMENT]],1,0)</f>
        <v>0</v>
      </c>
    </row>
    <row r="118" spans="2:11" ht="16.5" customHeight="1" x14ac:dyDescent="0.25">
      <c r="B118" s="5" t="s">
        <v>79</v>
      </c>
      <c r="C118" s="5" t="s">
        <v>60</v>
      </c>
      <c r="D118" s="5"/>
      <c r="E118" s="7" t="str">
        <f>IFERROR(VLOOKUP(InventoryTable[[#This Row],[N° BAC]],#REF!,3,FALSE),"")</f>
        <v/>
      </c>
      <c r="F118" s="13" t="s">
        <v>104</v>
      </c>
      <c r="G118" s="6">
        <v>2</v>
      </c>
      <c r="H118" s="6">
        <v>2</v>
      </c>
      <c r="I118" s="11">
        <v>78.13</v>
      </c>
      <c r="J118" s="11">
        <f>InventoryTable[[#This Row],[QTÉ]]*InventoryTable[[#This Row],[COÛT]]</f>
        <v>156.26</v>
      </c>
      <c r="K118" s="14">
        <f>IF(InventoryTable[[#This Row],[QTÉ]]&lt;=InventoryTable[[#This Row],[QTÉ RÉAPPROVISIONNEMENT]],1,0)</f>
        <v>1</v>
      </c>
    </row>
    <row r="119" spans="2:11" ht="16.5" customHeight="1" x14ac:dyDescent="0.25">
      <c r="B119" s="5" t="s">
        <v>80</v>
      </c>
      <c r="C119" s="5" t="s">
        <v>60</v>
      </c>
      <c r="D119" s="5"/>
      <c r="E119" s="7" t="str">
        <f>IFERROR(VLOOKUP(InventoryTable[[#This Row],[N° BAC]],#REF!,3,FALSE),"")</f>
        <v/>
      </c>
      <c r="F119" s="13" t="s">
        <v>103</v>
      </c>
      <c r="G119" s="6">
        <v>5</v>
      </c>
      <c r="H119" s="6">
        <v>2</v>
      </c>
      <c r="I119" s="11">
        <v>78.13</v>
      </c>
      <c r="J119" s="11">
        <f>InventoryTable[[#This Row],[QTÉ]]*InventoryTable[[#This Row],[COÛT]]</f>
        <v>390.65</v>
      </c>
      <c r="K119" s="14">
        <f>IF(InventoryTable[[#This Row],[QTÉ]]&lt;=InventoryTable[[#This Row],[QTÉ RÉAPPROVISIONNEMENT]],1,0)</f>
        <v>0</v>
      </c>
    </row>
    <row r="120" spans="2:11" ht="16.5" customHeight="1" x14ac:dyDescent="0.25">
      <c r="B120" s="5" t="s">
        <v>81</v>
      </c>
      <c r="C120" s="5" t="s">
        <v>60</v>
      </c>
      <c r="D120" s="5"/>
      <c r="E120" s="7" t="str">
        <f>IFERROR(VLOOKUP(InventoryTable[[#This Row],[N° BAC]],#REF!,3,FALSE),"")</f>
        <v/>
      </c>
      <c r="F120" s="13" t="s">
        <v>102</v>
      </c>
      <c r="G120" s="6">
        <v>5</v>
      </c>
      <c r="H120" s="6">
        <v>4</v>
      </c>
      <c r="I120" s="11">
        <v>78.13</v>
      </c>
      <c r="J120" s="11">
        <f>InventoryTable[[#This Row],[QTÉ]]*InventoryTable[[#This Row],[COÛT]]</f>
        <v>390.65</v>
      </c>
      <c r="K120" s="14">
        <f>IF(InventoryTable[[#This Row],[QTÉ]]&lt;=InventoryTable[[#This Row],[QTÉ RÉAPPROVISIONNEMENT]],1,0)</f>
        <v>0</v>
      </c>
    </row>
    <row r="121" spans="2:11" ht="16.5" customHeight="1" x14ac:dyDescent="0.25">
      <c r="B121" s="5" t="s">
        <v>82</v>
      </c>
      <c r="C121" s="5" t="s">
        <v>60</v>
      </c>
      <c r="D121" s="5"/>
      <c r="E121" s="7" t="str">
        <f>IFERROR(VLOOKUP(InventoryTable[[#This Row],[N° BAC]],#REF!,3,FALSE),"")</f>
        <v/>
      </c>
      <c r="F121" s="13" t="s">
        <v>101</v>
      </c>
      <c r="G121" s="6">
        <v>2</v>
      </c>
      <c r="H121" s="6">
        <v>2</v>
      </c>
      <c r="I121" s="11">
        <v>65.34</v>
      </c>
      <c r="J121" s="11">
        <f>InventoryTable[[#This Row],[QTÉ]]*InventoryTable[[#This Row],[COÛT]]</f>
        <v>130.68</v>
      </c>
      <c r="K121" s="14">
        <f>IF(InventoryTable[[#This Row],[QTÉ]]&lt;=InventoryTable[[#This Row],[QTÉ RÉAPPROVISIONNEMENT]],1,0)</f>
        <v>1</v>
      </c>
    </row>
    <row r="122" spans="2:11" ht="16.5" customHeight="1" x14ac:dyDescent="0.25">
      <c r="B122" s="5" t="s">
        <v>83</v>
      </c>
      <c r="C122" s="5" t="s">
        <v>60</v>
      </c>
      <c r="D122" s="5"/>
      <c r="E122" s="7" t="str">
        <f>IFERROR(VLOOKUP(InventoryTable[[#This Row],[N° BAC]],#REF!,3,FALSE),"")</f>
        <v/>
      </c>
      <c r="F122" s="13" t="s">
        <v>100</v>
      </c>
      <c r="G122" s="6">
        <v>2</v>
      </c>
      <c r="H122" s="6">
        <v>2</v>
      </c>
      <c r="I122" s="11">
        <v>60.41</v>
      </c>
      <c r="J122" s="11">
        <f>InventoryTable[[#This Row],[QTÉ]]*InventoryTable[[#This Row],[COÛT]]</f>
        <v>120.82</v>
      </c>
      <c r="K122" s="14">
        <f>IF(InventoryTable[[#This Row],[QTÉ]]&lt;=InventoryTable[[#This Row],[QTÉ RÉAPPROVISIONNEMENT]],1,0)</f>
        <v>1</v>
      </c>
    </row>
    <row r="123" spans="2:11" ht="16.5" customHeight="1" x14ac:dyDescent="0.25">
      <c r="B123" s="5" t="s">
        <v>84</v>
      </c>
      <c r="C123" s="5" t="s">
        <v>60</v>
      </c>
      <c r="D123" s="5"/>
      <c r="E123" s="7" t="str">
        <f>IFERROR(VLOOKUP(InventoryTable[[#This Row],[N° BAC]],#REF!,3,FALSE),"")</f>
        <v/>
      </c>
      <c r="F123" s="13" t="s">
        <v>99</v>
      </c>
      <c r="G123" s="6">
        <v>3</v>
      </c>
      <c r="H123" s="6">
        <v>2</v>
      </c>
      <c r="I123" s="11">
        <v>77.900000000000006</v>
      </c>
      <c r="J123" s="11">
        <f>InventoryTable[[#This Row],[QTÉ]]*InventoryTable[[#This Row],[COÛT]]</f>
        <v>233.70000000000002</v>
      </c>
      <c r="K123" s="14">
        <f>IF(InventoryTable[[#This Row],[QTÉ]]&lt;=InventoryTable[[#This Row],[QTÉ RÉAPPROVISIONNEMENT]],1,0)</f>
        <v>0</v>
      </c>
    </row>
    <row r="124" spans="2:11" ht="16.5" customHeight="1" x14ac:dyDescent="0.25">
      <c r="B124" s="5" t="s">
        <v>85</v>
      </c>
      <c r="C124" s="5" t="s">
        <v>60</v>
      </c>
      <c r="D124" s="5"/>
      <c r="E124" s="7" t="str">
        <f>IFERROR(VLOOKUP(InventoryTable[[#This Row],[N° BAC]],#REF!,3,FALSE),"")</f>
        <v/>
      </c>
      <c r="F124" s="13" t="s">
        <v>98</v>
      </c>
      <c r="G124" s="6">
        <v>2</v>
      </c>
      <c r="H124" s="6">
        <v>1</v>
      </c>
      <c r="I124" s="11">
        <v>91.66</v>
      </c>
      <c r="J124" s="11">
        <f>InventoryTable[[#This Row],[QTÉ]]*InventoryTable[[#This Row],[COÛT]]</f>
        <v>183.32</v>
      </c>
      <c r="K124" s="14">
        <f>IF(InventoryTable[[#This Row],[QTÉ]]&lt;=InventoryTable[[#This Row],[QTÉ RÉAPPROVISIONNEMENT]],1,0)</f>
        <v>0</v>
      </c>
    </row>
    <row r="125" spans="2:11" ht="16.5" customHeight="1" x14ac:dyDescent="0.25">
      <c r="B125" s="5" t="s">
        <v>86</v>
      </c>
      <c r="C125" s="5" t="s">
        <v>60</v>
      </c>
      <c r="D125" s="5"/>
      <c r="E125" s="7" t="str">
        <f>IFERROR(VLOOKUP(InventoryTable[[#This Row],[N° BAC]],#REF!,3,FALSE),"")</f>
        <v/>
      </c>
      <c r="F125" s="13" t="s">
        <v>97</v>
      </c>
      <c r="G125" s="6">
        <v>2</v>
      </c>
      <c r="H125" s="6">
        <v>2</v>
      </c>
      <c r="I125" s="11">
        <v>91.66</v>
      </c>
      <c r="J125" s="11">
        <f>InventoryTable[[#This Row],[QTÉ]]*InventoryTable[[#This Row],[COÛT]]</f>
        <v>183.32</v>
      </c>
      <c r="K125" s="14">
        <f>IF(InventoryTable[[#This Row],[QTÉ]]&lt;=InventoryTable[[#This Row],[QTÉ RÉAPPROVISIONNEMENT]],1,0)</f>
        <v>1</v>
      </c>
    </row>
    <row r="126" spans="2:11" ht="16.5" customHeight="1" x14ac:dyDescent="0.25">
      <c r="B126" s="5" t="s">
        <v>87</v>
      </c>
      <c r="C126" s="5" t="s">
        <v>60</v>
      </c>
      <c r="D126" s="5"/>
      <c r="E126" s="7" t="str">
        <f>IFERROR(VLOOKUP(InventoryTable[[#This Row],[N° BAC]],#REF!,3,FALSE),"")</f>
        <v/>
      </c>
      <c r="F126" s="13" t="s">
        <v>96</v>
      </c>
      <c r="G126" s="6">
        <v>2</v>
      </c>
      <c r="H126" s="6">
        <v>2</v>
      </c>
      <c r="I126" s="11">
        <v>107.95</v>
      </c>
      <c r="J126" s="11">
        <f>InventoryTable[[#This Row],[QTÉ]]*InventoryTable[[#This Row],[COÛT]]</f>
        <v>215.9</v>
      </c>
      <c r="K126" s="14">
        <f>IF(InventoryTable[[#This Row],[QTÉ]]&lt;=InventoryTable[[#This Row],[QTÉ RÉAPPROVISIONNEMENT]],1,0)</f>
        <v>1</v>
      </c>
    </row>
    <row r="127" spans="2:11" ht="16.5" customHeight="1" x14ac:dyDescent="0.25">
      <c r="B127" s="5" t="s">
        <v>88</v>
      </c>
      <c r="C127" s="5" t="s">
        <v>60</v>
      </c>
      <c r="D127" s="5"/>
      <c r="E127" s="7" t="str">
        <f>IFERROR(VLOOKUP(InventoryTable[[#This Row],[N° BAC]],#REF!,3,FALSE),"")</f>
        <v/>
      </c>
      <c r="F127" s="13" t="s">
        <v>95</v>
      </c>
      <c r="G127" s="6"/>
      <c r="H127" s="6"/>
      <c r="I127" s="11">
        <v>120</v>
      </c>
      <c r="J127" s="11">
        <f>InventoryTable[[#This Row],[QTÉ]]*InventoryTable[[#This Row],[COÛT]]</f>
        <v>0</v>
      </c>
      <c r="K127" s="14">
        <f>IF(InventoryTable[[#This Row],[QTÉ]]&lt;=InventoryTable[[#This Row],[QTÉ RÉAPPROVISIONNEMENT]],1,0)</f>
        <v>1</v>
      </c>
    </row>
    <row r="128" spans="2:11" ht="16.5" customHeight="1" x14ac:dyDescent="0.25">
      <c r="B128" s="5" t="s">
        <v>89</v>
      </c>
      <c r="C128" s="5" t="s">
        <v>60</v>
      </c>
      <c r="D128" s="5"/>
      <c r="E128" s="7" t="str">
        <f>IFERROR(VLOOKUP(InventoryTable[[#This Row],[N° BAC]],#REF!,3,FALSE),"")</f>
        <v/>
      </c>
      <c r="F128" s="13" t="s">
        <v>94</v>
      </c>
      <c r="G128" s="6">
        <v>2</v>
      </c>
      <c r="H128" s="6">
        <v>2</v>
      </c>
      <c r="I128" s="11">
        <v>135.15</v>
      </c>
      <c r="J128" s="11">
        <f>InventoryTable[[#This Row],[QTÉ]]*InventoryTable[[#This Row],[COÛT]]</f>
        <v>270.3</v>
      </c>
      <c r="K128" s="14">
        <f>IF(InventoryTable[[#This Row],[QTÉ]]&lt;=InventoryTable[[#This Row],[QTÉ RÉAPPROVISIONNEMENT]],1,0)</f>
        <v>1</v>
      </c>
    </row>
    <row r="129" spans="2:11" ht="16.5" customHeight="1" x14ac:dyDescent="0.25">
      <c r="B129" s="5" t="s">
        <v>90</v>
      </c>
      <c r="C129" s="5" t="s">
        <v>60</v>
      </c>
      <c r="D129" s="5"/>
      <c r="E129" s="7" t="str">
        <f>IFERROR(VLOOKUP(InventoryTable[[#This Row],[N° BAC]],#REF!,3,FALSE),"")</f>
        <v/>
      </c>
      <c r="F129" s="13" t="s">
        <v>93</v>
      </c>
      <c r="G129" s="6">
        <v>2</v>
      </c>
      <c r="H129" s="6">
        <v>2</v>
      </c>
      <c r="I129" s="11">
        <v>55.22</v>
      </c>
      <c r="J129" s="11">
        <f>InventoryTable[[#This Row],[QTÉ]]*InventoryTable[[#This Row],[COÛT]]</f>
        <v>110.44</v>
      </c>
      <c r="K129" s="14">
        <f>IF(InventoryTable[[#This Row],[QTÉ]]&lt;=InventoryTable[[#This Row],[QTÉ RÉAPPROVISIONNEMENT]],1,0)</f>
        <v>1</v>
      </c>
    </row>
    <row r="130" spans="2:11" ht="16.5" customHeight="1" x14ac:dyDescent="0.25">
      <c r="B130" s="5" t="s">
        <v>91</v>
      </c>
      <c r="C130" s="5" t="s">
        <v>60</v>
      </c>
      <c r="D130" s="5"/>
      <c r="E130" s="7" t="str">
        <f>IFERROR(VLOOKUP(InventoryTable[[#This Row],[N° BAC]],#REF!,3,FALSE),"")</f>
        <v/>
      </c>
      <c r="F130" s="13" t="s">
        <v>92</v>
      </c>
      <c r="G130" s="6">
        <v>2</v>
      </c>
      <c r="H130" s="6">
        <v>2</v>
      </c>
      <c r="I130" s="11">
        <v>72.92</v>
      </c>
      <c r="J130" s="11">
        <f>InventoryTable[[#This Row],[QTÉ]]*InventoryTable[[#This Row],[COÛT]]</f>
        <v>145.84</v>
      </c>
      <c r="K130" s="14">
        <f>IF(InventoryTable[[#This Row],[QTÉ]]&lt;=InventoryTable[[#This Row],[QTÉ RÉAPPROVISIONNEMENT]],1,0)</f>
        <v>1</v>
      </c>
    </row>
    <row r="131" spans="2:11" ht="16.5" customHeight="1" x14ac:dyDescent="0.25">
      <c r="B131" s="5" t="s">
        <v>27</v>
      </c>
      <c r="C131" s="5" t="s">
        <v>28</v>
      </c>
      <c r="D131" s="5"/>
      <c r="E131" s="7" t="str">
        <f>IFERROR(VLOOKUP(InventoryTable[[#This Row],[N° BAC]],#REF!,3,FALSE),"")</f>
        <v/>
      </c>
      <c r="F131" s="13" t="s">
        <v>44</v>
      </c>
      <c r="G131" s="6">
        <v>6</v>
      </c>
      <c r="H131" s="6">
        <v>2</v>
      </c>
      <c r="I131" s="11">
        <v>461.55</v>
      </c>
      <c r="J131" s="11">
        <f>InventoryTable[[#This Row],[QTÉ]]*InventoryTable[[#This Row],[COÛT]]</f>
        <v>2769.3</v>
      </c>
      <c r="K131" s="14">
        <f>IF(InventoryTable[[#This Row],[QTÉ]]&lt;=InventoryTable[[#This Row],[QTÉ RÉAPPROVISIONNEMENT]],1,0)</f>
        <v>0</v>
      </c>
    </row>
    <row r="132" spans="2:11" ht="16.5" customHeight="1" x14ac:dyDescent="0.25">
      <c r="B132" s="5" t="s">
        <v>29</v>
      </c>
      <c r="C132" s="5" t="s">
        <v>28</v>
      </c>
      <c r="D132" s="5"/>
      <c r="E132" s="7" t="str">
        <f>IFERROR(VLOOKUP(InventoryTable[[#This Row],[N° BAC]],#REF!,3,FALSE),"")</f>
        <v/>
      </c>
      <c r="F132" s="13" t="s">
        <v>45</v>
      </c>
      <c r="G132" s="6">
        <v>3</v>
      </c>
      <c r="H132" s="6">
        <v>2</v>
      </c>
      <c r="I132" s="11">
        <v>461.55</v>
      </c>
      <c r="J132" s="11">
        <f>InventoryTable[[#This Row],[QTÉ]]*InventoryTable[[#This Row],[COÛT]]</f>
        <v>1384.65</v>
      </c>
      <c r="K132" s="14">
        <f>IF(InventoryTable[[#This Row],[QTÉ]]&lt;=InventoryTable[[#This Row],[QTÉ RÉAPPROVISIONNEMENT]],1,0)</f>
        <v>0</v>
      </c>
    </row>
    <row r="133" spans="2:11" ht="16.5" customHeight="1" x14ac:dyDescent="0.25">
      <c r="B133" s="5" t="s">
        <v>30</v>
      </c>
      <c r="C133" s="5" t="s">
        <v>28</v>
      </c>
      <c r="D133" s="5"/>
      <c r="E133" s="7" t="str">
        <f>IFERROR(VLOOKUP(InventoryTable[[#This Row],[N° BAC]],#REF!,3,FALSE),"")</f>
        <v/>
      </c>
      <c r="F133" s="13" t="s">
        <v>46</v>
      </c>
      <c r="G133" s="6">
        <v>3</v>
      </c>
      <c r="H133" s="6">
        <v>1</v>
      </c>
      <c r="I133" s="11">
        <v>634.95000000000005</v>
      </c>
      <c r="J133" s="11">
        <f>InventoryTable[[#This Row],[QTÉ]]*InventoryTable[[#This Row],[COÛT]]</f>
        <v>1904.8500000000001</v>
      </c>
      <c r="K133" s="14">
        <f>IF(InventoryTable[[#This Row],[QTÉ]]&lt;=InventoryTable[[#This Row],[QTÉ RÉAPPROVISIONNEMENT]],1,0)</f>
        <v>0</v>
      </c>
    </row>
    <row r="134" spans="2:11" ht="16.5" customHeight="1" x14ac:dyDescent="0.25">
      <c r="B134" s="5" t="s">
        <v>32</v>
      </c>
      <c r="C134" s="5" t="s">
        <v>28</v>
      </c>
      <c r="D134" s="5"/>
      <c r="E134" s="7" t="str">
        <f>IFERROR(VLOOKUP(InventoryTable[[#This Row],[N° BAC]],#REF!,3,FALSE),"")</f>
        <v/>
      </c>
      <c r="F134" s="13" t="s">
        <v>47</v>
      </c>
      <c r="G134" s="6">
        <v>2</v>
      </c>
      <c r="H134" s="6">
        <v>1</v>
      </c>
      <c r="I134" s="11">
        <v>1662.6</v>
      </c>
      <c r="J134" s="11">
        <f>InventoryTable[[#This Row],[QTÉ]]*InventoryTable[[#This Row],[COÛT]]</f>
        <v>3325.2</v>
      </c>
      <c r="K134" s="14">
        <f>IF(InventoryTable[[#This Row],[QTÉ]]&lt;=InventoryTable[[#This Row],[QTÉ RÉAPPROVISIONNEMENT]],1,0)</f>
        <v>0</v>
      </c>
    </row>
    <row r="135" spans="2:11" ht="16.5" customHeight="1" x14ac:dyDescent="0.25">
      <c r="B135" s="5" t="s">
        <v>33</v>
      </c>
      <c r="C135" s="5" t="s">
        <v>28</v>
      </c>
      <c r="D135" s="5"/>
      <c r="E135" s="7" t="str">
        <f>IFERROR(VLOOKUP(InventoryTable[[#This Row],[N° BAC]],#REF!,3,FALSE),"")</f>
        <v/>
      </c>
      <c r="F135" s="13" t="s">
        <v>48</v>
      </c>
      <c r="G135" s="6">
        <v>5</v>
      </c>
      <c r="H135" s="6">
        <v>1</v>
      </c>
      <c r="I135" s="11">
        <v>1055.7</v>
      </c>
      <c r="J135" s="11">
        <f>InventoryTable[[#This Row],[QTÉ]]*InventoryTable[[#This Row],[COÛT]]</f>
        <v>5278.5</v>
      </c>
      <c r="K135" s="14">
        <f>IF(InventoryTable[[#This Row],[QTÉ]]&lt;=InventoryTable[[#This Row],[QTÉ RÉAPPROVISIONNEMENT]],1,0)</f>
        <v>0</v>
      </c>
    </row>
    <row r="136" spans="2:11" ht="16.5" customHeight="1" x14ac:dyDescent="0.25">
      <c r="B136" s="5" t="s">
        <v>34</v>
      </c>
      <c r="C136" s="5" t="s">
        <v>28</v>
      </c>
      <c r="D136" s="5"/>
      <c r="E136" s="7" t="str">
        <f>IFERROR(VLOOKUP(InventoryTable[[#This Row],[N° BAC]],#REF!,3,FALSE),"")</f>
        <v/>
      </c>
      <c r="F136" s="13" t="s">
        <v>49</v>
      </c>
      <c r="G136" s="6">
        <v>3</v>
      </c>
      <c r="H136" s="6">
        <v>1</v>
      </c>
      <c r="I136" s="11">
        <v>1317.5</v>
      </c>
      <c r="J136" s="11">
        <f>InventoryTable[[#This Row],[QTÉ]]*InventoryTable[[#This Row],[COÛT]]</f>
        <v>3952.5</v>
      </c>
      <c r="K136" s="14">
        <f>IF(InventoryTable[[#This Row],[QTÉ]]&lt;=InventoryTable[[#This Row],[QTÉ RÉAPPROVISIONNEMENT]],1,0)</f>
        <v>0</v>
      </c>
    </row>
    <row r="137" spans="2:11" ht="16.5" customHeight="1" x14ac:dyDescent="0.25">
      <c r="B137" s="5" t="s">
        <v>35</v>
      </c>
      <c r="C137" s="5" t="s">
        <v>28</v>
      </c>
      <c r="D137" s="5"/>
      <c r="E137" s="7" t="str">
        <f>IFERROR(VLOOKUP(InventoryTable[[#This Row],[N° BAC]],#REF!,3,FALSE),"")</f>
        <v/>
      </c>
      <c r="F137" s="13" t="s">
        <v>50</v>
      </c>
      <c r="G137" s="6">
        <v>1</v>
      </c>
      <c r="H137" s="6">
        <v>1</v>
      </c>
      <c r="I137" s="11">
        <v>1253.75</v>
      </c>
      <c r="J137" s="11">
        <f>InventoryTable[[#This Row],[QTÉ]]*InventoryTable[[#This Row],[COÛT]]</f>
        <v>1253.75</v>
      </c>
      <c r="K137" s="14">
        <f>IF(InventoryTable[[#This Row],[QTÉ]]&lt;=InventoryTable[[#This Row],[QTÉ RÉAPPROVISIONNEMENT]],1,0)</f>
        <v>1</v>
      </c>
    </row>
    <row r="138" spans="2:11" ht="16.5" customHeight="1" x14ac:dyDescent="0.25">
      <c r="B138" s="5" t="s">
        <v>36</v>
      </c>
      <c r="C138" s="5" t="s">
        <v>28</v>
      </c>
      <c r="D138" s="5"/>
      <c r="E138" s="7" t="str">
        <f>IFERROR(VLOOKUP(InventoryTable[[#This Row],[N° BAC]],#REF!,3,FALSE),"")</f>
        <v/>
      </c>
      <c r="F138" s="13" t="s">
        <v>51</v>
      </c>
      <c r="G138" s="6">
        <v>2</v>
      </c>
      <c r="H138" s="6">
        <v>1</v>
      </c>
      <c r="I138" s="11">
        <v>1109.25</v>
      </c>
      <c r="J138" s="11">
        <f>InventoryTable[[#This Row],[QTÉ]]*InventoryTable[[#This Row],[COÛT]]</f>
        <v>2218.5</v>
      </c>
      <c r="K138" s="14">
        <f>IF(InventoryTable[[#This Row],[QTÉ]]&lt;=InventoryTable[[#This Row],[QTÉ RÉAPPROVISIONNEMENT]],1,0)</f>
        <v>0</v>
      </c>
    </row>
    <row r="139" spans="2:11" ht="16.5" customHeight="1" x14ac:dyDescent="0.25">
      <c r="B139" s="5" t="s">
        <v>37</v>
      </c>
      <c r="C139" s="5" t="s">
        <v>28</v>
      </c>
      <c r="D139" s="5"/>
      <c r="E139" s="7" t="str">
        <f>IFERROR(VLOOKUP(InventoryTable[[#This Row],[N° BAC]],#REF!,3,FALSE),"")</f>
        <v/>
      </c>
      <c r="F139" s="13" t="s">
        <v>109</v>
      </c>
      <c r="G139" s="6">
        <v>1</v>
      </c>
      <c r="H139" s="6">
        <v>1</v>
      </c>
      <c r="I139" s="11">
        <v>0</v>
      </c>
      <c r="J139" s="11">
        <f>InventoryTable[[#This Row],[QTÉ]]*InventoryTable[[#This Row],[COÛT]]</f>
        <v>0</v>
      </c>
      <c r="K139" s="14">
        <f>IF(InventoryTable[[#This Row],[QTÉ]]&lt;=InventoryTable[[#This Row],[QTÉ RÉAPPROVISIONNEMENT]],1,0)</f>
        <v>1</v>
      </c>
    </row>
    <row r="140" spans="2:11" ht="16.5" customHeight="1" x14ac:dyDescent="0.25">
      <c r="B140" s="5" t="s">
        <v>38</v>
      </c>
      <c r="C140" s="5" t="s">
        <v>28</v>
      </c>
      <c r="D140" s="5"/>
      <c r="E140" s="7" t="str">
        <f>IFERROR(VLOOKUP(InventoryTable[[#This Row],[N° BAC]],#REF!,3,FALSE),"")</f>
        <v/>
      </c>
      <c r="F140" s="13" t="s">
        <v>110</v>
      </c>
      <c r="G140" s="6">
        <v>0</v>
      </c>
      <c r="H140" s="6">
        <v>1</v>
      </c>
      <c r="I140" s="11">
        <v>0</v>
      </c>
      <c r="J140" s="11">
        <f>InventoryTable[[#This Row],[QTÉ]]*InventoryTable[[#This Row],[COÛT]]</f>
        <v>0</v>
      </c>
      <c r="K140" s="14">
        <f>IF(InventoryTable[[#This Row],[QTÉ]]&lt;=InventoryTable[[#This Row],[QTÉ RÉAPPROVISIONNEMENT]],1,0)</f>
        <v>1</v>
      </c>
    </row>
    <row r="141" spans="2:11" ht="16.5" customHeight="1" x14ac:dyDescent="0.25">
      <c r="B141" s="5" t="s">
        <v>39</v>
      </c>
      <c r="C141" s="5" t="s">
        <v>28</v>
      </c>
      <c r="D141" s="5"/>
      <c r="E141" s="7" t="str">
        <f>IFERROR(VLOOKUP(InventoryTable[[#This Row],[N° BAC]],#REF!,3,FALSE),"")</f>
        <v/>
      </c>
      <c r="F141" s="13" t="s">
        <v>111</v>
      </c>
      <c r="G141" s="6">
        <v>1</v>
      </c>
      <c r="H141" s="6">
        <v>1</v>
      </c>
      <c r="I141" s="11">
        <v>175.1</v>
      </c>
      <c r="J141" s="11">
        <f>InventoryTable[[#This Row],[QTÉ]]*InventoryTable[[#This Row],[COÛT]]</f>
        <v>175.1</v>
      </c>
      <c r="K141" s="14">
        <f>IF(InventoryTable[[#This Row],[QTÉ]]&lt;=InventoryTable[[#This Row],[QTÉ RÉAPPROVISIONNEMENT]],1,0)</f>
        <v>1</v>
      </c>
    </row>
    <row r="142" spans="2:11" ht="16.5" customHeight="1" x14ac:dyDescent="0.25">
      <c r="B142" s="5" t="s">
        <v>40</v>
      </c>
      <c r="C142" s="5" t="s">
        <v>28</v>
      </c>
      <c r="D142" s="5"/>
      <c r="E142" s="7" t="str">
        <f>IFERROR(VLOOKUP(InventoryTable[[#This Row],[N° BAC]],#REF!,3,FALSE),"")</f>
        <v/>
      </c>
      <c r="F142" s="13" t="s">
        <v>52</v>
      </c>
      <c r="G142" s="6">
        <v>4</v>
      </c>
      <c r="H142" s="6">
        <v>2</v>
      </c>
      <c r="I142" s="11">
        <v>165.75</v>
      </c>
      <c r="J142" s="11">
        <f>InventoryTable[[#This Row],[QTÉ]]*InventoryTable[[#This Row],[COÛT]]</f>
        <v>663</v>
      </c>
      <c r="K142" s="14">
        <f>IF(InventoryTable[[#This Row],[QTÉ]]&lt;=InventoryTable[[#This Row],[QTÉ RÉAPPROVISIONNEMENT]],1,0)</f>
        <v>0</v>
      </c>
    </row>
    <row r="143" spans="2:11" ht="16.5" customHeight="1" x14ac:dyDescent="0.25">
      <c r="B143" s="5" t="s">
        <v>41</v>
      </c>
      <c r="C143" s="5" t="s">
        <v>28</v>
      </c>
      <c r="D143" s="5"/>
      <c r="E143" s="7" t="str">
        <f>IFERROR(VLOOKUP(InventoryTable[[#This Row],[N° BAC]],#REF!,3,FALSE),"")</f>
        <v/>
      </c>
      <c r="F143" s="13" t="s">
        <v>53</v>
      </c>
      <c r="G143" s="6">
        <v>2</v>
      </c>
      <c r="H143" s="6">
        <v>2</v>
      </c>
      <c r="I143" s="11">
        <v>101.5</v>
      </c>
      <c r="J143" s="11">
        <f>G139</f>
        <v>1</v>
      </c>
      <c r="K143" s="14">
        <f>IF(InventoryTable[[#This Row],[QTÉ]]&lt;=InventoryTable[[#This Row],[QTÉ RÉAPPROVISIONNEMENT]],1,0)</f>
        <v>1</v>
      </c>
    </row>
    <row r="144" spans="2:11" ht="16.5" customHeight="1" x14ac:dyDescent="0.25">
      <c r="B144" s="5" t="s">
        <v>42</v>
      </c>
      <c r="C144" s="5" t="s">
        <v>28</v>
      </c>
      <c r="D144" s="5"/>
      <c r="E144" s="7" t="str">
        <f>IFERROR(VLOOKUP(InventoryTable[[#This Row],[N° BAC]],#REF!,3,FALSE),"")</f>
        <v/>
      </c>
      <c r="F144" s="13" t="s">
        <v>54</v>
      </c>
      <c r="G144" s="6">
        <v>2</v>
      </c>
      <c r="H144" s="6">
        <v>2</v>
      </c>
      <c r="I144" s="11">
        <v>190</v>
      </c>
      <c r="J144" s="11">
        <f>InventoryTable[[#This Row],[QTÉ]]*InventoryTable[[#This Row],[COÛT]]</f>
        <v>380</v>
      </c>
      <c r="K144" s="14">
        <f>IF(InventoryTable[[#This Row],[QTÉ]]&lt;=InventoryTable[[#This Row],[QTÉ RÉAPPROVISIONNEMENT]],1,0)</f>
        <v>1</v>
      </c>
    </row>
    <row r="145" spans="2:11" ht="16.5" customHeight="1" x14ac:dyDescent="0.25">
      <c r="B145" s="5" t="s">
        <v>43</v>
      </c>
      <c r="C145" s="5" t="s">
        <v>28</v>
      </c>
      <c r="D145" s="5"/>
      <c r="E145" s="7" t="str">
        <f>IFERROR(VLOOKUP(InventoryTable[[#This Row],[N° BAC]],#REF!,3,FALSE),"")</f>
        <v/>
      </c>
      <c r="F145" s="13" t="s">
        <v>55</v>
      </c>
      <c r="G145" s="6">
        <v>3</v>
      </c>
      <c r="H145" s="6">
        <v>1</v>
      </c>
      <c r="I145" s="11">
        <v>0</v>
      </c>
      <c r="J145" s="11">
        <f>InventoryTable[[#This Row],[QTÉ]]*InventoryTable[[#This Row],[COÛT]]</f>
        <v>0</v>
      </c>
      <c r="K145" s="14">
        <f>IF(InventoryTable[[#This Row],[QTÉ]]&lt;=InventoryTable[[#This Row],[QTÉ RÉAPPROVISIONNEMENT]],1,0)</f>
        <v>0</v>
      </c>
    </row>
    <row r="146" spans="2:11" ht="16.5" customHeight="1" x14ac:dyDescent="0.25">
      <c r="B146" s="5" t="s">
        <v>31</v>
      </c>
      <c r="C146" s="5" t="s">
        <v>28</v>
      </c>
      <c r="D146" s="5"/>
      <c r="E146" s="7" t="str">
        <f>IFERROR(VLOOKUP(InventoryTable[[#This Row],[N° BAC]],#REF!,3,FALSE),"")</f>
        <v/>
      </c>
      <c r="F146" s="13" t="s">
        <v>56</v>
      </c>
      <c r="G146" s="6">
        <v>13</v>
      </c>
      <c r="H146" s="6">
        <v>2</v>
      </c>
      <c r="I146" s="11">
        <v>1662.6</v>
      </c>
      <c r="J146" s="11">
        <f>InventoryTable[[#This Row],[QTÉ]]*InventoryTable[[#This Row],[COÛT]]</f>
        <v>21613.8</v>
      </c>
      <c r="K146" s="14">
        <f>IF(InventoryTable[[#This Row],[QTÉ]]&lt;=InventoryTable[[#This Row],[QTÉ RÉAPPROVISIONNEMENT]],1,0)</f>
        <v>0</v>
      </c>
    </row>
  </sheetData>
  <conditionalFormatting sqref="B6:K146">
    <cfRule type="expression" dxfId="21" priority="5">
      <formula>"If(blnBinNo=""True"")"</formula>
    </cfRule>
  </conditionalFormatting>
  <conditionalFormatting sqref="J6:J146">
    <cfRule type="dataBar" priority="26">
      <dataBar>
        <cfvo type="min"/>
        <cfvo type="max"/>
        <color theme="2" tint="-0.249977111117893"/>
      </dataBar>
      <extLst>
        <ext xmlns:x14="http://schemas.microsoft.com/office/spreadsheetml/2009/9/main" uri="{B025F937-C7B1-47D3-B67F-A62EFF666E3E}">
          <x14:id>{B7FAAC13-0945-4497-B308-0378DA16CDD0}</x14:id>
        </ext>
      </extLst>
    </cfRule>
  </conditionalFormatting>
  <dataValidations count="1">
    <dataValidation type="list" errorStyle="warning" allowBlank="1" showErrorMessage="1" errorTitle="Whoops!" error="This Bin # isn't in the list. You can click Yes to keep what you Entered or click Cancel and add it to the table on the Bin Lookup sheet so it will appear in the drop down list." sqref="D6:D146">
      <formula1>RechercheBac</formula1>
    </dataValidation>
  </dataValidations>
  <printOptions horizontalCentered="1"/>
  <pageMargins left="0.25" right="0.25" top="0.75" bottom="0.75" header="0.3" footer="0.3"/>
  <pageSetup scale="77"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7FAAC13-0945-4497-B308-0378DA16CDD0}">
            <x14:dataBar minLength="0" maxLength="100" gradient="0">
              <x14:cfvo type="autoMin"/>
              <x14:cfvo type="autoMax"/>
              <x14:negativeFillColor rgb="FFFF0000"/>
              <x14:axisColor rgb="FF000000"/>
            </x14:dataBar>
          </x14:cfRule>
          <xm:sqref>J6:J146</xm:sqref>
        </x14:conditionalFormatting>
        <x14:conditionalFormatting xmlns:xm="http://schemas.microsoft.com/office/excel/2006/main">
          <x14:cfRule type="iconSet" priority="28" id="{AC6CABC8-B392-410F-BF01-FBE3A7AF244A}">
            <x14:iconSet iconSet="3Flags" showValue="0" custom="1">
              <x14:cfvo type="percent">
                <xm:f>0</xm:f>
              </x14:cfvo>
              <x14:cfvo type="num">
                <xm:f>0</xm:f>
              </x14:cfvo>
              <x14:cfvo type="num">
                <xm:f>1</xm:f>
              </x14:cfvo>
              <x14:cfIcon iconSet="NoIcons" iconId="0"/>
              <x14:cfIcon iconSet="NoIcons" iconId="0"/>
              <x14:cfIcon iconSet="3Flags" iconId="0"/>
            </x14:iconSet>
          </x14:cfRule>
          <xm:sqref>K6:K146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8" sqref="B8"/>
    </sheetView>
  </sheetViews>
  <sheetFormatPr baseColWidth="10" defaultRowHeight="13.5" x14ac:dyDescent="0.25"/>
  <sheetData>
    <row r="1" spans="1:2" x14ac:dyDescent="0.25">
      <c r="A1" t="s">
        <v>248</v>
      </c>
      <c r="B1" t="s">
        <v>249</v>
      </c>
    </row>
    <row r="2" spans="1:2" x14ac:dyDescent="0.25">
      <c r="A2" t="s">
        <v>250</v>
      </c>
      <c r="B2" t="s">
        <v>251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D6F63E-C801-491C-B9DE-C580CC8142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Inventaire</vt:lpstr>
      <vt:lpstr>mail</vt:lpstr>
      <vt:lpstr>Inventaire!Impression_des_titres</vt:lpstr>
      <vt:lpstr>RechercheRéférence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familles</dc:creator>
  <cp:keywords/>
  <cp:lastModifiedBy>familles</cp:lastModifiedBy>
  <dcterms:modified xsi:type="dcterms:W3CDTF">2013-09-19T19:01:50Z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TC029300309991</vt:lpwstr>
  </property>
</Properties>
</file>