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" yWindow="270" windowWidth="24240" windowHeight="6150" tabRatio="784" firstSheet="1" activeTab="1"/>
  </bookViews>
  <sheets>
    <sheet name="Tarifs RL" sheetId="23" r:id="rId1"/>
    <sheet name="Listing" sheetId="24" r:id="rId2"/>
    <sheet name="Mois" sheetId="21" r:id="rId3"/>
  </sheets>
  <functionGroups builtInGroupCount="17"/>
  <definedNames>
    <definedName name="ImageLiée3">#REF!</definedName>
    <definedName name="_xlnm.Print_Titles" localSheetId="1">Listing!$1:$2</definedName>
    <definedName name="lesImages">#REF!</definedName>
    <definedName name="NomsImages">#REF!</definedName>
    <definedName name="_xlnm.Print_Area" localSheetId="1">Listing!$C$1:$O$99</definedName>
  </definedNames>
  <calcPr calcId="145621"/>
</workbook>
</file>

<file path=xl/calcChain.xml><?xml version="1.0" encoding="utf-8"?>
<calcChain xmlns="http://schemas.openxmlformats.org/spreadsheetml/2006/main">
  <c r="A126" i="21" l="1"/>
  <c r="Q116" i="24"/>
  <c r="BN109" i="21"/>
  <c r="BN110" i="21"/>
  <c r="BN111" i="21"/>
  <c r="BJ127" i="21" l="1"/>
  <c r="X143" i="21" l="1"/>
  <c r="G143" i="21"/>
  <c r="F143" i="21" l="1"/>
  <c r="AL106" i="21" l="1"/>
  <c r="AN106" i="21"/>
  <c r="AP106" i="21"/>
  <c r="AR106" i="21"/>
  <c r="AT106" i="21"/>
  <c r="G145" i="21" l="1"/>
  <c r="H145" i="21"/>
  <c r="I145" i="21"/>
  <c r="J145" i="21"/>
  <c r="K145" i="21"/>
  <c r="L145" i="21"/>
  <c r="M145" i="21"/>
  <c r="N145" i="21"/>
  <c r="O145" i="21"/>
  <c r="P145" i="21"/>
  <c r="Q145" i="21"/>
  <c r="R145" i="21"/>
  <c r="S145" i="21"/>
  <c r="T145" i="21"/>
  <c r="U145" i="21"/>
  <c r="V145" i="21"/>
  <c r="W145" i="21"/>
  <c r="X145" i="21"/>
  <c r="Y145" i="21"/>
  <c r="Z145" i="21"/>
  <c r="AA145" i="21"/>
  <c r="AB145" i="21"/>
  <c r="AC145" i="21"/>
  <c r="AD145" i="21"/>
  <c r="AE145" i="21"/>
  <c r="AF145" i="21"/>
  <c r="AG145" i="21"/>
  <c r="AH145" i="21"/>
  <c r="AI145" i="21"/>
  <c r="AJ145" i="21"/>
  <c r="F145" i="21"/>
  <c r="BE59" i="21" l="1"/>
  <c r="BE60" i="21"/>
  <c r="BE61" i="21"/>
  <c r="BE62" i="21"/>
  <c r="AJ133" i="21" l="1"/>
  <c r="AI133" i="21"/>
  <c r="AH133" i="21"/>
  <c r="AG133" i="21"/>
  <c r="AF133" i="21"/>
  <c r="AJ143" i="21" l="1"/>
  <c r="AI143" i="21"/>
  <c r="AH143" i="21"/>
  <c r="AG143" i="21"/>
  <c r="AF143" i="21"/>
  <c r="AE143" i="21"/>
  <c r="AD143" i="21"/>
  <c r="AC143" i="21"/>
  <c r="AB143" i="21"/>
  <c r="AA143" i="21"/>
  <c r="Y143" i="21"/>
  <c r="W143" i="21"/>
  <c r="V143" i="21"/>
  <c r="U143" i="21"/>
  <c r="S143" i="21"/>
  <c r="R143" i="21"/>
  <c r="Q143" i="21"/>
  <c r="P143" i="21"/>
  <c r="O143" i="21"/>
  <c r="N143" i="21"/>
  <c r="M143" i="21"/>
  <c r="L143" i="21"/>
  <c r="K143" i="21"/>
  <c r="J143" i="21"/>
  <c r="I143" i="21"/>
  <c r="H143" i="21"/>
  <c r="T143" i="21"/>
  <c r="Z143" i="21"/>
  <c r="F133" i="21" l="1"/>
  <c r="U133" i="21"/>
  <c r="F119" i="21"/>
  <c r="AE133" i="21"/>
  <c r="AD133" i="21"/>
  <c r="AC133" i="21"/>
  <c r="AB133" i="21"/>
  <c r="AA133" i="21"/>
  <c r="Z133" i="21"/>
  <c r="Y133" i="21"/>
  <c r="X133" i="21"/>
  <c r="W133" i="21"/>
  <c r="V133" i="21"/>
  <c r="T133" i="21"/>
  <c r="S133" i="21"/>
  <c r="R133" i="21"/>
  <c r="Q133" i="21"/>
  <c r="P133" i="21"/>
  <c r="O133" i="21"/>
  <c r="N133" i="21"/>
  <c r="M133" i="21"/>
  <c r="L133" i="21"/>
  <c r="K133" i="21"/>
  <c r="J133" i="21"/>
  <c r="I133" i="21"/>
  <c r="H133" i="21"/>
  <c r="G133" i="21"/>
  <c r="AX117" i="21"/>
  <c r="AV117" i="21"/>
  <c r="AT117" i="21"/>
  <c r="AR117" i="21"/>
  <c r="AP117" i="21"/>
  <c r="AN117" i="21"/>
  <c r="AX116" i="21"/>
  <c r="AV116" i="21"/>
  <c r="AT116" i="21"/>
  <c r="AR116" i="21"/>
  <c r="AP116" i="21"/>
  <c r="AN116" i="21"/>
  <c r="AX115" i="21"/>
  <c r="AV115" i="21"/>
  <c r="AT115" i="21"/>
  <c r="AR115" i="21"/>
  <c r="AP115" i="21"/>
  <c r="AN115" i="21"/>
  <c r="AX114" i="21"/>
  <c r="AV114" i="21"/>
  <c r="AT114" i="21"/>
  <c r="AR114" i="21"/>
  <c r="AP114" i="21"/>
  <c r="AN114" i="21"/>
  <c r="AX113" i="21"/>
  <c r="AV113" i="21"/>
  <c r="AT113" i="21"/>
  <c r="AR113" i="21"/>
  <c r="AP113" i="21"/>
  <c r="AN113" i="21"/>
  <c r="AX112" i="21"/>
  <c r="AV112" i="21"/>
  <c r="AT112" i="21"/>
  <c r="AR112" i="21"/>
  <c r="AP112" i="21"/>
  <c r="AN112" i="21"/>
  <c r="AX111" i="21"/>
  <c r="AV111" i="21"/>
  <c r="AT111" i="21"/>
  <c r="AR111" i="21"/>
  <c r="AP111" i="21"/>
  <c r="AN111" i="21"/>
  <c r="AX110" i="21"/>
  <c r="AV110" i="21"/>
  <c r="AT110" i="21"/>
  <c r="AR110" i="21"/>
  <c r="AP110" i="21"/>
  <c r="AN110" i="21"/>
  <c r="AX109" i="21"/>
  <c r="AV109" i="21"/>
  <c r="AT109" i="21"/>
  <c r="AR109" i="21"/>
  <c r="AP109" i="21"/>
  <c r="AN109" i="21"/>
  <c r="AX108" i="21"/>
  <c r="AV108" i="21"/>
  <c r="AT108" i="21"/>
  <c r="AR108" i="21"/>
  <c r="AP108" i="21"/>
  <c r="AN108" i="21"/>
  <c r="AX107" i="21"/>
  <c r="AV107" i="21"/>
  <c r="AT107" i="21"/>
  <c r="AR107" i="21"/>
  <c r="AP107" i="21"/>
  <c r="AN107" i="21"/>
  <c r="AX106" i="21"/>
  <c r="AV106" i="21"/>
  <c r="AX105" i="21"/>
  <c r="AV105" i="21"/>
  <c r="AT105" i="21"/>
  <c r="AR105" i="21"/>
  <c r="AP105" i="21"/>
  <c r="AN105" i="21"/>
  <c r="AX104" i="21"/>
  <c r="AV104" i="21"/>
  <c r="AT104" i="21"/>
  <c r="AR104" i="21"/>
  <c r="AP104" i="21"/>
  <c r="AN104" i="21"/>
  <c r="AX103" i="21"/>
  <c r="AV103" i="21"/>
  <c r="AT103" i="21"/>
  <c r="AR103" i="21"/>
  <c r="AP103" i="21"/>
  <c r="AN103" i="21"/>
  <c r="AX102" i="21"/>
  <c r="AV102" i="21"/>
  <c r="AT102" i="21"/>
  <c r="AR102" i="21"/>
  <c r="AP102" i="21"/>
  <c r="AN102" i="21"/>
  <c r="AX101" i="21"/>
  <c r="AV101" i="21"/>
  <c r="AT101" i="21"/>
  <c r="AR101" i="21"/>
  <c r="AP101" i="21"/>
  <c r="AN101" i="21"/>
  <c r="AX100" i="21"/>
  <c r="AV100" i="21"/>
  <c r="AT100" i="21"/>
  <c r="AR100" i="21"/>
  <c r="AP100" i="21"/>
  <c r="AN100" i="21"/>
  <c r="AX99" i="21"/>
  <c r="AV99" i="21"/>
  <c r="AT99" i="21"/>
  <c r="AR99" i="21"/>
  <c r="AP99" i="21"/>
  <c r="AN99" i="21"/>
  <c r="AX98" i="21"/>
  <c r="AV98" i="21"/>
  <c r="AT98" i="21"/>
  <c r="AR98" i="21"/>
  <c r="AP98" i="21"/>
  <c r="AN98" i="21"/>
  <c r="AX97" i="21"/>
  <c r="AV97" i="21"/>
  <c r="AT97" i="21"/>
  <c r="AR97" i="21"/>
  <c r="AP97" i="21"/>
  <c r="AN97" i="21"/>
  <c r="AX96" i="21"/>
  <c r="AV96" i="21"/>
  <c r="AT96" i="21"/>
  <c r="AR96" i="21"/>
  <c r="AP96" i="21"/>
  <c r="AN96" i="21"/>
  <c r="AX95" i="21"/>
  <c r="AV95" i="21"/>
  <c r="AT95" i="21"/>
  <c r="AR95" i="21"/>
  <c r="AP95" i="21"/>
  <c r="AN95" i="21"/>
  <c r="AX94" i="21"/>
  <c r="AV94" i="21"/>
  <c r="AT94" i="21"/>
  <c r="AR94" i="21"/>
  <c r="AP94" i="21"/>
  <c r="AN94" i="21"/>
  <c r="AX93" i="21"/>
  <c r="AV93" i="21"/>
  <c r="AT93" i="21"/>
  <c r="AR93" i="21"/>
  <c r="AP93" i="21"/>
  <c r="AN93" i="21"/>
  <c r="AX92" i="21"/>
  <c r="AV92" i="21"/>
  <c r="AT92" i="21"/>
  <c r="AR92" i="21"/>
  <c r="AP92" i="21"/>
  <c r="AN92" i="21"/>
  <c r="AX91" i="21"/>
  <c r="AV91" i="21"/>
  <c r="AT91" i="21"/>
  <c r="AR91" i="21"/>
  <c r="AP91" i="21"/>
  <c r="AN91" i="21"/>
  <c r="AX90" i="21"/>
  <c r="AV90" i="21"/>
  <c r="AT90" i="21"/>
  <c r="AR90" i="21"/>
  <c r="AP90" i="21"/>
  <c r="AN90" i="21"/>
  <c r="AX89" i="21"/>
  <c r="AV89" i="21"/>
  <c r="AT89" i="21"/>
  <c r="AR89" i="21"/>
  <c r="AP89" i="21"/>
  <c r="AN89" i="21"/>
  <c r="AX88" i="21"/>
  <c r="AV88" i="21"/>
  <c r="AT88" i="21"/>
  <c r="AR88" i="21"/>
  <c r="AP88" i="21"/>
  <c r="AN88" i="21"/>
  <c r="AX87" i="21"/>
  <c r="AV87" i="21"/>
  <c r="AT87" i="21"/>
  <c r="AR87" i="21"/>
  <c r="AP87" i="21"/>
  <c r="AN87" i="21"/>
  <c r="AX86" i="21"/>
  <c r="AV86" i="21"/>
  <c r="AT86" i="21"/>
  <c r="AR86" i="21"/>
  <c r="AP86" i="21"/>
  <c r="AN86" i="21"/>
  <c r="AX85" i="21"/>
  <c r="AV85" i="21"/>
  <c r="AT85" i="21"/>
  <c r="AR85" i="21"/>
  <c r="AP85" i="21"/>
  <c r="AN85" i="21"/>
  <c r="AX84" i="21"/>
  <c r="AV84" i="21"/>
  <c r="AT84" i="21"/>
  <c r="AR84" i="21"/>
  <c r="AP84" i="21"/>
  <c r="AN84" i="21"/>
  <c r="AX83" i="21"/>
  <c r="AV83" i="21"/>
  <c r="AT83" i="21"/>
  <c r="AR83" i="21"/>
  <c r="AP83" i="21"/>
  <c r="AN83" i="21"/>
  <c r="AX82" i="21"/>
  <c r="AV82" i="21"/>
  <c r="AT82" i="21"/>
  <c r="AR82" i="21"/>
  <c r="AP82" i="21"/>
  <c r="AN82" i="21"/>
  <c r="AX81" i="21"/>
  <c r="AV81" i="21"/>
  <c r="AT81" i="21"/>
  <c r="AR81" i="21"/>
  <c r="AP81" i="21"/>
  <c r="AN81" i="21"/>
  <c r="AX80" i="21"/>
  <c r="AV80" i="21"/>
  <c r="AT80" i="21"/>
  <c r="AR80" i="21"/>
  <c r="AP80" i="21"/>
  <c r="AN80" i="21"/>
  <c r="AX79" i="21"/>
  <c r="AV79" i="21"/>
  <c r="AT79" i="21"/>
  <c r="AR79" i="21"/>
  <c r="AP79" i="21"/>
  <c r="AN79" i="21"/>
  <c r="AX78" i="21"/>
  <c r="AV78" i="21"/>
  <c r="AT78" i="21"/>
  <c r="AR78" i="21"/>
  <c r="AP78" i="21"/>
  <c r="AN78" i="21"/>
  <c r="AX77" i="21"/>
  <c r="AV77" i="21"/>
  <c r="AT77" i="21"/>
  <c r="AR77" i="21"/>
  <c r="AP77" i="21"/>
  <c r="AN77" i="21"/>
  <c r="AX76" i="21"/>
  <c r="AV76" i="21"/>
  <c r="AT76" i="21"/>
  <c r="AR76" i="21"/>
  <c r="AP76" i="21"/>
  <c r="AN76" i="21"/>
  <c r="AX75" i="21"/>
  <c r="AV75" i="21"/>
  <c r="AT75" i="21"/>
  <c r="AR75" i="21"/>
  <c r="AP75" i="21"/>
  <c r="AN75" i="21"/>
  <c r="AX74" i="21"/>
  <c r="AV74" i="21"/>
  <c r="AT74" i="21"/>
  <c r="AR74" i="21"/>
  <c r="AP74" i="21"/>
  <c r="AN74" i="21"/>
  <c r="AX73" i="21"/>
  <c r="AV73" i="21"/>
  <c r="AT73" i="21"/>
  <c r="AR73" i="21"/>
  <c r="AP73" i="21"/>
  <c r="AN73" i="21"/>
  <c r="AX72" i="21"/>
  <c r="AV72" i="21"/>
  <c r="AT72" i="21"/>
  <c r="AR72" i="21"/>
  <c r="AP72" i="21"/>
  <c r="AN72" i="21"/>
  <c r="AX71" i="21"/>
  <c r="AV71" i="21"/>
  <c r="AT71" i="21"/>
  <c r="AR71" i="21"/>
  <c r="AP71" i="21"/>
  <c r="AN71" i="21"/>
  <c r="AX70" i="21"/>
  <c r="AV70" i="21"/>
  <c r="AT70" i="21"/>
  <c r="AR70" i="21"/>
  <c r="AP70" i="21"/>
  <c r="AN70" i="21"/>
  <c r="AX69" i="21"/>
  <c r="AV69" i="21"/>
  <c r="AT69" i="21"/>
  <c r="AR69" i="21"/>
  <c r="AP69" i="21"/>
  <c r="AN69" i="21"/>
  <c r="AX68" i="21"/>
  <c r="AV68" i="21"/>
  <c r="AT68" i="21"/>
  <c r="AR68" i="21"/>
  <c r="AP68" i="21"/>
  <c r="AN68" i="21"/>
  <c r="AX67" i="21"/>
  <c r="AV67" i="21"/>
  <c r="AT67" i="21"/>
  <c r="AR67" i="21"/>
  <c r="AP67" i="21"/>
  <c r="AN67" i="21"/>
  <c r="AX66" i="21"/>
  <c r="AV66" i="21"/>
  <c r="AT66" i="21"/>
  <c r="AR66" i="21"/>
  <c r="AP66" i="21"/>
  <c r="AN66" i="21"/>
  <c r="AX65" i="21"/>
  <c r="AV65" i="21"/>
  <c r="AT65" i="21"/>
  <c r="AR65" i="21"/>
  <c r="AP65" i="21"/>
  <c r="AN65" i="21"/>
  <c r="AX64" i="21"/>
  <c r="AV64" i="21"/>
  <c r="AT64" i="21"/>
  <c r="AR64" i="21"/>
  <c r="AP64" i="21"/>
  <c r="AN64" i="21"/>
  <c r="AX63" i="21"/>
  <c r="AV63" i="21"/>
  <c r="AT63" i="21"/>
  <c r="AR63" i="21"/>
  <c r="AP63" i="21"/>
  <c r="AN63" i="21"/>
  <c r="AX62" i="21"/>
  <c r="AV62" i="21"/>
  <c r="AT62" i="21"/>
  <c r="AR62" i="21"/>
  <c r="AP62" i="21"/>
  <c r="AN62" i="21"/>
  <c r="AX61" i="21"/>
  <c r="AV61" i="21"/>
  <c r="AT61" i="21"/>
  <c r="AR61" i="21"/>
  <c r="AP61" i="21"/>
  <c r="AN61" i="21"/>
  <c r="AX60" i="21"/>
  <c r="AV60" i="21"/>
  <c r="AT60" i="21"/>
  <c r="AR60" i="21"/>
  <c r="AP60" i="21"/>
  <c r="AN60" i="21"/>
  <c r="AX59" i="21"/>
  <c r="AV59" i="21"/>
  <c r="AT59" i="21"/>
  <c r="AR59" i="21"/>
  <c r="AP59" i="21"/>
  <c r="AN59" i="21"/>
  <c r="AX58" i="21"/>
  <c r="AV58" i="21"/>
  <c r="AT58" i="21"/>
  <c r="AR58" i="21"/>
  <c r="AP58" i="21"/>
  <c r="AN58" i="21"/>
  <c r="AX57" i="21"/>
  <c r="AV57" i="21"/>
  <c r="AT57" i="21"/>
  <c r="AR57" i="21"/>
  <c r="AP57" i="21"/>
  <c r="AN57" i="21"/>
  <c r="AX56" i="21"/>
  <c r="AV56" i="21"/>
  <c r="AT56" i="21"/>
  <c r="AR56" i="21"/>
  <c r="AP56" i="21"/>
  <c r="AN56" i="21"/>
  <c r="AX55" i="21"/>
  <c r="AV55" i="21"/>
  <c r="AT55" i="21"/>
  <c r="AR55" i="21"/>
  <c r="AP55" i="21"/>
  <c r="AN55" i="21"/>
  <c r="AX54" i="21"/>
  <c r="AV54" i="21"/>
  <c r="AT54" i="21"/>
  <c r="AR54" i="21"/>
  <c r="AP54" i="21"/>
  <c r="AN54" i="21"/>
  <c r="AX53" i="21"/>
  <c r="AV53" i="21"/>
  <c r="AT53" i="21"/>
  <c r="AR53" i="21"/>
  <c r="AP53" i="21"/>
  <c r="AN53" i="21"/>
  <c r="AX52" i="21"/>
  <c r="AV52" i="21"/>
  <c r="AT52" i="21"/>
  <c r="AR52" i="21"/>
  <c r="AP52" i="21"/>
  <c r="AN52" i="21"/>
  <c r="AX51" i="21"/>
  <c r="AV51" i="21"/>
  <c r="AT51" i="21"/>
  <c r="AR51" i="21"/>
  <c r="AP51" i="21"/>
  <c r="AN51" i="21"/>
  <c r="AX50" i="21"/>
  <c r="AV50" i="21"/>
  <c r="AT50" i="21"/>
  <c r="AR50" i="21"/>
  <c r="AP50" i="21"/>
  <c r="AN50" i="21"/>
  <c r="AX49" i="21"/>
  <c r="AV49" i="21"/>
  <c r="AT49" i="21"/>
  <c r="AR49" i="21"/>
  <c r="AP49" i="21"/>
  <c r="AN49" i="21"/>
  <c r="AX48" i="21"/>
  <c r="AV48" i="21"/>
  <c r="AT48" i="21"/>
  <c r="AR48" i="21"/>
  <c r="AP48" i="21"/>
  <c r="AN48" i="21"/>
  <c r="AX47" i="21"/>
  <c r="AV47" i="21"/>
  <c r="AT47" i="21"/>
  <c r="AR47" i="21"/>
  <c r="AP47" i="21"/>
  <c r="AN47" i="21"/>
  <c r="AX46" i="21"/>
  <c r="AV46" i="21"/>
  <c r="AT46" i="21"/>
  <c r="AR46" i="21"/>
  <c r="AP46" i="21"/>
  <c r="AN46" i="21"/>
  <c r="AX45" i="21"/>
  <c r="AV45" i="21"/>
  <c r="AT45" i="21"/>
  <c r="AR45" i="21"/>
  <c r="AP45" i="21"/>
  <c r="AN45" i="21"/>
  <c r="AX44" i="21"/>
  <c r="AV44" i="21"/>
  <c r="AT44" i="21"/>
  <c r="AR44" i="21"/>
  <c r="AP44" i="21"/>
  <c r="AN44" i="21"/>
  <c r="AX43" i="21"/>
  <c r="AV43" i="21"/>
  <c r="AT43" i="21"/>
  <c r="AR43" i="21"/>
  <c r="AP43" i="21"/>
  <c r="AN43" i="21"/>
  <c r="AL43" i="21"/>
  <c r="BE43" i="21"/>
  <c r="AL44" i="21"/>
  <c r="BE44" i="21"/>
  <c r="AL45" i="21"/>
  <c r="BE45" i="21"/>
  <c r="AL46" i="21"/>
  <c r="BE46" i="21"/>
  <c r="AL47" i="21"/>
  <c r="BE47" i="21"/>
  <c r="AL48" i="21"/>
  <c r="BE48" i="21"/>
  <c r="AL49" i="21"/>
  <c r="BE49" i="21"/>
  <c r="AL50" i="21"/>
  <c r="BE50" i="21"/>
  <c r="AL51" i="21"/>
  <c r="BE51" i="21"/>
  <c r="AL52" i="21"/>
  <c r="BE52" i="21"/>
  <c r="AL53" i="21"/>
  <c r="BE53" i="21"/>
  <c r="AL54" i="21"/>
  <c r="BE54" i="21"/>
  <c r="AL55" i="21"/>
  <c r="BE55" i="21"/>
  <c r="AL56" i="21"/>
  <c r="BE56" i="21"/>
  <c r="AL57" i="21"/>
  <c r="BE57" i="21"/>
  <c r="AL58" i="21"/>
  <c r="BE58" i="21"/>
  <c r="AL59" i="21"/>
  <c r="AL60" i="21"/>
  <c r="AL61" i="21"/>
  <c r="AL62" i="21"/>
  <c r="AL63" i="21"/>
  <c r="BE63" i="21"/>
  <c r="AL64" i="21"/>
  <c r="BE64" i="21"/>
  <c r="AL65" i="21"/>
  <c r="BE65" i="21"/>
  <c r="AL66" i="21"/>
  <c r="BE66" i="21"/>
  <c r="AL67" i="21"/>
  <c r="BE67" i="21"/>
  <c r="AL68" i="21"/>
  <c r="BE68" i="21"/>
  <c r="AL69" i="21"/>
  <c r="BE69" i="21"/>
  <c r="AL70" i="21"/>
  <c r="BE70" i="21"/>
  <c r="AL71" i="21"/>
  <c r="BE71" i="21"/>
  <c r="AL72" i="21"/>
  <c r="BE72" i="21"/>
  <c r="AL73" i="21"/>
  <c r="BE73" i="21"/>
  <c r="AL74" i="21"/>
  <c r="BE74" i="21"/>
  <c r="AL75" i="21"/>
  <c r="BE75" i="21"/>
  <c r="AL76" i="21"/>
  <c r="BE76" i="21"/>
  <c r="AL77" i="21"/>
  <c r="BE77" i="21"/>
  <c r="AL78" i="21"/>
  <c r="BE78" i="21"/>
  <c r="AL79" i="21"/>
  <c r="BE79" i="21"/>
  <c r="AL80" i="21"/>
  <c r="BE80" i="21"/>
  <c r="AL81" i="21"/>
  <c r="BE81" i="21"/>
  <c r="AL82" i="21"/>
  <c r="BE82" i="21"/>
  <c r="AL83" i="21"/>
  <c r="BE83" i="21"/>
  <c r="AL84" i="21"/>
  <c r="BE84" i="21"/>
  <c r="AL85" i="21"/>
  <c r="BE85" i="21"/>
  <c r="AL86" i="21"/>
  <c r="BE86" i="21"/>
  <c r="AL87" i="21"/>
  <c r="BE87" i="21"/>
  <c r="AL88" i="21"/>
  <c r="BE88" i="21"/>
  <c r="AL89" i="21"/>
  <c r="BE89" i="21"/>
  <c r="AL90" i="21"/>
  <c r="BE90" i="21"/>
  <c r="AL91" i="21"/>
  <c r="BE91" i="21"/>
  <c r="AL92" i="21"/>
  <c r="BE92" i="21"/>
  <c r="AL93" i="21"/>
  <c r="BE93" i="21"/>
  <c r="AL94" i="21"/>
  <c r="BE94" i="21"/>
  <c r="AL95" i="21"/>
  <c r="BE95" i="21"/>
  <c r="AL96" i="21"/>
  <c r="BE96" i="21"/>
  <c r="AL97" i="21"/>
  <c r="BE97" i="21"/>
  <c r="AL98" i="21"/>
  <c r="BE98" i="21"/>
  <c r="AL99" i="21"/>
  <c r="BE99" i="21"/>
  <c r="AL100" i="21"/>
  <c r="BE100" i="21"/>
  <c r="AL101" i="21"/>
  <c r="BE101" i="21"/>
  <c r="AL102" i="21"/>
  <c r="BE102" i="21"/>
  <c r="AL103" i="21"/>
  <c r="BE103" i="21"/>
  <c r="AL104" i="21"/>
  <c r="BE104" i="21"/>
  <c r="AL105" i="21"/>
  <c r="BE105" i="21"/>
  <c r="BE106" i="21"/>
  <c r="AL107" i="21"/>
  <c r="BE107" i="21"/>
  <c r="AL108" i="21"/>
  <c r="BE108" i="21"/>
  <c r="AL109" i="21"/>
  <c r="BE109" i="21"/>
  <c r="AL110" i="21"/>
  <c r="BE110" i="21"/>
  <c r="AL111" i="21"/>
  <c r="BE111" i="21"/>
  <c r="AL112" i="21"/>
  <c r="BE112" i="21"/>
  <c r="AL113" i="21"/>
  <c r="BE113" i="21"/>
  <c r="AL114" i="21"/>
  <c r="BE114" i="21"/>
  <c r="AL115" i="21"/>
  <c r="BE115" i="21"/>
  <c r="AL116" i="21"/>
  <c r="BE116" i="21"/>
  <c r="AL117" i="21"/>
  <c r="BE117" i="21"/>
  <c r="O116" i="24"/>
  <c r="N116" i="24"/>
  <c r="M116" i="24"/>
  <c r="L116" i="24"/>
  <c r="K116" i="24"/>
  <c r="J116" i="24"/>
  <c r="I116" i="24"/>
  <c r="E116" i="24"/>
  <c r="B117" i="21"/>
  <c r="AL3" i="21"/>
  <c r="AN3" i="21"/>
  <c r="AP3" i="21"/>
  <c r="AR3" i="21"/>
  <c r="AT3" i="21"/>
  <c r="AV3" i="21"/>
  <c r="AX3" i="21"/>
  <c r="BE3" i="21"/>
  <c r="AL4" i="21"/>
  <c r="AN4" i="21"/>
  <c r="AP4" i="21"/>
  <c r="AR4" i="21"/>
  <c r="AT4" i="21"/>
  <c r="AV4" i="21"/>
  <c r="AX4" i="21"/>
  <c r="BE4" i="21"/>
  <c r="AL5" i="21"/>
  <c r="AN5" i="21"/>
  <c r="AP5" i="21"/>
  <c r="AR5" i="21"/>
  <c r="AT5" i="21"/>
  <c r="AV5" i="21"/>
  <c r="AX5" i="21"/>
  <c r="BE5" i="21"/>
  <c r="AL6" i="21"/>
  <c r="AN6" i="21"/>
  <c r="AP6" i="21"/>
  <c r="AR6" i="21"/>
  <c r="AT6" i="21"/>
  <c r="AV6" i="21"/>
  <c r="AX6" i="21"/>
  <c r="BE6" i="21"/>
  <c r="AL7" i="21"/>
  <c r="AN7" i="21"/>
  <c r="AP7" i="21"/>
  <c r="AR7" i="21"/>
  <c r="AT7" i="21"/>
  <c r="AV7" i="21"/>
  <c r="AX7" i="21"/>
  <c r="BE7" i="21"/>
  <c r="AL8" i="21"/>
  <c r="AN8" i="21"/>
  <c r="AP8" i="21"/>
  <c r="AR8" i="21"/>
  <c r="AT8" i="21"/>
  <c r="AV8" i="21"/>
  <c r="AX8" i="21"/>
  <c r="BE8" i="21"/>
  <c r="AL9" i="21"/>
  <c r="AN9" i="21"/>
  <c r="AP9" i="21"/>
  <c r="AR9" i="21"/>
  <c r="AT9" i="21"/>
  <c r="AV9" i="21"/>
  <c r="AX9" i="21"/>
  <c r="BE9" i="21"/>
  <c r="AL10" i="21"/>
  <c r="AN10" i="21"/>
  <c r="AP10" i="21"/>
  <c r="AR10" i="21"/>
  <c r="AT10" i="21"/>
  <c r="AV10" i="21"/>
  <c r="AX10" i="21"/>
  <c r="BE10" i="21"/>
  <c r="AL11" i="21"/>
  <c r="AN11" i="21"/>
  <c r="AP11" i="21"/>
  <c r="AR11" i="21"/>
  <c r="AT11" i="21"/>
  <c r="AV11" i="21"/>
  <c r="AX11" i="21"/>
  <c r="BE11" i="21"/>
  <c r="AL12" i="21"/>
  <c r="AN12" i="21"/>
  <c r="AP12" i="21"/>
  <c r="AR12" i="21"/>
  <c r="AT12" i="21"/>
  <c r="AV12" i="21"/>
  <c r="AX12" i="21"/>
  <c r="BE12" i="21"/>
  <c r="AL13" i="21"/>
  <c r="AN13" i="21"/>
  <c r="AP13" i="21"/>
  <c r="AR13" i="21"/>
  <c r="AT13" i="21"/>
  <c r="AV13" i="21"/>
  <c r="AX13" i="21"/>
  <c r="BE13" i="21"/>
  <c r="AL14" i="21"/>
  <c r="AN14" i="21"/>
  <c r="AP14" i="21"/>
  <c r="AR14" i="21"/>
  <c r="AT14" i="21"/>
  <c r="AV14" i="21"/>
  <c r="AX14" i="21"/>
  <c r="BE14" i="21"/>
  <c r="AL15" i="21"/>
  <c r="AN15" i="21"/>
  <c r="AP15" i="21"/>
  <c r="AR15" i="21"/>
  <c r="AT15" i="21"/>
  <c r="AV15" i="21"/>
  <c r="AX15" i="21"/>
  <c r="BE15" i="21"/>
  <c r="AL16" i="21"/>
  <c r="AN16" i="21"/>
  <c r="AP16" i="21"/>
  <c r="AR16" i="21"/>
  <c r="AT16" i="21"/>
  <c r="AV16" i="21"/>
  <c r="AX16" i="21"/>
  <c r="BE16" i="21"/>
  <c r="AL17" i="21"/>
  <c r="AN17" i="21"/>
  <c r="AP17" i="21"/>
  <c r="AR17" i="21"/>
  <c r="AT17" i="21"/>
  <c r="AV17" i="21"/>
  <c r="AX17" i="21"/>
  <c r="BE17" i="21"/>
  <c r="AL18" i="21"/>
  <c r="AN18" i="21"/>
  <c r="AP18" i="21"/>
  <c r="AR18" i="21"/>
  <c r="AT18" i="21"/>
  <c r="AV18" i="21"/>
  <c r="AX18" i="21"/>
  <c r="BE18" i="21"/>
  <c r="AL19" i="21"/>
  <c r="AN19" i="21"/>
  <c r="AP19" i="21"/>
  <c r="AR19" i="21"/>
  <c r="AT19" i="21"/>
  <c r="AV19" i="21"/>
  <c r="AX19" i="21"/>
  <c r="BE19" i="21"/>
  <c r="AL20" i="21"/>
  <c r="AN20" i="21"/>
  <c r="AP20" i="21"/>
  <c r="AR20" i="21"/>
  <c r="AT20" i="21"/>
  <c r="AV20" i="21"/>
  <c r="AX20" i="21"/>
  <c r="BE20" i="21"/>
  <c r="AL21" i="21"/>
  <c r="AN21" i="21"/>
  <c r="AP21" i="21"/>
  <c r="AR21" i="21"/>
  <c r="AT21" i="21"/>
  <c r="AV21" i="21"/>
  <c r="AX21" i="21"/>
  <c r="BE21" i="21"/>
  <c r="AL22" i="21"/>
  <c r="AN22" i="21"/>
  <c r="AP22" i="21"/>
  <c r="AR22" i="21"/>
  <c r="AT22" i="21"/>
  <c r="AV22" i="21"/>
  <c r="AX22" i="21"/>
  <c r="BE22" i="21"/>
  <c r="AL23" i="21"/>
  <c r="AN23" i="21"/>
  <c r="AP23" i="21"/>
  <c r="AR23" i="21"/>
  <c r="AT23" i="21"/>
  <c r="AV23" i="21"/>
  <c r="AX23" i="21"/>
  <c r="BE23" i="21"/>
  <c r="AL24" i="21"/>
  <c r="AN24" i="21"/>
  <c r="AP24" i="21"/>
  <c r="AR24" i="21"/>
  <c r="AT24" i="21"/>
  <c r="AV24" i="21"/>
  <c r="AX24" i="21"/>
  <c r="BE24" i="21"/>
  <c r="AL25" i="21"/>
  <c r="AN25" i="21"/>
  <c r="AP25" i="21"/>
  <c r="AR25" i="21"/>
  <c r="AT25" i="21"/>
  <c r="AV25" i="21"/>
  <c r="AX25" i="21"/>
  <c r="BE25" i="21"/>
  <c r="AL26" i="21"/>
  <c r="AN26" i="21"/>
  <c r="AP26" i="21"/>
  <c r="AR26" i="21"/>
  <c r="AT26" i="21"/>
  <c r="AV26" i="21"/>
  <c r="AX26" i="21"/>
  <c r="BE26" i="21"/>
  <c r="AL27" i="21"/>
  <c r="AN27" i="21"/>
  <c r="AP27" i="21"/>
  <c r="AR27" i="21"/>
  <c r="AT27" i="21"/>
  <c r="AV27" i="21"/>
  <c r="AX27" i="21"/>
  <c r="BE27" i="21"/>
  <c r="AL28" i="21"/>
  <c r="AN28" i="21"/>
  <c r="AP28" i="21"/>
  <c r="AR28" i="21"/>
  <c r="AT28" i="21"/>
  <c r="AV28" i="21"/>
  <c r="AX28" i="21"/>
  <c r="BE28" i="21"/>
  <c r="AL29" i="21"/>
  <c r="AN29" i="21"/>
  <c r="AP29" i="21"/>
  <c r="AR29" i="21"/>
  <c r="AT29" i="21"/>
  <c r="AV29" i="21"/>
  <c r="AX29" i="21"/>
  <c r="BE29" i="21"/>
  <c r="AL30" i="21"/>
  <c r="AN30" i="21"/>
  <c r="AP30" i="21"/>
  <c r="AR30" i="21"/>
  <c r="AT30" i="21"/>
  <c r="AV30" i="21"/>
  <c r="AX30" i="21"/>
  <c r="BE30" i="21"/>
  <c r="AL31" i="21"/>
  <c r="AN31" i="21"/>
  <c r="AP31" i="21"/>
  <c r="AR31" i="21"/>
  <c r="AT31" i="21"/>
  <c r="AV31" i="21"/>
  <c r="AX31" i="21"/>
  <c r="BE31" i="21"/>
  <c r="AL32" i="21"/>
  <c r="AN32" i="21"/>
  <c r="AP32" i="21"/>
  <c r="AR32" i="21"/>
  <c r="AT32" i="21"/>
  <c r="AV32" i="21"/>
  <c r="AX32" i="21"/>
  <c r="BE32" i="21"/>
  <c r="AL33" i="21"/>
  <c r="AN33" i="21"/>
  <c r="AP33" i="21"/>
  <c r="AR33" i="21"/>
  <c r="AT33" i="21"/>
  <c r="AV33" i="21"/>
  <c r="AX33" i="21"/>
  <c r="BE33" i="21"/>
  <c r="AL34" i="21"/>
  <c r="AN34" i="21"/>
  <c r="AP34" i="21"/>
  <c r="AR34" i="21"/>
  <c r="AT34" i="21"/>
  <c r="AV34" i="21"/>
  <c r="AX34" i="21"/>
  <c r="BE34" i="21"/>
  <c r="AL35" i="21"/>
  <c r="AN35" i="21"/>
  <c r="AP35" i="21"/>
  <c r="AR35" i="21"/>
  <c r="AT35" i="21"/>
  <c r="AV35" i="21"/>
  <c r="AX35" i="21"/>
  <c r="BE35" i="21"/>
  <c r="AL36" i="21"/>
  <c r="AN36" i="21"/>
  <c r="AP36" i="21"/>
  <c r="AR36" i="21"/>
  <c r="AT36" i="21"/>
  <c r="AV36" i="21"/>
  <c r="AX36" i="21"/>
  <c r="BE36" i="21"/>
  <c r="AL37" i="21"/>
  <c r="AN37" i="21"/>
  <c r="AP37" i="21"/>
  <c r="AR37" i="21"/>
  <c r="AT37" i="21"/>
  <c r="AV37" i="21"/>
  <c r="AX37" i="21"/>
  <c r="BE37" i="21"/>
  <c r="AL38" i="21"/>
  <c r="AN38" i="21"/>
  <c r="AP38" i="21"/>
  <c r="AR38" i="21"/>
  <c r="AT38" i="21"/>
  <c r="AV38" i="21"/>
  <c r="AX38" i="21"/>
  <c r="BE38" i="21"/>
  <c r="AL39" i="21"/>
  <c r="AN39" i="21"/>
  <c r="AP39" i="21"/>
  <c r="AR39" i="21"/>
  <c r="AT39" i="21"/>
  <c r="AV39" i="21"/>
  <c r="AX39" i="21"/>
  <c r="BE39" i="21"/>
  <c r="AL40" i="21"/>
  <c r="AN40" i="21"/>
  <c r="AP40" i="21"/>
  <c r="AR40" i="21"/>
  <c r="AT40" i="21"/>
  <c r="AV40" i="21"/>
  <c r="AX40" i="21"/>
  <c r="BE40" i="21"/>
  <c r="AL41" i="21"/>
  <c r="AN41" i="21"/>
  <c r="AP41" i="21"/>
  <c r="AR41" i="21"/>
  <c r="AT41" i="21"/>
  <c r="AV41" i="21"/>
  <c r="AX41" i="21"/>
  <c r="BE41" i="21"/>
  <c r="AL42" i="21"/>
  <c r="AN42" i="21"/>
  <c r="AP42" i="21"/>
  <c r="AR42" i="21"/>
  <c r="AT42" i="21"/>
  <c r="AV42" i="21"/>
  <c r="AX42" i="21"/>
  <c r="BE42" i="21"/>
  <c r="B126" i="21"/>
  <c r="AL130" i="21"/>
  <c r="AL132" i="21"/>
  <c r="AL144" i="21"/>
  <c r="F120" i="21"/>
  <c r="F121" i="21"/>
  <c r="F122" i="21"/>
  <c r="F123" i="21"/>
  <c r="F124" i="21"/>
  <c r="F125" i="21"/>
  <c r="G119" i="21"/>
  <c r="G120" i="21"/>
  <c r="G121" i="21"/>
  <c r="G122" i="21"/>
  <c r="G123" i="21"/>
  <c r="G124" i="21"/>
  <c r="G125" i="21"/>
  <c r="H119" i="21"/>
  <c r="H120" i="21"/>
  <c r="H121" i="21"/>
  <c r="H122" i="21"/>
  <c r="H123" i="21"/>
  <c r="H124" i="21"/>
  <c r="H125" i="21"/>
  <c r="I119" i="21"/>
  <c r="I120" i="21"/>
  <c r="I121" i="21"/>
  <c r="I122" i="21"/>
  <c r="I123" i="21"/>
  <c r="I124" i="21"/>
  <c r="I125" i="21"/>
  <c r="J119" i="21"/>
  <c r="J120" i="21"/>
  <c r="J121" i="21"/>
  <c r="J122" i="21"/>
  <c r="J123" i="21"/>
  <c r="J124" i="21"/>
  <c r="J125" i="21"/>
  <c r="K119" i="21"/>
  <c r="K120" i="21"/>
  <c r="K121" i="21"/>
  <c r="K122" i="21"/>
  <c r="K123" i="21"/>
  <c r="K124" i="21"/>
  <c r="K125" i="21"/>
  <c r="L119" i="21"/>
  <c r="L120" i="21"/>
  <c r="L121" i="21"/>
  <c r="L122" i="21"/>
  <c r="L123" i="21"/>
  <c r="L124" i="21"/>
  <c r="L125" i="21"/>
  <c r="M119" i="21"/>
  <c r="M120" i="21"/>
  <c r="M121" i="21"/>
  <c r="M122" i="21"/>
  <c r="M123" i="21"/>
  <c r="M124" i="21"/>
  <c r="M125" i="21"/>
  <c r="N119" i="21"/>
  <c r="N120" i="21"/>
  <c r="N121" i="21"/>
  <c r="N122" i="21"/>
  <c r="N123" i="21"/>
  <c r="N124" i="21"/>
  <c r="N125" i="21"/>
  <c r="O119" i="21"/>
  <c r="O120" i="21"/>
  <c r="O121" i="21"/>
  <c r="O122" i="21"/>
  <c r="O123" i="21"/>
  <c r="O124" i="21"/>
  <c r="O125" i="21"/>
  <c r="P119" i="21"/>
  <c r="P120" i="21"/>
  <c r="P121" i="21"/>
  <c r="P122" i="21"/>
  <c r="P123" i="21"/>
  <c r="P124" i="21"/>
  <c r="P125" i="21"/>
  <c r="Q119" i="21"/>
  <c r="Q120" i="21"/>
  <c r="Q121" i="21"/>
  <c r="Q122" i="21"/>
  <c r="Q123" i="21"/>
  <c r="Q124" i="21"/>
  <c r="Q125" i="21"/>
  <c r="R119" i="21"/>
  <c r="R120" i="21"/>
  <c r="R121" i="21"/>
  <c r="R122" i="21"/>
  <c r="R123" i="21"/>
  <c r="R124" i="21"/>
  <c r="R125" i="21"/>
  <c r="S119" i="21"/>
  <c r="S120" i="21"/>
  <c r="S121" i="21"/>
  <c r="S122" i="21"/>
  <c r="S123" i="21"/>
  <c r="S124" i="21"/>
  <c r="S125" i="21"/>
  <c r="T119" i="21"/>
  <c r="T120" i="21"/>
  <c r="T121" i="21"/>
  <c r="T122" i="21"/>
  <c r="T123" i="21"/>
  <c r="T124" i="21"/>
  <c r="T125" i="21"/>
  <c r="U119" i="21"/>
  <c r="U120" i="21"/>
  <c r="U121" i="21"/>
  <c r="U122" i="21"/>
  <c r="U123" i="21"/>
  <c r="U124" i="21"/>
  <c r="U125" i="21"/>
  <c r="V119" i="21"/>
  <c r="V120" i="21"/>
  <c r="V121" i="21"/>
  <c r="V122" i="21"/>
  <c r="V123" i="21"/>
  <c r="V124" i="21"/>
  <c r="V125" i="21"/>
  <c r="W119" i="21"/>
  <c r="W120" i="21"/>
  <c r="W121" i="21"/>
  <c r="W122" i="21"/>
  <c r="W123" i="21"/>
  <c r="W124" i="21"/>
  <c r="W125" i="21"/>
  <c r="X119" i="21"/>
  <c r="X120" i="21"/>
  <c r="X121" i="21"/>
  <c r="X122" i="21"/>
  <c r="X123" i="21"/>
  <c r="X124" i="21"/>
  <c r="X125" i="21"/>
  <c r="Y119" i="21"/>
  <c r="Y120" i="21"/>
  <c r="Y121" i="21"/>
  <c r="Y122" i="21"/>
  <c r="Y123" i="21"/>
  <c r="Y124" i="21"/>
  <c r="Y125" i="21"/>
  <c r="Z119" i="21"/>
  <c r="Z120" i="21"/>
  <c r="Z121" i="21"/>
  <c r="Z122" i="21"/>
  <c r="Z123" i="21"/>
  <c r="Z124" i="21"/>
  <c r="Z125" i="21"/>
  <c r="AA119" i="21"/>
  <c r="AA120" i="21"/>
  <c r="AA121" i="21"/>
  <c r="AA122" i="21"/>
  <c r="AA123" i="21"/>
  <c r="AA124" i="21"/>
  <c r="AA125" i="21"/>
  <c r="AB119" i="21"/>
  <c r="AB120" i="21"/>
  <c r="AB121" i="21"/>
  <c r="AB122" i="21"/>
  <c r="AB123" i="21"/>
  <c r="AB124" i="21"/>
  <c r="AB125" i="21"/>
  <c r="AC119" i="21"/>
  <c r="AC120" i="21"/>
  <c r="AC121" i="21"/>
  <c r="AC122" i="21"/>
  <c r="AC123" i="21"/>
  <c r="AC124" i="21"/>
  <c r="AC125" i="21"/>
  <c r="AD119" i="21"/>
  <c r="AD120" i="21"/>
  <c r="AD121" i="21"/>
  <c r="AD122" i="21"/>
  <c r="AD123" i="21"/>
  <c r="AD124" i="21"/>
  <c r="AD125" i="21"/>
  <c r="AE119" i="21"/>
  <c r="AE120" i="21"/>
  <c r="AE121" i="21"/>
  <c r="AE122" i="21"/>
  <c r="AE123" i="21"/>
  <c r="AE124" i="21"/>
  <c r="AE125" i="21"/>
  <c r="AF119" i="21"/>
  <c r="AF120" i="21"/>
  <c r="AF121" i="21"/>
  <c r="AF122" i="21"/>
  <c r="AF123" i="21"/>
  <c r="AF124" i="21"/>
  <c r="AF125" i="21"/>
  <c r="AG119" i="21"/>
  <c r="AG120" i="21"/>
  <c r="AG121" i="21"/>
  <c r="AG122" i="21"/>
  <c r="AG123" i="21"/>
  <c r="AG124" i="21"/>
  <c r="AG125" i="21"/>
  <c r="AH119" i="21"/>
  <c r="AH120" i="21"/>
  <c r="AH121" i="21"/>
  <c r="AH122" i="21"/>
  <c r="AH123" i="21"/>
  <c r="AH124" i="21"/>
  <c r="AH125" i="21"/>
  <c r="AI119" i="21"/>
  <c r="AI120" i="21"/>
  <c r="AI121" i="21"/>
  <c r="AI122" i="21"/>
  <c r="AI123" i="21"/>
  <c r="AI124" i="21"/>
  <c r="AI125" i="21"/>
  <c r="AJ119" i="21"/>
  <c r="AJ120" i="21"/>
  <c r="AJ121" i="21"/>
  <c r="AJ122" i="21"/>
  <c r="AJ123" i="21"/>
  <c r="AJ124" i="21"/>
  <c r="AJ125" i="21"/>
  <c r="BE1" i="21"/>
  <c r="BE127" i="21" l="1"/>
  <c r="AZ105" i="21"/>
  <c r="BA110" i="21"/>
  <c r="BC110" i="21" s="1"/>
  <c r="BA106" i="21"/>
  <c r="BA103" i="21"/>
  <c r="AZ116" i="21"/>
  <c r="AF126" i="21"/>
  <c r="AF128" i="21" s="1"/>
  <c r="X126" i="21"/>
  <c r="X128" i="21" s="1"/>
  <c r="P126" i="21"/>
  <c r="P128" i="21" s="1"/>
  <c r="H126" i="21"/>
  <c r="H128" i="21" s="1"/>
  <c r="I126" i="21"/>
  <c r="I128" i="21" s="1"/>
  <c r="F126" i="21"/>
  <c r="F128" i="21" s="1"/>
  <c r="R126" i="21"/>
  <c r="R128" i="21" s="1"/>
  <c r="J126" i="21"/>
  <c r="J128" i="21" s="1"/>
  <c r="AC126" i="21"/>
  <c r="AC128" i="21" s="1"/>
  <c r="M126" i="21"/>
  <c r="M128" i="21" s="1"/>
  <c r="AD126" i="21"/>
  <c r="AD128" i="21" s="1"/>
  <c r="V126" i="21"/>
  <c r="V128" i="21" s="1"/>
  <c r="N126" i="21"/>
  <c r="N128" i="21" s="1"/>
  <c r="AG126" i="21"/>
  <c r="AG128" i="21" s="1"/>
  <c r="AH126" i="21"/>
  <c r="AH128" i="21" s="1"/>
  <c r="U126" i="21"/>
  <c r="U128" i="21" s="1"/>
  <c r="AE126" i="21"/>
  <c r="AE128" i="21" s="1"/>
  <c r="W126" i="21"/>
  <c r="W128" i="21" s="1"/>
  <c r="O126" i="21"/>
  <c r="O128" i="21" s="1"/>
  <c r="G126" i="21"/>
  <c r="G128" i="21" s="1"/>
  <c r="Y126" i="21"/>
  <c r="Y128" i="21" s="1"/>
  <c r="Z126" i="21"/>
  <c r="Z128" i="21" s="1"/>
  <c r="AI126" i="21"/>
  <c r="AI128" i="21" s="1"/>
  <c r="AA126" i="21"/>
  <c r="AA128" i="21" s="1"/>
  <c r="S126" i="21"/>
  <c r="S128" i="21" s="1"/>
  <c r="K126" i="21"/>
  <c r="K128" i="21" s="1"/>
  <c r="Q126" i="21"/>
  <c r="Q128" i="21" s="1"/>
  <c r="AJ126" i="21"/>
  <c r="AJ128" i="21" s="1"/>
  <c r="AB126" i="21"/>
  <c r="AB128" i="21" s="1"/>
  <c r="T126" i="21"/>
  <c r="T128" i="21" s="1"/>
  <c r="L126" i="21"/>
  <c r="L128" i="21" s="1"/>
  <c r="BA102" i="21"/>
  <c r="AZ103" i="21"/>
  <c r="BA104" i="21"/>
  <c r="BA107" i="21"/>
  <c r="BA111" i="21"/>
  <c r="BC111" i="21" s="1"/>
  <c r="AZ112" i="21"/>
  <c r="AZ109" i="21"/>
  <c r="AZ106" i="21"/>
  <c r="BA117" i="21"/>
  <c r="BC117" i="21" s="1"/>
  <c r="BA114" i="21"/>
  <c r="BC114" i="21" s="1"/>
  <c r="AZ114" i="21"/>
  <c r="BA115" i="21"/>
  <c r="BC115" i="21" s="1"/>
  <c r="AZ111" i="21"/>
  <c r="AZ107" i="21"/>
  <c r="BA37" i="21"/>
  <c r="AZ84" i="21"/>
  <c r="AZ96" i="21"/>
  <c r="BA68" i="21"/>
  <c r="BA91" i="21"/>
  <c r="AZ90" i="21"/>
  <c r="AZ78" i="21"/>
  <c r="AZ66" i="21"/>
  <c r="AZ80" i="21"/>
  <c r="AZ67" i="21"/>
  <c r="BA61" i="21"/>
  <c r="BA57" i="21"/>
  <c r="AZ49" i="21"/>
  <c r="AZ21" i="21"/>
  <c r="BA17" i="21"/>
  <c r="AZ9" i="21"/>
  <c r="AZ38" i="21"/>
  <c r="BA34" i="21"/>
  <c r="BA24" i="21"/>
  <c r="BC24" i="21" s="1"/>
  <c r="BN24" i="21" s="1"/>
  <c r="AZ4" i="21"/>
  <c r="BA63" i="21"/>
  <c r="BA53" i="21"/>
  <c r="BA29" i="21"/>
  <c r="BA9" i="21"/>
  <c r="BA58" i="21"/>
  <c r="BA45" i="21"/>
  <c r="AZ43" i="21"/>
  <c r="AZ47" i="21"/>
  <c r="BA51" i="21"/>
  <c r="BA56" i="21"/>
  <c r="BA59" i="21"/>
  <c r="AZ64" i="21"/>
  <c r="BA69" i="21"/>
  <c r="AZ72" i="21"/>
  <c r="AZ73" i="21"/>
  <c r="AZ76" i="21"/>
  <c r="AZ23" i="21"/>
  <c r="BA20" i="21"/>
  <c r="BA16" i="21"/>
  <c r="BC16" i="21" s="1"/>
  <c r="BN16" i="21" s="1"/>
  <c r="AZ7" i="21"/>
  <c r="AZ6" i="21"/>
  <c r="AZ3" i="21"/>
  <c r="AZ46" i="21"/>
  <c r="AZ68" i="21"/>
  <c r="BA71" i="21"/>
  <c r="AZ75" i="21"/>
  <c r="AZ79" i="21"/>
  <c r="AZ83" i="21"/>
  <c r="AZ95" i="21"/>
  <c r="BA40" i="21"/>
  <c r="BA33" i="21"/>
  <c r="BA18" i="21"/>
  <c r="AZ12" i="21"/>
  <c r="BA93" i="21"/>
  <c r="BA81" i="21"/>
  <c r="AZ52" i="21"/>
  <c r="BA48" i="21"/>
  <c r="BA35" i="21"/>
  <c r="BA28" i="21"/>
  <c r="AZ10" i="21"/>
  <c r="BA4" i="21"/>
  <c r="BA38" i="21"/>
  <c r="AZ32" i="21"/>
  <c r="BA26" i="21"/>
  <c r="AZ19" i="21"/>
  <c r="BA10" i="21"/>
  <c r="AZ97" i="21"/>
  <c r="BA85" i="21"/>
  <c r="BA41" i="21"/>
  <c r="AZ37" i="21"/>
  <c r="AZ100" i="21"/>
  <c r="AZ86" i="21"/>
  <c r="AZ87" i="21"/>
  <c r="AZ91" i="21"/>
  <c r="BA94" i="21"/>
  <c r="BA95" i="21"/>
  <c r="BA98" i="21"/>
  <c r="BA30" i="21"/>
  <c r="BA5" i="21"/>
  <c r="AZ25" i="21"/>
  <c r="BA7" i="21"/>
  <c r="AZ89" i="21"/>
  <c r="AZ53" i="21"/>
  <c r="AZ42" i="21"/>
  <c r="AZ26" i="21"/>
  <c r="BA43" i="21"/>
  <c r="BA78" i="21"/>
  <c r="BA82" i="21"/>
  <c r="BA31" i="21"/>
  <c r="BA76" i="21"/>
  <c r="BC76" i="21" s="1"/>
  <c r="BN76" i="21" s="1"/>
  <c r="AZ88" i="21"/>
  <c r="AZ85" i="21"/>
  <c r="AZ14" i="21"/>
  <c r="AZ56" i="21"/>
  <c r="BA86" i="21"/>
  <c r="AZ51" i="21"/>
  <c r="AZ59" i="21"/>
  <c r="BA49" i="21"/>
  <c r="AZ81" i="21"/>
  <c r="BA46" i="21"/>
  <c r="BA88" i="21"/>
  <c r="BA75" i="21"/>
  <c r="BA12" i="21"/>
  <c r="AZ70" i="21"/>
  <c r="AZ54" i="21"/>
  <c r="BA50" i="21"/>
  <c r="BC50" i="21" s="1"/>
  <c r="BN50" i="21" s="1"/>
  <c r="BA72" i="21"/>
  <c r="BA66" i="21"/>
  <c r="BA42" i="21"/>
  <c r="AZ39" i="21"/>
  <c r="AZ24" i="21"/>
  <c r="AZ99" i="21"/>
  <c r="BA87" i="21"/>
  <c r="AZ30" i="21"/>
  <c r="BA25" i="21"/>
  <c r="BA19" i="21"/>
  <c r="BA90" i="21"/>
  <c r="AZ8" i="21"/>
  <c r="AZ92" i="21"/>
  <c r="BA83" i="21"/>
  <c r="BA79" i="21"/>
  <c r="AZ71" i="21"/>
  <c r="BA67" i="21"/>
  <c r="BA47" i="21"/>
  <c r="AZ65" i="21"/>
  <c r="AZ98" i="21"/>
  <c r="AZ63" i="21"/>
  <c r="AZ41" i="21"/>
  <c r="BA6" i="21"/>
  <c r="AZ5" i="21"/>
  <c r="BA3" i="21"/>
  <c r="BN3" i="21" s="1"/>
  <c r="AZ82" i="21"/>
  <c r="AZ58" i="21"/>
  <c r="BA77" i="21"/>
  <c r="BA39" i="21"/>
  <c r="AX119" i="21"/>
  <c r="BA99" i="21"/>
  <c r="AR119" i="21"/>
  <c r="AZ44" i="21"/>
  <c r="AZ77" i="21"/>
  <c r="AN119" i="21"/>
  <c r="AT119" i="21"/>
  <c r="AZ115" i="21"/>
  <c r="BA70" i="21"/>
  <c r="AZ101" i="21"/>
  <c r="BA101" i="21"/>
  <c r="AZ50" i="21"/>
  <c r="BA54" i="21"/>
  <c r="AV119" i="21"/>
  <c r="BA113" i="21"/>
  <c r="BC113" i="21" s="1"/>
  <c r="AZ113" i="21"/>
  <c r="BA74" i="21"/>
  <c r="AZ74" i="21"/>
  <c r="BA109" i="21"/>
  <c r="BC109" i="21" s="1"/>
  <c r="AZ60" i="21"/>
  <c r="BA100" i="21"/>
  <c r="BA84" i="21"/>
  <c r="AL119" i="21"/>
  <c r="BA62" i="21"/>
  <c r="BA92" i="21"/>
  <c r="BA55" i="21"/>
  <c r="AZ55" i="21"/>
  <c r="BA36" i="21"/>
  <c r="AZ36" i="21"/>
  <c r="AZ35" i="21"/>
  <c r="BA13" i="21"/>
  <c r="AZ13" i="21"/>
  <c r="BA11" i="21"/>
  <c r="AZ11" i="21"/>
  <c r="AP119" i="21"/>
  <c r="BA108" i="21"/>
  <c r="BA97" i="21"/>
  <c r="BA89" i="21"/>
  <c r="BA96" i="21"/>
  <c r="AL145" i="21"/>
  <c r="AZ33" i="21"/>
  <c r="BA32" i="21"/>
  <c r="AZ22" i="21"/>
  <c r="BA21" i="21"/>
  <c r="AZ15" i="21"/>
  <c r="BA15" i="21"/>
  <c r="BA14" i="21"/>
  <c r="BA80" i="21"/>
  <c r="AZ69" i="21"/>
  <c r="AZ57" i="21"/>
  <c r="BA65" i="21"/>
  <c r="AZ40" i="21"/>
  <c r="AZ34" i="21"/>
  <c r="BA27" i="21"/>
  <c r="BA23" i="21"/>
  <c r="BA22" i="21"/>
  <c r="AZ20" i="21"/>
  <c r="AZ18" i="21"/>
  <c r="AZ17" i="21"/>
  <c r="AZ16" i="21"/>
  <c r="BA8" i="21"/>
  <c r="BN8" i="21" s="1"/>
  <c r="AZ110" i="21"/>
  <c r="AZ61" i="21"/>
  <c r="BA73" i="21"/>
  <c r="AZ108" i="21"/>
  <c r="BA116" i="21"/>
  <c r="BC116" i="21" s="1"/>
  <c r="AZ102" i="21"/>
  <c r="AZ104" i="21"/>
  <c r="AZ29" i="21"/>
  <c r="AZ117" i="21"/>
  <c r="AZ62" i="21"/>
  <c r="BA52" i="21"/>
  <c r="AZ31" i="21"/>
  <c r="AZ28" i="21"/>
  <c r="BA105" i="21"/>
  <c r="AZ94" i="21"/>
  <c r="AZ45" i="21"/>
  <c r="BA112" i="21"/>
  <c r="BC112" i="21" s="1"/>
  <c r="BA60" i="21"/>
  <c r="AZ48" i="21"/>
  <c r="AO143" i="21"/>
  <c r="AZ27" i="21"/>
  <c r="AZ93" i="21"/>
  <c r="BA64" i="21"/>
  <c r="BA44" i="21"/>
  <c r="AL133" i="21"/>
  <c r="AO130" i="21" s="1"/>
  <c r="BC70" i="21" l="1"/>
  <c r="BN70" i="21"/>
  <c r="BC72" i="21"/>
  <c r="BN72" i="21"/>
  <c r="BC40" i="21"/>
  <c r="BN40" i="21"/>
  <c r="BC102" i="21"/>
  <c r="BN102" i="21"/>
  <c r="BC60" i="21"/>
  <c r="BN60" i="21"/>
  <c r="BC99" i="21"/>
  <c r="BN99" i="21"/>
  <c r="BC64" i="21"/>
  <c r="BN64" i="21"/>
  <c r="BC39" i="21"/>
  <c r="BN39" i="21"/>
  <c r="BC75" i="21"/>
  <c r="BN75" i="21" s="1"/>
  <c r="BC98" i="21"/>
  <c r="BN98" i="21"/>
  <c r="BC4" i="21"/>
  <c r="BN4" i="21"/>
  <c r="BC51" i="21"/>
  <c r="BN51" i="21"/>
  <c r="BC91" i="21"/>
  <c r="BN91" i="21"/>
  <c r="BC104" i="21"/>
  <c r="BN104" i="21"/>
  <c r="BC27" i="21"/>
  <c r="BN27" i="21"/>
  <c r="BC80" i="21"/>
  <c r="BN80" i="21"/>
  <c r="BC14" i="21"/>
  <c r="BN14" i="21"/>
  <c r="BC62" i="21"/>
  <c r="BN62" i="21"/>
  <c r="BC101" i="21"/>
  <c r="BN101" i="21"/>
  <c r="BC90" i="21"/>
  <c r="BN90" i="21"/>
  <c r="BC42" i="21"/>
  <c r="BN42" i="21"/>
  <c r="BC88" i="21"/>
  <c r="BN88" i="21"/>
  <c r="BC95" i="21"/>
  <c r="BN95" i="21"/>
  <c r="BC85" i="21"/>
  <c r="BN85" i="21"/>
  <c r="BC18" i="21"/>
  <c r="BN18" i="21"/>
  <c r="BC57" i="21"/>
  <c r="BN57" i="21"/>
  <c r="BC68" i="21"/>
  <c r="BN68" i="21"/>
  <c r="BC103" i="21"/>
  <c r="BN103" i="21"/>
  <c r="BC84" i="21"/>
  <c r="BN84" i="21"/>
  <c r="BC67" i="21"/>
  <c r="BN67" i="21"/>
  <c r="BC45" i="21"/>
  <c r="BN45" i="21"/>
  <c r="BC21" i="21"/>
  <c r="BN21" i="21"/>
  <c r="BC32" i="21"/>
  <c r="BN32" i="21"/>
  <c r="BC83" i="21"/>
  <c r="BN83" i="21"/>
  <c r="BC5" i="21"/>
  <c r="BN5" i="21"/>
  <c r="BC23" i="21"/>
  <c r="BN23" i="21"/>
  <c r="BC92" i="21"/>
  <c r="BN92" i="21"/>
  <c r="BC77" i="21"/>
  <c r="BN77" i="21"/>
  <c r="BC41" i="21"/>
  <c r="BN41" i="21"/>
  <c r="BC71" i="21"/>
  <c r="BN71" i="21"/>
  <c r="BC63" i="21"/>
  <c r="BN63" i="21"/>
  <c r="BC105" i="21"/>
  <c r="BN105" i="21"/>
  <c r="BC15" i="21"/>
  <c r="BN15" i="21"/>
  <c r="BC36" i="21"/>
  <c r="BN36" i="21"/>
  <c r="BC47" i="21"/>
  <c r="BN47" i="21"/>
  <c r="BC19" i="21"/>
  <c r="BN19" i="21"/>
  <c r="BC66" i="21"/>
  <c r="BN66" i="21"/>
  <c r="BC46" i="21"/>
  <c r="BN46" i="21"/>
  <c r="BC94" i="21"/>
  <c r="BN94" i="21"/>
  <c r="BC28" i="21"/>
  <c r="BN28" i="21"/>
  <c r="BC33" i="21"/>
  <c r="BN33" i="21"/>
  <c r="BC61" i="21"/>
  <c r="BN61" i="21"/>
  <c r="BC106" i="21"/>
  <c r="BN106" i="21"/>
  <c r="BC25" i="21"/>
  <c r="BN25" i="21"/>
  <c r="BC10" i="21"/>
  <c r="BN10" i="21"/>
  <c r="BC34" i="21"/>
  <c r="BN34" i="21"/>
  <c r="BC89" i="21"/>
  <c r="BN89" i="21"/>
  <c r="BC55" i="21"/>
  <c r="BN55" i="21"/>
  <c r="BC100" i="21"/>
  <c r="BN100" i="21"/>
  <c r="BC49" i="21"/>
  <c r="BN49" i="21"/>
  <c r="BC7" i="21"/>
  <c r="BN7" i="21"/>
  <c r="BC48" i="21"/>
  <c r="BN48" i="21"/>
  <c r="BC69" i="21"/>
  <c r="BN69" i="21"/>
  <c r="BC58" i="21"/>
  <c r="BN58" i="21"/>
  <c r="BC37" i="21"/>
  <c r="BN37" i="21"/>
  <c r="BC97" i="21"/>
  <c r="BN97" i="21"/>
  <c r="BC11" i="21"/>
  <c r="BN11" i="21"/>
  <c r="BC6" i="21"/>
  <c r="BN6" i="21"/>
  <c r="BC79" i="21"/>
  <c r="BN79" i="21"/>
  <c r="BC87" i="21"/>
  <c r="BN87" i="21"/>
  <c r="BC31" i="21"/>
  <c r="BN31" i="21"/>
  <c r="BC82" i="21"/>
  <c r="BN82" i="21"/>
  <c r="BC26" i="21"/>
  <c r="BN26" i="21"/>
  <c r="BC9" i="21"/>
  <c r="BN9" i="21"/>
  <c r="BC96" i="21"/>
  <c r="BN96" i="21"/>
  <c r="BC35" i="21"/>
  <c r="BN35" i="21"/>
  <c r="BC65" i="21"/>
  <c r="BN65" i="21"/>
  <c r="BC78" i="21"/>
  <c r="BN78" i="21"/>
  <c r="BC81" i="21"/>
  <c r="BN81" i="21"/>
  <c r="BC59" i="21"/>
  <c r="BN59" i="21"/>
  <c r="BC29" i="21"/>
  <c r="BN29" i="21"/>
  <c r="BC17" i="21"/>
  <c r="BN17" i="21"/>
  <c r="BC44" i="21"/>
  <c r="BN44" i="21"/>
  <c r="BC52" i="21"/>
  <c r="BN52" i="21"/>
  <c r="BC73" i="21"/>
  <c r="BN73" i="21"/>
  <c r="BC22" i="21"/>
  <c r="BN22" i="21"/>
  <c r="BC108" i="21"/>
  <c r="BN108" i="21"/>
  <c r="BC13" i="21"/>
  <c r="BN13" i="21"/>
  <c r="BC74" i="21"/>
  <c r="BN74" i="21"/>
  <c r="BC54" i="21"/>
  <c r="BN54" i="21"/>
  <c r="BC12" i="21"/>
  <c r="BN12" i="21"/>
  <c r="BC86" i="21"/>
  <c r="BN86" i="21"/>
  <c r="BC43" i="21"/>
  <c r="BN43" i="21"/>
  <c r="BC30" i="21"/>
  <c r="BN30" i="21"/>
  <c r="BC38" i="21"/>
  <c r="BN38" i="21"/>
  <c r="BC93" i="21"/>
  <c r="BN93" i="21"/>
  <c r="BC20" i="21"/>
  <c r="BN20" i="21"/>
  <c r="BC56" i="21"/>
  <c r="BN56" i="21"/>
  <c r="BC53" i="21"/>
  <c r="BN53" i="21"/>
  <c r="BC107" i="21"/>
  <c r="BN107" i="21"/>
  <c r="BC3" i="21"/>
  <c r="BA127" i="21"/>
  <c r="AN121" i="21"/>
  <c r="AZ119" i="21"/>
  <c r="AO128" i="21"/>
  <c r="BC8" i="21"/>
  <c r="BA123" i="21"/>
  <c r="BA125" i="21" l="1"/>
  <c r="BC127" i="21"/>
  <c r="BC129" i="21" s="1"/>
  <c r="BA124" i="21"/>
</calcChain>
</file>

<file path=xl/comments1.xml><?xml version="1.0" encoding="utf-8"?>
<comments xmlns="http://schemas.openxmlformats.org/spreadsheetml/2006/main">
  <authors>
    <author>Hervé</author>
  </authors>
  <commentList>
    <comment ref="A3" authorId="0">
      <text>
        <r>
          <rPr>
            <b/>
            <sz val="12"/>
            <color indexed="10"/>
            <rFont val="Tahoma"/>
            <family val="2"/>
          </rPr>
          <t>Méttre une croix pour  les facture a encaissé</t>
        </r>
        <r>
          <rPr>
            <sz val="12"/>
            <color indexed="10"/>
            <rFont val="Tahoma"/>
            <family val="2"/>
          </rPr>
          <t xml:space="preserve">
</t>
        </r>
      </text>
    </comment>
    <comment ref="AL123" authorId="0">
      <text>
        <r>
          <rPr>
            <b/>
            <sz val="9"/>
            <color indexed="81"/>
            <rFont val="Tahoma"/>
            <family val="2"/>
          </rPr>
          <t>Total colonne BA = 100 %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124" authorId="0">
      <text>
        <r>
          <rPr>
            <b/>
            <sz val="9"/>
            <color indexed="81"/>
            <rFont val="Tahoma"/>
            <family val="2"/>
          </rPr>
          <t>SOMME(BA123-'Tableau encaissement'!F32)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8" authorId="0">
      <text>
        <r>
          <rPr>
            <b/>
            <sz val="9"/>
            <color indexed="81"/>
            <rFont val="Tahoma"/>
            <family val="2"/>
          </rPr>
          <t xml:space="preserve">
     Le total a livrer est le nombre de client par jour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0" authorId="0">
      <text>
        <r>
          <rPr>
            <b/>
            <sz val="9"/>
            <color indexed="81"/>
            <rFont val="Tahoma"/>
            <family val="2"/>
          </rPr>
          <t xml:space="preserve">
   Le nombre de journaux reçue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2" authorId="0">
      <text>
        <r>
          <rPr>
            <b/>
            <sz val="9"/>
            <color indexed="81"/>
            <rFont val="Tahoma"/>
            <family val="2"/>
          </rPr>
          <t xml:space="preserve">
   </t>
        </r>
        <r>
          <rPr>
            <b/>
            <sz val="11"/>
            <color indexed="81"/>
            <rFont val="Tahoma"/>
            <family val="2"/>
          </rPr>
          <t>Si 1 autre édition mettre 1, si 2 autre édition mettre 2 ainsi de suite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3" authorId="0">
      <text>
        <r>
          <rPr>
            <b/>
            <sz val="9"/>
            <color indexed="81"/>
            <rFont val="Tahoma"/>
            <family val="2"/>
          </rPr>
          <t xml:space="preserve">
 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5" authorId="0">
      <text>
        <r>
          <rPr>
            <b/>
            <sz val="11"/>
            <color indexed="81"/>
            <rFont val="Tahoma"/>
            <family val="2"/>
          </rPr>
          <t xml:space="preserve">  
   Si 1 porteur vacance mettre 1, si 2 porteur vacance mettre 2 ainsi de suite  </t>
        </r>
      </text>
    </comment>
    <comment ref="B143" authorId="0">
      <text>
        <r>
          <rPr>
            <b/>
            <sz val="9"/>
            <color indexed="81"/>
            <rFont val="Tahoma"/>
            <family val="2"/>
          </rPr>
          <t xml:space="preserve">
   Si le total est bon écriture en bleu sur fond rose, si faut écriture en noir sur fond bleu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<sst xmlns="http://schemas.openxmlformats.org/spreadsheetml/2006/main" count="1982" uniqueCount="65">
  <si>
    <t>NOM</t>
  </si>
  <si>
    <t>M</t>
  </si>
  <si>
    <t>J</t>
  </si>
  <si>
    <t>V</t>
  </si>
  <si>
    <t>S</t>
  </si>
  <si>
    <t>D</t>
  </si>
  <si>
    <t>Lun</t>
  </si>
  <si>
    <t>Mar</t>
  </si>
  <si>
    <t>Mer</t>
  </si>
  <si>
    <t>Jeu</t>
  </si>
  <si>
    <t>Ven</t>
  </si>
  <si>
    <t>Dim</t>
  </si>
  <si>
    <t>Sam</t>
  </si>
  <si>
    <t>L</t>
  </si>
  <si>
    <t>Hors série supplément</t>
  </si>
  <si>
    <t>= 18%</t>
  </si>
  <si>
    <t>Total</t>
  </si>
  <si>
    <t xml:space="preserve"> </t>
  </si>
  <si>
    <t>Lundi</t>
  </si>
  <si>
    <t>Mardi</t>
  </si>
  <si>
    <t>Mercredi</t>
  </si>
  <si>
    <t>Jeudi</t>
  </si>
  <si>
    <t>Vendredi</t>
  </si>
  <si>
    <t>Samedi</t>
  </si>
  <si>
    <t>Dimanche</t>
  </si>
  <si>
    <t>Lundi de Pâques</t>
  </si>
  <si>
    <t>Lundi de Pentecote</t>
  </si>
  <si>
    <t>Adresse</t>
  </si>
  <si>
    <t>JOUR</t>
  </si>
  <si>
    <t>+</t>
  </si>
  <si>
    <t>Total journaux</t>
  </si>
  <si>
    <t>PANGE</t>
  </si>
  <si>
    <t>03 87 34 17 89</t>
  </si>
  <si>
    <t>Tel :</t>
  </si>
  <si>
    <r>
      <t>1</t>
    </r>
    <r>
      <rPr>
        <b/>
        <vertAlign val="superscript"/>
        <sz val="24"/>
        <rFont val="Arial"/>
        <family val="2"/>
      </rPr>
      <t>er</t>
    </r>
    <r>
      <rPr>
        <b/>
        <sz val="24"/>
        <rFont val="Arial"/>
        <family val="2"/>
      </rPr>
      <t xml:space="preserve"> Mai</t>
    </r>
  </si>
  <si>
    <t>15 Aout</t>
  </si>
  <si>
    <t>25 Décembre</t>
  </si>
  <si>
    <t>Total a livrer</t>
  </si>
  <si>
    <r>
      <t xml:space="preserve">Jour de l'an     </t>
    </r>
    <r>
      <rPr>
        <b/>
        <sz val="24"/>
        <rFont val="Arial"/>
        <family val="2"/>
      </rPr>
      <t xml:space="preserve"> </t>
    </r>
  </si>
  <si>
    <t>Fête du travail</t>
  </si>
  <si>
    <t>Assomption</t>
  </si>
  <si>
    <t>Nöel</t>
  </si>
  <si>
    <t>Total  reçue</t>
  </si>
  <si>
    <t>Porteur vacance</t>
  </si>
  <si>
    <t>Autre édition</t>
  </si>
  <si>
    <t>Total journaux moins les encaissements</t>
  </si>
  <si>
    <t>Total journaux 18 %</t>
  </si>
  <si>
    <t>N° 20.8174</t>
  </si>
  <si>
    <t>x</t>
  </si>
  <si>
    <t>Total vacance</t>
  </si>
  <si>
    <t>Jour de nom parution 2011</t>
  </si>
  <si>
    <t>Au Porteur</t>
  </si>
  <si>
    <t>N° client</t>
  </si>
  <si>
    <t>Téléphone</t>
  </si>
  <si>
    <t>Retour des invendus</t>
  </si>
  <si>
    <t>Prix du Républicain Lorrain 2013</t>
  </si>
  <si>
    <r>
      <t>1</t>
    </r>
    <r>
      <rPr>
        <b/>
        <vertAlign val="superscript"/>
        <sz val="24"/>
        <rFont val="Arial"/>
        <family val="2"/>
      </rPr>
      <t>er</t>
    </r>
    <r>
      <rPr>
        <b/>
        <sz val="24"/>
        <rFont val="Arial"/>
        <family val="2"/>
      </rPr>
      <t xml:space="preserve"> Avril</t>
    </r>
  </si>
  <si>
    <t>oui</t>
  </si>
  <si>
    <t>non</t>
  </si>
  <si>
    <t>Choisir si le mois commence par</t>
  </si>
  <si>
    <t>Choisir si le mois termine par</t>
  </si>
  <si>
    <t>Copie des noms dans la feuille Mois</t>
  </si>
  <si>
    <t>Copie 3 semaines dans feuille Mois</t>
  </si>
  <si>
    <t>place</t>
  </si>
  <si>
    <t>Abracadabra Boum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</si>
</sst>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#,##0.00\ &quot;€&quot;"/>
    <numFmt numFmtId="166" formatCode="#,##0_ ;\-#,##0\ "/>
    <numFmt numFmtId="167" formatCode="d/m;@"/>
    <numFmt numFmtId="168" formatCode="_-* #,##0.00\ [$€-1]_-;\-* #,##0.00\ [$€-1]_-;_-* &quot;-&quot;??\ [$€-1]_-"/>
    <numFmt numFmtId="169" formatCode="0#&quot; &quot;###&quot; &quot;###"/>
    <numFmt numFmtId="170" formatCode="0#&quot; &quot;##&quot; &quot;##&quot; &quot;##&quot; &quot;##"/>
    <numFmt numFmtId="171" formatCode="#&quot; &quot;###&quot; &quot;###"/>
  </numFmts>
  <fonts count="70" x14ac:knownFonts="1">
    <font>
      <sz val="10"/>
      <name val="Arial"/>
    </font>
    <font>
      <b/>
      <i/>
      <sz val="14"/>
      <name val="Arial"/>
      <family val="2"/>
    </font>
    <font>
      <b/>
      <i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4"/>
      <color indexed="1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indexed="52"/>
      <name val="Arial"/>
      <family val="2"/>
    </font>
    <font>
      <sz val="14"/>
      <color indexed="17"/>
      <name val="Arial"/>
      <family val="2"/>
    </font>
    <font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2"/>
      <color indexed="17"/>
      <name val="Arial"/>
      <family val="2"/>
    </font>
    <font>
      <b/>
      <sz val="12"/>
      <color indexed="12"/>
      <name val="Arial"/>
      <family val="2"/>
    </font>
    <font>
      <b/>
      <sz val="20"/>
      <color indexed="18"/>
      <name val="Arial"/>
      <family val="2"/>
    </font>
    <font>
      <b/>
      <sz val="20"/>
      <color indexed="52"/>
      <name val="Arial"/>
      <family val="2"/>
    </font>
    <font>
      <b/>
      <sz val="20"/>
      <color indexed="17"/>
      <name val="Arial"/>
      <family val="2"/>
    </font>
    <font>
      <sz val="36"/>
      <name val="Arial"/>
      <family val="2"/>
    </font>
    <font>
      <b/>
      <sz val="18"/>
      <name val="Arial"/>
      <family val="2"/>
    </font>
    <font>
      <b/>
      <sz val="14"/>
      <color indexed="10"/>
      <name val="Arial"/>
      <family val="2"/>
    </font>
    <font>
      <b/>
      <sz val="18"/>
      <color indexed="57"/>
      <name val="Arial"/>
      <family val="2"/>
    </font>
    <font>
      <sz val="12"/>
      <color indexed="18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12"/>
      <color indexed="10"/>
      <name val="Arial"/>
      <family val="2"/>
    </font>
    <font>
      <sz val="14"/>
      <color indexed="21"/>
      <name val="Arial"/>
      <family val="2"/>
    </font>
    <font>
      <sz val="10"/>
      <color indexed="21"/>
      <name val="Arial"/>
      <family val="2"/>
    </font>
    <font>
      <sz val="12"/>
      <color indexed="21"/>
      <name val="Arial"/>
      <family val="2"/>
    </font>
    <font>
      <sz val="12"/>
      <color indexed="12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b/>
      <vertAlign val="superscript"/>
      <sz val="24"/>
      <name val="Arial"/>
      <family val="2"/>
    </font>
    <font>
      <sz val="16"/>
      <color indexed="12"/>
      <name val="Arial"/>
      <family val="2"/>
    </font>
    <font>
      <b/>
      <sz val="16"/>
      <color indexed="12"/>
      <name val="Arial"/>
      <family val="2"/>
    </font>
    <font>
      <b/>
      <sz val="11"/>
      <color indexed="10"/>
      <name val="Arial"/>
      <family val="2"/>
    </font>
    <font>
      <b/>
      <sz val="10"/>
      <color indexed="17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10"/>
      <name val="Tahoma"/>
      <family val="2"/>
    </font>
    <font>
      <sz val="12"/>
      <color indexed="10"/>
      <name val="Tahoma"/>
      <family val="2"/>
    </font>
    <font>
      <b/>
      <sz val="12"/>
      <color indexed="18"/>
      <name val="Arial"/>
      <family val="2"/>
    </font>
    <font>
      <b/>
      <sz val="12"/>
      <color indexed="53"/>
      <name val="Arial"/>
      <family val="2"/>
    </font>
    <font>
      <b/>
      <sz val="14"/>
      <color indexed="17"/>
      <name val="Arial"/>
      <family val="2"/>
    </font>
    <font>
      <b/>
      <sz val="14"/>
      <color indexed="53"/>
      <name val="Arial"/>
      <family val="2"/>
    </font>
    <font>
      <b/>
      <sz val="14"/>
      <color indexed="18"/>
      <name val="Arial"/>
      <family val="2"/>
    </font>
    <font>
      <b/>
      <sz val="13"/>
      <name val="Arial"/>
      <family val="2"/>
    </font>
    <font>
      <b/>
      <sz val="10"/>
      <color indexed="12"/>
      <name val="Arial"/>
      <family val="2"/>
    </font>
    <font>
      <b/>
      <sz val="10"/>
      <color indexed="14"/>
      <name val="Arial"/>
      <family val="2"/>
    </font>
    <font>
      <b/>
      <sz val="11"/>
      <color indexed="81"/>
      <name val="Tahoma"/>
      <family val="2"/>
    </font>
    <font>
      <b/>
      <sz val="10"/>
      <color indexed="52"/>
      <name val="Arial"/>
      <family val="2"/>
    </font>
    <font>
      <b/>
      <i/>
      <sz val="12"/>
      <name val="Arial"/>
      <family val="2"/>
    </font>
    <font>
      <sz val="12"/>
      <color indexed="53"/>
      <name val="Arial"/>
      <family val="2"/>
    </font>
    <font>
      <sz val="12"/>
      <color indexed="18"/>
      <name val="Arial"/>
      <family val="2"/>
    </font>
    <font>
      <sz val="12"/>
      <color indexed="17"/>
      <name val="Arial"/>
      <family val="2"/>
    </font>
    <font>
      <sz val="12"/>
      <color indexed="53"/>
      <name val="Arial"/>
      <family val="2"/>
    </font>
    <font>
      <sz val="12"/>
      <color indexed="17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sz val="36"/>
      <name val="Arial"/>
      <family val="2"/>
    </font>
    <font>
      <sz val="1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9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4" fillId="0" borderId="0" xfId="0" applyFont="1" applyFill="1" applyBorder="1"/>
    <xf numFmtId="0" fontId="19" fillId="0" borderId="0" xfId="0" applyFont="1"/>
    <xf numFmtId="164" fontId="23" fillId="4" borderId="3" xfId="0" applyNumberFormat="1" applyFont="1" applyFill="1" applyBorder="1" applyAlignment="1">
      <alignment horizontal="center" vertical="center"/>
    </xf>
    <xf numFmtId="164" fontId="24" fillId="4" borderId="3" xfId="0" applyNumberFormat="1" applyFont="1" applyFill="1" applyBorder="1" applyAlignment="1">
      <alignment horizontal="center" vertical="center"/>
    </xf>
    <xf numFmtId="164" fontId="25" fillId="4" borderId="3" xfId="0" applyNumberFormat="1" applyFont="1" applyFill="1" applyBorder="1" applyAlignment="1">
      <alignment horizontal="center" vertical="center"/>
    </xf>
    <xf numFmtId="0" fontId="0" fillId="4" borderId="0" xfId="0" applyFill="1"/>
    <xf numFmtId="0" fontId="15" fillId="4" borderId="0" xfId="0" applyFont="1" applyFill="1" applyAlignment="1">
      <alignment horizontal="center"/>
    </xf>
    <xf numFmtId="0" fontId="0" fillId="4" borderId="0" xfId="0" applyFill="1" applyBorder="1"/>
    <xf numFmtId="0" fontId="19" fillId="4" borderId="0" xfId="0" applyFont="1" applyFill="1"/>
    <xf numFmtId="0" fontId="1" fillId="4" borderId="3" xfId="0" applyFont="1" applyFill="1" applyBorder="1" applyAlignment="1">
      <alignment horizontal="center"/>
    </xf>
    <xf numFmtId="0" fontId="2" fillId="4" borderId="1" xfId="0" applyFont="1" applyFill="1" applyBorder="1"/>
    <xf numFmtId="0" fontId="1" fillId="4" borderId="4" xfId="0" applyFont="1" applyFill="1" applyBorder="1" applyAlignment="1">
      <alignment horizontal="center"/>
    </xf>
    <xf numFmtId="0" fontId="11" fillId="4" borderId="0" xfId="0" applyFont="1" applyFill="1"/>
    <xf numFmtId="0" fontId="22" fillId="4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4" xfId="0" applyFont="1" applyFill="1" applyBorder="1"/>
    <xf numFmtId="0" fontId="3" fillId="4" borderId="0" xfId="0" applyFont="1" applyFill="1"/>
    <xf numFmtId="0" fontId="9" fillId="4" borderId="3" xfId="0" applyFont="1" applyFill="1" applyBorder="1" applyAlignment="1">
      <alignment horizontal="left"/>
    </xf>
    <xf numFmtId="0" fontId="17" fillId="4" borderId="3" xfId="0" applyFont="1" applyFill="1" applyBorder="1" applyAlignment="1">
      <alignment horizontal="left"/>
    </xf>
    <xf numFmtId="0" fontId="18" fillId="4" borderId="3" xfId="0" applyFont="1" applyFill="1" applyBorder="1" applyAlignment="1">
      <alignment horizontal="left"/>
    </xf>
    <xf numFmtId="0" fontId="28" fillId="4" borderId="3" xfId="0" applyFont="1" applyFill="1" applyBorder="1" applyAlignment="1">
      <alignment horizontal="center"/>
    </xf>
    <xf numFmtId="0" fontId="3" fillId="4" borderId="3" xfId="0" applyFont="1" applyFill="1" applyBorder="1"/>
    <xf numFmtId="166" fontId="4" fillId="4" borderId="3" xfId="0" applyNumberFormat="1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166" fontId="7" fillId="4" borderId="0" xfId="0" applyNumberFormat="1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9" fillId="4" borderId="3" xfId="0" applyFont="1" applyFill="1" applyBorder="1" applyAlignment="1" applyProtection="1">
      <alignment horizontal="left"/>
      <protection locked="0"/>
    </xf>
    <xf numFmtId="166" fontId="7" fillId="4" borderId="3" xfId="0" applyNumberFormat="1" applyFont="1" applyFill="1" applyBorder="1" applyAlignment="1">
      <alignment horizontal="center"/>
    </xf>
    <xf numFmtId="0" fontId="19" fillId="4" borderId="0" xfId="0" applyFont="1" applyFill="1" applyBorder="1"/>
    <xf numFmtId="0" fontId="4" fillId="4" borderId="0" xfId="0" applyFont="1" applyFill="1" applyAlignment="1">
      <alignment horizontal="center" vertical="center"/>
    </xf>
    <xf numFmtId="0" fontId="14" fillId="4" borderId="0" xfId="0" applyFont="1" applyFill="1" applyBorder="1"/>
    <xf numFmtId="0" fontId="13" fillId="4" borderId="0" xfId="0" applyFont="1" applyFill="1" applyBorder="1"/>
    <xf numFmtId="0" fontId="11" fillId="4" borderId="0" xfId="0" applyFont="1" applyFill="1" applyAlignment="1">
      <alignment horizontal="center"/>
    </xf>
    <xf numFmtId="0" fontId="12" fillId="4" borderId="0" xfId="0" applyFont="1" applyFill="1"/>
    <xf numFmtId="0" fontId="11" fillId="4" borderId="0" xfId="0" applyFont="1" applyFill="1" applyBorder="1" applyAlignment="1">
      <alignment horizontal="center"/>
    </xf>
    <xf numFmtId="0" fontId="4" fillId="4" borderId="0" xfId="0" quotePrefix="1" applyFont="1" applyFill="1" applyBorder="1"/>
    <xf numFmtId="165" fontId="4" fillId="4" borderId="0" xfId="0" applyNumberFormat="1" applyFont="1" applyFill="1" applyBorder="1"/>
    <xf numFmtId="9" fontId="4" fillId="4" borderId="0" xfId="0" quotePrefix="1" applyNumberFormat="1" applyFont="1" applyFill="1" applyBorder="1"/>
    <xf numFmtId="1" fontId="7" fillId="4" borderId="0" xfId="0" applyNumberFormat="1" applyFont="1" applyFill="1" applyBorder="1" applyAlignment="1">
      <alignment horizontal="center"/>
    </xf>
    <xf numFmtId="164" fontId="7" fillId="4" borderId="0" xfId="0" applyNumberFormat="1" applyFont="1" applyFill="1" applyBorder="1" applyAlignment="1">
      <alignment horizontal="center"/>
    </xf>
    <xf numFmtId="165" fontId="7" fillId="4" borderId="0" xfId="0" applyNumberFormat="1" applyFont="1" applyFill="1" applyBorder="1"/>
    <xf numFmtId="0" fontId="11" fillId="4" borderId="0" xfId="0" applyFont="1" applyFill="1" applyBorder="1"/>
    <xf numFmtId="165" fontId="0" fillId="4" borderId="0" xfId="0" applyNumberFormat="1" applyFill="1"/>
    <xf numFmtId="0" fontId="14" fillId="4" borderId="0" xfId="0" applyFont="1" applyFill="1"/>
    <xf numFmtId="0" fontId="4" fillId="4" borderId="0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 applyProtection="1">
      <alignment horizontal="right"/>
    </xf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14" fillId="0" borderId="0" xfId="0" applyFont="1"/>
    <xf numFmtId="0" fontId="22" fillId="4" borderId="1" xfId="0" applyFont="1" applyFill="1" applyBorder="1" applyAlignment="1">
      <alignment horizontal="center"/>
    </xf>
    <xf numFmtId="0" fontId="12" fillId="4" borderId="0" xfId="0" applyFont="1" applyFill="1" applyBorder="1"/>
    <xf numFmtId="0" fontId="11" fillId="0" borderId="0" xfId="0" applyFont="1"/>
    <xf numFmtId="0" fontId="35" fillId="4" borderId="0" xfId="0" applyFont="1" applyFill="1"/>
    <xf numFmtId="0" fontId="35" fillId="0" borderId="0" xfId="0" applyFont="1"/>
    <xf numFmtId="0" fontId="38" fillId="0" borderId="0" xfId="0" applyFont="1"/>
    <xf numFmtId="0" fontId="12" fillId="4" borderId="0" xfId="0" applyFont="1" applyFill="1" applyAlignment="1">
      <alignment horizontal="right"/>
    </xf>
    <xf numFmtId="0" fontId="41" fillId="4" borderId="0" xfId="0" applyFont="1" applyFill="1" applyAlignment="1">
      <alignment horizontal="right"/>
    </xf>
    <xf numFmtId="0" fontId="42" fillId="0" borderId="0" xfId="0" applyFont="1"/>
    <xf numFmtId="0" fontId="29" fillId="4" borderId="0" xfId="0" applyFont="1" applyFill="1" applyAlignment="1">
      <alignment horizontal="center"/>
    </xf>
    <xf numFmtId="49" fontId="0" fillId="4" borderId="0" xfId="0" applyNumberFormat="1" applyFill="1" applyBorder="1" applyAlignment="1">
      <alignment horizontal="right" vertical="center" indent="3"/>
    </xf>
    <xf numFmtId="0" fontId="0" fillId="4" borderId="16" xfId="0" applyFill="1" applyBorder="1"/>
    <xf numFmtId="0" fontId="0" fillId="4" borderId="17" xfId="0" applyFill="1" applyBorder="1"/>
    <xf numFmtId="0" fontId="9" fillId="4" borderId="0" xfId="0" applyFont="1" applyFill="1" applyBorder="1" applyAlignment="1">
      <alignment horizontal="left"/>
    </xf>
    <xf numFmtId="0" fontId="17" fillId="4" borderId="0" xfId="0" applyFont="1" applyFill="1" applyBorder="1" applyAlignment="1">
      <alignment horizontal="left"/>
    </xf>
    <xf numFmtId="0" fontId="18" fillId="4" borderId="0" xfId="0" applyFont="1" applyFill="1" applyBorder="1" applyAlignment="1">
      <alignment horizontal="left"/>
    </xf>
    <xf numFmtId="0" fontId="9" fillId="4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32" fillId="4" borderId="0" xfId="0" applyFont="1" applyFill="1" applyBorder="1" applyAlignment="1">
      <alignment horizontal="left"/>
    </xf>
    <xf numFmtId="0" fontId="32" fillId="4" borderId="0" xfId="0" applyFont="1" applyFill="1" applyBorder="1" applyAlignment="1">
      <alignment horizontal="center"/>
    </xf>
    <xf numFmtId="0" fontId="34" fillId="4" borderId="0" xfId="0" applyFont="1" applyFill="1" applyBorder="1" applyAlignment="1">
      <alignment horizontal="left"/>
    </xf>
    <xf numFmtId="0" fontId="10" fillId="4" borderId="7" xfId="0" applyFont="1" applyFill="1" applyBorder="1" applyAlignment="1"/>
    <xf numFmtId="0" fontId="0" fillId="4" borderId="9" xfId="0" applyFill="1" applyBorder="1" applyAlignment="1"/>
    <xf numFmtId="0" fontId="10" fillId="4" borderId="0" xfId="0" applyFont="1" applyFill="1" applyBorder="1" applyAlignment="1"/>
    <xf numFmtId="0" fontId="0" fillId="4" borderId="10" xfId="0" applyFill="1" applyBorder="1"/>
    <xf numFmtId="0" fontId="0" fillId="4" borderId="7" xfId="0" applyFill="1" applyBorder="1"/>
    <xf numFmtId="0" fontId="0" fillId="4" borderId="6" xfId="0" applyFill="1" applyBorder="1"/>
    <xf numFmtId="16" fontId="39" fillId="4" borderId="0" xfId="0" quotePrefix="1" applyNumberFormat="1" applyFont="1" applyFill="1" applyBorder="1" applyAlignment="1"/>
    <xf numFmtId="0" fontId="0" fillId="4" borderId="8" xfId="0" applyFill="1" applyBorder="1"/>
    <xf numFmtId="0" fontId="0" fillId="4" borderId="13" xfId="0" applyFill="1" applyBorder="1"/>
    <xf numFmtId="49" fontId="4" fillId="4" borderId="3" xfId="0" applyNumberFormat="1" applyFont="1" applyFill="1" applyBorder="1" applyAlignment="1">
      <alignment horizontal="right" vertical="center" indent="3"/>
    </xf>
    <xf numFmtId="49" fontId="4" fillId="5" borderId="3" xfId="0" applyNumberFormat="1" applyFont="1" applyFill="1" applyBorder="1" applyAlignment="1">
      <alignment horizontal="right" vertical="center" indent="3"/>
    </xf>
    <xf numFmtId="49" fontId="4" fillId="4" borderId="0" xfId="0" applyNumberFormat="1" applyFont="1" applyFill="1" applyBorder="1" applyAlignment="1">
      <alignment horizontal="right" vertical="center" indent="3"/>
    </xf>
    <xf numFmtId="166" fontId="15" fillId="3" borderId="0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8" fontId="0" fillId="4" borderId="0" xfId="0" applyNumberFormat="1" applyFill="1" applyBorder="1" applyAlignment="1">
      <alignment vertical="center"/>
    </xf>
    <xf numFmtId="0" fontId="13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49" fontId="4" fillId="6" borderId="3" xfId="0" applyNumberFormat="1" applyFont="1" applyFill="1" applyBorder="1" applyAlignment="1">
      <alignment horizontal="right" vertical="center" indent="3"/>
    </xf>
    <xf numFmtId="166" fontId="4" fillId="6" borderId="3" xfId="0" applyNumberFormat="1" applyFont="1" applyFill="1" applyBorder="1" applyAlignment="1">
      <alignment horizontal="center" vertical="center"/>
    </xf>
    <xf numFmtId="166" fontId="15" fillId="6" borderId="3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right" vertical="center" indent="3"/>
    </xf>
    <xf numFmtId="168" fontId="7" fillId="4" borderId="3" xfId="0" applyNumberFormat="1" applyFont="1" applyFill="1" applyBorder="1" applyAlignment="1">
      <alignment vertical="center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Protection="1">
      <protection locked="0"/>
    </xf>
    <xf numFmtId="0" fontId="3" fillId="4" borderId="0" xfId="0" applyFont="1" applyFill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166" fontId="7" fillId="4" borderId="3" xfId="0" applyNumberFormat="1" applyFont="1" applyFill="1" applyBorder="1" applyAlignment="1" applyProtection="1">
      <alignment horizontal="center"/>
      <protection locked="0"/>
    </xf>
    <xf numFmtId="166" fontId="7" fillId="4" borderId="1" xfId="0" applyNumberFormat="1" applyFont="1" applyFill="1" applyBorder="1" applyAlignment="1" applyProtection="1">
      <alignment horizontal="center"/>
      <protection locked="0"/>
    </xf>
    <xf numFmtId="0" fontId="19" fillId="4" borderId="0" xfId="0" applyFont="1" applyFill="1" applyProtection="1">
      <protection locked="0"/>
    </xf>
    <xf numFmtId="0" fontId="22" fillId="4" borderId="3" xfId="0" applyFont="1" applyFill="1" applyBorder="1" applyAlignment="1" applyProtection="1">
      <alignment horizontal="center"/>
      <protection locked="0"/>
    </xf>
    <xf numFmtId="0" fontId="22" fillId="4" borderId="0" xfId="0" applyFont="1" applyFill="1" applyBorder="1" applyAlignment="1" applyProtection="1">
      <alignment horizontal="center"/>
      <protection locked="0"/>
    </xf>
    <xf numFmtId="0" fontId="19" fillId="4" borderId="0" xfId="0" applyFont="1" applyFill="1" applyBorder="1" applyProtection="1">
      <protection locked="0"/>
    </xf>
    <xf numFmtId="0" fontId="19" fillId="0" borderId="0" xfId="0" applyFont="1" applyFill="1" applyBorder="1" applyProtection="1">
      <protection locked="0"/>
    </xf>
    <xf numFmtId="0" fontId="0" fillId="4" borderId="0" xfId="0" applyFill="1" applyProtection="1"/>
    <xf numFmtId="0" fontId="6" fillId="4" borderId="0" xfId="0" applyFont="1" applyFill="1" applyProtection="1"/>
    <xf numFmtId="0" fontId="4" fillId="0" borderId="0" xfId="0" applyFont="1" applyAlignment="1" applyProtection="1">
      <alignment horizontal="center"/>
    </xf>
    <xf numFmtId="0" fontId="0" fillId="4" borderId="0" xfId="0" applyFill="1" applyAlignment="1" applyProtection="1"/>
    <xf numFmtId="0" fontId="10" fillId="2" borderId="1" xfId="0" applyFont="1" applyFill="1" applyBorder="1" applyAlignment="1" applyProtection="1">
      <alignment horizontal="center"/>
    </xf>
    <xf numFmtId="0" fontId="7" fillId="4" borderId="3" xfId="0" applyFont="1" applyFill="1" applyBorder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165" fontId="4" fillId="4" borderId="1" xfId="0" applyNumberFormat="1" applyFont="1" applyFill="1" applyBorder="1" applyProtection="1"/>
    <xf numFmtId="0" fontId="7" fillId="4" borderId="4" xfId="0" quotePrefix="1" applyFont="1" applyFill="1" applyBorder="1" applyProtection="1"/>
    <xf numFmtId="165" fontId="19" fillId="2" borderId="2" xfId="0" applyNumberFormat="1" applyFont="1" applyFill="1" applyBorder="1" applyAlignment="1" applyProtection="1">
      <alignment horizontal="center"/>
    </xf>
    <xf numFmtId="0" fontId="5" fillId="4" borderId="0" xfId="0" applyFont="1" applyFill="1" applyAlignment="1" applyProtection="1">
      <alignment horizontal="center"/>
    </xf>
    <xf numFmtId="0" fontId="4" fillId="4" borderId="0" xfId="0" applyFont="1" applyFill="1" applyProtection="1"/>
    <xf numFmtId="0" fontId="5" fillId="4" borderId="0" xfId="0" applyFont="1" applyFill="1" applyProtection="1"/>
    <xf numFmtId="0" fontId="11" fillId="4" borderId="0" xfId="0" applyFont="1" applyFill="1" applyAlignment="1" applyProtection="1">
      <alignment horizontal="center"/>
    </xf>
    <xf numFmtId="0" fontId="15" fillId="4" borderId="0" xfId="0" applyFont="1" applyFill="1" applyAlignment="1" applyProtection="1">
      <alignment textRotation="90"/>
    </xf>
    <xf numFmtId="0" fontId="3" fillId="4" borderId="0" xfId="0" applyFont="1" applyFill="1" applyAlignment="1" applyProtection="1">
      <alignment textRotation="90"/>
    </xf>
    <xf numFmtId="0" fontId="3" fillId="4" borderId="0" xfId="0" applyFont="1" applyFill="1" applyProtection="1"/>
    <xf numFmtId="0" fontId="12" fillId="4" borderId="0" xfId="0" applyFont="1" applyFill="1" applyProtection="1"/>
    <xf numFmtId="0" fontId="15" fillId="4" borderId="0" xfId="0" applyFont="1" applyFill="1" applyAlignment="1" applyProtection="1">
      <alignment horizontal="center" textRotation="90"/>
    </xf>
    <xf numFmtId="0" fontId="4" fillId="4" borderId="0" xfId="0" applyNumberFormat="1" applyFont="1" applyFill="1" applyBorder="1" applyAlignment="1" applyProtection="1"/>
    <xf numFmtId="0" fontId="4" fillId="8" borderId="3" xfId="0" applyFont="1" applyFill="1" applyBorder="1" applyAlignment="1" applyProtection="1">
      <alignment horizontal="center" vertical="center"/>
    </xf>
    <xf numFmtId="0" fontId="50" fillId="4" borderId="3" xfId="0" applyFont="1" applyFill="1" applyBorder="1" applyAlignment="1">
      <alignment horizontal="center" vertical="center"/>
    </xf>
    <xf numFmtId="0" fontId="50" fillId="4" borderId="0" xfId="0" applyFont="1" applyFill="1" applyAlignment="1">
      <alignment horizontal="center" vertical="center"/>
    </xf>
    <xf numFmtId="0" fontId="51" fillId="4" borderId="3" xfId="0" applyFont="1" applyFill="1" applyBorder="1" applyAlignment="1">
      <alignment horizontal="center" vertical="center"/>
    </xf>
    <xf numFmtId="0" fontId="9" fillId="4" borderId="0" xfId="0" applyFont="1" applyFill="1" applyAlignment="1" applyProtection="1">
      <alignment textRotation="90"/>
    </xf>
    <xf numFmtId="0" fontId="4" fillId="4" borderId="0" xfId="0" applyNumberFormat="1" applyFont="1" applyFill="1" applyBorder="1" applyAlignment="1" applyProtection="1">
      <alignment vertical="center"/>
    </xf>
    <xf numFmtId="0" fontId="19" fillId="4" borderId="0" xfId="0" applyFont="1" applyFill="1" applyBorder="1" applyProtection="1"/>
    <xf numFmtId="0" fontId="4" fillId="4" borderId="0" xfId="0" applyFont="1" applyFill="1" applyBorder="1" applyAlignment="1" applyProtection="1">
      <alignment horizontal="center" vertical="center"/>
    </xf>
    <xf numFmtId="166" fontId="59" fillId="4" borderId="3" xfId="0" applyNumberFormat="1" applyFont="1" applyFill="1" applyBorder="1" applyAlignment="1" applyProtection="1">
      <alignment horizontal="center"/>
      <protection locked="0"/>
    </xf>
    <xf numFmtId="166" fontId="15" fillId="6" borderId="3" xfId="0" applyNumberFormat="1" applyFont="1" applyFill="1" applyBorder="1" applyAlignment="1" applyProtection="1">
      <alignment horizontal="center" vertical="center"/>
    </xf>
    <xf numFmtId="0" fontId="37" fillId="4" borderId="0" xfId="0" applyFont="1" applyFill="1" applyBorder="1"/>
    <xf numFmtId="49" fontId="4" fillId="9" borderId="3" xfId="0" applyNumberFormat="1" applyFont="1" applyFill="1" applyBorder="1" applyAlignment="1">
      <alignment horizontal="right" vertical="center" indent="3"/>
    </xf>
    <xf numFmtId="0" fontId="4" fillId="9" borderId="3" xfId="0" applyFont="1" applyFill="1" applyBorder="1" applyAlignment="1" applyProtection="1">
      <alignment horizontal="center" vertical="center"/>
    </xf>
    <xf numFmtId="165" fontId="11" fillId="4" borderId="3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>
      <protection locked="0"/>
    </xf>
    <xf numFmtId="0" fontId="56" fillId="9" borderId="3" xfId="0" applyFont="1" applyFill="1" applyBorder="1" applyAlignment="1" applyProtection="1">
      <alignment horizontal="center" vertical="center"/>
      <protection locked="0"/>
    </xf>
    <xf numFmtId="0" fontId="56" fillId="4" borderId="0" xfId="0" applyFont="1" applyFill="1" applyBorder="1" applyAlignment="1" applyProtection="1">
      <alignment horizontal="center"/>
      <protection locked="0"/>
    </xf>
    <xf numFmtId="0" fontId="44" fillId="9" borderId="3" xfId="0" applyFont="1" applyFill="1" applyBorder="1" applyAlignment="1" applyProtection="1">
      <alignment horizontal="center" vertical="center"/>
      <protection locked="0"/>
    </xf>
    <xf numFmtId="0" fontId="0" fillId="4" borderId="0" xfId="0" applyFill="1" applyBorder="1" applyProtection="1">
      <protection locked="0"/>
    </xf>
    <xf numFmtId="0" fontId="10" fillId="9" borderId="3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Protection="1">
      <protection locked="0"/>
    </xf>
    <xf numFmtId="0" fontId="57" fillId="9" borderId="3" xfId="0" applyFont="1" applyFill="1" applyBorder="1" applyAlignment="1" applyProtection="1">
      <alignment horizontal="center" vertical="center"/>
      <protection locked="0"/>
    </xf>
    <xf numFmtId="0" fontId="57" fillId="4" borderId="0" xfId="0" applyFont="1" applyFill="1" applyBorder="1" applyProtection="1">
      <protection locked="0"/>
    </xf>
    <xf numFmtId="0" fontId="7" fillId="9" borderId="3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Protection="1">
      <protection locked="0"/>
    </xf>
    <xf numFmtId="167" fontId="7" fillId="4" borderId="0" xfId="0" applyNumberFormat="1" applyFont="1" applyFill="1" applyAlignment="1" applyProtection="1">
      <alignment horizontal="center" vertical="center"/>
      <protection locked="0"/>
    </xf>
    <xf numFmtId="0" fontId="19" fillId="0" borderId="0" xfId="0" applyFont="1" applyBorder="1"/>
    <xf numFmtId="0" fontId="60" fillId="4" borderId="3" xfId="0" applyFont="1" applyFill="1" applyBorder="1" applyAlignment="1">
      <alignment horizontal="center"/>
    </xf>
    <xf numFmtId="0" fontId="60" fillId="4" borderId="1" xfId="0" applyFont="1" applyFill="1" applyBorder="1"/>
    <xf numFmtId="0" fontId="60" fillId="4" borderId="4" xfId="0" applyFont="1" applyFill="1" applyBorder="1" applyAlignment="1">
      <alignment horizontal="center"/>
    </xf>
    <xf numFmtId="0" fontId="60" fillId="4" borderId="0" xfId="0" applyFont="1" applyFill="1"/>
    <xf numFmtId="0" fontId="60" fillId="4" borderId="5" xfId="0" applyFont="1" applyFill="1" applyBorder="1" applyAlignment="1"/>
    <xf numFmtId="0" fontId="60" fillId="4" borderId="5" xfId="0" applyFont="1" applyFill="1" applyBorder="1" applyAlignment="1">
      <alignment horizontal="center"/>
    </xf>
    <xf numFmtId="0" fontId="60" fillId="4" borderId="4" xfId="0" applyFont="1" applyFill="1" applyBorder="1" applyAlignment="1"/>
    <xf numFmtId="169" fontId="16" fillId="4" borderId="3" xfId="0" applyNumberFormat="1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4" borderId="4" xfId="0" applyFont="1" applyFill="1" applyBorder="1"/>
    <xf numFmtId="0" fontId="12" fillId="4" borderId="3" xfId="0" applyFont="1" applyFill="1" applyBorder="1"/>
    <xf numFmtId="170" fontId="22" fillId="4" borderId="1" xfId="0" applyNumberFormat="1" applyFont="1" applyFill="1" applyBorder="1" applyAlignment="1">
      <alignment horizontal="center"/>
    </xf>
    <xf numFmtId="0" fontId="38" fillId="4" borderId="0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left"/>
    </xf>
    <xf numFmtId="0" fontId="55" fillId="10" borderId="0" xfId="0" applyFont="1" applyFill="1" applyBorder="1" applyAlignment="1" applyProtection="1">
      <alignment horizontal="center" vertical="center" textRotation="90" wrapText="1"/>
      <protection locked="0"/>
    </xf>
    <xf numFmtId="0" fontId="7" fillId="10" borderId="0" xfId="0" applyFont="1" applyFill="1" applyBorder="1" applyAlignment="1" applyProtection="1">
      <alignment horizontal="center" vertical="center"/>
      <protection locked="0"/>
    </xf>
    <xf numFmtId="0" fontId="7" fillId="10" borderId="0" xfId="0" applyFont="1" applyFill="1" applyBorder="1" applyProtection="1">
      <protection locked="0"/>
    </xf>
    <xf numFmtId="0" fontId="0" fillId="10" borderId="0" xfId="0" applyFill="1" applyBorder="1"/>
    <xf numFmtId="49" fontId="4" fillId="11" borderId="3" xfId="0" applyNumberFormat="1" applyFont="1" applyFill="1" applyBorder="1" applyAlignment="1" applyProtection="1">
      <alignment horizontal="right" vertical="center" indent="3"/>
    </xf>
    <xf numFmtId="0" fontId="4" fillId="11" borderId="3" xfId="0" applyFont="1" applyFill="1" applyBorder="1" applyAlignment="1" applyProtection="1">
      <alignment horizontal="center" vertical="center"/>
      <protection locked="0"/>
    </xf>
    <xf numFmtId="166" fontId="4" fillId="6" borderId="3" xfId="0" quotePrefix="1" applyNumberFormat="1" applyFont="1" applyFill="1" applyBorder="1" applyAlignment="1">
      <alignment horizontal="center" vertical="center"/>
    </xf>
    <xf numFmtId="166" fontId="4" fillId="6" borderId="16" xfId="0" applyNumberFormat="1" applyFont="1" applyFill="1" applyBorder="1" applyAlignment="1">
      <alignment horizontal="center" vertical="center"/>
    </xf>
    <xf numFmtId="166" fontId="66" fillId="10" borderId="0" xfId="0" quotePrefix="1" applyNumberFormat="1" applyFont="1" applyFill="1" applyBorder="1" applyAlignment="1" applyProtection="1">
      <alignment horizontal="center" vertical="center"/>
    </xf>
    <xf numFmtId="165" fontId="4" fillId="12" borderId="18" xfId="0" applyNumberFormat="1" applyFont="1" applyFill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center"/>
      <protection locked="0"/>
    </xf>
    <xf numFmtId="0" fontId="12" fillId="0" borderId="3" xfId="0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4" xfId="0" applyFont="1" applyFill="1" applyBorder="1"/>
    <xf numFmtId="0" fontId="12" fillId="0" borderId="0" xfId="0" applyFont="1" applyFill="1"/>
    <xf numFmtId="0" fontId="30" fillId="0" borderId="3" xfId="0" applyFont="1" applyFill="1" applyBorder="1" applyAlignment="1">
      <alignment horizontal="left"/>
    </xf>
    <xf numFmtId="0" fontId="33" fillId="0" borderId="1" xfId="0" applyFont="1" applyFill="1" applyBorder="1" applyAlignment="1">
      <alignment horizontal="center"/>
    </xf>
    <xf numFmtId="0" fontId="67" fillId="0" borderId="1" xfId="0" applyFont="1" applyFill="1" applyBorder="1" applyAlignment="1">
      <alignment horizontal="center"/>
    </xf>
    <xf numFmtId="49" fontId="12" fillId="0" borderId="3" xfId="0" applyNumberFormat="1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20" fillId="0" borderId="3" xfId="0" applyFont="1" applyFill="1" applyBorder="1" applyAlignment="1" applyProtection="1">
      <alignment horizontal="center"/>
      <protection locked="0"/>
    </xf>
    <xf numFmtId="0" fontId="12" fillId="0" borderId="0" xfId="0" applyFont="1" applyFill="1" applyAlignment="1">
      <alignment horizontal="center"/>
    </xf>
    <xf numFmtId="0" fontId="30" fillId="0" borderId="3" xfId="0" applyFont="1" applyFill="1" applyBorder="1" applyAlignment="1" applyProtection="1">
      <alignment horizontal="left"/>
      <protection locked="0"/>
    </xf>
    <xf numFmtId="0" fontId="13" fillId="0" borderId="1" xfId="0" applyFont="1" applyFill="1" applyBorder="1" applyAlignment="1">
      <alignment horizontal="center"/>
    </xf>
    <xf numFmtId="0" fontId="65" fillId="0" borderId="1" xfId="0" applyFont="1" applyFill="1" applyBorder="1" applyAlignment="1">
      <alignment horizontal="center"/>
    </xf>
    <xf numFmtId="0" fontId="65" fillId="0" borderId="3" xfId="0" applyFont="1" applyFill="1" applyBorder="1" applyAlignment="1">
      <alignment horizontal="left"/>
    </xf>
    <xf numFmtId="49" fontId="64" fillId="0" borderId="3" xfId="0" applyNumberFormat="1" applyFont="1" applyFill="1" applyBorder="1" applyAlignment="1">
      <alignment horizontal="left"/>
    </xf>
    <xf numFmtId="0" fontId="30" fillId="6" borderId="3" xfId="0" applyFont="1" applyFill="1" applyBorder="1" applyAlignment="1">
      <alignment horizontal="left"/>
    </xf>
    <xf numFmtId="0" fontId="11" fillId="0" borderId="0" xfId="0" applyFont="1" applyFill="1"/>
    <xf numFmtId="166" fontId="7" fillId="0" borderId="0" xfId="0" applyNumberFormat="1" applyFont="1" applyFill="1" applyBorder="1" applyAlignment="1">
      <alignment horizontal="center"/>
    </xf>
    <xf numFmtId="0" fontId="7" fillId="0" borderId="3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165" fontId="3" fillId="0" borderId="3" xfId="0" applyNumberFormat="1" applyFont="1" applyFill="1" applyBorder="1" applyAlignment="1" applyProtection="1">
      <alignment horizontal="right"/>
    </xf>
    <xf numFmtId="0" fontId="4" fillId="0" borderId="0" xfId="0" applyFont="1" applyFill="1" applyAlignment="1" applyProtection="1">
      <alignment horizontal="center"/>
    </xf>
    <xf numFmtId="165" fontId="4" fillId="0" borderId="1" xfId="0" applyNumberFormat="1" applyFont="1" applyFill="1" applyBorder="1" applyProtection="1"/>
    <xf numFmtId="0" fontId="7" fillId="0" borderId="4" xfId="0" quotePrefix="1" applyFont="1" applyFill="1" applyBorder="1" applyProtection="1"/>
    <xf numFmtId="165" fontId="19" fillId="0" borderId="2" xfId="0" applyNumberFormat="1" applyFont="1" applyFill="1" applyBorder="1" applyAlignment="1" applyProtection="1">
      <alignment horizontal="center"/>
    </xf>
    <xf numFmtId="165" fontId="11" fillId="0" borderId="3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Fill="1" applyBorder="1"/>
    <xf numFmtId="166" fontId="10" fillId="0" borderId="0" xfId="0" applyNumberFormat="1" applyFont="1" applyFill="1" applyBorder="1" applyAlignment="1">
      <alignment horizontal="center"/>
    </xf>
    <xf numFmtId="0" fontId="33" fillId="0" borderId="0" xfId="0" applyFont="1" applyFill="1" applyBorder="1"/>
    <xf numFmtId="0" fontId="36" fillId="0" borderId="0" xfId="0" applyFont="1" applyFill="1" applyBorder="1"/>
    <xf numFmtId="166" fontId="44" fillId="0" borderId="0" xfId="0" applyNumberFormat="1" applyFont="1" applyFill="1" applyBorder="1" applyAlignment="1">
      <alignment horizontal="center"/>
    </xf>
    <xf numFmtId="165" fontId="19" fillId="6" borderId="2" xfId="0" applyNumberFormat="1" applyFont="1" applyFill="1" applyBorder="1" applyAlignment="1" applyProtection="1">
      <alignment horizontal="center"/>
    </xf>
    <xf numFmtId="165" fontId="11" fillId="6" borderId="3" xfId="0" applyNumberFormat="1" applyFont="1" applyFill="1" applyBorder="1" applyAlignment="1" applyProtection="1">
      <alignment horizontal="center"/>
      <protection locked="0"/>
    </xf>
    <xf numFmtId="165" fontId="4" fillId="14" borderId="18" xfId="0" applyNumberFormat="1" applyFont="1" applyFill="1" applyBorder="1" applyAlignment="1">
      <alignment horizontal="center" vertical="center"/>
    </xf>
    <xf numFmtId="165" fontId="4" fillId="13" borderId="18" xfId="0" applyNumberFormat="1" applyFont="1" applyFill="1" applyBorder="1" applyAlignment="1">
      <alignment horizontal="center" vertical="center"/>
    </xf>
    <xf numFmtId="0" fontId="69" fillId="4" borderId="0" xfId="0" quotePrefix="1" applyFont="1" applyFill="1" applyBorder="1" applyAlignment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4" fillId="6" borderId="0" xfId="0" applyFont="1" applyFill="1" applyAlignment="1" applyProtection="1">
      <alignment horizontal="center" vertical="center"/>
    </xf>
    <xf numFmtId="166" fontId="45" fillId="0" borderId="0" xfId="0" applyNumberFormat="1" applyFont="1" applyFill="1" applyBorder="1" applyAlignment="1">
      <alignment horizontal="center"/>
    </xf>
    <xf numFmtId="165" fontId="3" fillId="6" borderId="3" xfId="0" applyNumberFormat="1" applyFont="1" applyFill="1" applyBorder="1" applyAlignment="1" applyProtection="1">
      <alignment horizontal="right"/>
    </xf>
    <xf numFmtId="0" fontId="4" fillId="6" borderId="0" xfId="0" applyFont="1" applyFill="1" applyAlignment="1" applyProtection="1">
      <alignment horizontal="center"/>
    </xf>
    <xf numFmtId="165" fontId="4" fillId="6" borderId="1" xfId="0" applyNumberFormat="1" applyFont="1" applyFill="1" applyBorder="1" applyProtection="1"/>
    <xf numFmtId="0" fontId="7" fillId="6" borderId="4" xfId="0" quotePrefix="1" applyFont="1" applyFill="1" applyBorder="1" applyProtection="1"/>
    <xf numFmtId="165" fontId="6" fillId="0" borderId="3" xfId="0" applyNumberFormat="1" applyFont="1" applyFill="1" applyBorder="1" applyAlignment="1" applyProtection="1">
      <alignment horizontal="center"/>
      <protection locked="0"/>
    </xf>
    <xf numFmtId="165" fontId="6" fillId="6" borderId="3" xfId="0" applyNumberFormat="1" applyFont="1" applyFill="1" applyBorder="1" applyAlignment="1" applyProtection="1">
      <alignment horizontal="center"/>
      <protection locked="0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49" fontId="32" fillId="0" borderId="0" xfId="0" applyNumberFormat="1" applyFont="1" applyFill="1" applyBorder="1" applyAlignment="1">
      <alignment horizontal="left"/>
    </xf>
    <xf numFmtId="0" fontId="32" fillId="0" borderId="0" xfId="0" applyFont="1" applyFill="1" applyBorder="1" applyAlignment="1">
      <alignment horizontal="center"/>
    </xf>
    <xf numFmtId="49" fontId="34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9" fillId="6" borderId="3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right" vertical="center" indent="1"/>
    </xf>
    <xf numFmtId="0" fontId="22" fillId="0" borderId="3" xfId="0" applyFont="1" applyFill="1" applyBorder="1" applyAlignment="1">
      <alignment horizontal="center"/>
    </xf>
    <xf numFmtId="169" fontId="16" fillId="0" borderId="3" xfId="0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8" fillId="0" borderId="3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170" fontId="22" fillId="0" borderId="1" xfId="0" applyNumberFormat="1" applyFont="1" applyFill="1" applyBorder="1" applyAlignment="1">
      <alignment horizontal="center"/>
    </xf>
    <xf numFmtId="171" fontId="16" fillId="0" borderId="3" xfId="0" applyNumberFormat="1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169" fontId="3" fillId="0" borderId="3" xfId="0" quotePrefix="1" applyNumberFormat="1" applyFont="1" applyFill="1" applyBorder="1" applyAlignment="1">
      <alignment horizontal="center"/>
    </xf>
    <xf numFmtId="169" fontId="16" fillId="6" borderId="3" xfId="0" applyNumberFormat="1" applyFont="1" applyFill="1" applyBorder="1" applyAlignment="1">
      <alignment horizontal="center"/>
    </xf>
    <xf numFmtId="0" fontId="22" fillId="6" borderId="0" xfId="0" applyFont="1" applyFill="1" applyBorder="1" applyAlignment="1">
      <alignment horizontal="center"/>
    </xf>
    <xf numFmtId="0" fontId="28" fillId="6" borderId="3" xfId="0" applyFont="1" applyFill="1" applyBorder="1" applyAlignment="1">
      <alignment horizontal="center"/>
    </xf>
    <xf numFmtId="0" fontId="0" fillId="4" borderId="2" xfId="0" applyFill="1" applyBorder="1"/>
    <xf numFmtId="0" fontId="3" fillId="0" borderId="0" xfId="0" applyFont="1" applyFill="1"/>
    <xf numFmtId="0" fontId="62" fillId="0" borderId="3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left"/>
    </xf>
    <xf numFmtId="0" fontId="63" fillId="0" borderId="3" xfId="0" applyFont="1" applyFill="1" applyBorder="1" applyAlignment="1">
      <alignment horizontal="left"/>
    </xf>
    <xf numFmtId="0" fontId="61" fillId="0" borderId="3" xfId="0" applyFont="1" applyFill="1" applyBorder="1" applyAlignment="1">
      <alignment horizontal="center"/>
    </xf>
    <xf numFmtId="0" fontId="12" fillId="6" borderId="0" xfId="0" applyFont="1" applyFill="1"/>
    <xf numFmtId="0" fontId="65" fillId="6" borderId="3" xfId="0" applyFont="1" applyFill="1" applyBorder="1" applyAlignment="1">
      <alignment horizontal="left"/>
    </xf>
    <xf numFmtId="49" fontId="64" fillId="6" borderId="3" xfId="0" applyNumberFormat="1" applyFont="1" applyFill="1" applyBorder="1" applyAlignment="1">
      <alignment horizontal="left"/>
    </xf>
    <xf numFmtId="0" fontId="12" fillId="6" borderId="4" xfId="0" applyFont="1" applyFill="1" applyBorder="1"/>
    <xf numFmtId="0" fontId="12" fillId="6" borderId="3" xfId="0" applyFont="1" applyFill="1" applyBorder="1"/>
    <xf numFmtId="0" fontId="12" fillId="6" borderId="0" xfId="0" applyFont="1" applyFill="1" applyBorder="1"/>
    <xf numFmtId="0" fontId="22" fillId="6" borderId="3" xfId="0" applyFont="1" applyFill="1" applyBorder="1" applyAlignment="1" applyProtection="1">
      <alignment horizontal="center"/>
      <protection locked="0"/>
    </xf>
    <xf numFmtId="170" fontId="22" fillId="0" borderId="3" xfId="0" applyNumberFormat="1" applyFont="1" applyFill="1" applyBorder="1" applyAlignment="1">
      <alignment horizontal="center"/>
    </xf>
    <xf numFmtId="170" fontId="22" fillId="6" borderId="1" xfId="0" applyNumberFormat="1" applyFont="1" applyFill="1" applyBorder="1" applyAlignment="1">
      <alignment horizontal="center"/>
    </xf>
    <xf numFmtId="16" fontId="39" fillId="4" borderId="11" xfId="0" applyNumberFormat="1" applyFont="1" applyFill="1" applyBorder="1" applyAlignment="1">
      <alignment horizontal="center"/>
    </xf>
    <xf numFmtId="16" fontId="39" fillId="4" borderId="0" xfId="0" applyNumberFormat="1" applyFont="1" applyFill="1" applyBorder="1" applyAlignment="1">
      <alignment horizontal="center"/>
    </xf>
    <xf numFmtId="16" fontId="39" fillId="4" borderId="0" xfId="0" quotePrefix="1" applyNumberFormat="1" applyFont="1" applyFill="1" applyBorder="1" applyAlignment="1">
      <alignment horizontal="left"/>
    </xf>
    <xf numFmtId="16" fontId="39" fillId="4" borderId="8" xfId="0" quotePrefix="1" applyNumberFormat="1" applyFont="1" applyFill="1" applyBorder="1" applyAlignment="1">
      <alignment horizontal="left"/>
    </xf>
    <xf numFmtId="0" fontId="68" fillId="4" borderId="0" xfId="0" applyFont="1" applyFill="1" applyAlignment="1">
      <alignment horizontal="center"/>
    </xf>
    <xf numFmtId="0" fontId="26" fillId="4" borderId="0" xfId="0" applyFont="1" applyFill="1" applyAlignment="1">
      <alignment horizontal="center"/>
    </xf>
    <xf numFmtId="0" fontId="27" fillId="3" borderId="10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/>
    </xf>
    <xf numFmtId="0" fontId="27" fillId="3" borderId="12" xfId="0" applyFont="1" applyFill="1" applyBorder="1" applyAlignment="1">
      <alignment horizontal="center" vertical="center"/>
    </xf>
    <xf numFmtId="0" fontId="27" fillId="3" borderId="9" xfId="0" applyFont="1" applyFill="1" applyBorder="1" applyAlignment="1">
      <alignment horizontal="center" vertical="center"/>
    </xf>
    <xf numFmtId="0" fontId="27" fillId="3" borderId="13" xfId="0" applyFont="1" applyFill="1" applyBorder="1" applyAlignment="1">
      <alignment horizontal="center" vertical="center"/>
    </xf>
    <xf numFmtId="16" fontId="39" fillId="4" borderId="0" xfId="0" applyNumberFormat="1" applyFont="1" applyFill="1" applyBorder="1" applyAlignment="1">
      <alignment horizontal="left"/>
    </xf>
    <xf numFmtId="16" fontId="39" fillId="4" borderId="8" xfId="0" applyNumberFormat="1" applyFont="1" applyFill="1" applyBorder="1" applyAlignment="1">
      <alignment horizontal="left"/>
    </xf>
    <xf numFmtId="0" fontId="0" fillId="4" borderId="1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7" fillId="4" borderId="16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65" fontId="4" fillId="12" borderId="1" xfId="0" applyNumberFormat="1" applyFont="1" applyFill="1" applyBorder="1" applyAlignment="1">
      <alignment horizontal="center" vertical="center"/>
    </xf>
    <xf numFmtId="165" fontId="4" fillId="12" borderId="5" xfId="0" applyNumberFormat="1" applyFont="1" applyFill="1" applyBorder="1" applyAlignment="1">
      <alignment horizontal="center" vertical="center"/>
    </xf>
    <xf numFmtId="165" fontId="4" fillId="12" borderId="4" xfId="0" applyNumberFormat="1" applyFont="1" applyFill="1" applyBorder="1" applyAlignment="1">
      <alignment horizontal="center" vertical="center"/>
    </xf>
    <xf numFmtId="0" fontId="69" fillId="4" borderId="14" xfId="0" quotePrefix="1" applyFont="1" applyFill="1" applyBorder="1" applyAlignment="1">
      <alignment horizontal="center" vertical="center"/>
    </xf>
    <xf numFmtId="0" fontId="69" fillId="4" borderId="0" xfId="0" quotePrefix="1" applyFont="1" applyFill="1" applyBorder="1" applyAlignment="1">
      <alignment horizontal="center" vertical="center"/>
    </xf>
    <xf numFmtId="0" fontId="69" fillId="4" borderId="15" xfId="0" quotePrefix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1" fontId="53" fillId="4" borderId="16" xfId="0" applyNumberFormat="1" applyFont="1" applyFill="1" applyBorder="1" applyAlignment="1" applyProtection="1">
      <alignment horizontal="center" vertical="center" textRotation="90"/>
    </xf>
    <xf numFmtId="1" fontId="53" fillId="4" borderId="17" xfId="0" applyNumberFormat="1" applyFont="1" applyFill="1" applyBorder="1" applyAlignment="1" applyProtection="1">
      <alignment horizontal="center" vertical="center" textRotation="90"/>
    </xf>
    <xf numFmtId="1" fontId="53" fillId="4" borderId="2" xfId="0" applyNumberFormat="1" applyFont="1" applyFill="1" applyBorder="1" applyAlignment="1" applyProtection="1">
      <alignment horizontal="center" vertical="center" textRotation="90"/>
    </xf>
    <xf numFmtId="1" fontId="52" fillId="4" borderId="16" xfId="0" applyNumberFormat="1" applyFont="1" applyFill="1" applyBorder="1" applyAlignment="1" applyProtection="1">
      <alignment horizontal="center" vertical="center" textRotation="90"/>
    </xf>
    <xf numFmtId="1" fontId="52" fillId="4" borderId="17" xfId="0" applyNumberFormat="1" applyFont="1" applyFill="1" applyBorder="1" applyAlignment="1" applyProtection="1">
      <alignment horizontal="center" vertical="center" textRotation="90"/>
    </xf>
    <xf numFmtId="1" fontId="52" fillId="4" borderId="2" xfId="0" applyNumberFormat="1" applyFont="1" applyFill="1" applyBorder="1" applyAlignment="1" applyProtection="1">
      <alignment horizontal="center" vertical="center" textRotation="90"/>
    </xf>
    <xf numFmtId="0" fontId="55" fillId="9" borderId="3" xfId="0" applyFont="1" applyFill="1" applyBorder="1" applyAlignment="1" applyProtection="1">
      <alignment horizontal="center" vertical="center" textRotation="90" wrapText="1"/>
      <protection locked="0"/>
    </xf>
    <xf numFmtId="17" fontId="15" fillId="4" borderId="9" xfId="0" applyNumberFormat="1" applyFont="1" applyFill="1" applyBorder="1" applyAlignment="1" applyProtection="1">
      <alignment horizontal="center" vertical="center"/>
      <protection locked="0"/>
    </xf>
    <xf numFmtId="1" fontId="54" fillId="4" borderId="16" xfId="0" applyNumberFormat="1" applyFont="1" applyFill="1" applyBorder="1" applyAlignment="1" applyProtection="1">
      <alignment horizontal="center" vertical="center" textRotation="90"/>
    </xf>
    <xf numFmtId="1" fontId="54" fillId="4" borderId="17" xfId="0" applyNumberFormat="1" applyFont="1" applyFill="1" applyBorder="1" applyAlignment="1" applyProtection="1">
      <alignment horizontal="center" vertical="center" textRotation="90"/>
    </xf>
    <xf numFmtId="0" fontId="10" fillId="2" borderId="1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165" fontId="43" fillId="4" borderId="0" xfId="0" applyNumberFormat="1" applyFont="1" applyFill="1" applyBorder="1" applyAlignment="1" applyProtection="1">
      <alignment horizontal="center" vertical="center" textRotation="90"/>
    </xf>
    <xf numFmtId="168" fontId="31" fillId="4" borderId="0" xfId="0" applyNumberFormat="1" applyFont="1" applyFill="1" applyBorder="1" applyAlignment="1" applyProtection="1">
      <alignment horizontal="center" textRotation="90"/>
    </xf>
    <xf numFmtId="1" fontId="54" fillId="4" borderId="1" xfId="0" applyNumberFormat="1" applyFont="1" applyFill="1" applyBorder="1" applyAlignment="1" applyProtection="1">
      <alignment horizontal="center" vertical="center"/>
    </xf>
    <xf numFmtId="0" fontId="54" fillId="4" borderId="5" xfId="0" applyNumberFormat="1" applyFont="1" applyFill="1" applyBorder="1" applyAlignment="1" applyProtection="1">
      <alignment horizontal="center" vertical="center"/>
    </xf>
    <xf numFmtId="0" fontId="54" fillId="4" borderId="4" xfId="0" applyNumberFormat="1" applyFont="1" applyFill="1" applyBorder="1" applyAlignment="1" applyProtection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1" fontId="15" fillId="3" borderId="16" xfId="0" applyNumberFormat="1" applyFont="1" applyFill="1" applyBorder="1" applyAlignment="1" applyProtection="1">
      <alignment horizontal="center" vertical="center" textRotation="90"/>
    </xf>
    <xf numFmtId="1" fontId="15" fillId="3" borderId="2" xfId="0" applyNumberFormat="1" applyFont="1" applyFill="1" applyBorder="1" applyAlignment="1" applyProtection="1">
      <alignment horizontal="center" vertical="center" textRotation="90"/>
    </xf>
    <xf numFmtId="0" fontId="22" fillId="6" borderId="3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166" fontId="10" fillId="6" borderId="0" xfId="0" applyNumberFormat="1" applyFont="1" applyFill="1" applyBorder="1" applyAlignment="1">
      <alignment horizontal="center"/>
    </xf>
    <xf numFmtId="0" fontId="33" fillId="6" borderId="0" xfId="0" applyFont="1" applyFill="1" applyBorder="1"/>
    <xf numFmtId="49" fontId="32" fillId="6" borderId="0" xfId="0" applyNumberFormat="1" applyFont="1" applyFill="1" applyBorder="1" applyAlignment="1">
      <alignment horizontal="left"/>
    </xf>
    <xf numFmtId="0" fontId="33" fillId="6" borderId="1" xfId="0" applyFont="1" applyFill="1" applyBorder="1" applyAlignment="1">
      <alignment horizontal="center"/>
    </xf>
  </cellXfs>
  <cellStyles count="1">
    <cellStyle name="Normal" xfId="0" builtinId="0"/>
  </cellStyles>
  <dxfs count="31"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17</xdr:row>
      <xdr:rowOff>190500</xdr:rowOff>
    </xdr:from>
    <xdr:to>
      <xdr:col>4</xdr:col>
      <xdr:colOff>904875</xdr:colOff>
      <xdr:row>17</xdr:row>
      <xdr:rowOff>190500</xdr:rowOff>
    </xdr:to>
    <xdr:sp macro="" textlink="">
      <xdr:nvSpPr>
        <xdr:cNvPr id="38949" name="Line 1"/>
        <xdr:cNvSpPr>
          <a:spLocks noChangeShapeType="1"/>
        </xdr:cNvSpPr>
      </xdr:nvSpPr>
      <xdr:spPr bwMode="auto">
        <a:xfrm>
          <a:off x="5124450" y="4295775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18</xdr:row>
      <xdr:rowOff>190500</xdr:rowOff>
    </xdr:from>
    <xdr:to>
      <xdr:col>4</xdr:col>
      <xdr:colOff>904875</xdr:colOff>
      <xdr:row>18</xdr:row>
      <xdr:rowOff>190500</xdr:rowOff>
    </xdr:to>
    <xdr:sp macro="" textlink="">
      <xdr:nvSpPr>
        <xdr:cNvPr id="38950" name="Line 2"/>
        <xdr:cNvSpPr>
          <a:spLocks noChangeShapeType="1"/>
        </xdr:cNvSpPr>
      </xdr:nvSpPr>
      <xdr:spPr bwMode="auto">
        <a:xfrm>
          <a:off x="5124450" y="472440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19</xdr:row>
      <xdr:rowOff>190500</xdr:rowOff>
    </xdr:from>
    <xdr:to>
      <xdr:col>4</xdr:col>
      <xdr:colOff>904875</xdr:colOff>
      <xdr:row>19</xdr:row>
      <xdr:rowOff>190500</xdr:rowOff>
    </xdr:to>
    <xdr:sp macro="" textlink="">
      <xdr:nvSpPr>
        <xdr:cNvPr id="38951" name="Line 3"/>
        <xdr:cNvSpPr>
          <a:spLocks noChangeShapeType="1"/>
        </xdr:cNvSpPr>
      </xdr:nvSpPr>
      <xdr:spPr bwMode="auto">
        <a:xfrm>
          <a:off x="5124450" y="510540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20</xdr:row>
      <xdr:rowOff>190500</xdr:rowOff>
    </xdr:from>
    <xdr:to>
      <xdr:col>4</xdr:col>
      <xdr:colOff>904875</xdr:colOff>
      <xdr:row>20</xdr:row>
      <xdr:rowOff>190500</xdr:rowOff>
    </xdr:to>
    <xdr:sp macro="" textlink="">
      <xdr:nvSpPr>
        <xdr:cNvPr id="38952" name="Line 4"/>
        <xdr:cNvSpPr>
          <a:spLocks noChangeShapeType="1"/>
        </xdr:cNvSpPr>
      </xdr:nvSpPr>
      <xdr:spPr bwMode="auto">
        <a:xfrm>
          <a:off x="5124450" y="5534025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21</xdr:row>
      <xdr:rowOff>190500</xdr:rowOff>
    </xdr:from>
    <xdr:to>
      <xdr:col>4</xdr:col>
      <xdr:colOff>904875</xdr:colOff>
      <xdr:row>21</xdr:row>
      <xdr:rowOff>190500</xdr:rowOff>
    </xdr:to>
    <xdr:sp macro="" textlink="">
      <xdr:nvSpPr>
        <xdr:cNvPr id="38953" name="Line 5"/>
        <xdr:cNvSpPr>
          <a:spLocks noChangeShapeType="1"/>
        </xdr:cNvSpPr>
      </xdr:nvSpPr>
      <xdr:spPr bwMode="auto">
        <a:xfrm>
          <a:off x="5124450" y="596265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22</xdr:row>
      <xdr:rowOff>190500</xdr:rowOff>
    </xdr:from>
    <xdr:to>
      <xdr:col>4</xdr:col>
      <xdr:colOff>904875</xdr:colOff>
      <xdr:row>22</xdr:row>
      <xdr:rowOff>190500</xdr:rowOff>
    </xdr:to>
    <xdr:sp macro="" textlink="">
      <xdr:nvSpPr>
        <xdr:cNvPr id="38954" name="Line 6"/>
        <xdr:cNvSpPr>
          <a:spLocks noChangeShapeType="1"/>
        </xdr:cNvSpPr>
      </xdr:nvSpPr>
      <xdr:spPr bwMode="auto">
        <a:xfrm>
          <a:off x="5124450" y="634365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66676</xdr:colOff>
      <xdr:row>21</xdr:row>
      <xdr:rowOff>57150</xdr:rowOff>
    </xdr:from>
    <xdr:to>
      <xdr:col>18</xdr:col>
      <xdr:colOff>1209676</xdr:colOff>
      <xdr:row>22</xdr:row>
      <xdr:rowOff>66675</xdr:rowOff>
    </xdr:to>
    <xdr:sp macro="[0]!Copie_des_noms.Copie_des_noms" textlink="">
      <xdr:nvSpPr>
        <xdr:cNvPr id="33793" name="AutoShape 1"/>
        <xdr:cNvSpPr>
          <a:spLocks noChangeArrowheads="1"/>
        </xdr:cNvSpPr>
      </xdr:nvSpPr>
      <xdr:spPr bwMode="auto">
        <a:xfrm>
          <a:off x="10753726" y="4781550"/>
          <a:ext cx="1143000" cy="238125"/>
        </a:xfrm>
        <a:prstGeom prst="roundRect">
          <a:avLst>
            <a:gd name="adj" fmla="val 16667"/>
          </a:avLst>
        </a:prstGeom>
        <a:solidFill>
          <a:schemeClr val="bg2">
            <a:lumMod val="75000"/>
          </a:schemeClr>
        </a:solidFill>
        <a:ln w="25400">
          <a:solidFill>
            <a:schemeClr val="bg2">
              <a:lumMod val="1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Noms</a:t>
          </a:r>
          <a:endParaRPr lang="fr-FR"/>
        </a:p>
      </xdr:txBody>
    </xdr:sp>
    <xdr:clientData/>
  </xdr:twoCellAnchor>
  <xdr:twoCellAnchor editAs="absolute">
    <xdr:from>
      <xdr:col>18</xdr:col>
      <xdr:colOff>57150</xdr:colOff>
      <xdr:row>0</xdr:row>
      <xdr:rowOff>57150</xdr:rowOff>
    </xdr:from>
    <xdr:to>
      <xdr:col>18</xdr:col>
      <xdr:colOff>1200150</xdr:colOff>
      <xdr:row>1</xdr:row>
      <xdr:rowOff>104775</xdr:rowOff>
    </xdr:to>
    <xdr:sp macro="[0]!Trier_par_nom.Trier_par_nom" textlink="">
      <xdr:nvSpPr>
        <xdr:cNvPr id="33794" name="AutoShape 2"/>
        <xdr:cNvSpPr>
          <a:spLocks noChangeArrowheads="1"/>
        </xdr:cNvSpPr>
      </xdr:nvSpPr>
      <xdr:spPr bwMode="auto">
        <a:xfrm>
          <a:off x="10744200" y="57150"/>
          <a:ext cx="1143000" cy="238125"/>
        </a:xfrm>
        <a:prstGeom prst="roundRect">
          <a:avLst>
            <a:gd name="adj" fmla="val 16667"/>
          </a:avLst>
        </a:prstGeom>
        <a:solidFill>
          <a:srgbClr val="00CCFF"/>
        </a:solidFill>
        <a:ln w="25400">
          <a:solidFill>
            <a:srgbClr val="3366FF"/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Trier par NOM</a:t>
          </a:r>
          <a:endParaRPr lang="fr-FR"/>
        </a:p>
      </xdr:txBody>
    </xdr:sp>
    <xdr:clientData/>
  </xdr:twoCellAnchor>
  <xdr:twoCellAnchor editAs="absolute">
    <xdr:from>
      <xdr:col>18</xdr:col>
      <xdr:colOff>57150</xdr:colOff>
      <xdr:row>4</xdr:row>
      <xdr:rowOff>38100</xdr:rowOff>
    </xdr:from>
    <xdr:to>
      <xdr:col>18</xdr:col>
      <xdr:colOff>1219950</xdr:colOff>
      <xdr:row>5</xdr:row>
      <xdr:rowOff>47625</xdr:rowOff>
    </xdr:to>
    <xdr:sp macro="[0]!Mois_Début.lundi" textlink="">
      <xdr:nvSpPr>
        <xdr:cNvPr id="4" name="AutoShape 1"/>
        <xdr:cNvSpPr>
          <a:spLocks noChangeArrowheads="1"/>
        </xdr:cNvSpPr>
      </xdr:nvSpPr>
      <xdr:spPr bwMode="auto">
        <a:xfrm>
          <a:off x="10744200" y="876300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Lundi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6</xdr:row>
      <xdr:rowOff>38100</xdr:rowOff>
    </xdr:from>
    <xdr:to>
      <xdr:col>18</xdr:col>
      <xdr:colOff>1210425</xdr:colOff>
      <xdr:row>7</xdr:row>
      <xdr:rowOff>47625</xdr:rowOff>
    </xdr:to>
    <xdr:sp macro="[0]!Mois_Début.mardi" textlink="">
      <xdr:nvSpPr>
        <xdr:cNvPr id="18" name="AutoShape 1"/>
        <xdr:cNvSpPr>
          <a:spLocks noChangeArrowheads="1"/>
        </xdr:cNvSpPr>
      </xdr:nvSpPr>
      <xdr:spPr bwMode="auto">
        <a:xfrm>
          <a:off x="10734675" y="1333500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Mardi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8</xdr:row>
      <xdr:rowOff>28575</xdr:rowOff>
    </xdr:from>
    <xdr:to>
      <xdr:col>18</xdr:col>
      <xdr:colOff>1210425</xdr:colOff>
      <xdr:row>9</xdr:row>
      <xdr:rowOff>38100</xdr:rowOff>
    </xdr:to>
    <xdr:sp macro="[0]!Mois_Début.mercredi" textlink="">
      <xdr:nvSpPr>
        <xdr:cNvPr id="19" name="AutoShape 1"/>
        <xdr:cNvSpPr>
          <a:spLocks noChangeArrowheads="1"/>
        </xdr:cNvSpPr>
      </xdr:nvSpPr>
      <xdr:spPr bwMode="auto">
        <a:xfrm>
          <a:off x="10734675" y="17811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Mercredi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10</xdr:row>
      <xdr:rowOff>28575</xdr:rowOff>
    </xdr:from>
    <xdr:to>
      <xdr:col>18</xdr:col>
      <xdr:colOff>1210425</xdr:colOff>
      <xdr:row>11</xdr:row>
      <xdr:rowOff>38100</xdr:rowOff>
    </xdr:to>
    <xdr:sp macro="[0]!Mois_Début.jeudi" textlink="">
      <xdr:nvSpPr>
        <xdr:cNvPr id="20" name="AutoShape 1"/>
        <xdr:cNvSpPr>
          <a:spLocks noChangeArrowheads="1"/>
        </xdr:cNvSpPr>
      </xdr:nvSpPr>
      <xdr:spPr bwMode="auto">
        <a:xfrm>
          <a:off x="10734675" y="22383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Jeudi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12</xdr:row>
      <xdr:rowOff>28575</xdr:rowOff>
    </xdr:from>
    <xdr:to>
      <xdr:col>18</xdr:col>
      <xdr:colOff>1210425</xdr:colOff>
      <xdr:row>13</xdr:row>
      <xdr:rowOff>38100</xdr:rowOff>
    </xdr:to>
    <xdr:sp macro="[0]!Mois_Début.vendredi" textlink="">
      <xdr:nvSpPr>
        <xdr:cNvPr id="21" name="AutoShape 1"/>
        <xdr:cNvSpPr>
          <a:spLocks noChangeArrowheads="1"/>
        </xdr:cNvSpPr>
      </xdr:nvSpPr>
      <xdr:spPr bwMode="auto">
        <a:xfrm>
          <a:off x="10734675" y="26955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Vendredi</a:t>
          </a:r>
          <a:endParaRPr lang="fr-FR"/>
        </a:p>
      </xdr:txBody>
    </xdr:sp>
    <xdr:clientData/>
  </xdr:twoCellAnchor>
  <xdr:twoCellAnchor editAs="absolute">
    <xdr:from>
      <xdr:col>18</xdr:col>
      <xdr:colOff>38100</xdr:colOff>
      <xdr:row>14</xdr:row>
      <xdr:rowOff>28575</xdr:rowOff>
    </xdr:from>
    <xdr:to>
      <xdr:col>18</xdr:col>
      <xdr:colOff>1200900</xdr:colOff>
      <xdr:row>15</xdr:row>
      <xdr:rowOff>38100</xdr:rowOff>
    </xdr:to>
    <xdr:sp macro="[0]!Mois_Début.samedi" textlink="">
      <xdr:nvSpPr>
        <xdr:cNvPr id="22" name="AutoShape 1"/>
        <xdr:cNvSpPr>
          <a:spLocks noChangeArrowheads="1"/>
        </xdr:cNvSpPr>
      </xdr:nvSpPr>
      <xdr:spPr bwMode="auto">
        <a:xfrm>
          <a:off x="10725150" y="31527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Samedi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16</xdr:row>
      <xdr:rowOff>28575</xdr:rowOff>
    </xdr:from>
    <xdr:to>
      <xdr:col>18</xdr:col>
      <xdr:colOff>1210425</xdr:colOff>
      <xdr:row>17</xdr:row>
      <xdr:rowOff>38100</xdr:rowOff>
    </xdr:to>
    <xdr:sp macro="[0]!Mois_Début.dimanche" textlink="">
      <xdr:nvSpPr>
        <xdr:cNvPr id="23" name="AutoShape 1"/>
        <xdr:cNvSpPr>
          <a:spLocks noChangeArrowheads="1"/>
        </xdr:cNvSpPr>
      </xdr:nvSpPr>
      <xdr:spPr bwMode="auto">
        <a:xfrm>
          <a:off x="10734675" y="36099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Dimanche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4</xdr:row>
      <xdr:rowOff>38100</xdr:rowOff>
    </xdr:from>
    <xdr:to>
      <xdr:col>20</xdr:col>
      <xdr:colOff>1210425</xdr:colOff>
      <xdr:row>5</xdr:row>
      <xdr:rowOff>47625</xdr:rowOff>
    </xdr:to>
    <xdr:sp macro="[0]!Mois_Fin.lundi" textlink="">
      <xdr:nvSpPr>
        <xdr:cNvPr id="24" name="AutoShape 1"/>
        <xdr:cNvSpPr>
          <a:spLocks noChangeArrowheads="1"/>
        </xdr:cNvSpPr>
      </xdr:nvSpPr>
      <xdr:spPr bwMode="auto">
        <a:xfrm>
          <a:off x="12773025" y="8763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Lundi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6</xdr:row>
      <xdr:rowOff>38100</xdr:rowOff>
    </xdr:from>
    <xdr:to>
      <xdr:col>20</xdr:col>
      <xdr:colOff>1210425</xdr:colOff>
      <xdr:row>7</xdr:row>
      <xdr:rowOff>47625</xdr:rowOff>
    </xdr:to>
    <xdr:sp macro="[0]!Mois_Fin.mardi" textlink="">
      <xdr:nvSpPr>
        <xdr:cNvPr id="25" name="AutoShape 1"/>
        <xdr:cNvSpPr>
          <a:spLocks noChangeArrowheads="1"/>
        </xdr:cNvSpPr>
      </xdr:nvSpPr>
      <xdr:spPr bwMode="auto">
        <a:xfrm>
          <a:off x="12773025" y="13335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Mardi</a:t>
          </a:r>
          <a:endParaRPr lang="fr-FR"/>
        </a:p>
      </xdr:txBody>
    </xdr:sp>
    <xdr:clientData/>
  </xdr:twoCellAnchor>
  <xdr:twoCellAnchor editAs="absolute">
    <xdr:from>
      <xdr:col>20</xdr:col>
      <xdr:colOff>38100</xdr:colOff>
      <xdr:row>8</xdr:row>
      <xdr:rowOff>38100</xdr:rowOff>
    </xdr:from>
    <xdr:to>
      <xdr:col>20</xdr:col>
      <xdr:colOff>1200900</xdr:colOff>
      <xdr:row>9</xdr:row>
      <xdr:rowOff>47625</xdr:rowOff>
    </xdr:to>
    <xdr:sp macro="[0]!Mois_Fin.mercredi" textlink="">
      <xdr:nvSpPr>
        <xdr:cNvPr id="26" name="AutoShape 1"/>
        <xdr:cNvSpPr>
          <a:spLocks noChangeArrowheads="1"/>
        </xdr:cNvSpPr>
      </xdr:nvSpPr>
      <xdr:spPr bwMode="auto">
        <a:xfrm>
          <a:off x="12763500" y="17907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Mercredi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10</xdr:row>
      <xdr:rowOff>38100</xdr:rowOff>
    </xdr:from>
    <xdr:to>
      <xdr:col>20</xdr:col>
      <xdr:colOff>1210425</xdr:colOff>
      <xdr:row>11</xdr:row>
      <xdr:rowOff>47625</xdr:rowOff>
    </xdr:to>
    <xdr:sp macro="[0]!Mois_Fin.jeudi" textlink="">
      <xdr:nvSpPr>
        <xdr:cNvPr id="27" name="AutoShape 1"/>
        <xdr:cNvSpPr>
          <a:spLocks noChangeArrowheads="1"/>
        </xdr:cNvSpPr>
      </xdr:nvSpPr>
      <xdr:spPr bwMode="auto">
        <a:xfrm>
          <a:off x="12773025" y="22479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Jeudi</a:t>
          </a:r>
        </a:p>
      </xdr:txBody>
    </xdr:sp>
    <xdr:clientData/>
  </xdr:twoCellAnchor>
  <xdr:twoCellAnchor editAs="absolute">
    <xdr:from>
      <xdr:col>20</xdr:col>
      <xdr:colOff>57150</xdr:colOff>
      <xdr:row>12</xdr:row>
      <xdr:rowOff>28575</xdr:rowOff>
    </xdr:from>
    <xdr:to>
      <xdr:col>20</xdr:col>
      <xdr:colOff>1219950</xdr:colOff>
      <xdr:row>13</xdr:row>
      <xdr:rowOff>38100</xdr:rowOff>
    </xdr:to>
    <xdr:sp macro="[0]!Mois_Fin.vendredi" textlink="">
      <xdr:nvSpPr>
        <xdr:cNvPr id="28" name="AutoShape 1"/>
        <xdr:cNvSpPr>
          <a:spLocks noChangeArrowheads="1"/>
        </xdr:cNvSpPr>
      </xdr:nvSpPr>
      <xdr:spPr bwMode="auto">
        <a:xfrm>
          <a:off x="12782550" y="2695575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Vendredi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14</xdr:row>
      <xdr:rowOff>28575</xdr:rowOff>
    </xdr:from>
    <xdr:to>
      <xdr:col>20</xdr:col>
      <xdr:colOff>1210425</xdr:colOff>
      <xdr:row>15</xdr:row>
      <xdr:rowOff>38100</xdr:rowOff>
    </xdr:to>
    <xdr:sp macro="[0]!Mois_Fin.samedi" textlink="">
      <xdr:nvSpPr>
        <xdr:cNvPr id="29" name="AutoShape 1"/>
        <xdr:cNvSpPr>
          <a:spLocks noChangeArrowheads="1"/>
        </xdr:cNvSpPr>
      </xdr:nvSpPr>
      <xdr:spPr bwMode="auto">
        <a:xfrm>
          <a:off x="12773025" y="3152775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Samedi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16</xdr:row>
      <xdr:rowOff>19050</xdr:rowOff>
    </xdr:from>
    <xdr:to>
      <xdr:col>20</xdr:col>
      <xdr:colOff>1210425</xdr:colOff>
      <xdr:row>17</xdr:row>
      <xdr:rowOff>28575</xdr:rowOff>
    </xdr:to>
    <xdr:sp macro="[0]!Mois_Fin.dimanche" textlink="">
      <xdr:nvSpPr>
        <xdr:cNvPr id="30" name="AutoShape 1"/>
        <xdr:cNvSpPr>
          <a:spLocks noChangeArrowheads="1"/>
        </xdr:cNvSpPr>
      </xdr:nvSpPr>
      <xdr:spPr bwMode="auto">
        <a:xfrm>
          <a:off x="12773025" y="360045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Dimanche</a:t>
          </a:r>
          <a:endParaRPr lang="fr-FR"/>
        </a:p>
      </xdr:txBody>
    </xdr:sp>
    <xdr:clientData/>
  </xdr:twoCellAnchor>
  <xdr:twoCellAnchor editAs="absolute">
    <xdr:from>
      <xdr:col>20</xdr:col>
      <xdr:colOff>57150</xdr:colOff>
      <xdr:row>21</xdr:row>
      <xdr:rowOff>66675</xdr:rowOff>
    </xdr:from>
    <xdr:to>
      <xdr:col>20</xdr:col>
      <xdr:colOff>1219950</xdr:colOff>
      <xdr:row>22</xdr:row>
      <xdr:rowOff>76200</xdr:rowOff>
    </xdr:to>
    <xdr:sp macro="[0]!Semaine.Semaine" textlink="">
      <xdr:nvSpPr>
        <xdr:cNvPr id="31" name="AutoShape 1"/>
        <xdr:cNvSpPr>
          <a:spLocks noChangeArrowheads="1"/>
        </xdr:cNvSpPr>
      </xdr:nvSpPr>
      <xdr:spPr bwMode="auto">
        <a:xfrm>
          <a:off x="12782550" y="4791075"/>
          <a:ext cx="1162800" cy="238125"/>
        </a:xfrm>
        <a:prstGeom prst="roundRect">
          <a:avLst>
            <a:gd name="adj" fmla="val 16667"/>
          </a:avLst>
        </a:prstGeom>
        <a:solidFill>
          <a:schemeClr val="tx2">
            <a:lumMod val="60000"/>
            <a:lumOff val="40000"/>
          </a:schemeClr>
        </a:solidFill>
        <a:ln w="25400">
          <a:solidFill>
            <a:schemeClr val="accent1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Semaine</a:t>
          </a:r>
          <a:endParaRPr lang="fr-FR"/>
        </a:p>
      </xdr:txBody>
    </xdr:sp>
    <xdr:clientData/>
  </xdr:twoCellAnchor>
  <xdr:twoCellAnchor>
    <xdr:from>
      <xdr:col>0</xdr:col>
      <xdr:colOff>180975</xdr:colOff>
      <xdr:row>24</xdr:row>
      <xdr:rowOff>66675</xdr:rowOff>
    </xdr:from>
    <xdr:to>
      <xdr:col>18</xdr:col>
      <xdr:colOff>1228725</xdr:colOff>
      <xdr:row>35</xdr:row>
      <xdr:rowOff>85725</xdr:rowOff>
    </xdr:to>
    <xdr:sp macro="" textlink="">
      <xdr:nvSpPr>
        <xdr:cNvPr id="2" name="Rectangle à coins arrondis 1"/>
        <xdr:cNvSpPr/>
      </xdr:nvSpPr>
      <xdr:spPr>
        <a:xfrm>
          <a:off x="180975" y="5476875"/>
          <a:ext cx="11734800" cy="2533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Bonjour, Dans ce fichier je sélectionne " Noms " qui me copie dans l'onglet " Mois " ensuite si le mois commence par un Lundi, Mardi etc</a:t>
          </a:r>
          <a:r>
            <a:rPr lang="fr-FR" sz="16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Je selectionne le jour.</a:t>
          </a:r>
        </a:p>
        <a:p>
          <a:endParaRPr lang="fr-FR" sz="16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C'est là que sa se corse je voudrais sélectionné " Semaine " et que sa me copie trois semaine à la suite dans l'onglet "Mois"</a:t>
          </a:r>
        </a:p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 enfin  choisir par quel jour fini le mois </a:t>
          </a:r>
        </a:p>
        <a:p>
          <a:endParaRPr lang="fr-FR" sz="16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Mais je n'arrive pas à trouver comment vérifier que ma colonne est vide  avant de coller les 3 semaines en sachant que je commence en</a:t>
          </a:r>
          <a:r>
            <a:rPr lang="fr-FR" sz="16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    F3 : AJ110 et que le premier nom peur avoir que lundi, vendredi, et samedi donc je me retrouve avec des cellule vide  ?</a:t>
          </a:r>
          <a:endParaRPr lang="fr-FR" sz="16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257174</xdr:colOff>
      <xdr:row>3</xdr:row>
      <xdr:rowOff>152400</xdr:rowOff>
    </xdr:from>
    <xdr:to>
      <xdr:col>19</xdr:col>
      <xdr:colOff>190499</xdr:colOff>
      <xdr:row>18</xdr:row>
      <xdr:rowOff>76200</xdr:rowOff>
    </xdr:to>
    <xdr:sp macro="" textlink="">
      <xdr:nvSpPr>
        <xdr:cNvPr id="3" name="Rectangle à coins arrondis 2"/>
        <xdr:cNvSpPr/>
      </xdr:nvSpPr>
      <xdr:spPr>
        <a:xfrm>
          <a:off x="10448924" y="762000"/>
          <a:ext cx="1704975" cy="3352800"/>
        </a:xfrm>
        <a:prstGeom prst="roundRect">
          <a:avLst/>
        </a:prstGeom>
        <a:noFill/>
        <a:ln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00FF00"/>
            </a:solidFill>
          </a:endParaRPr>
        </a:p>
      </xdr:txBody>
    </xdr:sp>
    <xdr:clientData/>
  </xdr:twoCellAnchor>
  <xdr:twoCellAnchor>
    <xdr:from>
      <xdr:col>19</xdr:col>
      <xdr:colOff>590550</xdr:colOff>
      <xdr:row>3</xdr:row>
      <xdr:rowOff>47625</xdr:rowOff>
    </xdr:from>
    <xdr:to>
      <xdr:col>21</xdr:col>
      <xdr:colOff>257175</xdr:colOff>
      <xdr:row>17</xdr:row>
      <xdr:rowOff>200025</xdr:rowOff>
    </xdr:to>
    <xdr:sp macro="" textlink="">
      <xdr:nvSpPr>
        <xdr:cNvPr id="32" name="Rectangle à coins arrondis 31"/>
        <xdr:cNvSpPr/>
      </xdr:nvSpPr>
      <xdr:spPr>
        <a:xfrm>
          <a:off x="12553950" y="657225"/>
          <a:ext cx="1704975" cy="3352800"/>
        </a:xfrm>
        <a:prstGeom prst="roundRect">
          <a:avLst/>
        </a:prstGeom>
        <a:noFill/>
        <a:ln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00FF00"/>
            </a:solidFill>
          </a:endParaRPr>
        </a:p>
      </xdr:txBody>
    </xdr:sp>
    <xdr:clientData/>
  </xdr:twoCellAnchor>
  <xdr:twoCellAnchor>
    <xdr:from>
      <xdr:col>19</xdr:col>
      <xdr:colOff>552450</xdr:colOff>
      <xdr:row>18</xdr:row>
      <xdr:rowOff>123825</xdr:rowOff>
    </xdr:from>
    <xdr:to>
      <xdr:col>21</xdr:col>
      <xdr:colOff>219075</xdr:colOff>
      <xdr:row>24</xdr:row>
      <xdr:rowOff>1</xdr:rowOff>
    </xdr:to>
    <xdr:sp macro="" textlink="">
      <xdr:nvSpPr>
        <xdr:cNvPr id="33" name="Rectangle à coins arrondis 32"/>
        <xdr:cNvSpPr/>
      </xdr:nvSpPr>
      <xdr:spPr>
        <a:xfrm>
          <a:off x="12515850" y="4162425"/>
          <a:ext cx="1704975" cy="1247776"/>
        </a:xfrm>
        <a:prstGeom prst="roundRect">
          <a:avLst/>
        </a:prstGeom>
        <a:noFill/>
        <a:ln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00FF00"/>
            </a:solidFill>
          </a:endParaRPr>
        </a:p>
      </xdr:txBody>
    </xdr:sp>
    <xdr:clientData/>
  </xdr:twoCellAnchor>
  <xdr:twoCellAnchor>
    <xdr:from>
      <xdr:col>17</xdr:col>
      <xdr:colOff>285751</xdr:colOff>
      <xdr:row>18</xdr:row>
      <xdr:rowOff>171450</xdr:rowOff>
    </xdr:from>
    <xdr:to>
      <xdr:col>17</xdr:col>
      <xdr:colOff>485775</xdr:colOff>
      <xdr:row>24</xdr:row>
      <xdr:rowOff>180975</xdr:rowOff>
    </xdr:to>
    <xdr:cxnSp macro="">
      <xdr:nvCxnSpPr>
        <xdr:cNvPr id="6" name="Connecteur droit avec flèche 5"/>
        <xdr:cNvCxnSpPr/>
      </xdr:nvCxnSpPr>
      <xdr:spPr>
        <a:xfrm flipV="1">
          <a:off x="10477501" y="4210050"/>
          <a:ext cx="200024" cy="1381125"/>
        </a:xfrm>
        <a:prstGeom prst="straightConnector1">
          <a:avLst/>
        </a:prstGeom>
        <a:ln w="38100">
          <a:solidFill>
            <a:srgbClr val="00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447675</xdr:colOff>
      <xdr:row>24</xdr:row>
      <xdr:rowOff>95250</xdr:rowOff>
    </xdr:from>
    <xdr:to>
      <xdr:col>20</xdr:col>
      <xdr:colOff>180975</xdr:colOff>
      <xdr:row>28</xdr:row>
      <xdr:rowOff>200026</xdr:rowOff>
    </xdr:to>
    <xdr:cxnSp macro="">
      <xdr:nvCxnSpPr>
        <xdr:cNvPr id="34" name="Connecteur droit avec flèche 33"/>
        <xdr:cNvCxnSpPr/>
      </xdr:nvCxnSpPr>
      <xdr:spPr>
        <a:xfrm flipV="1">
          <a:off x="10639425" y="5505450"/>
          <a:ext cx="2266950" cy="1019176"/>
        </a:xfrm>
        <a:prstGeom prst="straightConnector1">
          <a:avLst/>
        </a:prstGeom>
        <a:ln w="38100">
          <a:solidFill>
            <a:srgbClr val="00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0</xdr:colOff>
      <xdr:row>8</xdr:row>
      <xdr:rowOff>0</xdr:rowOff>
    </xdr:from>
    <xdr:to>
      <xdr:col>56</xdr:col>
      <xdr:colOff>0</xdr:colOff>
      <xdr:row>8</xdr:row>
      <xdr:rowOff>0</xdr:rowOff>
    </xdr:to>
    <xdr:sp macro="" textlink="">
      <xdr:nvSpPr>
        <xdr:cNvPr id="34852" name="Line 1"/>
        <xdr:cNvSpPr>
          <a:spLocks noChangeShapeType="1"/>
        </xdr:cNvSpPr>
      </xdr:nvSpPr>
      <xdr:spPr bwMode="auto">
        <a:xfrm flipH="1">
          <a:off x="24517350" y="200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8</xdr:row>
      <xdr:rowOff>0</xdr:rowOff>
    </xdr:from>
    <xdr:to>
      <xdr:col>56</xdr:col>
      <xdr:colOff>0</xdr:colOff>
      <xdr:row>8</xdr:row>
      <xdr:rowOff>0</xdr:rowOff>
    </xdr:to>
    <xdr:sp macro="" textlink="">
      <xdr:nvSpPr>
        <xdr:cNvPr id="34853" name="Line 2"/>
        <xdr:cNvSpPr>
          <a:spLocks noChangeShapeType="1"/>
        </xdr:cNvSpPr>
      </xdr:nvSpPr>
      <xdr:spPr bwMode="auto">
        <a:xfrm>
          <a:off x="24517350" y="200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59</xdr:col>
      <xdr:colOff>190500</xdr:colOff>
      <xdr:row>0</xdr:row>
      <xdr:rowOff>95250</xdr:rowOff>
    </xdr:from>
    <xdr:to>
      <xdr:col>63</xdr:col>
      <xdr:colOff>66675</xdr:colOff>
      <xdr:row>0</xdr:row>
      <xdr:rowOff>381000</xdr:rowOff>
    </xdr:to>
    <xdr:sp macro="[0]!Effacement.Effacement" textlink="">
      <xdr:nvSpPr>
        <xdr:cNvPr id="34819" name="AutoShape 3"/>
        <xdr:cNvSpPr>
          <a:spLocks noChangeArrowheads="1"/>
        </xdr:cNvSpPr>
      </xdr:nvSpPr>
      <xdr:spPr bwMode="auto">
        <a:xfrm>
          <a:off x="26450925" y="95250"/>
          <a:ext cx="1895475" cy="2857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25400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Effacement des cellules</a:t>
          </a:r>
        </a:p>
        <a:p>
          <a:pPr algn="ctr" rtl="0">
            <a:defRPr sz="1000"/>
          </a:pPr>
          <a:endParaRPr lang="fr-FR"/>
        </a:p>
      </xdr:txBody>
    </xdr:sp>
    <xdr:clientData/>
  </xdr:twoCellAnchor>
  <xdr:twoCellAnchor editAs="absolute">
    <xdr:from>
      <xdr:col>0</xdr:col>
      <xdr:colOff>352425</xdr:colOff>
      <xdr:row>144</xdr:row>
      <xdr:rowOff>85725</xdr:rowOff>
    </xdr:from>
    <xdr:to>
      <xdr:col>1</xdr:col>
      <xdr:colOff>2019300</xdr:colOff>
      <xdr:row>145</xdr:row>
      <xdr:rowOff>142875</xdr:rowOff>
    </xdr:to>
    <xdr:sp macro="[0]!JeSelectionne" textlink="">
      <xdr:nvSpPr>
        <xdr:cNvPr id="34820" name="AutoShape 1"/>
        <xdr:cNvSpPr>
          <a:spLocks noChangeArrowheads="1"/>
        </xdr:cNvSpPr>
      </xdr:nvSpPr>
      <xdr:spPr bwMode="auto">
        <a:xfrm>
          <a:off x="352425" y="29860875"/>
          <a:ext cx="2076450" cy="285750"/>
        </a:xfrm>
        <a:prstGeom prst="roundRect">
          <a:avLst>
            <a:gd name="adj" fmla="val 16667"/>
          </a:avLst>
        </a:prstGeom>
        <a:solidFill>
          <a:srgbClr val="00CCFF"/>
        </a:solidFill>
        <a:ln w="25400">
          <a:solidFill>
            <a:srgbClr val="3366FF"/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Copier Nom pour impréssion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56"/>
  <sheetViews>
    <sheetView showRowColHeaders="0" workbookViewId="0">
      <selection activeCell="F22" sqref="F22:G22"/>
    </sheetView>
  </sheetViews>
  <sheetFormatPr baseColWidth="10" defaultRowHeight="12.75" x14ac:dyDescent="0.2"/>
  <cols>
    <col min="1" max="7" width="18.7109375" customWidth="1"/>
  </cols>
  <sheetData>
    <row r="1" spans="1:22" ht="40.5" customHeight="1" x14ac:dyDescent="0.2">
      <c r="A1" s="5">
        <v>0.9</v>
      </c>
      <c r="B1" s="5">
        <v>0.9</v>
      </c>
      <c r="C1" s="6">
        <v>1.1000000000000001</v>
      </c>
      <c r="D1" s="5">
        <v>0.9</v>
      </c>
      <c r="E1" s="5">
        <v>1.1000000000000001</v>
      </c>
      <c r="F1" s="5">
        <v>0.9</v>
      </c>
      <c r="G1" s="7">
        <v>0.95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18" x14ac:dyDescent="0.25">
      <c r="A3" s="9" t="s">
        <v>18</v>
      </c>
      <c r="B3" s="9" t="s">
        <v>19</v>
      </c>
      <c r="C3" s="9" t="s">
        <v>20</v>
      </c>
      <c r="D3" s="9" t="s">
        <v>21</v>
      </c>
      <c r="E3" s="9" t="s">
        <v>22</v>
      </c>
      <c r="F3" s="9" t="s">
        <v>23</v>
      </c>
      <c r="G3" s="9" t="s">
        <v>24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44.25" x14ac:dyDescent="0.55000000000000004">
      <c r="A6" s="275" t="s">
        <v>55</v>
      </c>
      <c r="B6" s="276"/>
      <c r="C6" s="276"/>
      <c r="D6" s="276"/>
      <c r="E6" s="276"/>
      <c r="F6" s="276"/>
      <c r="G6" s="27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44.25" x14ac:dyDescent="0.55000000000000004">
      <c r="A8" s="276" t="s">
        <v>31</v>
      </c>
      <c r="B8" s="276"/>
      <c r="C8" s="276"/>
      <c r="D8" s="276" t="s">
        <v>31</v>
      </c>
      <c r="E8" s="276"/>
      <c r="F8" s="276"/>
      <c r="G8" s="276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x14ac:dyDescent="0.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23.25" x14ac:dyDescent="0.35">
      <c r="A11" s="8"/>
      <c r="B11" s="64" t="s">
        <v>47</v>
      </c>
      <c r="C11" s="62" t="s">
        <v>33</v>
      </c>
      <c r="D11" s="63" t="s">
        <v>32</v>
      </c>
      <c r="E11" s="11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12.75" customHeight="1" x14ac:dyDescent="0.2">
      <c r="A14" s="8"/>
      <c r="B14" s="277" t="s">
        <v>50</v>
      </c>
      <c r="C14" s="278"/>
      <c r="D14" s="278"/>
      <c r="E14" s="278"/>
      <c r="F14" s="278"/>
      <c r="G14" s="279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12.75" customHeight="1" x14ac:dyDescent="0.2">
      <c r="A15" s="8"/>
      <c r="B15" s="280"/>
      <c r="C15" s="281"/>
      <c r="D15" s="281"/>
      <c r="E15" s="281"/>
      <c r="F15" s="281"/>
      <c r="G15" s="282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12.75" customHeight="1" x14ac:dyDescent="0.2">
      <c r="A16" s="8"/>
      <c r="B16" s="283"/>
      <c r="C16" s="284"/>
      <c r="D16" s="284"/>
      <c r="E16" s="284"/>
      <c r="F16" s="284"/>
      <c r="G16" s="285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x14ac:dyDescent="0.2">
      <c r="A17" s="8"/>
      <c r="B17" s="79"/>
      <c r="C17" s="80"/>
      <c r="D17" s="80"/>
      <c r="E17" s="80"/>
      <c r="F17" s="80"/>
      <c r="G17" s="81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0" x14ac:dyDescent="0.4">
      <c r="A18" s="8"/>
      <c r="B18" s="271" t="s">
        <v>38</v>
      </c>
      <c r="C18" s="272"/>
      <c r="D18" s="272"/>
      <c r="E18" s="82"/>
      <c r="F18" s="273"/>
      <c r="G18" s="274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3.75" x14ac:dyDescent="0.4">
      <c r="A19" s="8"/>
      <c r="B19" s="271" t="s">
        <v>25</v>
      </c>
      <c r="C19" s="272"/>
      <c r="D19" s="272"/>
      <c r="E19" s="82"/>
      <c r="F19" s="273" t="s">
        <v>56</v>
      </c>
      <c r="G19" s="274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3.75" x14ac:dyDescent="0.4">
      <c r="A20" s="8"/>
      <c r="B20" s="271" t="s">
        <v>39</v>
      </c>
      <c r="C20" s="272"/>
      <c r="D20" s="272"/>
      <c r="E20" s="82"/>
      <c r="F20" s="273" t="s">
        <v>34</v>
      </c>
      <c r="G20" s="274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0" x14ac:dyDescent="0.4">
      <c r="A21" s="8"/>
      <c r="B21" s="271" t="s">
        <v>26</v>
      </c>
      <c r="C21" s="272"/>
      <c r="D21" s="272"/>
      <c r="E21" s="82"/>
      <c r="F21" s="286"/>
      <c r="G21" s="287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0" x14ac:dyDescent="0.4">
      <c r="A22" s="8"/>
      <c r="B22" s="271" t="s">
        <v>40</v>
      </c>
      <c r="C22" s="272"/>
      <c r="D22" s="272"/>
      <c r="E22" s="82"/>
      <c r="F22" s="273" t="s">
        <v>35</v>
      </c>
      <c r="G22" s="274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0" x14ac:dyDescent="0.4">
      <c r="A23" s="8"/>
      <c r="B23" s="271" t="s">
        <v>41</v>
      </c>
      <c r="C23" s="272"/>
      <c r="D23" s="272"/>
      <c r="E23" s="82"/>
      <c r="F23" s="273" t="s">
        <v>36</v>
      </c>
      <c r="G23" s="274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x14ac:dyDescent="0.2">
      <c r="A24" s="8"/>
      <c r="B24" s="288"/>
      <c r="C24" s="289"/>
      <c r="D24" s="289"/>
      <c r="E24" s="289"/>
      <c r="F24" s="289"/>
      <c r="G24" s="83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x14ac:dyDescent="0.2">
      <c r="A25" s="8"/>
      <c r="B25" s="288"/>
      <c r="C25" s="289"/>
      <c r="D25" s="289"/>
      <c r="E25" s="289"/>
      <c r="F25" s="289"/>
      <c r="G25" s="83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x14ac:dyDescent="0.2">
      <c r="A26" s="8"/>
      <c r="B26" s="288"/>
      <c r="C26" s="289"/>
      <c r="D26" s="289"/>
      <c r="E26" s="289"/>
      <c r="F26" s="289"/>
      <c r="G26" s="83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x14ac:dyDescent="0.2">
      <c r="A27" s="8"/>
      <c r="B27" s="290"/>
      <c r="C27" s="291"/>
      <c r="D27" s="291"/>
      <c r="E27" s="291"/>
      <c r="F27" s="291"/>
      <c r="G27" s="8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15.75" x14ac:dyDescent="0.25">
      <c r="A29" s="8"/>
      <c r="B29" s="61"/>
      <c r="C29" s="60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</sheetData>
  <mergeCells count="19">
    <mergeCell ref="B26:F26"/>
    <mergeCell ref="B27:F27"/>
    <mergeCell ref="B23:D23"/>
    <mergeCell ref="F23:G23"/>
    <mergeCell ref="B24:F24"/>
    <mergeCell ref="B25:F25"/>
    <mergeCell ref="B20:D20"/>
    <mergeCell ref="F20:G20"/>
    <mergeCell ref="B21:D21"/>
    <mergeCell ref="F21:G21"/>
    <mergeCell ref="B22:D22"/>
    <mergeCell ref="F22:G22"/>
    <mergeCell ref="B19:D19"/>
    <mergeCell ref="F19:G19"/>
    <mergeCell ref="A6:G6"/>
    <mergeCell ref="A8:G8"/>
    <mergeCell ref="B14:G16"/>
    <mergeCell ref="B18:D18"/>
    <mergeCell ref="F18:G18"/>
  </mergeCells>
  <phoneticPr fontId="8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40"/>
  </sheetPr>
  <dimension ref="A1:AC159"/>
  <sheetViews>
    <sheetView tabSelected="1" workbookViewId="0">
      <selection activeCell="S24" sqref="S24"/>
    </sheetView>
  </sheetViews>
  <sheetFormatPr baseColWidth="10" defaultRowHeight="12.75" x14ac:dyDescent="0.2"/>
  <cols>
    <col min="1" max="1" width="5.85546875" style="4" customWidth="1"/>
    <col min="2" max="2" width="19.7109375" style="4" customWidth="1"/>
    <col min="3" max="3" width="15.7109375" customWidth="1"/>
    <col min="4" max="4" width="2.28515625" style="160" customWidth="1"/>
    <col min="5" max="5" width="25.28515625" style="54" customWidth="1"/>
    <col min="6" max="6" width="4.7109375" customWidth="1"/>
    <col min="7" max="7" width="25" customWidth="1"/>
    <col min="8" max="8" width="0.85546875" customWidth="1"/>
    <col min="9" max="15" width="5.28515625" customWidth="1"/>
    <col min="16" max="16" width="1.140625" customWidth="1"/>
    <col min="17" max="17" width="15.28515625" customWidth="1"/>
    <col min="18" max="18" width="7.42578125" customWidth="1"/>
    <col min="19" max="19" width="19.140625" style="8" customWidth="1"/>
    <col min="21" max="21" width="19.140625" style="8" customWidth="1"/>
  </cols>
  <sheetData>
    <row r="1" spans="1:29" ht="15" x14ac:dyDescent="0.2">
      <c r="A1" s="11"/>
      <c r="B1" s="161" t="s">
        <v>53</v>
      </c>
      <c r="C1" s="161" t="s">
        <v>52</v>
      </c>
      <c r="D1" s="144"/>
      <c r="E1" s="161" t="s">
        <v>0</v>
      </c>
      <c r="F1" s="162"/>
      <c r="G1" s="163" t="s">
        <v>27</v>
      </c>
      <c r="H1" s="164"/>
      <c r="I1" s="162"/>
      <c r="J1" s="165"/>
      <c r="K1" s="165"/>
      <c r="L1" s="166" t="s">
        <v>28</v>
      </c>
      <c r="M1" s="165"/>
      <c r="N1" s="165"/>
      <c r="O1" s="167"/>
      <c r="P1" s="8"/>
      <c r="Q1" s="161" t="s">
        <v>51</v>
      </c>
      <c r="R1" s="8"/>
      <c r="T1" s="8"/>
      <c r="V1" s="8"/>
      <c r="W1" s="8"/>
      <c r="X1" s="8"/>
      <c r="Y1" s="8"/>
      <c r="Z1" s="8"/>
      <c r="AA1" s="8"/>
      <c r="AB1" s="8"/>
      <c r="AC1" s="8"/>
    </row>
    <row r="2" spans="1:29" ht="15" customHeight="1" x14ac:dyDescent="0.2">
      <c r="A2" s="11"/>
      <c r="B2" s="11"/>
      <c r="C2" s="8"/>
      <c r="D2" s="33"/>
      <c r="E2" s="4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15"/>
      <c r="R2" s="8"/>
      <c r="T2" s="8"/>
      <c r="V2" s="8"/>
      <c r="W2" s="8"/>
      <c r="X2" s="8"/>
      <c r="Y2" s="8"/>
      <c r="Z2" s="8"/>
      <c r="AA2" s="8"/>
      <c r="AB2" s="8"/>
      <c r="AC2" s="8"/>
    </row>
    <row r="3" spans="1:29" ht="18" x14ac:dyDescent="0.25">
      <c r="A3" s="244">
        <v>1</v>
      </c>
      <c r="B3" s="269"/>
      <c r="C3" s="245"/>
      <c r="D3" s="246"/>
      <c r="E3" s="186" t="s">
        <v>64</v>
      </c>
      <c r="F3" s="198">
        <v>10</v>
      </c>
      <c r="G3" s="188" t="s">
        <v>63</v>
      </c>
      <c r="H3" s="257"/>
      <c r="I3" s="261"/>
      <c r="J3" s="258"/>
      <c r="K3" s="258"/>
      <c r="L3" s="258"/>
      <c r="M3" s="258"/>
      <c r="N3" s="259" t="s">
        <v>12</v>
      </c>
      <c r="O3" s="260" t="s">
        <v>11</v>
      </c>
      <c r="P3" s="2"/>
      <c r="Q3" s="247"/>
      <c r="S3" s="292" t="s">
        <v>59</v>
      </c>
      <c r="U3" s="292" t="s">
        <v>60</v>
      </c>
      <c r="V3" s="8"/>
      <c r="W3" s="8"/>
      <c r="X3" s="8"/>
      <c r="Y3" s="8"/>
      <c r="Z3" s="8"/>
      <c r="AA3" s="8"/>
      <c r="AB3" s="8"/>
      <c r="AC3" s="8"/>
    </row>
    <row r="4" spans="1:29" ht="18" x14ac:dyDescent="0.25">
      <c r="A4" s="248">
        <v>2</v>
      </c>
      <c r="B4" s="249"/>
      <c r="C4" s="245"/>
      <c r="D4" s="246"/>
      <c r="E4" s="186" t="s">
        <v>64</v>
      </c>
      <c r="F4" s="187">
        <v>5</v>
      </c>
      <c r="G4" s="188" t="s">
        <v>63</v>
      </c>
      <c r="H4" s="189"/>
      <c r="I4" s="201"/>
      <c r="J4" s="190"/>
      <c r="K4" s="190"/>
      <c r="L4" s="190"/>
      <c r="M4" s="190" t="s">
        <v>10</v>
      </c>
      <c r="N4" s="190" t="s">
        <v>12</v>
      </c>
      <c r="O4" s="200" t="s">
        <v>11</v>
      </c>
      <c r="P4" s="213"/>
      <c r="Q4" s="247"/>
      <c r="S4" s="293"/>
      <c r="U4" s="293"/>
      <c r="V4" s="8"/>
      <c r="W4" s="8"/>
      <c r="X4" s="8"/>
      <c r="Y4" s="8"/>
      <c r="Z4" s="8"/>
      <c r="AA4" s="8"/>
      <c r="AB4" s="8"/>
      <c r="AC4" s="8"/>
    </row>
    <row r="5" spans="1:29" ht="18" x14ac:dyDescent="0.25">
      <c r="A5" s="244">
        <v>3</v>
      </c>
      <c r="B5" s="249"/>
      <c r="C5" s="245"/>
      <c r="D5" s="246"/>
      <c r="E5" s="186" t="s">
        <v>64</v>
      </c>
      <c r="F5" s="187">
        <v>7</v>
      </c>
      <c r="G5" s="188" t="s">
        <v>63</v>
      </c>
      <c r="H5" s="189"/>
      <c r="I5" s="201"/>
      <c r="J5" s="190" t="s">
        <v>7</v>
      </c>
      <c r="K5" s="190" t="s">
        <v>8</v>
      </c>
      <c r="L5" s="190" t="s">
        <v>9</v>
      </c>
      <c r="M5" s="190" t="s">
        <v>10</v>
      </c>
      <c r="N5" s="190" t="s">
        <v>12</v>
      </c>
      <c r="O5" s="200" t="s">
        <v>11</v>
      </c>
      <c r="P5" s="213"/>
      <c r="Q5" s="247"/>
      <c r="S5" s="66"/>
      <c r="T5" s="8"/>
      <c r="U5" s="66"/>
      <c r="V5" s="8"/>
      <c r="W5" s="8"/>
      <c r="X5" s="8"/>
      <c r="Y5" s="8"/>
      <c r="Z5" s="8"/>
      <c r="AA5" s="8"/>
      <c r="AB5" s="8"/>
      <c r="AC5" s="8"/>
    </row>
    <row r="6" spans="1:29" ht="18" x14ac:dyDescent="0.25">
      <c r="A6" s="244">
        <v>4</v>
      </c>
      <c r="B6" s="249"/>
      <c r="C6" s="245"/>
      <c r="D6" s="246"/>
      <c r="E6" s="186" t="s">
        <v>64</v>
      </c>
      <c r="F6" s="187">
        <v>48</v>
      </c>
      <c r="G6" s="188" t="s">
        <v>63</v>
      </c>
      <c r="H6" s="189"/>
      <c r="I6" s="201" t="s">
        <v>6</v>
      </c>
      <c r="J6" s="190" t="s">
        <v>7</v>
      </c>
      <c r="K6" s="190" t="s">
        <v>8</v>
      </c>
      <c r="L6" s="190" t="s">
        <v>9</v>
      </c>
      <c r="M6" s="190" t="s">
        <v>10</v>
      </c>
      <c r="N6" s="190" t="s">
        <v>12</v>
      </c>
      <c r="O6" s="200" t="s">
        <v>11</v>
      </c>
      <c r="P6" s="213" t="s">
        <v>17</v>
      </c>
      <c r="Q6" s="247"/>
      <c r="S6" s="67"/>
      <c r="T6" s="8"/>
      <c r="U6" s="67"/>
      <c r="V6" s="8"/>
      <c r="W6" s="8"/>
      <c r="X6" s="8"/>
      <c r="Y6" s="8"/>
      <c r="Z6" s="8"/>
      <c r="AA6" s="8"/>
      <c r="AB6" s="8"/>
      <c r="AC6" s="8"/>
    </row>
    <row r="7" spans="1:29" ht="18" x14ac:dyDescent="0.25">
      <c r="A7" s="248">
        <v>5</v>
      </c>
      <c r="B7" s="249"/>
      <c r="C7" s="245"/>
      <c r="D7" s="246"/>
      <c r="E7" s="186" t="s">
        <v>64</v>
      </c>
      <c r="F7" s="191">
        <v>16</v>
      </c>
      <c r="G7" s="188" t="s">
        <v>63</v>
      </c>
      <c r="H7" s="189"/>
      <c r="I7" s="201"/>
      <c r="J7" s="190" t="s">
        <v>7</v>
      </c>
      <c r="K7" s="190" t="s">
        <v>8</v>
      </c>
      <c r="L7" s="190" t="s">
        <v>9</v>
      </c>
      <c r="M7" s="190" t="s">
        <v>10</v>
      </c>
      <c r="N7" s="190" t="s">
        <v>12</v>
      </c>
      <c r="O7" s="200" t="s">
        <v>11</v>
      </c>
      <c r="P7" s="213" t="s">
        <v>17</v>
      </c>
      <c r="Q7" s="247" t="s">
        <v>48</v>
      </c>
      <c r="S7" s="67"/>
      <c r="T7" s="8"/>
      <c r="U7" s="67"/>
      <c r="V7" s="8"/>
      <c r="W7" s="8"/>
      <c r="X7" s="8"/>
      <c r="Y7" s="8"/>
      <c r="Z7" s="8"/>
      <c r="AA7" s="8"/>
      <c r="AB7" s="8"/>
      <c r="AC7" s="8"/>
    </row>
    <row r="8" spans="1:29" ht="18" x14ac:dyDescent="0.25">
      <c r="A8" s="244">
        <v>6</v>
      </c>
      <c r="B8" s="249"/>
      <c r="C8" s="245"/>
      <c r="D8" s="246"/>
      <c r="E8" s="186" t="s">
        <v>64</v>
      </c>
      <c r="F8" s="187">
        <v>19</v>
      </c>
      <c r="G8" s="188" t="s">
        <v>63</v>
      </c>
      <c r="H8" s="189"/>
      <c r="I8" s="201"/>
      <c r="J8" s="190"/>
      <c r="K8" s="190"/>
      <c r="L8" s="190"/>
      <c r="M8" s="190"/>
      <c r="N8" s="190"/>
      <c r="O8" s="200" t="s">
        <v>11</v>
      </c>
      <c r="P8" s="213"/>
      <c r="Q8" s="247"/>
      <c r="S8" s="67"/>
      <c r="T8" s="8"/>
      <c r="U8" s="67"/>
      <c r="V8" s="8"/>
      <c r="W8" s="8"/>
      <c r="X8" s="8"/>
      <c r="Y8" s="8"/>
      <c r="Z8" s="8"/>
      <c r="AA8" s="8"/>
      <c r="AB8" s="8"/>
      <c r="AC8" s="8"/>
    </row>
    <row r="9" spans="1:29" ht="18" x14ac:dyDescent="0.25">
      <c r="A9" s="244">
        <v>7</v>
      </c>
      <c r="B9" s="249"/>
      <c r="C9" s="245"/>
      <c r="D9" s="246"/>
      <c r="E9" s="186" t="s">
        <v>64</v>
      </c>
      <c r="F9" s="187">
        <v>4</v>
      </c>
      <c r="G9" s="188" t="s">
        <v>63</v>
      </c>
      <c r="H9" s="189"/>
      <c r="I9" s="201" t="s">
        <v>6</v>
      </c>
      <c r="J9" s="190" t="s">
        <v>7</v>
      </c>
      <c r="K9" s="190" t="s">
        <v>8</v>
      </c>
      <c r="L9" s="190" t="s">
        <v>9</v>
      </c>
      <c r="M9" s="190" t="s">
        <v>10</v>
      </c>
      <c r="N9" s="190" t="s">
        <v>12</v>
      </c>
      <c r="O9" s="200" t="s">
        <v>11</v>
      </c>
      <c r="P9" s="213" t="s">
        <v>17</v>
      </c>
      <c r="Q9" s="247"/>
      <c r="S9" s="67"/>
      <c r="T9" s="8"/>
      <c r="U9" s="67"/>
      <c r="V9" s="8"/>
      <c r="W9" s="8"/>
      <c r="X9" s="8"/>
      <c r="Y9" s="8"/>
      <c r="Z9" s="8"/>
      <c r="AA9" s="8"/>
      <c r="AB9" s="8"/>
      <c r="AC9" s="8"/>
    </row>
    <row r="10" spans="1:29" ht="18" x14ac:dyDescent="0.25">
      <c r="A10" s="248">
        <v>8</v>
      </c>
      <c r="B10" s="249"/>
      <c r="C10" s="245"/>
      <c r="D10" s="246"/>
      <c r="E10" s="186" t="s">
        <v>64</v>
      </c>
      <c r="F10" s="187">
        <v>28</v>
      </c>
      <c r="G10" s="188" t="s">
        <v>63</v>
      </c>
      <c r="H10" s="189"/>
      <c r="I10" s="201" t="s">
        <v>6</v>
      </c>
      <c r="J10" s="190" t="s">
        <v>7</v>
      </c>
      <c r="K10" s="190" t="s">
        <v>8</v>
      </c>
      <c r="L10" s="190" t="s">
        <v>9</v>
      </c>
      <c r="M10" s="190" t="s">
        <v>10</v>
      </c>
      <c r="N10" s="190" t="s">
        <v>12</v>
      </c>
      <c r="O10" s="200" t="s">
        <v>11</v>
      </c>
      <c r="P10" s="213"/>
      <c r="Q10" s="247"/>
      <c r="S10" s="67"/>
      <c r="T10" s="8"/>
      <c r="U10" s="67"/>
      <c r="V10" s="8"/>
      <c r="W10" s="8"/>
      <c r="X10" s="8"/>
      <c r="Y10" s="8"/>
      <c r="Z10" s="8"/>
      <c r="AA10" s="8"/>
      <c r="AB10" s="8"/>
      <c r="AC10" s="8"/>
    </row>
    <row r="11" spans="1:29" ht="18" x14ac:dyDescent="0.25">
      <c r="A11" s="244">
        <v>9</v>
      </c>
      <c r="B11" s="249"/>
      <c r="C11" s="245"/>
      <c r="D11" s="246"/>
      <c r="E11" s="186" t="s">
        <v>64</v>
      </c>
      <c r="F11" s="187">
        <v>4</v>
      </c>
      <c r="G11" s="188" t="s">
        <v>63</v>
      </c>
      <c r="H11" s="189"/>
      <c r="I11" s="201"/>
      <c r="J11" s="190" t="s">
        <v>7</v>
      </c>
      <c r="K11" s="190" t="s">
        <v>8</v>
      </c>
      <c r="L11" s="190" t="s">
        <v>9</v>
      </c>
      <c r="M11" s="190" t="s">
        <v>10</v>
      </c>
      <c r="N11" s="190" t="s">
        <v>12</v>
      </c>
      <c r="O11" s="200" t="s">
        <v>11</v>
      </c>
      <c r="P11" s="213"/>
      <c r="Q11" s="247"/>
      <c r="S11" s="67"/>
      <c r="T11" s="8"/>
      <c r="U11" s="67"/>
      <c r="V11" s="8"/>
      <c r="W11" s="8"/>
      <c r="X11" s="8"/>
      <c r="Y11" s="8"/>
      <c r="Z11" s="8"/>
      <c r="AA11" s="8"/>
      <c r="AB11" s="8"/>
      <c r="AC11" s="8"/>
    </row>
    <row r="12" spans="1:29" ht="18" x14ac:dyDescent="0.25">
      <c r="A12" s="343">
        <v>10</v>
      </c>
      <c r="B12" s="270"/>
      <c r="C12" s="253"/>
      <c r="D12" s="254"/>
      <c r="E12" s="266" t="s">
        <v>64</v>
      </c>
      <c r="F12" s="344">
        <v>13</v>
      </c>
      <c r="G12" s="265" t="s">
        <v>63</v>
      </c>
      <c r="H12" s="262"/>
      <c r="I12" s="264" t="s">
        <v>6</v>
      </c>
      <c r="J12" s="202" t="s">
        <v>7</v>
      </c>
      <c r="K12" s="202" t="s">
        <v>8</v>
      </c>
      <c r="L12" s="202" t="s">
        <v>9</v>
      </c>
      <c r="M12" s="202" t="s">
        <v>10</v>
      </c>
      <c r="N12" s="202" t="s">
        <v>12</v>
      </c>
      <c r="O12" s="263" t="s">
        <v>11</v>
      </c>
      <c r="P12" s="267"/>
      <c r="Q12" s="255"/>
      <c r="S12" s="67"/>
      <c r="T12" s="8"/>
      <c r="U12" s="67"/>
      <c r="V12" s="8"/>
      <c r="W12" s="8"/>
      <c r="X12" s="8"/>
      <c r="Y12" s="8"/>
      <c r="Z12" s="8"/>
      <c r="AA12" s="8"/>
      <c r="AB12" s="8"/>
      <c r="AC12" s="8"/>
    </row>
    <row r="13" spans="1:29" ht="18" x14ac:dyDescent="0.25">
      <c r="A13" s="248">
        <v>11</v>
      </c>
      <c r="B13" s="249"/>
      <c r="C13" s="245"/>
      <c r="D13" s="246"/>
      <c r="E13" s="186" t="s">
        <v>64</v>
      </c>
      <c r="F13" s="191">
        <v>9</v>
      </c>
      <c r="G13" s="188" t="s">
        <v>63</v>
      </c>
      <c r="H13" s="189"/>
      <c r="I13" s="201" t="s">
        <v>6</v>
      </c>
      <c r="J13" s="190"/>
      <c r="K13" s="190"/>
      <c r="L13" s="190"/>
      <c r="M13" s="190"/>
      <c r="N13" s="190" t="s">
        <v>12</v>
      </c>
      <c r="O13" s="200" t="s">
        <v>11</v>
      </c>
      <c r="P13" s="213" t="s">
        <v>17</v>
      </c>
      <c r="Q13" s="247" t="s">
        <v>48</v>
      </c>
      <c r="S13" s="67"/>
      <c r="T13" s="8"/>
      <c r="U13" s="67"/>
      <c r="V13" s="8"/>
      <c r="W13" s="8"/>
      <c r="X13" s="8"/>
      <c r="Y13" s="8"/>
      <c r="Z13" s="8"/>
      <c r="AA13" s="8"/>
      <c r="AB13" s="8"/>
      <c r="AC13" s="8"/>
    </row>
    <row r="14" spans="1:29" ht="18" x14ac:dyDescent="0.25">
      <c r="A14" s="244">
        <v>12</v>
      </c>
      <c r="B14" s="249"/>
      <c r="C14" s="245"/>
      <c r="D14" s="246"/>
      <c r="E14" s="186" t="s">
        <v>64</v>
      </c>
      <c r="F14" s="187">
        <v>9</v>
      </c>
      <c r="G14" s="188" t="s">
        <v>63</v>
      </c>
      <c r="H14" s="189"/>
      <c r="I14" s="201" t="s">
        <v>6</v>
      </c>
      <c r="J14" s="190" t="s">
        <v>7</v>
      </c>
      <c r="K14" s="190" t="s">
        <v>8</v>
      </c>
      <c r="L14" s="190" t="s">
        <v>9</v>
      </c>
      <c r="M14" s="190" t="s">
        <v>10</v>
      </c>
      <c r="N14" s="190" t="s">
        <v>12</v>
      </c>
      <c r="O14" s="200" t="s">
        <v>11</v>
      </c>
      <c r="P14" s="213"/>
      <c r="Q14" s="247"/>
      <c r="S14" s="67"/>
      <c r="T14" s="8"/>
      <c r="U14" s="67"/>
      <c r="V14" s="8"/>
      <c r="W14" s="8"/>
      <c r="X14" s="8"/>
      <c r="Y14" s="8"/>
      <c r="Z14" s="8"/>
      <c r="AA14" s="8"/>
      <c r="AB14" s="8"/>
      <c r="AC14" s="8"/>
    </row>
    <row r="15" spans="1:29" ht="18" x14ac:dyDescent="0.25">
      <c r="A15" s="244">
        <v>13</v>
      </c>
      <c r="B15" s="249"/>
      <c r="C15" s="245"/>
      <c r="D15" s="246"/>
      <c r="E15" s="186" t="s">
        <v>64</v>
      </c>
      <c r="F15" s="187">
        <v>17</v>
      </c>
      <c r="G15" s="188" t="s">
        <v>63</v>
      </c>
      <c r="H15" s="189"/>
      <c r="I15" s="201" t="s">
        <v>6</v>
      </c>
      <c r="J15" s="190" t="s">
        <v>7</v>
      </c>
      <c r="K15" s="190" t="s">
        <v>8</v>
      </c>
      <c r="L15" s="190" t="s">
        <v>9</v>
      </c>
      <c r="M15" s="190" t="s">
        <v>10</v>
      </c>
      <c r="N15" s="190" t="s">
        <v>12</v>
      </c>
      <c r="O15" s="200" t="s">
        <v>11</v>
      </c>
      <c r="P15" s="213"/>
      <c r="Q15" s="247"/>
      <c r="S15" s="67"/>
      <c r="T15" s="8"/>
      <c r="U15" s="67"/>
      <c r="V15" s="8"/>
      <c r="W15" s="8"/>
      <c r="X15" s="8"/>
      <c r="Y15" s="8"/>
      <c r="Z15" s="8"/>
      <c r="AA15" s="8"/>
      <c r="AB15" s="8"/>
      <c r="AC15" s="8"/>
    </row>
    <row r="16" spans="1:29" ht="18" x14ac:dyDescent="0.25">
      <c r="A16" s="248">
        <v>14</v>
      </c>
      <c r="B16" s="249"/>
      <c r="C16" s="245"/>
      <c r="D16" s="246"/>
      <c r="E16" s="186" t="s">
        <v>64</v>
      </c>
      <c r="F16" s="199">
        <v>22</v>
      </c>
      <c r="G16" s="188" t="s">
        <v>63</v>
      </c>
      <c r="H16" s="189"/>
      <c r="I16" s="201" t="s">
        <v>6</v>
      </c>
      <c r="J16" s="190" t="s">
        <v>7</v>
      </c>
      <c r="K16" s="190" t="s">
        <v>8</v>
      </c>
      <c r="L16" s="190" t="s">
        <v>9</v>
      </c>
      <c r="M16" s="190" t="s">
        <v>10</v>
      </c>
      <c r="N16" s="190" t="s">
        <v>12</v>
      </c>
      <c r="O16" s="200" t="s">
        <v>11</v>
      </c>
      <c r="P16" s="213"/>
      <c r="Q16" s="247" t="s">
        <v>48</v>
      </c>
      <c r="S16" s="67"/>
      <c r="T16" s="8"/>
      <c r="U16" s="67"/>
      <c r="V16" s="8"/>
      <c r="W16" s="8"/>
      <c r="X16" s="8"/>
      <c r="Y16" s="8"/>
      <c r="Z16" s="8"/>
      <c r="AA16" s="8"/>
      <c r="AB16" s="8"/>
      <c r="AC16" s="8"/>
    </row>
    <row r="17" spans="1:29" ht="18" x14ac:dyDescent="0.25">
      <c r="A17" s="244">
        <v>15</v>
      </c>
      <c r="B17" s="249"/>
      <c r="C17" s="245"/>
      <c r="D17" s="246"/>
      <c r="E17" s="186" t="s">
        <v>64</v>
      </c>
      <c r="F17" s="191">
        <v>28</v>
      </c>
      <c r="G17" s="188" t="s">
        <v>63</v>
      </c>
      <c r="H17" s="189"/>
      <c r="I17" s="201"/>
      <c r="J17" s="190"/>
      <c r="K17" s="190" t="s">
        <v>8</v>
      </c>
      <c r="L17" s="190"/>
      <c r="M17" s="190"/>
      <c r="N17" s="190"/>
      <c r="O17" s="200" t="s">
        <v>11</v>
      </c>
      <c r="P17" s="213" t="s">
        <v>17</v>
      </c>
      <c r="Q17" s="247" t="s">
        <v>48</v>
      </c>
      <c r="R17" s="8"/>
      <c r="S17" s="67"/>
      <c r="T17" s="8"/>
      <c r="U17" s="67"/>
      <c r="V17" s="8"/>
      <c r="W17" s="8"/>
      <c r="X17" s="8"/>
      <c r="Y17" s="8"/>
      <c r="Z17" s="8"/>
      <c r="AA17" s="8"/>
      <c r="AB17" s="8"/>
      <c r="AC17" s="8"/>
    </row>
    <row r="18" spans="1:29" ht="18" x14ac:dyDescent="0.25">
      <c r="A18" s="244">
        <v>16</v>
      </c>
      <c r="B18" s="249"/>
      <c r="C18" s="245"/>
      <c r="D18" s="246"/>
      <c r="E18" s="186" t="s">
        <v>64</v>
      </c>
      <c r="F18" s="187">
        <v>20</v>
      </c>
      <c r="G18" s="188" t="s">
        <v>63</v>
      </c>
      <c r="H18" s="189"/>
      <c r="I18" s="201"/>
      <c r="J18" s="190" t="s">
        <v>7</v>
      </c>
      <c r="K18" s="190" t="s">
        <v>8</v>
      </c>
      <c r="L18" s="190" t="s">
        <v>9</v>
      </c>
      <c r="M18" s="190" t="s">
        <v>10</v>
      </c>
      <c r="N18" s="190" t="s">
        <v>12</v>
      </c>
      <c r="O18" s="200" t="s">
        <v>11</v>
      </c>
      <c r="P18" s="213" t="s">
        <v>17</v>
      </c>
      <c r="Q18" s="247"/>
      <c r="R18" s="8"/>
      <c r="S18" s="256"/>
      <c r="T18" s="8"/>
      <c r="U18" s="256"/>
      <c r="V18" s="8"/>
      <c r="W18" s="8"/>
      <c r="X18" s="8"/>
      <c r="Y18" s="8"/>
      <c r="Z18" s="8"/>
      <c r="AA18" s="8"/>
      <c r="AB18" s="8"/>
      <c r="AC18" s="8"/>
    </row>
    <row r="19" spans="1:29" ht="18" x14ac:dyDescent="0.25">
      <c r="A19" s="248">
        <v>17</v>
      </c>
      <c r="B19" s="249"/>
      <c r="C19" s="245"/>
      <c r="D19" s="246"/>
      <c r="E19" s="186" t="s">
        <v>64</v>
      </c>
      <c r="F19" s="191">
        <v>43</v>
      </c>
      <c r="G19" s="188" t="s">
        <v>63</v>
      </c>
      <c r="H19" s="189"/>
      <c r="I19" s="201" t="s">
        <v>6</v>
      </c>
      <c r="J19" s="190" t="s">
        <v>7</v>
      </c>
      <c r="K19" s="190" t="s">
        <v>8</v>
      </c>
      <c r="L19" s="190" t="s">
        <v>9</v>
      </c>
      <c r="M19" s="190" t="s">
        <v>10</v>
      </c>
      <c r="N19" s="190" t="s">
        <v>12</v>
      </c>
      <c r="O19" s="200" t="s">
        <v>11</v>
      </c>
      <c r="P19" s="213"/>
      <c r="Q19" s="247" t="s">
        <v>48</v>
      </c>
      <c r="R19" s="8"/>
      <c r="T19" s="8"/>
      <c r="V19" s="8"/>
      <c r="W19" s="8"/>
      <c r="X19" s="8"/>
      <c r="Y19" s="8"/>
      <c r="Z19" s="8"/>
      <c r="AA19" s="8"/>
      <c r="AB19" s="8"/>
      <c r="AC19" s="8"/>
    </row>
    <row r="20" spans="1:29" ht="18" x14ac:dyDescent="0.25">
      <c r="A20" s="244">
        <v>18</v>
      </c>
      <c r="B20" s="249"/>
      <c r="C20" s="245"/>
      <c r="D20" s="246"/>
      <c r="E20" s="186" t="s">
        <v>64</v>
      </c>
      <c r="F20" s="187">
        <v>45</v>
      </c>
      <c r="G20" s="188" t="s">
        <v>63</v>
      </c>
      <c r="H20" s="189"/>
      <c r="I20" s="201" t="s">
        <v>6</v>
      </c>
      <c r="J20" s="190" t="s">
        <v>7</v>
      </c>
      <c r="K20" s="190" t="s">
        <v>8</v>
      </c>
      <c r="L20" s="190" t="s">
        <v>9</v>
      </c>
      <c r="M20" s="190" t="s">
        <v>10</v>
      </c>
      <c r="N20" s="190" t="s">
        <v>12</v>
      </c>
      <c r="O20" s="200" t="s">
        <v>11</v>
      </c>
      <c r="P20" s="213"/>
      <c r="Q20" s="247"/>
      <c r="R20" s="8"/>
      <c r="S20" s="294" t="s">
        <v>61</v>
      </c>
      <c r="T20" s="8"/>
      <c r="U20" s="294" t="s">
        <v>62</v>
      </c>
      <c r="V20" s="8"/>
      <c r="W20" s="8"/>
      <c r="X20" s="8"/>
      <c r="Y20" s="8"/>
      <c r="Z20" s="8"/>
      <c r="AA20" s="8"/>
      <c r="AB20" s="8"/>
      <c r="AC20" s="8"/>
    </row>
    <row r="21" spans="1:29" ht="18" x14ac:dyDescent="0.25">
      <c r="A21" s="244">
        <v>19</v>
      </c>
      <c r="B21" s="249"/>
      <c r="C21" s="245"/>
      <c r="D21" s="246"/>
      <c r="E21" s="186" t="s">
        <v>64</v>
      </c>
      <c r="F21" s="191">
        <v>6</v>
      </c>
      <c r="G21" s="188" t="s">
        <v>63</v>
      </c>
      <c r="H21" s="189"/>
      <c r="I21" s="201"/>
      <c r="J21" s="190"/>
      <c r="K21" s="190" t="s">
        <v>8</v>
      </c>
      <c r="L21" s="197" t="s">
        <v>9</v>
      </c>
      <c r="M21" s="190" t="s">
        <v>10</v>
      </c>
      <c r="N21" s="190"/>
      <c r="O21" s="200" t="s">
        <v>11</v>
      </c>
      <c r="P21" s="213"/>
      <c r="Q21" s="247" t="s">
        <v>48</v>
      </c>
      <c r="R21" s="8"/>
      <c r="S21" s="292"/>
      <c r="T21" s="8"/>
      <c r="U21" s="292"/>
      <c r="V21" s="8"/>
      <c r="W21" s="8"/>
      <c r="X21" s="8"/>
      <c r="Y21" s="8"/>
      <c r="Z21" s="8"/>
      <c r="AA21" s="8"/>
      <c r="AB21" s="8"/>
      <c r="AC21" s="8"/>
    </row>
    <row r="22" spans="1:29" ht="18" x14ac:dyDescent="0.25">
      <c r="A22" s="248">
        <v>20</v>
      </c>
      <c r="B22" s="249"/>
      <c r="C22" s="245"/>
      <c r="D22" s="246"/>
      <c r="E22" s="186" t="s">
        <v>64</v>
      </c>
      <c r="F22" s="187">
        <v>8</v>
      </c>
      <c r="G22" s="188" t="s">
        <v>63</v>
      </c>
      <c r="H22" s="189"/>
      <c r="I22" s="201" t="s">
        <v>6</v>
      </c>
      <c r="J22" s="190" t="s">
        <v>7</v>
      </c>
      <c r="K22" s="190" t="s">
        <v>8</v>
      </c>
      <c r="L22" s="190" t="s">
        <v>9</v>
      </c>
      <c r="M22" s="190" t="s">
        <v>10</v>
      </c>
      <c r="N22" s="190" t="s">
        <v>12</v>
      </c>
      <c r="O22" s="200" t="s">
        <v>11</v>
      </c>
      <c r="P22" s="213" t="s">
        <v>17</v>
      </c>
      <c r="Q22" s="247"/>
      <c r="R22" s="8"/>
      <c r="S22" s="66"/>
      <c r="T22" s="8"/>
      <c r="U22" s="66"/>
      <c r="V22" s="8"/>
      <c r="W22" s="8"/>
      <c r="X22" s="8"/>
      <c r="Y22" s="8"/>
      <c r="Z22" s="8"/>
      <c r="AA22" s="8"/>
      <c r="AB22" s="8"/>
      <c r="AC22" s="8"/>
    </row>
    <row r="23" spans="1:29" ht="18" x14ac:dyDescent="0.25">
      <c r="A23" s="244">
        <v>21</v>
      </c>
      <c r="B23" s="249"/>
      <c r="C23" s="245"/>
      <c r="D23" s="246"/>
      <c r="E23" s="186" t="s">
        <v>64</v>
      </c>
      <c r="F23" s="187">
        <v>3</v>
      </c>
      <c r="G23" s="188" t="s">
        <v>63</v>
      </c>
      <c r="H23" s="189"/>
      <c r="I23" s="201" t="s">
        <v>6</v>
      </c>
      <c r="J23" s="190" t="s">
        <v>7</v>
      </c>
      <c r="K23" s="190" t="s">
        <v>8</v>
      </c>
      <c r="L23" s="190" t="s">
        <v>9</v>
      </c>
      <c r="M23" s="190" t="s">
        <v>10</v>
      </c>
      <c r="N23" s="190" t="s">
        <v>12</v>
      </c>
      <c r="O23" s="200" t="s">
        <v>11</v>
      </c>
      <c r="P23" s="213" t="s">
        <v>17</v>
      </c>
      <c r="Q23" s="247"/>
      <c r="R23" s="8"/>
      <c r="S23" s="256"/>
      <c r="T23" s="8"/>
      <c r="U23" s="256"/>
      <c r="V23" s="8"/>
      <c r="W23" s="8"/>
      <c r="X23" s="8"/>
      <c r="Y23" s="8"/>
      <c r="Z23" s="8"/>
      <c r="AA23" s="8"/>
      <c r="AB23" s="8"/>
      <c r="AC23" s="8"/>
    </row>
    <row r="24" spans="1:29" ht="18" x14ac:dyDescent="0.25">
      <c r="A24" s="244">
        <v>22</v>
      </c>
      <c r="B24" s="249"/>
      <c r="C24" s="245"/>
      <c r="D24" s="246"/>
      <c r="E24" s="186" t="s">
        <v>64</v>
      </c>
      <c r="F24" s="199">
        <v>1</v>
      </c>
      <c r="G24" s="188" t="s">
        <v>63</v>
      </c>
      <c r="H24" s="189"/>
      <c r="I24" s="201" t="s">
        <v>6</v>
      </c>
      <c r="J24" s="190" t="s">
        <v>7</v>
      </c>
      <c r="K24" s="190" t="s">
        <v>8</v>
      </c>
      <c r="L24" s="190" t="s">
        <v>9</v>
      </c>
      <c r="M24" s="190" t="s">
        <v>10</v>
      </c>
      <c r="N24" s="190" t="s">
        <v>12</v>
      </c>
      <c r="O24" s="200" t="s">
        <v>11</v>
      </c>
      <c r="P24" s="213" t="s">
        <v>17</v>
      </c>
      <c r="Q24" s="247" t="s">
        <v>48</v>
      </c>
      <c r="R24" s="8"/>
      <c r="S24" s="10"/>
      <c r="T24" s="8"/>
      <c r="V24" s="8"/>
      <c r="W24" s="8"/>
      <c r="X24" s="8"/>
      <c r="Y24" s="8"/>
      <c r="Z24" s="8"/>
      <c r="AA24" s="8"/>
      <c r="AB24" s="8"/>
      <c r="AC24" s="8"/>
    </row>
    <row r="25" spans="1:29" ht="18" x14ac:dyDescent="0.25">
      <c r="A25" s="248">
        <v>23</v>
      </c>
      <c r="B25" s="249"/>
      <c r="C25" s="245"/>
      <c r="D25" s="246"/>
      <c r="E25" s="186" t="s">
        <v>64</v>
      </c>
      <c r="F25" s="187">
        <v>49</v>
      </c>
      <c r="G25" s="188" t="s">
        <v>63</v>
      </c>
      <c r="H25" s="189"/>
      <c r="I25" s="201" t="s">
        <v>6</v>
      </c>
      <c r="J25" s="190" t="s">
        <v>7</v>
      </c>
      <c r="K25" s="190" t="s">
        <v>8</v>
      </c>
      <c r="L25" s="190" t="s">
        <v>9</v>
      </c>
      <c r="M25" s="190" t="s">
        <v>10</v>
      </c>
      <c r="N25" s="190" t="s">
        <v>12</v>
      </c>
      <c r="O25" s="200" t="s">
        <v>11</v>
      </c>
      <c r="P25" s="213"/>
      <c r="Q25" s="247"/>
      <c r="R25" s="8"/>
      <c r="T25" s="8"/>
      <c r="V25" s="8"/>
      <c r="W25" s="8"/>
      <c r="X25" s="8"/>
      <c r="Y25" s="8"/>
      <c r="Z25" s="8"/>
      <c r="AA25" s="8"/>
      <c r="AB25" s="8"/>
      <c r="AC25" s="8"/>
    </row>
    <row r="26" spans="1:29" ht="18" x14ac:dyDescent="0.25">
      <c r="A26" s="244">
        <v>24</v>
      </c>
      <c r="B26" s="249"/>
      <c r="C26" s="245"/>
      <c r="D26" s="246"/>
      <c r="E26" s="186" t="s">
        <v>64</v>
      </c>
      <c r="F26" s="187">
        <v>36</v>
      </c>
      <c r="G26" s="188" t="s">
        <v>63</v>
      </c>
      <c r="H26" s="189"/>
      <c r="I26" s="201" t="s">
        <v>6</v>
      </c>
      <c r="J26" s="190" t="s">
        <v>7</v>
      </c>
      <c r="K26" s="190" t="s">
        <v>8</v>
      </c>
      <c r="L26" s="190" t="s">
        <v>9</v>
      </c>
      <c r="M26" s="190" t="s">
        <v>10</v>
      </c>
      <c r="N26" s="190" t="s">
        <v>12</v>
      </c>
      <c r="O26" s="200" t="s">
        <v>11</v>
      </c>
      <c r="P26" s="213" t="s">
        <v>17</v>
      </c>
      <c r="Q26" s="247"/>
      <c r="R26" s="8"/>
      <c r="T26" s="8"/>
      <c r="V26" s="8"/>
      <c r="W26" s="8"/>
      <c r="X26" s="8"/>
      <c r="Y26" s="8"/>
      <c r="Z26" s="8"/>
      <c r="AA26" s="8"/>
      <c r="AB26" s="8"/>
      <c r="AC26" s="8"/>
    </row>
    <row r="27" spans="1:29" ht="18" x14ac:dyDescent="0.25">
      <c r="A27" s="244">
        <v>25</v>
      </c>
      <c r="B27" s="249"/>
      <c r="C27" s="245"/>
      <c r="D27" s="246"/>
      <c r="E27" s="186" t="s">
        <v>64</v>
      </c>
      <c r="F27" s="187">
        <v>34</v>
      </c>
      <c r="G27" s="188" t="s">
        <v>63</v>
      </c>
      <c r="H27" s="189"/>
      <c r="I27" s="201" t="s">
        <v>6</v>
      </c>
      <c r="J27" s="190" t="s">
        <v>7</v>
      </c>
      <c r="K27" s="190" t="s">
        <v>8</v>
      </c>
      <c r="L27" s="190" t="s">
        <v>9</v>
      </c>
      <c r="M27" s="190" t="s">
        <v>10</v>
      </c>
      <c r="N27" s="190" t="s">
        <v>12</v>
      </c>
      <c r="O27" s="200" t="s">
        <v>11</v>
      </c>
      <c r="P27" s="213" t="s">
        <v>17</v>
      </c>
      <c r="Q27" s="247"/>
      <c r="R27" s="8"/>
      <c r="T27" s="8"/>
      <c r="V27" s="8"/>
      <c r="W27" s="8"/>
      <c r="X27" s="8"/>
      <c r="Y27" s="8"/>
      <c r="Z27" s="8"/>
      <c r="AA27" s="8"/>
      <c r="AB27" s="8"/>
      <c r="AC27" s="8"/>
    </row>
    <row r="28" spans="1:29" ht="18" x14ac:dyDescent="0.25">
      <c r="A28" s="248">
        <v>26</v>
      </c>
      <c r="B28" s="249"/>
      <c r="C28" s="245"/>
      <c r="D28" s="246"/>
      <c r="E28" s="186" t="s">
        <v>64</v>
      </c>
      <c r="F28" s="187">
        <v>10</v>
      </c>
      <c r="G28" s="188" t="s">
        <v>63</v>
      </c>
      <c r="H28" s="189"/>
      <c r="I28" s="201" t="s">
        <v>6</v>
      </c>
      <c r="J28" s="190" t="s">
        <v>7</v>
      </c>
      <c r="K28" s="190" t="s">
        <v>8</v>
      </c>
      <c r="L28" s="190" t="s">
        <v>9</v>
      </c>
      <c r="M28" s="190" t="s">
        <v>10</v>
      </c>
      <c r="N28" s="190" t="s">
        <v>12</v>
      </c>
      <c r="O28" s="200" t="s">
        <v>11</v>
      </c>
      <c r="P28" s="213"/>
      <c r="Q28" s="247"/>
      <c r="R28" s="8"/>
      <c r="T28" s="8"/>
      <c r="V28" s="8"/>
      <c r="W28" s="8"/>
      <c r="X28" s="8"/>
      <c r="Y28" s="8"/>
      <c r="Z28" s="8"/>
      <c r="AA28" s="8"/>
      <c r="AB28" s="8"/>
      <c r="AC28" s="8"/>
    </row>
    <row r="29" spans="1:29" ht="18" x14ac:dyDescent="0.25">
      <c r="A29" s="244">
        <v>27</v>
      </c>
      <c r="B29" s="249"/>
      <c r="C29" s="245"/>
      <c r="D29" s="246"/>
      <c r="E29" s="186" t="s">
        <v>64</v>
      </c>
      <c r="F29" s="187">
        <v>4</v>
      </c>
      <c r="G29" s="188" t="s">
        <v>63</v>
      </c>
      <c r="H29" s="189"/>
      <c r="I29" s="201"/>
      <c r="J29" s="190"/>
      <c r="K29" s="190" t="s">
        <v>8</v>
      </c>
      <c r="L29" s="190"/>
      <c r="M29" s="190"/>
      <c r="N29" s="190" t="s">
        <v>12</v>
      </c>
      <c r="O29" s="200" t="s">
        <v>11</v>
      </c>
      <c r="P29" s="213" t="s">
        <v>17</v>
      </c>
      <c r="Q29" s="247"/>
      <c r="R29" s="8"/>
      <c r="T29" s="8"/>
      <c r="V29" s="8"/>
      <c r="W29" s="8"/>
      <c r="X29" s="8"/>
      <c r="Y29" s="8"/>
      <c r="Z29" s="8"/>
      <c r="AA29" s="8"/>
      <c r="AB29" s="8"/>
      <c r="AC29" s="8"/>
    </row>
    <row r="30" spans="1:29" ht="18" x14ac:dyDescent="0.25">
      <c r="A30" s="244">
        <v>28</v>
      </c>
      <c r="B30" s="249"/>
      <c r="C30" s="245"/>
      <c r="D30" s="246"/>
      <c r="E30" s="186" t="s">
        <v>64</v>
      </c>
      <c r="F30" s="187">
        <v>15</v>
      </c>
      <c r="G30" s="188" t="s">
        <v>63</v>
      </c>
      <c r="H30" s="189"/>
      <c r="I30" s="201" t="s">
        <v>6</v>
      </c>
      <c r="J30" s="190" t="s">
        <v>7</v>
      </c>
      <c r="K30" s="190" t="s">
        <v>8</v>
      </c>
      <c r="L30" s="190" t="s">
        <v>9</v>
      </c>
      <c r="M30" s="190" t="s">
        <v>10</v>
      </c>
      <c r="N30" s="190" t="s">
        <v>12</v>
      </c>
      <c r="O30" s="200" t="s">
        <v>11</v>
      </c>
      <c r="P30" s="213"/>
      <c r="Q30" s="247"/>
      <c r="R30" s="8"/>
      <c r="T30" s="8"/>
      <c r="V30" s="8"/>
      <c r="W30" s="8"/>
      <c r="X30" s="8"/>
      <c r="Y30" s="8"/>
      <c r="Z30" s="8"/>
      <c r="AA30" s="8"/>
      <c r="AB30" s="8"/>
      <c r="AC30" s="8"/>
    </row>
    <row r="31" spans="1:29" ht="18" x14ac:dyDescent="0.25">
      <c r="A31" s="248">
        <v>29</v>
      </c>
      <c r="B31" s="249"/>
      <c r="C31" s="245"/>
      <c r="D31" s="246"/>
      <c r="E31" s="186" t="s">
        <v>64</v>
      </c>
      <c r="F31" s="187">
        <v>20</v>
      </c>
      <c r="G31" s="188" t="s">
        <v>63</v>
      </c>
      <c r="H31" s="189"/>
      <c r="I31" s="201"/>
      <c r="J31" s="190"/>
      <c r="K31" s="190" t="s">
        <v>8</v>
      </c>
      <c r="L31" s="190"/>
      <c r="M31" s="190"/>
      <c r="N31" s="190"/>
      <c r="O31" s="200" t="s">
        <v>11</v>
      </c>
      <c r="P31" s="213"/>
      <c r="Q31" s="247"/>
      <c r="R31" s="8"/>
      <c r="T31" s="8"/>
      <c r="V31" s="8"/>
      <c r="W31" s="8"/>
      <c r="X31" s="8"/>
      <c r="Y31" s="8"/>
      <c r="Z31" s="8"/>
      <c r="AA31" s="8"/>
      <c r="AB31" s="8"/>
      <c r="AC31" s="8"/>
    </row>
    <row r="32" spans="1:29" ht="18" x14ac:dyDescent="0.25">
      <c r="A32" s="244">
        <v>30</v>
      </c>
      <c r="B32" s="249"/>
      <c r="C32" s="245"/>
      <c r="D32" s="246"/>
      <c r="E32" s="186" t="s">
        <v>64</v>
      </c>
      <c r="F32" s="187">
        <v>29</v>
      </c>
      <c r="G32" s="188" t="s">
        <v>63</v>
      </c>
      <c r="H32" s="189"/>
      <c r="I32" s="201" t="s">
        <v>6</v>
      </c>
      <c r="J32" s="190" t="s">
        <v>7</v>
      </c>
      <c r="K32" s="190" t="s">
        <v>8</v>
      </c>
      <c r="L32" s="190" t="s">
        <v>9</v>
      </c>
      <c r="M32" s="190" t="s">
        <v>10</v>
      </c>
      <c r="N32" s="190" t="s">
        <v>12</v>
      </c>
      <c r="O32" s="200" t="s">
        <v>11</v>
      </c>
      <c r="P32" s="213" t="s">
        <v>17</v>
      </c>
      <c r="Q32" s="247"/>
      <c r="R32" s="8"/>
      <c r="T32" s="8"/>
      <c r="V32" s="8"/>
      <c r="W32" s="8"/>
      <c r="X32" s="8"/>
      <c r="Y32" s="8"/>
      <c r="Z32" s="8"/>
      <c r="AA32" s="8"/>
      <c r="AB32" s="8"/>
      <c r="AC32" s="8"/>
    </row>
    <row r="33" spans="1:29" ht="18" x14ac:dyDescent="0.25">
      <c r="A33" s="244">
        <v>31</v>
      </c>
      <c r="B33" s="249"/>
      <c r="C33" s="245"/>
      <c r="D33" s="246"/>
      <c r="E33" s="186" t="s">
        <v>64</v>
      </c>
      <c r="F33" s="187">
        <v>2</v>
      </c>
      <c r="G33" s="188" t="s">
        <v>63</v>
      </c>
      <c r="H33" s="189"/>
      <c r="I33" s="201" t="s">
        <v>6</v>
      </c>
      <c r="J33" s="190" t="s">
        <v>7</v>
      </c>
      <c r="K33" s="190" t="s">
        <v>8</v>
      </c>
      <c r="L33" s="190" t="s">
        <v>9</v>
      </c>
      <c r="M33" s="190" t="s">
        <v>10</v>
      </c>
      <c r="N33" s="190" t="s">
        <v>12</v>
      </c>
      <c r="O33" s="200" t="s">
        <v>11</v>
      </c>
      <c r="P33" s="213"/>
      <c r="Q33" s="247"/>
      <c r="R33" s="8"/>
      <c r="T33" s="8"/>
      <c r="V33" s="8"/>
      <c r="W33" s="8"/>
      <c r="X33" s="8"/>
      <c r="Y33" s="8"/>
      <c r="Z33" s="8"/>
      <c r="AA33" s="8"/>
      <c r="AB33" s="8"/>
      <c r="AC33" s="8"/>
    </row>
    <row r="34" spans="1:29" ht="18" x14ac:dyDescent="0.25">
      <c r="A34" s="248">
        <v>32</v>
      </c>
      <c r="B34" s="249"/>
      <c r="C34" s="245"/>
      <c r="D34" s="246"/>
      <c r="E34" s="186" t="s">
        <v>64</v>
      </c>
      <c r="F34" s="187">
        <v>7</v>
      </c>
      <c r="G34" s="188" t="s">
        <v>63</v>
      </c>
      <c r="H34" s="189"/>
      <c r="I34" s="201"/>
      <c r="J34" s="190"/>
      <c r="K34" s="190"/>
      <c r="L34" s="190"/>
      <c r="M34" s="190"/>
      <c r="N34" s="190" t="s">
        <v>12</v>
      </c>
      <c r="O34" s="200" t="s">
        <v>11</v>
      </c>
      <c r="P34" s="213" t="s">
        <v>17</v>
      </c>
      <c r="Q34" s="247"/>
      <c r="R34" s="8"/>
      <c r="T34" s="8"/>
      <c r="V34" s="8"/>
      <c r="W34" s="8"/>
      <c r="X34" s="8"/>
      <c r="Y34" s="8"/>
      <c r="Z34" s="8"/>
      <c r="AA34" s="8"/>
      <c r="AB34" s="8"/>
      <c r="AC34" s="8"/>
    </row>
    <row r="35" spans="1:29" ht="18" x14ac:dyDescent="0.25">
      <c r="A35" s="244">
        <v>33</v>
      </c>
      <c r="B35" s="249"/>
      <c r="C35" s="245"/>
      <c r="D35" s="246"/>
      <c r="E35" s="186" t="s">
        <v>64</v>
      </c>
      <c r="F35" s="187">
        <v>2</v>
      </c>
      <c r="G35" s="188" t="s">
        <v>63</v>
      </c>
      <c r="H35" s="189"/>
      <c r="I35" s="201" t="s">
        <v>6</v>
      </c>
      <c r="J35" s="190" t="s">
        <v>7</v>
      </c>
      <c r="K35" s="190" t="s">
        <v>8</v>
      </c>
      <c r="L35" s="190" t="s">
        <v>9</v>
      </c>
      <c r="M35" s="190" t="s">
        <v>10</v>
      </c>
      <c r="N35" s="190" t="s">
        <v>12</v>
      </c>
      <c r="O35" s="200" t="s">
        <v>11</v>
      </c>
      <c r="P35" s="213" t="s">
        <v>17</v>
      </c>
      <c r="Q35" s="247"/>
      <c r="R35" s="8"/>
      <c r="T35" s="8"/>
      <c r="V35" s="8"/>
      <c r="W35" s="8"/>
      <c r="X35" s="8"/>
      <c r="Y35" s="8"/>
      <c r="Z35" s="8"/>
      <c r="AA35" s="8"/>
      <c r="AB35" s="8"/>
      <c r="AC35" s="8"/>
    </row>
    <row r="36" spans="1:29" ht="18" x14ac:dyDescent="0.25">
      <c r="A36" s="244">
        <v>34</v>
      </c>
      <c r="B36" s="249"/>
      <c r="C36" s="245"/>
      <c r="D36" s="246"/>
      <c r="E36" s="186" t="s">
        <v>64</v>
      </c>
      <c r="F36" s="191">
        <v>15</v>
      </c>
      <c r="G36" s="188" t="s">
        <v>63</v>
      </c>
      <c r="H36" s="189"/>
      <c r="I36" s="201" t="s">
        <v>6</v>
      </c>
      <c r="J36" s="190" t="s">
        <v>7</v>
      </c>
      <c r="K36" s="190" t="s">
        <v>8</v>
      </c>
      <c r="L36" s="190" t="s">
        <v>9</v>
      </c>
      <c r="M36" s="190" t="s">
        <v>10</v>
      </c>
      <c r="N36" s="190" t="s">
        <v>12</v>
      </c>
      <c r="O36" s="200" t="s">
        <v>11</v>
      </c>
      <c r="P36" s="213"/>
      <c r="Q36" s="247" t="s">
        <v>48</v>
      </c>
      <c r="R36" s="8"/>
      <c r="T36" s="8"/>
      <c r="V36" s="8"/>
      <c r="W36" s="8"/>
      <c r="X36" s="8"/>
      <c r="Y36" s="8"/>
      <c r="Z36" s="8"/>
      <c r="AA36" s="8"/>
      <c r="AB36" s="8"/>
      <c r="AC36" s="8"/>
    </row>
    <row r="37" spans="1:29" ht="18" x14ac:dyDescent="0.25">
      <c r="A37" s="248">
        <v>35</v>
      </c>
      <c r="B37" s="249"/>
      <c r="C37" s="245"/>
      <c r="D37" s="246"/>
      <c r="E37" s="186" t="s">
        <v>64</v>
      </c>
      <c r="F37" s="187">
        <v>22</v>
      </c>
      <c r="G37" s="188" t="s">
        <v>63</v>
      </c>
      <c r="H37" s="196"/>
      <c r="I37" s="201" t="s">
        <v>6</v>
      </c>
      <c r="J37" s="190" t="s">
        <v>7</v>
      </c>
      <c r="K37" s="190" t="s">
        <v>8</v>
      </c>
      <c r="L37" s="190" t="s">
        <v>9</v>
      </c>
      <c r="M37" s="190" t="s">
        <v>10</v>
      </c>
      <c r="N37" s="190" t="s">
        <v>12</v>
      </c>
      <c r="O37" s="200" t="s">
        <v>11</v>
      </c>
      <c r="P37" s="213"/>
      <c r="Q37" s="247"/>
      <c r="R37" s="8"/>
      <c r="T37" s="8"/>
      <c r="V37" s="8"/>
      <c r="W37" s="8"/>
      <c r="X37" s="8"/>
      <c r="Y37" s="8"/>
      <c r="Z37" s="8"/>
      <c r="AA37" s="8"/>
      <c r="AB37" s="8"/>
      <c r="AC37" s="8"/>
    </row>
    <row r="38" spans="1:29" ht="18" x14ac:dyDescent="0.25">
      <c r="A38" s="244">
        <v>36</v>
      </c>
      <c r="B38" s="249"/>
      <c r="C38" s="245"/>
      <c r="D38" s="246"/>
      <c r="E38" s="186" t="s">
        <v>64</v>
      </c>
      <c r="F38" s="187">
        <v>20</v>
      </c>
      <c r="G38" s="188" t="s">
        <v>63</v>
      </c>
      <c r="H38" s="189"/>
      <c r="I38" s="201"/>
      <c r="J38" s="190"/>
      <c r="K38" s="190"/>
      <c r="L38" s="190"/>
      <c r="M38" s="190" t="s">
        <v>10</v>
      </c>
      <c r="N38" s="190" t="s">
        <v>12</v>
      </c>
      <c r="O38" s="200" t="s">
        <v>11</v>
      </c>
      <c r="P38" s="213"/>
      <c r="Q38" s="247"/>
      <c r="R38" s="8"/>
      <c r="T38" s="8"/>
      <c r="V38" s="8"/>
      <c r="W38" s="8"/>
      <c r="X38" s="8"/>
      <c r="Y38" s="8"/>
      <c r="Z38" s="8"/>
      <c r="AA38" s="8"/>
      <c r="AB38" s="8"/>
      <c r="AC38" s="8"/>
    </row>
    <row r="39" spans="1:29" ht="18" x14ac:dyDescent="0.25">
      <c r="A39" s="244">
        <v>37</v>
      </c>
      <c r="B39" s="249"/>
      <c r="C39" s="250"/>
      <c r="D39" s="251"/>
      <c r="E39" s="186" t="s">
        <v>64</v>
      </c>
      <c r="F39" s="192">
        <v>18</v>
      </c>
      <c r="G39" s="188" t="s">
        <v>63</v>
      </c>
      <c r="H39" s="189"/>
      <c r="I39" s="193"/>
      <c r="J39" s="194"/>
      <c r="K39" s="194"/>
      <c r="L39" s="194"/>
      <c r="M39" s="190" t="s">
        <v>10</v>
      </c>
      <c r="N39" s="190" t="s">
        <v>12</v>
      </c>
      <c r="O39" s="200" t="s">
        <v>11</v>
      </c>
      <c r="P39" s="213"/>
      <c r="Q39" s="247" t="s">
        <v>48</v>
      </c>
      <c r="R39" s="8"/>
      <c r="T39" s="8"/>
      <c r="V39" s="8"/>
      <c r="W39" s="8"/>
      <c r="X39" s="8"/>
      <c r="Y39" s="8"/>
      <c r="Z39" s="8"/>
      <c r="AA39" s="8"/>
      <c r="AB39" s="8"/>
      <c r="AC39" s="8"/>
    </row>
    <row r="40" spans="1:29" ht="18" x14ac:dyDescent="0.25">
      <c r="A40" s="248">
        <v>38</v>
      </c>
      <c r="B40" s="249"/>
      <c r="C40" s="250"/>
      <c r="D40" s="251"/>
      <c r="E40" s="186" t="s">
        <v>64</v>
      </c>
      <c r="F40" s="187"/>
      <c r="G40" s="188" t="s">
        <v>63</v>
      </c>
      <c r="H40" s="189"/>
      <c r="I40" s="201" t="s">
        <v>6</v>
      </c>
      <c r="J40" s="190" t="s">
        <v>7</v>
      </c>
      <c r="K40" s="190" t="s">
        <v>8</v>
      </c>
      <c r="L40" s="190" t="s">
        <v>9</v>
      </c>
      <c r="M40" s="190" t="s">
        <v>10</v>
      </c>
      <c r="N40" s="190" t="s">
        <v>12</v>
      </c>
      <c r="O40" s="200" t="s">
        <v>11</v>
      </c>
      <c r="P40" s="213"/>
      <c r="Q40" s="247"/>
      <c r="R40" s="8"/>
      <c r="T40" s="8"/>
      <c r="V40" s="8"/>
      <c r="W40" s="8"/>
      <c r="X40" s="8"/>
      <c r="Y40" s="8"/>
      <c r="Z40" s="8"/>
      <c r="AA40" s="8"/>
      <c r="AB40" s="8"/>
      <c r="AC40" s="8"/>
    </row>
    <row r="41" spans="1:29" ht="18" x14ac:dyDescent="0.25">
      <c r="A41" s="244">
        <v>39</v>
      </c>
      <c r="B41" s="249"/>
      <c r="C41" s="250"/>
      <c r="D41" s="251"/>
      <c r="E41" s="186" t="s">
        <v>64</v>
      </c>
      <c r="F41" s="187">
        <v>7</v>
      </c>
      <c r="G41" s="188" t="s">
        <v>63</v>
      </c>
      <c r="H41" s="189"/>
      <c r="I41" s="201" t="s">
        <v>6</v>
      </c>
      <c r="J41" s="190" t="s">
        <v>7</v>
      </c>
      <c r="K41" s="190" t="s">
        <v>8</v>
      </c>
      <c r="L41" s="190" t="s">
        <v>9</v>
      </c>
      <c r="M41" s="190" t="s">
        <v>10</v>
      </c>
      <c r="N41" s="190" t="s">
        <v>12</v>
      </c>
      <c r="O41" s="200" t="s">
        <v>11</v>
      </c>
      <c r="P41" s="213"/>
      <c r="Q41" s="247"/>
      <c r="R41" s="8"/>
      <c r="T41" s="8"/>
      <c r="V41" s="8"/>
      <c r="W41" s="8"/>
      <c r="X41" s="8"/>
      <c r="Y41" s="8"/>
      <c r="Z41" s="8"/>
      <c r="AA41" s="8"/>
      <c r="AB41" s="8"/>
      <c r="AC41" s="8"/>
    </row>
    <row r="42" spans="1:29" ht="18" x14ac:dyDescent="0.25">
      <c r="A42" s="244">
        <v>40</v>
      </c>
      <c r="B42" s="249"/>
      <c r="C42" s="245"/>
      <c r="D42" s="246"/>
      <c r="E42" s="186" t="s">
        <v>64</v>
      </c>
      <c r="F42" s="187">
        <v>12</v>
      </c>
      <c r="G42" s="188" t="s">
        <v>63</v>
      </c>
      <c r="H42" s="189"/>
      <c r="I42" s="201" t="s">
        <v>6</v>
      </c>
      <c r="J42" s="190" t="s">
        <v>7</v>
      </c>
      <c r="K42" s="190" t="s">
        <v>8</v>
      </c>
      <c r="L42" s="190" t="s">
        <v>9</v>
      </c>
      <c r="M42" s="190" t="s">
        <v>10</v>
      </c>
      <c r="N42" s="190" t="s">
        <v>12</v>
      </c>
      <c r="O42" s="200" t="s">
        <v>11</v>
      </c>
      <c r="P42" s="213" t="s">
        <v>17</v>
      </c>
      <c r="Q42" s="247"/>
      <c r="R42" s="8"/>
      <c r="T42" s="8"/>
      <c r="V42" s="8"/>
      <c r="W42" s="8"/>
      <c r="X42" s="8"/>
      <c r="Y42" s="8"/>
      <c r="Z42" s="8"/>
      <c r="AA42" s="8"/>
      <c r="AB42" s="8"/>
      <c r="AC42" s="8"/>
    </row>
    <row r="43" spans="1:29" ht="18" x14ac:dyDescent="0.25">
      <c r="A43" s="248">
        <v>41</v>
      </c>
      <c r="B43" s="249"/>
      <c r="C43" s="245"/>
      <c r="D43" s="246"/>
      <c r="E43" s="186" t="s">
        <v>64</v>
      </c>
      <c r="F43" s="187">
        <v>2</v>
      </c>
      <c r="G43" s="188" t="s">
        <v>63</v>
      </c>
      <c r="H43" s="189"/>
      <c r="I43" s="201"/>
      <c r="J43" s="190"/>
      <c r="K43" s="190" t="s">
        <v>8</v>
      </c>
      <c r="L43" s="190"/>
      <c r="M43" s="190"/>
      <c r="N43" s="190" t="s">
        <v>12</v>
      </c>
      <c r="O43" s="200" t="s">
        <v>11</v>
      </c>
      <c r="P43" s="213" t="s">
        <v>17</v>
      </c>
      <c r="Q43" s="247"/>
      <c r="R43" s="8"/>
      <c r="T43" s="8"/>
      <c r="V43" s="8"/>
      <c r="W43" s="8"/>
      <c r="X43" s="8"/>
      <c r="Y43" s="8"/>
      <c r="Z43" s="8"/>
      <c r="AA43" s="8"/>
      <c r="AB43" s="8"/>
      <c r="AC43" s="8"/>
    </row>
    <row r="44" spans="1:29" ht="18" x14ac:dyDescent="0.25">
      <c r="A44" s="244">
        <v>42</v>
      </c>
      <c r="B44" s="249"/>
      <c r="C44" s="245"/>
      <c r="D44" s="246"/>
      <c r="E44" s="186" t="s">
        <v>64</v>
      </c>
      <c r="F44" s="187">
        <v>15</v>
      </c>
      <c r="G44" s="188" t="s">
        <v>63</v>
      </c>
      <c r="H44" s="189"/>
      <c r="I44" s="201" t="s">
        <v>6</v>
      </c>
      <c r="J44" s="190" t="s">
        <v>7</v>
      </c>
      <c r="K44" s="190" t="s">
        <v>8</v>
      </c>
      <c r="L44" s="190" t="s">
        <v>9</v>
      </c>
      <c r="M44" s="190" t="s">
        <v>10</v>
      </c>
      <c r="N44" s="190" t="s">
        <v>12</v>
      </c>
      <c r="O44" s="200" t="s">
        <v>11</v>
      </c>
      <c r="P44" s="213" t="s">
        <v>17</v>
      </c>
      <c r="Q44" s="247"/>
      <c r="R44" s="8"/>
      <c r="T44" s="8"/>
      <c r="V44" s="8"/>
      <c r="W44" s="8"/>
      <c r="X44" s="8"/>
      <c r="Y44" s="8"/>
      <c r="Z44" s="8"/>
      <c r="AA44" s="8"/>
      <c r="AB44" s="8"/>
      <c r="AC44" s="8"/>
    </row>
    <row r="45" spans="1:29" ht="18" x14ac:dyDescent="0.25">
      <c r="A45" s="244">
        <v>43</v>
      </c>
      <c r="B45" s="249"/>
      <c r="C45" s="245"/>
      <c r="D45" s="246"/>
      <c r="E45" s="186" t="s">
        <v>64</v>
      </c>
      <c r="F45" s="187">
        <v>51</v>
      </c>
      <c r="G45" s="188" t="s">
        <v>63</v>
      </c>
      <c r="H45" s="189"/>
      <c r="I45" s="201" t="s">
        <v>6</v>
      </c>
      <c r="J45" s="190" t="s">
        <v>7</v>
      </c>
      <c r="K45" s="190" t="s">
        <v>8</v>
      </c>
      <c r="L45" s="190" t="s">
        <v>9</v>
      </c>
      <c r="M45" s="190" t="s">
        <v>10</v>
      </c>
      <c r="N45" s="190" t="s">
        <v>12</v>
      </c>
      <c r="O45" s="200" t="s">
        <v>11</v>
      </c>
      <c r="P45" s="213" t="s">
        <v>17</v>
      </c>
      <c r="Q45" s="247"/>
      <c r="R45" s="8"/>
      <c r="T45" s="8"/>
      <c r="V45" s="8"/>
      <c r="W45" s="8"/>
      <c r="X45" s="8"/>
      <c r="Y45" s="8"/>
      <c r="Z45" s="8"/>
      <c r="AA45" s="8"/>
      <c r="AB45" s="8"/>
      <c r="AC45" s="8"/>
    </row>
    <row r="46" spans="1:29" ht="18" x14ac:dyDescent="0.25">
      <c r="A46" s="248">
        <v>44</v>
      </c>
      <c r="B46" s="249"/>
      <c r="C46" s="245"/>
      <c r="D46" s="246"/>
      <c r="E46" s="186" t="s">
        <v>64</v>
      </c>
      <c r="F46" s="187">
        <v>61</v>
      </c>
      <c r="G46" s="188" t="s">
        <v>63</v>
      </c>
      <c r="H46" s="189"/>
      <c r="I46" s="201"/>
      <c r="J46" s="190" t="s">
        <v>7</v>
      </c>
      <c r="K46" s="190" t="s">
        <v>8</v>
      </c>
      <c r="L46" s="190" t="s">
        <v>9</v>
      </c>
      <c r="M46" s="190" t="s">
        <v>10</v>
      </c>
      <c r="N46" s="190" t="s">
        <v>12</v>
      </c>
      <c r="O46" s="200" t="s">
        <v>11</v>
      </c>
      <c r="P46" s="213" t="s">
        <v>17</v>
      </c>
      <c r="Q46" s="247"/>
      <c r="R46" s="8"/>
      <c r="T46" s="8"/>
      <c r="V46" s="8"/>
      <c r="W46" s="8"/>
      <c r="X46" s="8"/>
      <c r="Y46" s="8"/>
      <c r="Z46" s="8"/>
      <c r="AA46" s="8"/>
      <c r="AB46" s="8"/>
      <c r="AC46" s="8"/>
    </row>
    <row r="47" spans="1:29" ht="18" x14ac:dyDescent="0.25">
      <c r="A47" s="244">
        <v>45</v>
      </c>
      <c r="B47" s="249"/>
      <c r="C47" s="245"/>
      <c r="D47" s="246"/>
      <c r="E47" s="186" t="s">
        <v>64</v>
      </c>
      <c r="F47" s="191">
        <v>7</v>
      </c>
      <c r="G47" s="188" t="s">
        <v>63</v>
      </c>
      <c r="H47" s="189"/>
      <c r="I47" s="201" t="s">
        <v>6</v>
      </c>
      <c r="J47" s="190"/>
      <c r="K47" s="190"/>
      <c r="L47" s="190"/>
      <c r="M47" s="190"/>
      <c r="N47" s="190" t="s">
        <v>12</v>
      </c>
      <c r="O47" s="200" t="s">
        <v>11</v>
      </c>
      <c r="P47" s="213"/>
      <c r="Q47" s="247" t="s">
        <v>48</v>
      </c>
      <c r="R47" s="8"/>
      <c r="T47" s="8"/>
      <c r="V47" s="8"/>
      <c r="W47" s="8"/>
      <c r="X47" s="8"/>
      <c r="Y47" s="8"/>
      <c r="Z47" s="8"/>
      <c r="AA47" s="8"/>
      <c r="AB47" s="8"/>
      <c r="AC47" s="8"/>
    </row>
    <row r="48" spans="1:29" ht="18" x14ac:dyDescent="0.25">
      <c r="A48" s="244">
        <v>46</v>
      </c>
      <c r="B48" s="249"/>
      <c r="C48" s="245"/>
      <c r="D48" s="246"/>
      <c r="E48" s="186" t="s">
        <v>64</v>
      </c>
      <c r="F48" s="187">
        <v>8</v>
      </c>
      <c r="G48" s="188" t="s">
        <v>63</v>
      </c>
      <c r="H48" s="189"/>
      <c r="I48" s="201" t="s">
        <v>6</v>
      </c>
      <c r="J48" s="190" t="s">
        <v>7</v>
      </c>
      <c r="K48" s="190" t="s">
        <v>8</v>
      </c>
      <c r="L48" s="190" t="s">
        <v>9</v>
      </c>
      <c r="M48" s="190" t="s">
        <v>10</v>
      </c>
      <c r="N48" s="190" t="s">
        <v>12</v>
      </c>
      <c r="O48" s="200" t="s">
        <v>11</v>
      </c>
      <c r="P48" s="213" t="s">
        <v>17</v>
      </c>
      <c r="Q48" s="247"/>
      <c r="R48" s="8"/>
      <c r="T48" s="8"/>
      <c r="V48" s="8"/>
      <c r="W48" s="8"/>
      <c r="X48" s="8"/>
      <c r="Y48" s="8"/>
      <c r="Z48" s="8"/>
      <c r="AA48" s="8"/>
      <c r="AB48" s="8"/>
      <c r="AC48" s="8"/>
    </row>
    <row r="49" spans="1:29" ht="18" x14ac:dyDescent="0.25">
      <c r="A49" s="248">
        <v>47</v>
      </c>
      <c r="B49" s="249"/>
      <c r="C49" s="245"/>
      <c r="D49" s="246"/>
      <c r="E49" s="186" t="s">
        <v>64</v>
      </c>
      <c r="F49" s="191">
        <v>15</v>
      </c>
      <c r="G49" s="188" t="s">
        <v>63</v>
      </c>
      <c r="H49" s="189"/>
      <c r="I49" s="201" t="s">
        <v>6</v>
      </c>
      <c r="J49" s="190" t="s">
        <v>7</v>
      </c>
      <c r="K49" s="190" t="s">
        <v>8</v>
      </c>
      <c r="L49" s="190" t="s">
        <v>9</v>
      </c>
      <c r="M49" s="190" t="s">
        <v>10</v>
      </c>
      <c r="N49" s="190" t="s">
        <v>12</v>
      </c>
      <c r="O49" s="200" t="s">
        <v>11</v>
      </c>
      <c r="P49" s="213" t="s">
        <v>17</v>
      </c>
      <c r="Q49" s="247" t="s">
        <v>48</v>
      </c>
      <c r="R49" s="8"/>
      <c r="T49" s="8"/>
      <c r="V49" s="8"/>
      <c r="W49" s="8"/>
      <c r="X49" s="8"/>
      <c r="Y49" s="8"/>
      <c r="Z49" s="8"/>
      <c r="AA49" s="8"/>
      <c r="AB49" s="8"/>
      <c r="AC49" s="8"/>
    </row>
    <row r="50" spans="1:29" ht="18" x14ac:dyDescent="0.25">
      <c r="A50" s="244">
        <v>48</v>
      </c>
      <c r="B50" s="249"/>
      <c r="C50" s="245"/>
      <c r="D50" s="246"/>
      <c r="E50" s="186" t="s">
        <v>64</v>
      </c>
      <c r="F50" s="199">
        <v>21</v>
      </c>
      <c r="G50" s="188" t="s">
        <v>63</v>
      </c>
      <c r="H50" s="189"/>
      <c r="I50" s="201" t="s">
        <v>6</v>
      </c>
      <c r="J50" s="190" t="s">
        <v>7</v>
      </c>
      <c r="K50" s="190" t="s">
        <v>8</v>
      </c>
      <c r="L50" s="190" t="s">
        <v>9</v>
      </c>
      <c r="M50" s="190" t="s">
        <v>10</v>
      </c>
      <c r="N50" s="190" t="s">
        <v>12</v>
      </c>
      <c r="O50" s="200" t="s">
        <v>11</v>
      </c>
      <c r="P50" s="213"/>
      <c r="Q50" s="247" t="s">
        <v>48</v>
      </c>
      <c r="R50" s="8"/>
      <c r="T50" s="8"/>
      <c r="V50" s="8"/>
      <c r="W50" s="8"/>
      <c r="X50" s="8"/>
      <c r="Y50" s="8"/>
      <c r="Z50" s="8"/>
      <c r="AA50" s="8"/>
      <c r="AB50" s="8"/>
      <c r="AC50" s="8"/>
    </row>
    <row r="51" spans="1:29" ht="18" x14ac:dyDescent="0.25">
      <c r="A51" s="244">
        <v>49</v>
      </c>
      <c r="B51" s="249"/>
      <c r="C51" s="245"/>
      <c r="D51" s="246"/>
      <c r="E51" s="186" t="s">
        <v>64</v>
      </c>
      <c r="F51" s="191">
        <v>43</v>
      </c>
      <c r="G51" s="188" t="s">
        <v>63</v>
      </c>
      <c r="H51" s="189"/>
      <c r="I51" s="201" t="s">
        <v>6</v>
      </c>
      <c r="J51" s="190" t="s">
        <v>7</v>
      </c>
      <c r="K51" s="190" t="s">
        <v>8</v>
      </c>
      <c r="L51" s="190" t="s">
        <v>9</v>
      </c>
      <c r="M51" s="190" t="s">
        <v>10</v>
      </c>
      <c r="N51" s="190" t="s">
        <v>12</v>
      </c>
      <c r="O51" s="200" t="s">
        <v>11</v>
      </c>
      <c r="P51" s="213"/>
      <c r="Q51" s="247" t="s">
        <v>48</v>
      </c>
      <c r="R51" s="8"/>
      <c r="T51" s="8"/>
      <c r="V51" s="8"/>
      <c r="W51" s="8"/>
      <c r="X51" s="8"/>
      <c r="Y51" s="8"/>
      <c r="Z51" s="8"/>
      <c r="AA51" s="8"/>
      <c r="AB51" s="8"/>
      <c r="AC51" s="8"/>
    </row>
    <row r="52" spans="1:29" ht="18" x14ac:dyDescent="0.25">
      <c r="A52" s="248">
        <v>50</v>
      </c>
      <c r="B52" s="249"/>
      <c r="C52" s="245"/>
      <c r="D52" s="246"/>
      <c r="E52" s="186" t="s">
        <v>64</v>
      </c>
      <c r="F52" s="187">
        <v>13</v>
      </c>
      <c r="G52" s="188" t="s">
        <v>63</v>
      </c>
      <c r="H52" s="189"/>
      <c r="I52" s="201" t="s">
        <v>6</v>
      </c>
      <c r="J52" s="190" t="s">
        <v>7</v>
      </c>
      <c r="K52" s="190" t="s">
        <v>8</v>
      </c>
      <c r="L52" s="190" t="s">
        <v>9</v>
      </c>
      <c r="M52" s="190" t="s">
        <v>10</v>
      </c>
      <c r="N52" s="190" t="s">
        <v>12</v>
      </c>
      <c r="O52" s="200" t="s">
        <v>11</v>
      </c>
      <c r="P52" s="213"/>
      <c r="Q52" s="247"/>
      <c r="R52" s="8"/>
      <c r="T52" s="8"/>
      <c r="V52" s="8"/>
      <c r="W52" s="8"/>
      <c r="X52" s="8"/>
      <c r="Y52" s="8"/>
      <c r="Z52" s="8"/>
      <c r="AA52" s="8"/>
      <c r="AB52" s="8"/>
      <c r="AC52" s="8"/>
    </row>
    <row r="53" spans="1:29" ht="18" x14ac:dyDescent="0.25">
      <c r="A53" s="244">
        <v>51</v>
      </c>
      <c r="B53" s="249"/>
      <c r="C53" s="245"/>
      <c r="D53" s="246"/>
      <c r="E53" s="186" t="s">
        <v>64</v>
      </c>
      <c r="F53" s="187">
        <v>1</v>
      </c>
      <c r="G53" s="188" t="s">
        <v>63</v>
      </c>
      <c r="H53" s="189"/>
      <c r="I53" s="201" t="s">
        <v>6</v>
      </c>
      <c r="J53" s="190" t="s">
        <v>7</v>
      </c>
      <c r="K53" s="190" t="s">
        <v>8</v>
      </c>
      <c r="L53" s="190" t="s">
        <v>9</v>
      </c>
      <c r="M53" s="190" t="s">
        <v>10</v>
      </c>
      <c r="N53" s="190" t="s">
        <v>12</v>
      </c>
      <c r="O53" s="200" t="s">
        <v>11</v>
      </c>
      <c r="P53" s="213"/>
      <c r="Q53" s="247"/>
      <c r="R53" s="8"/>
      <c r="T53" s="8"/>
      <c r="V53" s="8"/>
      <c r="W53" s="8"/>
      <c r="X53" s="8"/>
      <c r="Y53" s="8"/>
      <c r="Z53" s="8"/>
      <c r="AA53" s="8"/>
      <c r="AB53" s="8"/>
      <c r="AC53" s="8"/>
    </row>
    <row r="54" spans="1:29" ht="18" x14ac:dyDescent="0.25">
      <c r="A54" s="244">
        <v>52</v>
      </c>
      <c r="B54" s="249"/>
      <c r="C54" s="245"/>
      <c r="D54" s="246"/>
      <c r="E54" s="186" t="s">
        <v>64</v>
      </c>
      <c r="F54" s="187">
        <v>18</v>
      </c>
      <c r="G54" s="188" t="s">
        <v>63</v>
      </c>
      <c r="H54" s="189"/>
      <c r="I54" s="201" t="s">
        <v>6</v>
      </c>
      <c r="J54" s="190" t="s">
        <v>7</v>
      </c>
      <c r="K54" s="190" t="s">
        <v>8</v>
      </c>
      <c r="L54" s="190" t="s">
        <v>9</v>
      </c>
      <c r="M54" s="190" t="s">
        <v>10</v>
      </c>
      <c r="N54" s="190" t="s">
        <v>12</v>
      </c>
      <c r="O54" s="200" t="s">
        <v>11</v>
      </c>
      <c r="P54" s="213"/>
      <c r="Q54" s="247"/>
      <c r="R54" s="8"/>
      <c r="T54" s="8"/>
      <c r="V54" s="8"/>
      <c r="W54" s="8"/>
      <c r="X54" s="8"/>
      <c r="Y54" s="8"/>
      <c r="Z54" s="8"/>
      <c r="AA54" s="8"/>
      <c r="AB54" s="8"/>
      <c r="AC54" s="8"/>
    </row>
    <row r="55" spans="1:29" ht="18" x14ac:dyDescent="0.25">
      <c r="A55" s="248">
        <v>53</v>
      </c>
      <c r="B55" s="249"/>
      <c r="C55" s="245"/>
      <c r="D55" s="246"/>
      <c r="E55" s="186" t="s">
        <v>64</v>
      </c>
      <c r="F55" s="187"/>
      <c r="G55" s="188" t="s">
        <v>63</v>
      </c>
      <c r="H55" s="189"/>
      <c r="I55" s="201" t="s">
        <v>6</v>
      </c>
      <c r="J55" s="190" t="s">
        <v>7</v>
      </c>
      <c r="K55" s="190" t="s">
        <v>8</v>
      </c>
      <c r="L55" s="190" t="s">
        <v>9</v>
      </c>
      <c r="M55" s="190" t="s">
        <v>10</v>
      </c>
      <c r="N55" s="190" t="s">
        <v>12</v>
      </c>
      <c r="O55" s="200" t="s">
        <v>11</v>
      </c>
      <c r="P55" s="213"/>
      <c r="Q55" s="247"/>
      <c r="R55" s="8"/>
      <c r="T55" s="8"/>
      <c r="V55" s="8"/>
      <c r="W55" s="8"/>
      <c r="X55" s="8"/>
      <c r="Y55" s="8"/>
      <c r="Z55" s="8"/>
      <c r="AA55" s="8"/>
      <c r="AB55" s="8"/>
      <c r="AC55" s="8"/>
    </row>
    <row r="56" spans="1:29" ht="18" x14ac:dyDescent="0.25">
      <c r="A56" s="244">
        <v>54</v>
      </c>
      <c r="B56" s="249"/>
      <c r="C56" s="245"/>
      <c r="D56" s="251"/>
      <c r="E56" s="186" t="s">
        <v>64</v>
      </c>
      <c r="F56" s="187"/>
      <c r="G56" s="188" t="s">
        <v>63</v>
      </c>
      <c r="H56" s="189"/>
      <c r="I56" s="201" t="s">
        <v>6</v>
      </c>
      <c r="J56" s="190" t="s">
        <v>7</v>
      </c>
      <c r="K56" s="190" t="s">
        <v>8</v>
      </c>
      <c r="L56" s="190" t="s">
        <v>9</v>
      </c>
      <c r="M56" s="190" t="s">
        <v>10</v>
      </c>
      <c r="N56" s="190" t="s">
        <v>12</v>
      </c>
      <c r="O56" s="200" t="s">
        <v>11</v>
      </c>
      <c r="P56" s="213"/>
      <c r="Q56" s="247"/>
      <c r="R56" s="8"/>
      <c r="T56" s="8"/>
      <c r="V56" s="8"/>
      <c r="W56" s="8"/>
      <c r="X56" s="8"/>
      <c r="Y56" s="8"/>
      <c r="Z56" s="8"/>
      <c r="AA56" s="8"/>
      <c r="AB56" s="8"/>
      <c r="AC56" s="8"/>
    </row>
    <row r="57" spans="1:29" ht="18" x14ac:dyDescent="0.25">
      <c r="A57" s="244">
        <v>83</v>
      </c>
      <c r="B57" s="249"/>
      <c r="C57" s="245"/>
      <c r="D57" s="246"/>
      <c r="E57" s="186" t="s">
        <v>64</v>
      </c>
      <c r="F57" s="187"/>
      <c r="G57" s="188" t="s">
        <v>63</v>
      </c>
      <c r="H57" s="189"/>
      <c r="I57" s="201"/>
      <c r="J57" s="190" t="s">
        <v>7</v>
      </c>
      <c r="K57" s="190" t="s">
        <v>8</v>
      </c>
      <c r="L57" s="190" t="s">
        <v>9</v>
      </c>
      <c r="M57" s="190" t="s">
        <v>10</v>
      </c>
      <c r="N57" s="190" t="s">
        <v>12</v>
      </c>
      <c r="O57" s="200" t="s">
        <v>11</v>
      </c>
      <c r="P57" s="213"/>
      <c r="Q57" s="247"/>
      <c r="R57" s="8"/>
      <c r="T57" s="8"/>
      <c r="V57" s="8"/>
      <c r="W57" s="8"/>
      <c r="X57" s="8"/>
      <c r="Y57" s="8"/>
      <c r="Z57" s="8"/>
      <c r="AA57" s="8"/>
      <c r="AB57" s="8"/>
      <c r="AC57" s="8"/>
    </row>
    <row r="58" spans="1:29" ht="18" x14ac:dyDescent="0.25">
      <c r="A58" s="248">
        <v>106</v>
      </c>
      <c r="B58" s="249"/>
      <c r="C58" s="245"/>
      <c r="D58" s="251"/>
      <c r="E58" s="186" t="s">
        <v>64</v>
      </c>
      <c r="F58" s="187"/>
      <c r="G58" s="188" t="s">
        <v>63</v>
      </c>
      <c r="H58" s="189"/>
      <c r="I58" s="194"/>
      <c r="J58" s="190" t="s">
        <v>7</v>
      </c>
      <c r="K58" s="190" t="s">
        <v>8</v>
      </c>
      <c r="L58" s="190" t="s">
        <v>9</v>
      </c>
      <c r="M58" s="190" t="s">
        <v>10</v>
      </c>
      <c r="N58" s="190" t="s">
        <v>12</v>
      </c>
      <c r="O58" s="200" t="s">
        <v>11</v>
      </c>
      <c r="P58" s="213"/>
      <c r="Q58" s="247"/>
      <c r="R58" s="8"/>
      <c r="T58" s="8"/>
      <c r="V58" s="8"/>
      <c r="W58" s="8"/>
      <c r="X58" s="8"/>
      <c r="Y58" s="8"/>
      <c r="Z58" s="8"/>
      <c r="AA58" s="8"/>
      <c r="AB58" s="8"/>
      <c r="AC58" s="8"/>
    </row>
    <row r="59" spans="1:29" ht="18" x14ac:dyDescent="0.25">
      <c r="A59" s="244">
        <v>55</v>
      </c>
      <c r="B59" s="249"/>
      <c r="C59" s="245"/>
      <c r="D59" s="246"/>
      <c r="E59" s="186" t="s">
        <v>64</v>
      </c>
      <c r="F59" s="187">
        <v>36</v>
      </c>
      <c r="G59" s="188" t="s">
        <v>63</v>
      </c>
      <c r="H59" s="189"/>
      <c r="I59" s="201"/>
      <c r="J59" s="190"/>
      <c r="K59" s="190" t="s">
        <v>8</v>
      </c>
      <c r="L59" s="190"/>
      <c r="M59" s="190"/>
      <c r="N59" s="190" t="s">
        <v>12</v>
      </c>
      <c r="O59" s="200" t="s">
        <v>11</v>
      </c>
      <c r="P59" s="213" t="s">
        <v>17</v>
      </c>
      <c r="Q59" s="247"/>
      <c r="R59" s="8"/>
      <c r="T59" s="8"/>
      <c r="V59" s="8"/>
      <c r="W59" s="8"/>
      <c r="X59" s="8"/>
      <c r="Y59" s="8"/>
      <c r="Z59" s="8"/>
      <c r="AA59" s="8"/>
      <c r="AB59" s="8"/>
      <c r="AC59" s="8"/>
    </row>
    <row r="60" spans="1:29" ht="18" x14ac:dyDescent="0.25">
      <c r="A60" s="244">
        <v>56</v>
      </c>
      <c r="B60" s="249"/>
      <c r="C60" s="245"/>
      <c r="D60" s="246"/>
      <c r="E60" s="186" t="s">
        <v>64</v>
      </c>
      <c r="F60" s="187">
        <v>14</v>
      </c>
      <c r="G60" s="188" t="s">
        <v>63</v>
      </c>
      <c r="H60" s="189"/>
      <c r="I60" s="201" t="s">
        <v>6</v>
      </c>
      <c r="J60" s="190" t="s">
        <v>7</v>
      </c>
      <c r="K60" s="190" t="s">
        <v>8</v>
      </c>
      <c r="L60" s="190" t="s">
        <v>9</v>
      </c>
      <c r="M60" s="190" t="s">
        <v>10</v>
      </c>
      <c r="N60" s="190" t="s">
        <v>12</v>
      </c>
      <c r="O60" s="200" t="s">
        <v>11</v>
      </c>
      <c r="P60" s="213"/>
      <c r="Q60" s="247"/>
      <c r="R60" s="8"/>
      <c r="T60" s="8"/>
      <c r="V60" s="8"/>
      <c r="W60" s="8"/>
      <c r="X60" s="8"/>
      <c r="Y60" s="8"/>
      <c r="Z60" s="8"/>
      <c r="AA60" s="8"/>
      <c r="AB60" s="8"/>
      <c r="AC60" s="8"/>
    </row>
    <row r="61" spans="1:29" ht="18" x14ac:dyDescent="0.25">
      <c r="A61" s="248">
        <v>57</v>
      </c>
      <c r="B61" s="249"/>
      <c r="C61" s="245"/>
      <c r="D61" s="246"/>
      <c r="E61" s="186" t="s">
        <v>64</v>
      </c>
      <c r="F61" s="187">
        <v>23</v>
      </c>
      <c r="G61" s="188" t="s">
        <v>63</v>
      </c>
      <c r="H61" s="189"/>
      <c r="I61" s="201" t="s">
        <v>6</v>
      </c>
      <c r="J61" s="190" t="s">
        <v>7</v>
      </c>
      <c r="K61" s="190" t="s">
        <v>8</v>
      </c>
      <c r="L61" s="190" t="s">
        <v>9</v>
      </c>
      <c r="M61" s="190" t="s">
        <v>10</v>
      </c>
      <c r="N61" s="190" t="s">
        <v>12</v>
      </c>
      <c r="O61" s="200" t="s">
        <v>11</v>
      </c>
      <c r="P61" s="213" t="s">
        <v>17</v>
      </c>
      <c r="Q61" s="247"/>
      <c r="R61" s="8"/>
      <c r="T61" s="8"/>
      <c r="V61" s="8"/>
      <c r="W61" s="8"/>
      <c r="X61" s="8"/>
      <c r="Y61" s="8"/>
      <c r="Z61" s="8"/>
      <c r="AA61" s="8"/>
      <c r="AB61" s="8"/>
      <c r="AC61" s="8"/>
    </row>
    <row r="62" spans="1:29" ht="18" x14ac:dyDescent="0.25">
      <c r="A62" s="244">
        <v>58</v>
      </c>
      <c r="B62" s="249"/>
      <c r="C62" s="245"/>
      <c r="D62" s="246"/>
      <c r="E62" s="186" t="s">
        <v>64</v>
      </c>
      <c r="F62" s="191">
        <v>6</v>
      </c>
      <c r="G62" s="188" t="s">
        <v>63</v>
      </c>
      <c r="H62" s="189"/>
      <c r="I62" s="201"/>
      <c r="J62" s="190"/>
      <c r="K62" s="190"/>
      <c r="L62" s="190"/>
      <c r="M62" s="190"/>
      <c r="N62" s="190" t="s">
        <v>12</v>
      </c>
      <c r="O62" s="200" t="s">
        <v>11</v>
      </c>
      <c r="P62" s="213"/>
      <c r="Q62" s="247" t="s">
        <v>48</v>
      </c>
      <c r="R62" s="8"/>
      <c r="T62" s="8"/>
      <c r="V62" s="8"/>
      <c r="W62" s="8"/>
      <c r="X62" s="8"/>
      <c r="Y62" s="8"/>
      <c r="Z62" s="8"/>
      <c r="AA62" s="8"/>
      <c r="AB62" s="8"/>
      <c r="AC62" s="8"/>
    </row>
    <row r="63" spans="1:29" ht="18" x14ac:dyDescent="0.25">
      <c r="A63" s="244">
        <v>59</v>
      </c>
      <c r="B63" s="249"/>
      <c r="C63" s="245"/>
      <c r="D63" s="246"/>
      <c r="E63" s="186" t="s">
        <v>64</v>
      </c>
      <c r="F63" s="187">
        <v>18</v>
      </c>
      <c r="G63" s="188" t="s">
        <v>63</v>
      </c>
      <c r="H63" s="189"/>
      <c r="I63" s="201" t="s">
        <v>6</v>
      </c>
      <c r="J63" s="190" t="s">
        <v>7</v>
      </c>
      <c r="K63" s="190" t="s">
        <v>8</v>
      </c>
      <c r="L63" s="190" t="s">
        <v>9</v>
      </c>
      <c r="M63" s="190" t="s">
        <v>10</v>
      </c>
      <c r="N63" s="190" t="s">
        <v>12</v>
      </c>
      <c r="O63" s="200" t="s">
        <v>11</v>
      </c>
      <c r="P63" s="213" t="s">
        <v>17</v>
      </c>
      <c r="Q63" s="247"/>
      <c r="R63" s="8"/>
      <c r="T63" s="8"/>
      <c r="V63" s="8"/>
      <c r="W63" s="8"/>
      <c r="X63" s="8"/>
      <c r="Y63" s="8"/>
      <c r="Z63" s="8"/>
      <c r="AA63" s="8"/>
      <c r="AB63" s="8"/>
      <c r="AC63" s="8"/>
    </row>
    <row r="64" spans="1:29" ht="18" x14ac:dyDescent="0.25">
      <c r="A64" s="248">
        <v>60</v>
      </c>
      <c r="B64" s="249"/>
      <c r="C64" s="245"/>
      <c r="D64" s="246"/>
      <c r="E64" s="186" t="s">
        <v>64</v>
      </c>
      <c r="F64" s="187">
        <v>27</v>
      </c>
      <c r="G64" s="188" t="s">
        <v>63</v>
      </c>
      <c r="H64" s="189"/>
      <c r="I64" s="201"/>
      <c r="J64" s="190"/>
      <c r="K64" s="190"/>
      <c r="L64" s="190"/>
      <c r="M64" s="190"/>
      <c r="N64" s="190" t="s">
        <v>12</v>
      </c>
      <c r="O64" s="200" t="s">
        <v>11</v>
      </c>
      <c r="P64" s="213"/>
      <c r="Q64" s="247"/>
      <c r="R64" s="8"/>
      <c r="T64" s="8"/>
      <c r="V64" s="8"/>
      <c r="W64" s="8"/>
      <c r="X64" s="8"/>
      <c r="Y64" s="8"/>
      <c r="Z64" s="8"/>
      <c r="AA64" s="8"/>
      <c r="AB64" s="8"/>
      <c r="AC64" s="8"/>
    </row>
    <row r="65" spans="1:29" ht="18" x14ac:dyDescent="0.25">
      <c r="A65" s="244">
        <v>61</v>
      </c>
      <c r="B65" s="249"/>
      <c r="C65" s="245"/>
      <c r="D65" s="246"/>
      <c r="E65" s="186" t="s">
        <v>64</v>
      </c>
      <c r="F65" s="198">
        <v>15</v>
      </c>
      <c r="G65" s="188" t="s">
        <v>63</v>
      </c>
      <c r="H65" s="189"/>
      <c r="I65" s="201"/>
      <c r="J65" s="190"/>
      <c r="K65" s="190"/>
      <c r="L65" s="190"/>
      <c r="M65" s="190"/>
      <c r="N65" s="190"/>
      <c r="O65" s="200" t="s">
        <v>11</v>
      </c>
      <c r="P65" s="213" t="s">
        <v>17</v>
      </c>
      <c r="Q65" s="247"/>
      <c r="R65" s="8"/>
      <c r="T65" s="8"/>
      <c r="V65" s="8"/>
      <c r="W65" s="8"/>
      <c r="X65" s="8"/>
      <c r="Y65" s="8"/>
      <c r="Z65" s="8"/>
      <c r="AA65" s="8"/>
      <c r="AB65" s="8"/>
      <c r="AC65" s="8"/>
    </row>
    <row r="66" spans="1:29" ht="18" x14ac:dyDescent="0.25">
      <c r="A66" s="244">
        <v>62</v>
      </c>
      <c r="B66" s="249"/>
      <c r="C66" s="245"/>
      <c r="D66" s="246"/>
      <c r="E66" s="186" t="s">
        <v>64</v>
      </c>
      <c r="F66" s="187">
        <v>28</v>
      </c>
      <c r="G66" s="188" t="s">
        <v>63</v>
      </c>
      <c r="H66" s="189"/>
      <c r="I66" s="201" t="s">
        <v>6</v>
      </c>
      <c r="J66" s="190" t="s">
        <v>7</v>
      </c>
      <c r="K66" s="190" t="s">
        <v>8</v>
      </c>
      <c r="L66" s="190" t="s">
        <v>9</v>
      </c>
      <c r="M66" s="190" t="s">
        <v>10</v>
      </c>
      <c r="N66" s="190" t="s">
        <v>12</v>
      </c>
      <c r="O66" s="200" t="s">
        <v>11</v>
      </c>
      <c r="P66" s="213"/>
      <c r="Q66" s="247"/>
      <c r="R66" s="8"/>
      <c r="T66" s="8"/>
      <c r="V66" s="8"/>
      <c r="W66" s="8"/>
      <c r="X66" s="8"/>
      <c r="Y66" s="8"/>
      <c r="Z66" s="8"/>
      <c r="AA66" s="8"/>
      <c r="AB66" s="8"/>
      <c r="AC66" s="8"/>
    </row>
    <row r="67" spans="1:29" ht="18" x14ac:dyDescent="0.25">
      <c r="A67" s="248">
        <v>63</v>
      </c>
      <c r="B67" s="249"/>
      <c r="C67" s="245"/>
      <c r="D67" s="246"/>
      <c r="E67" s="186" t="s">
        <v>64</v>
      </c>
      <c r="F67" s="187">
        <v>15</v>
      </c>
      <c r="G67" s="188" t="s">
        <v>63</v>
      </c>
      <c r="H67" s="189"/>
      <c r="I67" s="201" t="s">
        <v>6</v>
      </c>
      <c r="J67" s="190" t="s">
        <v>7</v>
      </c>
      <c r="K67" s="190" t="s">
        <v>8</v>
      </c>
      <c r="L67" s="190" t="s">
        <v>9</v>
      </c>
      <c r="M67" s="190" t="s">
        <v>10</v>
      </c>
      <c r="N67" s="190" t="s">
        <v>12</v>
      </c>
      <c r="O67" s="200" t="s">
        <v>11</v>
      </c>
      <c r="P67" s="213"/>
      <c r="Q67" s="247"/>
      <c r="R67" s="8"/>
      <c r="T67" s="8"/>
      <c r="V67" s="8"/>
      <c r="W67" s="8"/>
      <c r="X67" s="8"/>
      <c r="Y67" s="8"/>
      <c r="Z67" s="8"/>
      <c r="AA67" s="8"/>
      <c r="AB67" s="8"/>
      <c r="AC67" s="8"/>
    </row>
    <row r="68" spans="1:29" ht="18" x14ac:dyDescent="0.25">
      <c r="A68" s="244">
        <v>64</v>
      </c>
      <c r="B68" s="249"/>
      <c r="C68" s="245"/>
      <c r="D68" s="246"/>
      <c r="E68" s="186" t="s">
        <v>64</v>
      </c>
      <c r="F68" s="191">
        <v>10</v>
      </c>
      <c r="G68" s="188" t="s">
        <v>63</v>
      </c>
      <c r="H68" s="189"/>
      <c r="I68" s="201" t="s">
        <v>6</v>
      </c>
      <c r="J68" s="190" t="s">
        <v>7</v>
      </c>
      <c r="K68" s="190" t="s">
        <v>8</v>
      </c>
      <c r="L68" s="190" t="s">
        <v>9</v>
      </c>
      <c r="M68" s="190" t="s">
        <v>10</v>
      </c>
      <c r="N68" s="190" t="s">
        <v>12</v>
      </c>
      <c r="O68" s="200" t="s">
        <v>11</v>
      </c>
      <c r="P68" s="213" t="s">
        <v>17</v>
      </c>
      <c r="Q68" s="247" t="s">
        <v>48</v>
      </c>
      <c r="R68" s="8"/>
      <c r="T68" s="8"/>
      <c r="V68" s="8"/>
      <c r="W68" s="8"/>
      <c r="X68" s="8"/>
      <c r="Y68" s="8"/>
      <c r="Z68" s="8"/>
      <c r="AA68" s="8"/>
      <c r="AB68" s="8"/>
      <c r="AC68" s="8"/>
    </row>
    <row r="69" spans="1:29" ht="18" x14ac:dyDescent="0.25">
      <c r="A69" s="244">
        <v>65</v>
      </c>
      <c r="B69" s="249"/>
      <c r="C69" s="245"/>
      <c r="D69" s="251"/>
      <c r="E69" s="186" t="s">
        <v>64</v>
      </c>
      <c r="F69" s="187">
        <v>12</v>
      </c>
      <c r="G69" s="188" t="s">
        <v>63</v>
      </c>
      <c r="H69" s="189"/>
      <c r="I69" s="194"/>
      <c r="J69" s="194"/>
      <c r="K69" s="194"/>
      <c r="L69" s="194"/>
      <c r="M69" s="190" t="s">
        <v>10</v>
      </c>
      <c r="N69" s="190" t="s">
        <v>12</v>
      </c>
      <c r="O69" s="200" t="s">
        <v>11</v>
      </c>
      <c r="P69" s="213"/>
      <c r="Q69" s="247"/>
      <c r="R69" s="8"/>
      <c r="T69" s="8"/>
      <c r="V69" s="8"/>
      <c r="W69" s="8"/>
      <c r="X69" s="8"/>
      <c r="Y69" s="8"/>
      <c r="Z69" s="8"/>
      <c r="AA69" s="8"/>
      <c r="AB69" s="8"/>
      <c r="AC69" s="8"/>
    </row>
    <row r="70" spans="1:29" ht="18" x14ac:dyDescent="0.25">
      <c r="A70" s="248">
        <v>66</v>
      </c>
      <c r="B70" s="249"/>
      <c r="C70" s="245"/>
      <c r="D70" s="246"/>
      <c r="E70" s="186" t="s">
        <v>64</v>
      </c>
      <c r="F70" s="187">
        <v>3</v>
      </c>
      <c r="G70" s="188" t="s">
        <v>63</v>
      </c>
      <c r="H70" s="189"/>
      <c r="I70" s="201" t="s">
        <v>6</v>
      </c>
      <c r="J70" s="190"/>
      <c r="K70" s="190"/>
      <c r="L70" s="190"/>
      <c r="M70" s="190"/>
      <c r="N70" s="190" t="s">
        <v>12</v>
      </c>
      <c r="O70" s="200" t="s">
        <v>11</v>
      </c>
      <c r="P70" s="213" t="s">
        <v>17</v>
      </c>
      <c r="Q70" s="247"/>
      <c r="R70" s="8"/>
      <c r="T70" s="8"/>
      <c r="V70" s="8"/>
      <c r="W70" s="8"/>
      <c r="X70" s="8"/>
      <c r="Y70" s="8"/>
      <c r="Z70" s="8"/>
      <c r="AA70" s="8"/>
      <c r="AB70" s="8"/>
      <c r="AC70" s="8"/>
    </row>
    <row r="71" spans="1:29" ht="18" x14ac:dyDescent="0.25">
      <c r="A71" s="244">
        <v>67</v>
      </c>
      <c r="B71" s="249"/>
      <c r="C71" s="245"/>
      <c r="D71" s="246"/>
      <c r="E71" s="186" t="s">
        <v>64</v>
      </c>
      <c r="F71" s="187">
        <v>24</v>
      </c>
      <c r="G71" s="188" t="s">
        <v>63</v>
      </c>
      <c r="H71" s="189"/>
      <c r="I71" s="201" t="s">
        <v>6</v>
      </c>
      <c r="J71" s="190" t="s">
        <v>7</v>
      </c>
      <c r="K71" s="190" t="s">
        <v>8</v>
      </c>
      <c r="L71" s="190" t="s">
        <v>9</v>
      </c>
      <c r="M71" s="190" t="s">
        <v>10</v>
      </c>
      <c r="N71" s="190" t="s">
        <v>12</v>
      </c>
      <c r="O71" s="200" t="s">
        <v>11</v>
      </c>
      <c r="P71" s="213"/>
      <c r="Q71" s="247"/>
      <c r="R71" s="8"/>
      <c r="T71" s="8"/>
      <c r="V71" s="8"/>
      <c r="W71" s="8"/>
      <c r="X71" s="8"/>
      <c r="Y71" s="8"/>
      <c r="Z71" s="8"/>
      <c r="AA71" s="8"/>
      <c r="AB71" s="8"/>
      <c r="AC71" s="8"/>
    </row>
    <row r="72" spans="1:29" ht="18" x14ac:dyDescent="0.25">
      <c r="A72" s="244">
        <v>68</v>
      </c>
      <c r="B72" s="249"/>
      <c r="C72" s="245"/>
      <c r="D72" s="246"/>
      <c r="E72" s="186" t="s">
        <v>64</v>
      </c>
      <c r="F72" s="187">
        <v>3</v>
      </c>
      <c r="G72" s="188" t="s">
        <v>63</v>
      </c>
      <c r="H72" s="189"/>
      <c r="I72" s="201" t="s">
        <v>6</v>
      </c>
      <c r="J72" s="190" t="s">
        <v>7</v>
      </c>
      <c r="K72" s="190" t="s">
        <v>8</v>
      </c>
      <c r="L72" s="190" t="s">
        <v>9</v>
      </c>
      <c r="M72" s="190" t="s">
        <v>10</v>
      </c>
      <c r="N72" s="190" t="s">
        <v>12</v>
      </c>
      <c r="O72" s="200" t="s">
        <v>11</v>
      </c>
      <c r="P72" s="213"/>
      <c r="Q72" s="247"/>
      <c r="R72" s="8"/>
      <c r="T72" s="8"/>
      <c r="V72" s="8"/>
      <c r="W72" s="8"/>
      <c r="X72" s="8"/>
      <c r="Y72" s="8"/>
      <c r="Z72" s="8"/>
      <c r="AA72" s="8"/>
      <c r="AB72" s="8"/>
      <c r="AC72" s="8"/>
    </row>
    <row r="73" spans="1:29" ht="18" x14ac:dyDescent="0.25">
      <c r="A73" s="248">
        <v>69</v>
      </c>
      <c r="B73" s="249"/>
      <c r="C73" s="245"/>
      <c r="D73" s="246"/>
      <c r="E73" s="186" t="s">
        <v>64</v>
      </c>
      <c r="F73" s="191">
        <v>8</v>
      </c>
      <c r="G73" s="188" t="s">
        <v>63</v>
      </c>
      <c r="H73" s="189"/>
      <c r="I73" s="201"/>
      <c r="J73" s="190" t="s">
        <v>7</v>
      </c>
      <c r="K73" s="190" t="s">
        <v>8</v>
      </c>
      <c r="L73" s="190" t="s">
        <v>9</v>
      </c>
      <c r="M73" s="190" t="s">
        <v>10</v>
      </c>
      <c r="N73" s="190" t="s">
        <v>12</v>
      </c>
      <c r="O73" s="200" t="s">
        <v>11</v>
      </c>
      <c r="P73" s="213"/>
      <c r="Q73" s="247" t="s">
        <v>48</v>
      </c>
      <c r="R73" s="8"/>
      <c r="T73" s="8"/>
      <c r="V73" s="8"/>
      <c r="W73" s="8"/>
      <c r="X73" s="8"/>
      <c r="Y73" s="8"/>
      <c r="Z73" s="8"/>
      <c r="AA73" s="8"/>
      <c r="AB73" s="8"/>
      <c r="AC73" s="8"/>
    </row>
    <row r="74" spans="1:29" ht="18" x14ac:dyDescent="0.25">
      <c r="A74" s="244">
        <v>70</v>
      </c>
      <c r="B74" s="249"/>
      <c r="C74" s="245"/>
      <c r="D74" s="246"/>
      <c r="E74" s="186" t="s">
        <v>64</v>
      </c>
      <c r="F74" s="187">
        <v>13</v>
      </c>
      <c r="G74" s="188" t="s">
        <v>63</v>
      </c>
      <c r="H74" s="189"/>
      <c r="I74" s="201" t="s">
        <v>6</v>
      </c>
      <c r="J74" s="190" t="s">
        <v>7</v>
      </c>
      <c r="K74" s="190" t="s">
        <v>8</v>
      </c>
      <c r="L74" s="190" t="s">
        <v>9</v>
      </c>
      <c r="M74" s="190" t="s">
        <v>10</v>
      </c>
      <c r="N74" s="190" t="s">
        <v>12</v>
      </c>
      <c r="O74" s="200" t="s">
        <v>11</v>
      </c>
      <c r="P74" s="213" t="s">
        <v>17</v>
      </c>
      <c r="Q74" s="247"/>
      <c r="R74" s="8"/>
      <c r="T74" s="8"/>
      <c r="V74" s="8"/>
      <c r="W74" s="8"/>
      <c r="X74" s="8"/>
      <c r="Y74" s="8"/>
      <c r="Z74" s="8"/>
      <c r="AA74" s="8"/>
      <c r="AB74" s="8"/>
      <c r="AC74" s="8"/>
    </row>
    <row r="75" spans="1:29" ht="18" x14ac:dyDescent="0.25">
      <c r="A75" s="244">
        <v>71</v>
      </c>
      <c r="B75" s="249"/>
      <c r="C75" s="245"/>
      <c r="D75" s="246"/>
      <c r="E75" s="186" t="s">
        <v>64</v>
      </c>
      <c r="F75" s="199">
        <v>26</v>
      </c>
      <c r="G75" s="188" t="s">
        <v>63</v>
      </c>
      <c r="H75" s="189"/>
      <c r="I75" s="201" t="s">
        <v>6</v>
      </c>
      <c r="J75" s="190" t="s">
        <v>7</v>
      </c>
      <c r="K75" s="190" t="s">
        <v>8</v>
      </c>
      <c r="L75" s="190" t="s">
        <v>9</v>
      </c>
      <c r="M75" s="190" t="s">
        <v>10</v>
      </c>
      <c r="N75" s="190" t="s">
        <v>12</v>
      </c>
      <c r="O75" s="200" t="s">
        <v>11</v>
      </c>
      <c r="P75" s="213" t="s">
        <v>17</v>
      </c>
      <c r="Q75" s="247" t="s">
        <v>48</v>
      </c>
      <c r="R75" s="8"/>
      <c r="T75" s="8"/>
      <c r="V75" s="8"/>
      <c r="W75" s="8"/>
      <c r="X75" s="8"/>
      <c r="Y75" s="8"/>
      <c r="Z75" s="8"/>
      <c r="AA75" s="8"/>
      <c r="AB75" s="8"/>
      <c r="AC75" s="8"/>
    </row>
    <row r="76" spans="1:29" ht="18" x14ac:dyDescent="0.25">
      <c r="A76" s="248">
        <v>72</v>
      </c>
      <c r="B76" s="249"/>
      <c r="C76" s="245"/>
      <c r="D76" s="246"/>
      <c r="E76" s="186" t="s">
        <v>64</v>
      </c>
      <c r="F76" s="187">
        <v>8</v>
      </c>
      <c r="G76" s="188" t="s">
        <v>63</v>
      </c>
      <c r="H76" s="189"/>
      <c r="I76" s="201" t="s">
        <v>6</v>
      </c>
      <c r="J76" s="190" t="s">
        <v>7</v>
      </c>
      <c r="K76" s="190" t="s">
        <v>8</v>
      </c>
      <c r="L76" s="190" t="s">
        <v>9</v>
      </c>
      <c r="M76" s="190" t="s">
        <v>10</v>
      </c>
      <c r="N76" s="190" t="s">
        <v>12</v>
      </c>
      <c r="O76" s="200" t="s">
        <v>11</v>
      </c>
      <c r="P76" s="213"/>
      <c r="Q76" s="247"/>
      <c r="R76" s="8"/>
      <c r="T76" s="8"/>
      <c r="V76" s="8"/>
      <c r="W76" s="8"/>
      <c r="X76" s="8"/>
      <c r="Y76" s="8"/>
      <c r="Z76" s="8"/>
      <c r="AA76" s="8"/>
      <c r="AB76" s="8"/>
      <c r="AC76" s="8"/>
    </row>
    <row r="77" spans="1:29" ht="18" x14ac:dyDescent="0.25">
      <c r="A77" s="244">
        <v>73</v>
      </c>
      <c r="B77" s="249"/>
      <c r="C77" s="245"/>
      <c r="D77" s="246"/>
      <c r="E77" s="186" t="s">
        <v>64</v>
      </c>
      <c r="F77" s="187">
        <v>22</v>
      </c>
      <c r="G77" s="188" t="s">
        <v>63</v>
      </c>
      <c r="H77" s="189"/>
      <c r="I77" s="201" t="s">
        <v>6</v>
      </c>
      <c r="J77" s="190" t="s">
        <v>7</v>
      </c>
      <c r="K77" s="190" t="s">
        <v>8</v>
      </c>
      <c r="L77" s="190" t="s">
        <v>9</v>
      </c>
      <c r="M77" s="190" t="s">
        <v>10</v>
      </c>
      <c r="N77" s="190" t="s">
        <v>12</v>
      </c>
      <c r="O77" s="200" t="s">
        <v>11</v>
      </c>
      <c r="P77" s="213" t="s">
        <v>17</v>
      </c>
      <c r="Q77" s="247"/>
      <c r="R77" s="8"/>
      <c r="T77" s="8"/>
      <c r="V77" s="8"/>
      <c r="W77" s="8"/>
      <c r="X77" s="8"/>
      <c r="Y77" s="8"/>
      <c r="Z77" s="8"/>
      <c r="AA77" s="8"/>
      <c r="AB77" s="8"/>
      <c r="AC77" s="8"/>
    </row>
    <row r="78" spans="1:29" ht="18" x14ac:dyDescent="0.25">
      <c r="A78" s="244">
        <v>74</v>
      </c>
      <c r="B78" s="249"/>
      <c r="C78" s="245"/>
      <c r="D78" s="246"/>
      <c r="E78" s="186" t="s">
        <v>64</v>
      </c>
      <c r="F78" s="187">
        <v>2</v>
      </c>
      <c r="G78" s="188" t="s">
        <v>63</v>
      </c>
      <c r="H78" s="189"/>
      <c r="I78" s="201" t="s">
        <v>6</v>
      </c>
      <c r="J78" s="190" t="s">
        <v>7</v>
      </c>
      <c r="K78" s="190" t="s">
        <v>8</v>
      </c>
      <c r="L78" s="190" t="s">
        <v>9</v>
      </c>
      <c r="M78" s="190" t="s">
        <v>10</v>
      </c>
      <c r="N78" s="190" t="s">
        <v>12</v>
      </c>
      <c r="O78" s="200" t="s">
        <v>11</v>
      </c>
      <c r="P78" s="213"/>
      <c r="Q78" s="247"/>
      <c r="R78" s="8"/>
      <c r="T78" s="8"/>
      <c r="V78" s="8"/>
      <c r="W78" s="8"/>
      <c r="X78" s="8"/>
      <c r="Y78" s="8"/>
      <c r="Z78" s="8"/>
      <c r="AA78" s="8"/>
      <c r="AB78" s="8"/>
      <c r="AC78" s="8"/>
    </row>
    <row r="79" spans="1:29" ht="18" x14ac:dyDescent="0.25">
      <c r="A79" s="248">
        <v>75</v>
      </c>
      <c r="B79" s="249"/>
      <c r="C79" s="245"/>
      <c r="D79" s="246"/>
      <c r="E79" s="186" t="s">
        <v>64</v>
      </c>
      <c r="F79" s="191">
        <v>2</v>
      </c>
      <c r="G79" s="188" t="s">
        <v>63</v>
      </c>
      <c r="H79" s="189"/>
      <c r="I79" s="201" t="s">
        <v>6</v>
      </c>
      <c r="J79" s="190" t="s">
        <v>7</v>
      </c>
      <c r="K79" s="190" t="s">
        <v>8</v>
      </c>
      <c r="L79" s="190" t="s">
        <v>9</v>
      </c>
      <c r="M79" s="190" t="s">
        <v>10</v>
      </c>
      <c r="N79" s="190" t="s">
        <v>12</v>
      </c>
      <c r="O79" s="200" t="s">
        <v>11</v>
      </c>
      <c r="P79" s="213" t="s">
        <v>17</v>
      </c>
      <c r="Q79" s="247" t="s">
        <v>48</v>
      </c>
      <c r="R79" s="8"/>
      <c r="T79" s="8"/>
      <c r="V79" s="8"/>
      <c r="W79" s="8"/>
      <c r="X79" s="8"/>
      <c r="Y79" s="8"/>
      <c r="Z79" s="8"/>
      <c r="AA79" s="8"/>
      <c r="AB79" s="8"/>
      <c r="AC79" s="8"/>
    </row>
    <row r="80" spans="1:29" ht="18" x14ac:dyDescent="0.25">
      <c r="A80" s="244">
        <v>76</v>
      </c>
      <c r="B80" s="249"/>
      <c r="C80" s="245"/>
      <c r="D80" s="246"/>
      <c r="E80" s="186" t="s">
        <v>64</v>
      </c>
      <c r="F80" s="191">
        <v>18</v>
      </c>
      <c r="G80" s="188" t="s">
        <v>63</v>
      </c>
      <c r="H80" s="189"/>
      <c r="I80" s="201" t="s">
        <v>6</v>
      </c>
      <c r="J80" s="190" t="s">
        <v>7</v>
      </c>
      <c r="K80" s="190" t="s">
        <v>8</v>
      </c>
      <c r="L80" s="190" t="s">
        <v>9</v>
      </c>
      <c r="M80" s="190" t="s">
        <v>10</v>
      </c>
      <c r="N80" s="190" t="s">
        <v>12</v>
      </c>
      <c r="O80" s="200" t="s">
        <v>11</v>
      </c>
      <c r="P80" s="213"/>
      <c r="Q80" s="247" t="s">
        <v>48</v>
      </c>
      <c r="R80" s="8"/>
      <c r="T80" s="8"/>
      <c r="V80" s="8"/>
      <c r="W80" s="8"/>
      <c r="X80" s="8"/>
      <c r="Y80" s="8"/>
      <c r="Z80" s="8"/>
      <c r="AA80" s="8"/>
      <c r="AB80" s="8"/>
      <c r="AC80" s="8"/>
    </row>
    <row r="81" spans="1:29" ht="18" x14ac:dyDescent="0.25">
      <c r="A81" s="244">
        <v>77</v>
      </c>
      <c r="B81" s="249"/>
      <c r="C81" s="245"/>
      <c r="D81" s="246"/>
      <c r="E81" s="186" t="s">
        <v>64</v>
      </c>
      <c r="F81" s="191">
        <v>4</v>
      </c>
      <c r="G81" s="188" t="s">
        <v>63</v>
      </c>
      <c r="H81" s="189"/>
      <c r="I81" s="201"/>
      <c r="J81" s="190"/>
      <c r="K81" s="190" t="s">
        <v>8</v>
      </c>
      <c r="L81" s="190"/>
      <c r="M81" s="190"/>
      <c r="N81" s="190"/>
      <c r="O81" s="200" t="s">
        <v>11</v>
      </c>
      <c r="P81" s="213"/>
      <c r="Q81" s="247" t="s">
        <v>48</v>
      </c>
      <c r="R81" s="8"/>
      <c r="T81" s="8"/>
      <c r="V81" s="8"/>
      <c r="W81" s="8"/>
      <c r="X81" s="8"/>
      <c r="Y81" s="8"/>
      <c r="Z81" s="8"/>
      <c r="AA81" s="8"/>
      <c r="AB81" s="8"/>
      <c r="AC81" s="8"/>
    </row>
    <row r="82" spans="1:29" ht="18" x14ac:dyDescent="0.25">
      <c r="A82" s="248">
        <v>78</v>
      </c>
      <c r="B82" s="249"/>
      <c r="C82" s="245"/>
      <c r="D82" s="251"/>
      <c r="E82" s="186" t="s">
        <v>64</v>
      </c>
      <c r="F82" s="187">
        <v>24</v>
      </c>
      <c r="G82" s="188" t="s">
        <v>63</v>
      </c>
      <c r="H82" s="189"/>
      <c r="I82" s="193"/>
      <c r="J82" s="190" t="s">
        <v>7</v>
      </c>
      <c r="K82" s="190" t="s">
        <v>8</v>
      </c>
      <c r="L82" s="190" t="s">
        <v>9</v>
      </c>
      <c r="M82" s="190" t="s">
        <v>10</v>
      </c>
      <c r="N82" s="190" t="s">
        <v>12</v>
      </c>
      <c r="O82" s="200" t="s">
        <v>11</v>
      </c>
      <c r="P82" s="213"/>
      <c r="Q82" s="247"/>
      <c r="R82" s="8"/>
      <c r="T82" s="8"/>
      <c r="V82" s="8"/>
      <c r="W82" s="8"/>
      <c r="X82" s="8"/>
      <c r="Y82" s="8"/>
      <c r="Z82" s="8"/>
      <c r="AA82" s="8"/>
      <c r="AB82" s="8"/>
      <c r="AC82" s="8"/>
    </row>
    <row r="83" spans="1:29" ht="18" x14ac:dyDescent="0.25">
      <c r="A83" s="244">
        <v>79</v>
      </c>
      <c r="B83" s="249"/>
      <c r="C83" s="245"/>
      <c r="D83" s="246"/>
      <c r="E83" s="186" t="s">
        <v>64</v>
      </c>
      <c r="F83" s="187">
        <v>6</v>
      </c>
      <c r="G83" s="188" t="s">
        <v>63</v>
      </c>
      <c r="H83" s="189"/>
      <c r="I83" s="201"/>
      <c r="J83" s="190"/>
      <c r="K83" s="190" t="s">
        <v>8</v>
      </c>
      <c r="L83" s="190"/>
      <c r="M83" s="190"/>
      <c r="N83" s="190" t="s">
        <v>12</v>
      </c>
      <c r="O83" s="200" t="s">
        <v>11</v>
      </c>
      <c r="P83" s="213"/>
      <c r="Q83" s="247"/>
      <c r="R83" s="8"/>
      <c r="T83" s="8"/>
      <c r="V83" s="8"/>
      <c r="W83" s="8"/>
      <c r="X83" s="8"/>
      <c r="Y83" s="8"/>
      <c r="Z83" s="8"/>
      <c r="AA83" s="8"/>
      <c r="AB83" s="8"/>
      <c r="AC83" s="8"/>
    </row>
    <row r="84" spans="1:29" ht="18" x14ac:dyDescent="0.25">
      <c r="A84" s="244">
        <v>80</v>
      </c>
      <c r="B84" s="249"/>
      <c r="C84" s="245"/>
      <c r="D84" s="246"/>
      <c r="E84" s="186" t="s">
        <v>64</v>
      </c>
      <c r="F84" s="187">
        <v>3</v>
      </c>
      <c r="G84" s="188" t="s">
        <v>63</v>
      </c>
      <c r="H84" s="189"/>
      <c r="I84" s="201"/>
      <c r="J84" s="190"/>
      <c r="K84" s="190" t="s">
        <v>8</v>
      </c>
      <c r="L84" s="190"/>
      <c r="M84" s="190"/>
      <c r="N84" s="190" t="s">
        <v>12</v>
      </c>
      <c r="O84" s="200" t="s">
        <v>11</v>
      </c>
      <c r="P84" s="213" t="s">
        <v>17</v>
      </c>
      <c r="Q84" s="247"/>
      <c r="R84" s="8"/>
      <c r="T84" s="8"/>
      <c r="V84" s="8"/>
      <c r="W84" s="8"/>
      <c r="X84" s="8"/>
      <c r="Y84" s="8"/>
      <c r="Z84" s="8"/>
      <c r="AA84" s="8"/>
      <c r="AB84" s="8"/>
      <c r="AC84" s="8"/>
    </row>
    <row r="85" spans="1:29" ht="18" x14ac:dyDescent="0.25">
      <c r="A85" s="248">
        <v>81</v>
      </c>
      <c r="B85" s="249"/>
      <c r="C85" s="245"/>
      <c r="D85" s="246"/>
      <c r="E85" s="186" t="s">
        <v>64</v>
      </c>
      <c r="F85" s="187">
        <v>4</v>
      </c>
      <c r="G85" s="188" t="s">
        <v>63</v>
      </c>
      <c r="H85" s="189"/>
      <c r="I85" s="201" t="s">
        <v>6</v>
      </c>
      <c r="J85" s="190" t="s">
        <v>7</v>
      </c>
      <c r="K85" s="190" t="s">
        <v>8</v>
      </c>
      <c r="L85" s="190" t="s">
        <v>9</v>
      </c>
      <c r="M85" s="190" t="s">
        <v>10</v>
      </c>
      <c r="N85" s="190" t="s">
        <v>12</v>
      </c>
      <c r="O85" s="200" t="s">
        <v>11</v>
      </c>
      <c r="P85" s="213" t="s">
        <v>17</v>
      </c>
      <c r="Q85" s="247"/>
      <c r="R85" s="8"/>
      <c r="T85" s="8"/>
      <c r="V85" s="8"/>
      <c r="W85" s="8"/>
      <c r="X85" s="8"/>
      <c r="Y85" s="8"/>
      <c r="Z85" s="8"/>
      <c r="AA85" s="8"/>
      <c r="AB85" s="8"/>
      <c r="AC85" s="8"/>
    </row>
    <row r="86" spans="1:29" ht="18" x14ac:dyDescent="0.25">
      <c r="A86" s="244">
        <v>82</v>
      </c>
      <c r="B86" s="249"/>
      <c r="C86" s="245"/>
      <c r="D86" s="246"/>
      <c r="E86" s="186" t="s">
        <v>64</v>
      </c>
      <c r="F86" s="187">
        <v>6</v>
      </c>
      <c r="G86" s="188" t="s">
        <v>63</v>
      </c>
      <c r="H86" s="189"/>
      <c r="I86" s="201" t="s">
        <v>6</v>
      </c>
      <c r="J86" s="190" t="s">
        <v>7</v>
      </c>
      <c r="K86" s="190" t="s">
        <v>8</v>
      </c>
      <c r="L86" s="190" t="s">
        <v>9</v>
      </c>
      <c r="M86" s="190" t="s">
        <v>10</v>
      </c>
      <c r="N86" s="190" t="s">
        <v>12</v>
      </c>
      <c r="O86" s="200" t="s">
        <v>11</v>
      </c>
      <c r="P86" s="213"/>
      <c r="Q86" s="247"/>
      <c r="R86" s="8"/>
      <c r="T86" s="8"/>
      <c r="V86" s="8"/>
      <c r="W86" s="8"/>
      <c r="X86" s="8"/>
      <c r="Y86" s="8"/>
      <c r="Z86" s="8"/>
      <c r="AA86" s="8"/>
      <c r="AB86" s="8"/>
      <c r="AC86" s="8"/>
    </row>
    <row r="87" spans="1:29" ht="18" x14ac:dyDescent="0.25">
      <c r="A87" s="244">
        <v>84</v>
      </c>
      <c r="B87" s="249"/>
      <c r="C87" s="245"/>
      <c r="D87" s="246"/>
      <c r="E87" s="186" t="s">
        <v>64</v>
      </c>
      <c r="F87" s="191">
        <v>14</v>
      </c>
      <c r="G87" s="188" t="s">
        <v>63</v>
      </c>
      <c r="H87" s="189"/>
      <c r="I87" s="201"/>
      <c r="J87" s="190" t="s">
        <v>7</v>
      </c>
      <c r="K87" s="190" t="s">
        <v>8</v>
      </c>
      <c r="L87" s="190" t="s">
        <v>9</v>
      </c>
      <c r="M87" s="190" t="s">
        <v>10</v>
      </c>
      <c r="N87" s="190" t="s">
        <v>12</v>
      </c>
      <c r="O87" s="200" t="s">
        <v>11</v>
      </c>
      <c r="P87" s="213"/>
      <c r="Q87" s="247" t="s">
        <v>48</v>
      </c>
      <c r="R87" s="8"/>
      <c r="T87" s="8"/>
      <c r="V87" s="8"/>
      <c r="W87" s="8"/>
      <c r="X87" s="8"/>
      <c r="Y87" s="8"/>
      <c r="Z87" s="8"/>
      <c r="AA87" s="8"/>
      <c r="AB87" s="8"/>
      <c r="AC87" s="8"/>
    </row>
    <row r="88" spans="1:29" ht="18" x14ac:dyDescent="0.25">
      <c r="A88" s="248">
        <v>85</v>
      </c>
      <c r="B88" s="249"/>
      <c r="C88" s="245"/>
      <c r="D88" s="246"/>
      <c r="E88" s="186" t="s">
        <v>64</v>
      </c>
      <c r="F88" s="187">
        <v>16</v>
      </c>
      <c r="G88" s="188" t="s">
        <v>63</v>
      </c>
      <c r="H88" s="189"/>
      <c r="I88" s="201" t="s">
        <v>6</v>
      </c>
      <c r="J88" s="190" t="s">
        <v>7</v>
      </c>
      <c r="K88" s="190" t="s">
        <v>8</v>
      </c>
      <c r="L88" s="190" t="s">
        <v>9</v>
      </c>
      <c r="M88" s="190" t="s">
        <v>10</v>
      </c>
      <c r="N88" s="190" t="s">
        <v>12</v>
      </c>
      <c r="O88" s="200" t="s">
        <v>11</v>
      </c>
      <c r="P88" s="213"/>
      <c r="Q88" s="247"/>
      <c r="R88" s="8"/>
      <c r="T88" s="8"/>
      <c r="V88" s="8"/>
      <c r="W88" s="8"/>
      <c r="X88" s="8"/>
      <c r="Y88" s="8"/>
      <c r="Z88" s="8"/>
      <c r="AA88" s="8"/>
      <c r="AB88" s="8"/>
      <c r="AC88" s="8"/>
    </row>
    <row r="89" spans="1:29" ht="18" x14ac:dyDescent="0.25">
      <c r="A89" s="244">
        <v>86</v>
      </c>
      <c r="B89" s="249"/>
      <c r="C89" s="245"/>
      <c r="D89" s="246"/>
      <c r="E89" s="186" t="s">
        <v>64</v>
      </c>
      <c r="F89" s="187">
        <v>20</v>
      </c>
      <c r="G89" s="188" t="s">
        <v>63</v>
      </c>
      <c r="H89" s="189"/>
      <c r="I89" s="201" t="s">
        <v>6</v>
      </c>
      <c r="J89" s="190" t="s">
        <v>7</v>
      </c>
      <c r="K89" s="190" t="s">
        <v>8</v>
      </c>
      <c r="L89" s="190" t="s">
        <v>9</v>
      </c>
      <c r="M89" s="190" t="s">
        <v>10</v>
      </c>
      <c r="N89" s="190" t="s">
        <v>12</v>
      </c>
      <c r="O89" s="200" t="s">
        <v>11</v>
      </c>
      <c r="P89" s="213"/>
      <c r="Q89" s="247"/>
      <c r="R89" s="8"/>
      <c r="T89" s="8"/>
      <c r="V89" s="8"/>
      <c r="W89" s="8"/>
      <c r="X89" s="8"/>
      <c r="Y89" s="8"/>
      <c r="Z89" s="8"/>
      <c r="AA89" s="8"/>
      <c r="AB89" s="8"/>
      <c r="AC89" s="8"/>
    </row>
    <row r="90" spans="1:29" ht="18" x14ac:dyDescent="0.25">
      <c r="A90" s="244">
        <v>87</v>
      </c>
      <c r="B90" s="249"/>
      <c r="C90" s="245"/>
      <c r="D90" s="246"/>
      <c r="E90" s="186" t="s">
        <v>64</v>
      </c>
      <c r="F90" s="187">
        <v>11</v>
      </c>
      <c r="G90" s="188" t="s">
        <v>63</v>
      </c>
      <c r="H90" s="189"/>
      <c r="I90" s="201"/>
      <c r="J90" s="190"/>
      <c r="K90" s="190" t="s">
        <v>8</v>
      </c>
      <c r="L90" s="190"/>
      <c r="M90" s="190"/>
      <c r="N90" s="190"/>
      <c r="O90" s="200" t="s">
        <v>11</v>
      </c>
      <c r="P90" s="213"/>
      <c r="Q90" s="247"/>
      <c r="R90" s="8"/>
      <c r="T90" s="8"/>
      <c r="V90" s="8"/>
      <c r="W90" s="8"/>
      <c r="X90" s="8"/>
      <c r="Y90" s="8"/>
      <c r="Z90" s="8"/>
      <c r="AA90" s="8"/>
      <c r="AB90" s="8"/>
      <c r="AC90" s="8"/>
    </row>
    <row r="91" spans="1:29" ht="18" x14ac:dyDescent="0.25">
      <c r="A91" s="248">
        <v>88</v>
      </c>
      <c r="B91" s="249"/>
      <c r="C91" s="245"/>
      <c r="D91" s="246"/>
      <c r="E91" s="186" t="s">
        <v>64</v>
      </c>
      <c r="F91" s="187">
        <v>26</v>
      </c>
      <c r="G91" s="188" t="s">
        <v>63</v>
      </c>
      <c r="H91" s="189"/>
      <c r="I91" s="201" t="s">
        <v>6</v>
      </c>
      <c r="J91" s="190" t="s">
        <v>7</v>
      </c>
      <c r="K91" s="190" t="s">
        <v>8</v>
      </c>
      <c r="L91" s="190" t="s">
        <v>9</v>
      </c>
      <c r="M91" s="190" t="s">
        <v>10</v>
      </c>
      <c r="N91" s="190" t="s">
        <v>12</v>
      </c>
      <c r="O91" s="200" t="s">
        <v>11</v>
      </c>
      <c r="P91" s="213"/>
      <c r="Q91" s="247"/>
      <c r="R91" s="8"/>
      <c r="T91" s="8"/>
      <c r="V91" s="8"/>
      <c r="W91" s="8"/>
      <c r="X91" s="8"/>
      <c r="Y91" s="8"/>
      <c r="Z91" s="8"/>
      <c r="AA91" s="8"/>
      <c r="AB91" s="8"/>
      <c r="AC91" s="8"/>
    </row>
    <row r="92" spans="1:29" ht="18" x14ac:dyDescent="0.25">
      <c r="A92" s="244">
        <v>89</v>
      </c>
      <c r="B92" s="249"/>
      <c r="C92" s="245"/>
      <c r="D92" s="246"/>
      <c r="E92" s="186" t="s">
        <v>64</v>
      </c>
      <c r="F92" s="187">
        <v>17</v>
      </c>
      <c r="G92" s="188" t="s">
        <v>63</v>
      </c>
      <c r="H92" s="189"/>
      <c r="I92" s="201"/>
      <c r="J92" s="190"/>
      <c r="K92" s="190"/>
      <c r="L92" s="190"/>
      <c r="M92" s="190"/>
      <c r="N92" s="190" t="s">
        <v>12</v>
      </c>
      <c r="O92" s="200" t="s">
        <v>11</v>
      </c>
      <c r="P92" s="213"/>
      <c r="Q92" s="247"/>
      <c r="R92" s="8"/>
      <c r="T92" s="8"/>
      <c r="V92" s="8"/>
      <c r="W92" s="8"/>
      <c r="X92" s="8"/>
      <c r="Y92" s="8"/>
      <c r="Z92" s="8"/>
      <c r="AA92" s="8"/>
      <c r="AB92" s="8"/>
      <c r="AC92" s="8"/>
    </row>
    <row r="93" spans="1:29" ht="18" x14ac:dyDescent="0.25">
      <c r="A93" s="244">
        <v>90</v>
      </c>
      <c r="B93" s="249"/>
      <c r="C93" s="245"/>
      <c r="D93" s="246"/>
      <c r="E93" s="186" t="s">
        <v>64</v>
      </c>
      <c r="F93" s="187">
        <v>14</v>
      </c>
      <c r="G93" s="188" t="s">
        <v>63</v>
      </c>
      <c r="H93" s="189"/>
      <c r="I93" s="201"/>
      <c r="J93" s="190"/>
      <c r="K93" s="190"/>
      <c r="L93" s="190"/>
      <c r="M93" s="190"/>
      <c r="N93" s="190" t="s">
        <v>12</v>
      </c>
      <c r="O93" s="200" t="s">
        <v>11</v>
      </c>
      <c r="P93" s="213" t="s">
        <v>17</v>
      </c>
      <c r="Q93" s="247"/>
      <c r="R93" s="8"/>
      <c r="T93" s="8"/>
      <c r="V93" s="8"/>
      <c r="W93" s="8"/>
      <c r="X93" s="8"/>
      <c r="Y93" s="8"/>
      <c r="Z93" s="8"/>
      <c r="AA93" s="8"/>
      <c r="AB93" s="8"/>
      <c r="AC93" s="8"/>
    </row>
    <row r="94" spans="1:29" ht="18" x14ac:dyDescent="0.25">
      <c r="A94" s="248">
        <v>91</v>
      </c>
      <c r="B94" s="249"/>
      <c r="C94" s="245"/>
      <c r="D94" s="246"/>
      <c r="E94" s="186" t="s">
        <v>64</v>
      </c>
      <c r="F94" s="187">
        <v>10</v>
      </c>
      <c r="G94" s="188" t="s">
        <v>63</v>
      </c>
      <c r="H94" s="189"/>
      <c r="I94" s="201"/>
      <c r="J94" s="190" t="s">
        <v>7</v>
      </c>
      <c r="K94" s="190" t="s">
        <v>8</v>
      </c>
      <c r="L94" s="190" t="s">
        <v>9</v>
      </c>
      <c r="M94" s="190" t="s">
        <v>10</v>
      </c>
      <c r="N94" s="190" t="s">
        <v>12</v>
      </c>
      <c r="O94" s="200" t="s">
        <v>11</v>
      </c>
      <c r="P94" s="213" t="s">
        <v>17</v>
      </c>
      <c r="Q94" s="247"/>
      <c r="R94" s="8"/>
      <c r="T94" s="8"/>
      <c r="V94" s="8"/>
      <c r="W94" s="8"/>
      <c r="X94" s="8"/>
      <c r="Y94" s="8"/>
      <c r="Z94" s="8"/>
      <c r="AA94" s="8"/>
      <c r="AB94" s="8"/>
      <c r="AC94" s="8"/>
    </row>
    <row r="95" spans="1:29" ht="18" x14ac:dyDescent="0.25">
      <c r="A95" s="244">
        <v>92</v>
      </c>
      <c r="B95" s="249"/>
      <c r="C95" s="245"/>
      <c r="D95" s="246"/>
      <c r="E95" s="186" t="s">
        <v>64</v>
      </c>
      <c r="F95" s="187">
        <v>3</v>
      </c>
      <c r="G95" s="188" t="s">
        <v>63</v>
      </c>
      <c r="H95" s="189"/>
      <c r="I95" s="201"/>
      <c r="J95" s="190"/>
      <c r="K95" s="190" t="s">
        <v>8</v>
      </c>
      <c r="L95" s="190"/>
      <c r="M95" s="190"/>
      <c r="N95" s="190" t="s">
        <v>12</v>
      </c>
      <c r="O95" s="200" t="s">
        <v>11</v>
      </c>
      <c r="P95" s="213"/>
      <c r="Q95" s="247"/>
      <c r="R95" s="8"/>
      <c r="T95" s="8"/>
      <c r="V95" s="8"/>
      <c r="W95" s="8"/>
      <c r="X95" s="8"/>
      <c r="Y95" s="8"/>
      <c r="Z95" s="8"/>
      <c r="AA95" s="8"/>
      <c r="AB95" s="8"/>
      <c r="AC95" s="8"/>
    </row>
    <row r="96" spans="1:29" ht="18" x14ac:dyDescent="0.25">
      <c r="A96" s="244">
        <v>93</v>
      </c>
      <c r="B96" s="249"/>
      <c r="C96" s="245"/>
      <c r="D96" s="246"/>
      <c r="E96" s="186" t="s">
        <v>64</v>
      </c>
      <c r="F96" s="187">
        <v>17</v>
      </c>
      <c r="G96" s="188" t="s">
        <v>63</v>
      </c>
      <c r="H96" s="189"/>
      <c r="I96" s="201" t="s">
        <v>6</v>
      </c>
      <c r="J96" s="190" t="s">
        <v>7</v>
      </c>
      <c r="K96" s="190" t="s">
        <v>8</v>
      </c>
      <c r="L96" s="190" t="s">
        <v>9</v>
      </c>
      <c r="M96" s="190" t="s">
        <v>10</v>
      </c>
      <c r="N96" s="190" t="s">
        <v>12</v>
      </c>
      <c r="O96" s="200" t="s">
        <v>11</v>
      </c>
      <c r="P96" s="213" t="s">
        <v>17</v>
      </c>
      <c r="Q96" s="247"/>
      <c r="R96" s="8"/>
      <c r="T96" s="8"/>
      <c r="V96" s="8"/>
      <c r="W96" s="8"/>
      <c r="X96" s="8"/>
      <c r="Y96" s="8"/>
      <c r="Z96" s="8"/>
      <c r="AA96" s="8"/>
      <c r="AB96" s="8"/>
      <c r="AC96" s="8"/>
    </row>
    <row r="97" spans="1:29" ht="18" x14ac:dyDescent="0.25">
      <c r="A97" s="248">
        <v>94</v>
      </c>
      <c r="B97" s="249"/>
      <c r="C97" s="250"/>
      <c r="D97" s="246"/>
      <c r="E97" s="186" t="s">
        <v>64</v>
      </c>
      <c r="F97" s="187">
        <v>13</v>
      </c>
      <c r="G97" s="188" t="s">
        <v>63</v>
      </c>
      <c r="H97" s="189"/>
      <c r="I97" s="201"/>
      <c r="J97" s="190"/>
      <c r="K97" s="190" t="s">
        <v>8</v>
      </c>
      <c r="L97" s="190"/>
      <c r="M97" s="190"/>
      <c r="N97" s="190"/>
      <c r="O97" s="200"/>
      <c r="P97" s="213"/>
      <c r="Q97" s="247"/>
      <c r="R97" s="8"/>
      <c r="T97" s="8"/>
      <c r="V97" s="8"/>
      <c r="W97" s="8"/>
      <c r="X97" s="8"/>
      <c r="Y97" s="8"/>
      <c r="Z97" s="8"/>
      <c r="AA97" s="8"/>
      <c r="AB97" s="8"/>
      <c r="AC97" s="8"/>
    </row>
    <row r="98" spans="1:29" ht="18" x14ac:dyDescent="0.25">
      <c r="A98" s="244">
        <v>95</v>
      </c>
      <c r="B98" s="249"/>
      <c r="C98" s="245"/>
      <c r="D98" s="246"/>
      <c r="E98" s="186" t="s">
        <v>64</v>
      </c>
      <c r="F98" s="187">
        <v>31</v>
      </c>
      <c r="G98" s="188" t="s">
        <v>63</v>
      </c>
      <c r="H98" s="189"/>
      <c r="I98" s="201" t="s">
        <v>6</v>
      </c>
      <c r="J98" s="190" t="s">
        <v>7</v>
      </c>
      <c r="K98" s="190" t="s">
        <v>8</v>
      </c>
      <c r="L98" s="190" t="s">
        <v>9</v>
      </c>
      <c r="M98" s="190" t="s">
        <v>10</v>
      </c>
      <c r="N98" s="190" t="s">
        <v>12</v>
      </c>
      <c r="O98" s="200" t="s">
        <v>11</v>
      </c>
      <c r="P98" s="213"/>
      <c r="Q98" s="247"/>
      <c r="R98" s="8"/>
      <c r="T98" s="8"/>
      <c r="V98" s="8"/>
      <c r="W98" s="8"/>
      <c r="X98" s="8"/>
      <c r="Y98" s="8"/>
      <c r="Z98" s="8"/>
      <c r="AA98" s="8"/>
      <c r="AB98" s="8"/>
      <c r="AC98" s="8"/>
    </row>
    <row r="99" spans="1:29" ht="18" x14ac:dyDescent="0.25">
      <c r="A99" s="244">
        <v>96</v>
      </c>
      <c r="B99" s="249"/>
      <c r="C99" s="245"/>
      <c r="D99" s="246"/>
      <c r="E99" s="186" t="s">
        <v>64</v>
      </c>
      <c r="F99" s="191">
        <v>11</v>
      </c>
      <c r="G99" s="188" t="s">
        <v>63</v>
      </c>
      <c r="H99" s="189"/>
      <c r="I99" s="201"/>
      <c r="J99" s="190"/>
      <c r="K99" s="190"/>
      <c r="L99" s="190"/>
      <c r="M99" s="190"/>
      <c r="N99" s="190"/>
      <c r="O99" s="200" t="s">
        <v>11</v>
      </c>
      <c r="P99" s="213" t="s">
        <v>17</v>
      </c>
      <c r="Q99" s="247" t="s">
        <v>48</v>
      </c>
      <c r="R99" s="8"/>
      <c r="T99" s="8"/>
      <c r="V99" s="8"/>
      <c r="W99" s="8"/>
      <c r="X99" s="8"/>
      <c r="Y99" s="8"/>
      <c r="Z99" s="8"/>
      <c r="AA99" s="8"/>
      <c r="AB99" s="8"/>
      <c r="AC99" s="8"/>
    </row>
    <row r="100" spans="1:29" ht="18" x14ac:dyDescent="0.25">
      <c r="A100" s="248">
        <v>97</v>
      </c>
      <c r="B100" s="249"/>
      <c r="C100" s="245"/>
      <c r="D100" s="246"/>
      <c r="E100" s="186" t="s">
        <v>64</v>
      </c>
      <c r="F100" s="187">
        <v>37</v>
      </c>
      <c r="G100" s="188" t="s">
        <v>63</v>
      </c>
      <c r="H100" s="189"/>
      <c r="I100" s="201" t="s">
        <v>6</v>
      </c>
      <c r="J100" s="190" t="s">
        <v>7</v>
      </c>
      <c r="K100" s="190" t="s">
        <v>8</v>
      </c>
      <c r="L100" s="190" t="s">
        <v>9</v>
      </c>
      <c r="M100" s="190" t="s">
        <v>10</v>
      </c>
      <c r="N100" s="190" t="s">
        <v>12</v>
      </c>
      <c r="O100" s="200" t="s">
        <v>11</v>
      </c>
      <c r="P100" s="213"/>
      <c r="Q100" s="247"/>
      <c r="R100" s="8"/>
      <c r="T100" s="8"/>
      <c r="V100" s="8"/>
      <c r="W100" s="8"/>
      <c r="X100" s="8"/>
      <c r="Y100" s="8"/>
      <c r="Z100" s="8"/>
      <c r="AA100" s="8"/>
      <c r="AB100" s="8"/>
      <c r="AC100" s="8"/>
    </row>
    <row r="101" spans="1:29" ht="18" x14ac:dyDescent="0.25">
      <c r="A101" s="244">
        <v>98</v>
      </c>
      <c r="B101" s="249"/>
      <c r="C101" s="245"/>
      <c r="D101" s="246"/>
      <c r="E101" s="186" t="s">
        <v>64</v>
      </c>
      <c r="F101" s="187">
        <v>34</v>
      </c>
      <c r="G101" s="188" t="s">
        <v>63</v>
      </c>
      <c r="H101" s="189"/>
      <c r="I101" s="201" t="s">
        <v>6</v>
      </c>
      <c r="J101" s="190" t="s">
        <v>7</v>
      </c>
      <c r="K101" s="190" t="s">
        <v>8</v>
      </c>
      <c r="L101" s="190" t="s">
        <v>9</v>
      </c>
      <c r="M101" s="190" t="s">
        <v>10</v>
      </c>
      <c r="N101" s="190" t="s">
        <v>12</v>
      </c>
      <c r="O101" s="200" t="s">
        <v>11</v>
      </c>
      <c r="P101" s="213"/>
      <c r="Q101" s="247"/>
      <c r="R101" s="8"/>
      <c r="T101" s="8"/>
      <c r="V101" s="8"/>
      <c r="W101" s="8"/>
      <c r="X101" s="8"/>
      <c r="Y101" s="8"/>
      <c r="Z101" s="8"/>
      <c r="AA101" s="8"/>
      <c r="AB101" s="8"/>
      <c r="AC101" s="8"/>
    </row>
    <row r="102" spans="1:29" ht="18" x14ac:dyDescent="0.25">
      <c r="A102" s="244">
        <v>99</v>
      </c>
      <c r="B102" s="249"/>
      <c r="C102" s="245"/>
      <c r="D102" s="246"/>
      <c r="E102" s="186" t="s">
        <v>64</v>
      </c>
      <c r="F102" s="187">
        <v>59</v>
      </c>
      <c r="G102" s="188" t="s">
        <v>63</v>
      </c>
      <c r="H102" s="189"/>
      <c r="I102" s="201" t="s">
        <v>6</v>
      </c>
      <c r="J102" s="190" t="s">
        <v>7</v>
      </c>
      <c r="K102" s="190" t="s">
        <v>8</v>
      </c>
      <c r="L102" s="190" t="s">
        <v>9</v>
      </c>
      <c r="M102" s="190" t="s">
        <v>10</v>
      </c>
      <c r="N102" s="190" t="s">
        <v>12</v>
      </c>
      <c r="O102" s="200" t="s">
        <v>11</v>
      </c>
      <c r="P102" s="213" t="s">
        <v>17</v>
      </c>
      <c r="Q102" s="247"/>
      <c r="R102" s="8"/>
      <c r="T102" s="8"/>
      <c r="V102" s="8"/>
      <c r="W102" s="8"/>
      <c r="X102" s="8"/>
      <c r="Y102" s="8"/>
      <c r="Z102" s="8"/>
      <c r="AA102" s="8"/>
      <c r="AB102" s="8"/>
      <c r="AC102" s="8"/>
    </row>
    <row r="103" spans="1:29" ht="18" x14ac:dyDescent="0.25">
      <c r="A103" s="248">
        <v>100</v>
      </c>
      <c r="B103" s="249"/>
      <c r="C103" s="245"/>
      <c r="D103" s="246"/>
      <c r="E103" s="186" t="s">
        <v>64</v>
      </c>
      <c r="F103" s="187">
        <v>18</v>
      </c>
      <c r="G103" s="188" t="s">
        <v>63</v>
      </c>
      <c r="H103" s="189"/>
      <c r="I103" s="201"/>
      <c r="J103" s="190"/>
      <c r="K103" s="190" t="s">
        <v>8</v>
      </c>
      <c r="L103" s="190"/>
      <c r="M103" s="190" t="s">
        <v>10</v>
      </c>
      <c r="N103" s="190" t="s">
        <v>12</v>
      </c>
      <c r="O103" s="200" t="s">
        <v>11</v>
      </c>
      <c r="P103" s="213"/>
      <c r="Q103" s="247"/>
      <c r="R103" s="8"/>
      <c r="T103" s="8"/>
      <c r="V103" s="8"/>
      <c r="W103" s="8"/>
      <c r="X103" s="8"/>
      <c r="Y103" s="8"/>
      <c r="Z103" s="8"/>
      <c r="AA103" s="8"/>
      <c r="AB103" s="8"/>
      <c r="AC103" s="8"/>
    </row>
    <row r="104" spans="1:29" ht="18" x14ac:dyDescent="0.25">
      <c r="A104" s="244">
        <v>104</v>
      </c>
      <c r="B104" s="249"/>
      <c r="C104" s="245"/>
      <c r="D104" s="246"/>
      <c r="E104" s="186" t="s">
        <v>64</v>
      </c>
      <c r="F104" s="187">
        <v>3</v>
      </c>
      <c r="G104" s="188" t="s">
        <v>63</v>
      </c>
      <c r="H104" s="189"/>
      <c r="I104" s="201" t="s">
        <v>6</v>
      </c>
      <c r="J104" s="190" t="s">
        <v>7</v>
      </c>
      <c r="K104" s="190" t="s">
        <v>8</v>
      </c>
      <c r="L104" s="190" t="s">
        <v>9</v>
      </c>
      <c r="M104" s="190" t="s">
        <v>10</v>
      </c>
      <c r="N104" s="190" t="s">
        <v>12</v>
      </c>
      <c r="O104" s="200" t="s">
        <v>11</v>
      </c>
      <c r="P104" s="213"/>
      <c r="Q104" s="247"/>
      <c r="R104" s="8"/>
      <c r="T104" s="8"/>
      <c r="V104" s="8"/>
      <c r="W104" s="8"/>
      <c r="X104" s="8"/>
      <c r="Y104" s="8"/>
      <c r="Z104" s="8"/>
      <c r="AA104" s="8"/>
      <c r="AB104" s="8"/>
      <c r="AC104" s="8"/>
    </row>
    <row r="105" spans="1:29" ht="18" x14ac:dyDescent="0.25">
      <c r="A105" s="244">
        <v>101</v>
      </c>
      <c r="B105" s="249"/>
      <c r="C105" s="245"/>
      <c r="D105" s="251"/>
      <c r="E105" s="186" t="s">
        <v>64</v>
      </c>
      <c r="F105" s="187">
        <v>10</v>
      </c>
      <c r="G105" s="188" t="s">
        <v>63</v>
      </c>
      <c r="H105" s="189"/>
      <c r="I105" s="201" t="s">
        <v>6</v>
      </c>
      <c r="J105" s="190" t="s">
        <v>7</v>
      </c>
      <c r="K105" s="190" t="s">
        <v>8</v>
      </c>
      <c r="L105" s="190" t="s">
        <v>9</v>
      </c>
      <c r="M105" s="190" t="s">
        <v>10</v>
      </c>
      <c r="N105" s="190" t="s">
        <v>12</v>
      </c>
      <c r="O105" s="200" t="s">
        <v>11</v>
      </c>
      <c r="P105" s="213"/>
      <c r="Q105" s="247"/>
      <c r="R105" s="8"/>
      <c r="T105" s="8"/>
      <c r="V105" s="8"/>
      <c r="W105" s="8"/>
      <c r="X105" s="8"/>
      <c r="Y105" s="8"/>
      <c r="Z105" s="8"/>
      <c r="AA105" s="8"/>
      <c r="AB105" s="8"/>
      <c r="AC105" s="8"/>
    </row>
    <row r="106" spans="1:29" ht="18" x14ac:dyDescent="0.25">
      <c r="A106" s="248">
        <v>102</v>
      </c>
      <c r="B106" s="249"/>
      <c r="C106" s="245"/>
      <c r="D106" s="246"/>
      <c r="E106" s="186" t="s">
        <v>64</v>
      </c>
      <c r="F106" s="187">
        <v>12</v>
      </c>
      <c r="G106" s="188" t="s">
        <v>63</v>
      </c>
      <c r="H106" s="189"/>
      <c r="I106" s="201" t="s">
        <v>6</v>
      </c>
      <c r="J106" s="190" t="s">
        <v>7</v>
      </c>
      <c r="K106" s="190" t="s">
        <v>8</v>
      </c>
      <c r="L106" s="190" t="s">
        <v>9</v>
      </c>
      <c r="M106" s="190" t="s">
        <v>10</v>
      </c>
      <c r="N106" s="190" t="s">
        <v>12</v>
      </c>
      <c r="O106" s="200" t="s">
        <v>11</v>
      </c>
      <c r="P106" s="213" t="s">
        <v>17</v>
      </c>
      <c r="Q106" s="247"/>
      <c r="R106" s="8"/>
      <c r="T106" s="8"/>
      <c r="V106" s="8"/>
      <c r="W106" s="8"/>
      <c r="X106" s="8"/>
      <c r="Y106" s="8"/>
      <c r="Z106" s="8"/>
      <c r="AA106" s="8"/>
      <c r="AB106" s="8"/>
      <c r="AC106" s="8"/>
    </row>
    <row r="107" spans="1:29" ht="18" x14ac:dyDescent="0.25">
      <c r="A107" s="244">
        <v>103</v>
      </c>
      <c r="B107" s="249"/>
      <c r="C107" s="252"/>
      <c r="D107" s="246"/>
      <c r="E107" s="186" t="s">
        <v>64</v>
      </c>
      <c r="F107" s="187">
        <v>1</v>
      </c>
      <c r="G107" s="188" t="s">
        <v>63</v>
      </c>
      <c r="H107" s="189"/>
      <c r="I107" s="201" t="s">
        <v>6</v>
      </c>
      <c r="J107" s="190" t="s">
        <v>7</v>
      </c>
      <c r="K107" s="190" t="s">
        <v>8</v>
      </c>
      <c r="L107" s="190" t="s">
        <v>9</v>
      </c>
      <c r="M107" s="190" t="s">
        <v>10</v>
      </c>
      <c r="N107" s="190" t="s">
        <v>12</v>
      </c>
      <c r="O107" s="200" t="s">
        <v>11</v>
      </c>
      <c r="P107" s="213" t="s">
        <v>17</v>
      </c>
      <c r="Q107" s="247"/>
      <c r="R107" s="8"/>
      <c r="T107" s="8"/>
      <c r="V107" s="8"/>
      <c r="W107" s="8"/>
      <c r="X107" s="8"/>
      <c r="Y107" s="8"/>
      <c r="Z107" s="8"/>
      <c r="AA107" s="8"/>
      <c r="AB107" s="8"/>
      <c r="AC107" s="8"/>
    </row>
    <row r="108" spans="1:29" ht="18" x14ac:dyDescent="0.25">
      <c r="A108" s="244">
        <v>105</v>
      </c>
      <c r="B108" s="249"/>
      <c r="C108" s="245"/>
      <c r="D108" s="251"/>
      <c r="E108" s="186"/>
      <c r="F108" s="187"/>
      <c r="G108" s="188"/>
      <c r="H108" s="189"/>
      <c r="I108" s="201"/>
      <c r="J108" s="190"/>
      <c r="K108" s="190"/>
      <c r="L108" s="190"/>
      <c r="M108" s="190"/>
      <c r="N108" s="190"/>
      <c r="O108" s="200"/>
      <c r="P108" s="213"/>
      <c r="Q108" s="247"/>
      <c r="R108" s="8"/>
      <c r="T108" s="8"/>
      <c r="V108" s="8"/>
      <c r="W108" s="8"/>
      <c r="X108" s="8"/>
      <c r="Y108" s="8"/>
      <c r="Z108" s="8"/>
      <c r="AA108" s="8"/>
      <c r="AB108" s="8"/>
      <c r="AC108" s="8"/>
    </row>
    <row r="109" spans="1:29" ht="18" x14ac:dyDescent="0.25">
      <c r="A109" s="248">
        <v>107</v>
      </c>
      <c r="B109" s="249"/>
      <c r="C109" s="245"/>
      <c r="D109" s="251"/>
      <c r="E109" s="186"/>
      <c r="F109" s="187"/>
      <c r="G109" s="188"/>
      <c r="H109" s="189"/>
      <c r="I109" s="194"/>
      <c r="J109" s="194"/>
      <c r="K109" s="194"/>
      <c r="L109" s="194"/>
      <c r="M109" s="194"/>
      <c r="N109" s="194"/>
      <c r="O109" s="194"/>
      <c r="P109" s="213"/>
      <c r="Q109" s="247"/>
      <c r="R109" s="8"/>
      <c r="T109" s="8"/>
      <c r="V109" s="8"/>
      <c r="W109" s="8"/>
      <c r="X109" s="8"/>
      <c r="Y109" s="8"/>
      <c r="Z109" s="8"/>
      <c r="AA109" s="8"/>
      <c r="AB109" s="8"/>
      <c r="AC109" s="8"/>
    </row>
    <row r="110" spans="1:29" ht="18" x14ac:dyDescent="0.25">
      <c r="A110" s="244">
        <v>108</v>
      </c>
      <c r="B110" s="249"/>
      <c r="C110" s="245"/>
      <c r="D110" s="251"/>
      <c r="E110" s="186"/>
      <c r="F110" s="187"/>
      <c r="G110" s="188"/>
      <c r="H110" s="189"/>
      <c r="I110" s="194"/>
      <c r="J110" s="194"/>
      <c r="K110" s="194"/>
      <c r="L110" s="194"/>
      <c r="M110" s="194"/>
      <c r="N110" s="194"/>
      <c r="O110" s="194"/>
      <c r="P110" s="213"/>
      <c r="Q110" s="247"/>
      <c r="R110" s="8"/>
      <c r="T110" s="8"/>
      <c r="V110" s="8"/>
      <c r="W110" s="8"/>
      <c r="X110" s="8"/>
      <c r="Y110" s="8"/>
      <c r="Z110" s="8"/>
      <c r="AA110" s="8"/>
      <c r="AB110" s="8"/>
      <c r="AC110" s="8"/>
    </row>
    <row r="111" spans="1:29" ht="18" x14ac:dyDescent="0.25">
      <c r="A111" s="244">
        <v>109</v>
      </c>
      <c r="B111" s="249"/>
      <c r="C111" s="245"/>
      <c r="D111" s="251"/>
      <c r="E111" s="186"/>
      <c r="F111" s="187"/>
      <c r="G111" s="188"/>
      <c r="H111" s="189"/>
      <c r="I111" s="194"/>
      <c r="J111" s="194"/>
      <c r="K111" s="194"/>
      <c r="L111" s="194"/>
      <c r="M111" s="194"/>
      <c r="N111" s="194"/>
      <c r="O111" s="194"/>
      <c r="P111" s="213"/>
      <c r="Q111" s="247"/>
      <c r="R111" s="8"/>
      <c r="T111" s="8"/>
      <c r="V111" s="8"/>
      <c r="W111" s="8"/>
      <c r="X111" s="8"/>
      <c r="Y111" s="8"/>
      <c r="Z111" s="8"/>
      <c r="AA111" s="8"/>
      <c r="AB111" s="8"/>
      <c r="AC111" s="8"/>
    </row>
    <row r="112" spans="1:29" ht="18" x14ac:dyDescent="0.25">
      <c r="A112" s="55">
        <v>110</v>
      </c>
      <c r="B112" s="172"/>
      <c r="C112" s="168"/>
      <c r="D112" s="173"/>
      <c r="E112" s="171"/>
      <c r="F112" s="169"/>
      <c r="G112" s="170"/>
      <c r="H112" s="38"/>
      <c r="I112" s="174"/>
      <c r="J112" s="174"/>
      <c r="K112" s="174"/>
      <c r="L112" s="174"/>
      <c r="M112" s="174"/>
      <c r="N112" s="174"/>
      <c r="O112" s="174"/>
      <c r="P112" s="56"/>
      <c r="Q112" s="23"/>
      <c r="R112" s="8"/>
      <c r="T112" s="8"/>
      <c r="V112" s="8"/>
      <c r="W112" s="8"/>
      <c r="X112" s="8"/>
      <c r="Y112" s="8"/>
      <c r="Z112" s="8"/>
      <c r="AA112" s="8"/>
      <c r="AB112" s="8"/>
      <c r="AC112" s="8"/>
    </row>
    <row r="113" spans="1:29" ht="18" x14ac:dyDescent="0.25">
      <c r="A113" s="16">
        <v>111</v>
      </c>
      <c r="B113" s="172"/>
      <c r="C113" s="168"/>
      <c r="D113" s="173"/>
      <c r="E113" s="171"/>
      <c r="F113" s="169"/>
      <c r="G113" s="170"/>
      <c r="H113" s="38"/>
      <c r="I113" s="174"/>
      <c r="J113" s="174"/>
      <c r="K113" s="174"/>
      <c r="L113" s="174"/>
      <c r="M113" s="174"/>
      <c r="N113" s="174"/>
      <c r="O113" s="174"/>
      <c r="P113" s="56"/>
      <c r="Q113" s="23"/>
      <c r="R113" s="8"/>
      <c r="T113" s="8"/>
      <c r="V113" s="8"/>
      <c r="W113" s="8"/>
      <c r="X113" s="8"/>
      <c r="Y113" s="8"/>
      <c r="Z113" s="8"/>
      <c r="AA113" s="8"/>
      <c r="AB113" s="8"/>
      <c r="AC113" s="8"/>
    </row>
    <row r="114" spans="1:29" ht="18" x14ac:dyDescent="0.25">
      <c r="A114" s="16">
        <v>112</v>
      </c>
      <c r="B114" s="172"/>
      <c r="C114" s="168"/>
      <c r="D114" s="173"/>
      <c r="E114" s="171"/>
      <c r="F114" s="169"/>
      <c r="G114" s="170"/>
      <c r="H114" s="38"/>
      <c r="I114" s="174"/>
      <c r="J114" s="174"/>
      <c r="K114" s="174"/>
      <c r="L114" s="174"/>
      <c r="M114" s="174"/>
      <c r="N114" s="174"/>
      <c r="O114" s="174"/>
      <c r="P114" s="56"/>
      <c r="Q114" s="23"/>
      <c r="R114" s="8"/>
      <c r="T114" s="8"/>
      <c r="V114" s="8"/>
      <c r="W114" s="8"/>
      <c r="X114" s="8"/>
      <c r="Y114" s="8"/>
      <c r="Z114" s="8"/>
      <c r="AA114" s="8"/>
      <c r="AB114" s="8"/>
      <c r="AC114" s="8"/>
    </row>
    <row r="115" spans="1:29" ht="18" x14ac:dyDescent="0.25">
      <c r="A115" s="55">
        <v>113</v>
      </c>
      <c r="B115" s="172"/>
      <c r="C115" s="168"/>
      <c r="D115" s="173"/>
      <c r="E115" s="171"/>
      <c r="F115" s="169"/>
      <c r="G115" s="170"/>
      <c r="H115" s="38"/>
      <c r="I115" s="174"/>
      <c r="J115" s="174"/>
      <c r="K115" s="174"/>
      <c r="L115" s="174"/>
      <c r="M115" s="174"/>
      <c r="N115" s="174"/>
      <c r="O115" s="174"/>
      <c r="P115" s="56"/>
      <c r="Q115" s="23"/>
      <c r="R115" s="8"/>
      <c r="T115" s="8"/>
      <c r="V115" s="8"/>
      <c r="W115" s="8"/>
      <c r="X115" s="8"/>
      <c r="Y115" s="8"/>
      <c r="Z115" s="8"/>
      <c r="AA115" s="8"/>
      <c r="AB115" s="8"/>
      <c r="AC115" s="8"/>
    </row>
    <row r="116" spans="1:29" ht="18" x14ac:dyDescent="0.25">
      <c r="A116" s="55"/>
      <c r="B116" s="172"/>
      <c r="C116" s="168"/>
      <c r="D116" s="26"/>
      <c r="E116" s="25">
        <f>COUNTA(E3:E115)</f>
        <v>105</v>
      </c>
      <c r="F116" s="17"/>
      <c r="G116" s="18"/>
      <c r="H116" s="19"/>
      <c r="I116" s="32">
        <f t="shared" ref="I116:Q116" si="0">COUNTA(I3:I115)</f>
        <v>68</v>
      </c>
      <c r="J116" s="32">
        <f t="shared" si="0"/>
        <v>76</v>
      </c>
      <c r="K116" s="32">
        <f t="shared" si="0"/>
        <v>89</v>
      </c>
      <c r="L116" s="32">
        <f t="shared" si="0"/>
        <v>77</v>
      </c>
      <c r="M116" s="32">
        <f t="shared" si="0"/>
        <v>82</v>
      </c>
      <c r="N116" s="32">
        <f t="shared" si="0"/>
        <v>96</v>
      </c>
      <c r="O116" s="32">
        <f t="shared" si="0"/>
        <v>104</v>
      </c>
      <c r="P116" s="10" t="s">
        <v>17</v>
      </c>
      <c r="Q116" s="32">
        <f t="shared" si="0"/>
        <v>22</v>
      </c>
      <c r="R116" s="8"/>
      <c r="T116" s="8"/>
      <c r="V116" s="8"/>
      <c r="W116" s="8"/>
      <c r="X116" s="8"/>
      <c r="Y116" s="8"/>
      <c r="Z116" s="8"/>
      <c r="AA116" s="8"/>
      <c r="AB116" s="8"/>
      <c r="AC116" s="8"/>
    </row>
    <row r="117" spans="1:29" x14ac:dyDescent="0.2">
      <c r="A117" s="11"/>
      <c r="B117" s="11"/>
      <c r="C117" s="8"/>
      <c r="D117" s="33"/>
      <c r="E117" s="4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T117" s="8"/>
      <c r="V117" s="8"/>
      <c r="W117" s="8"/>
      <c r="X117" s="8"/>
      <c r="Y117" s="8"/>
      <c r="Z117" s="8"/>
      <c r="AA117" s="8"/>
      <c r="AB117" s="8"/>
      <c r="AC117" s="8"/>
    </row>
    <row r="118" spans="1:29" x14ac:dyDescent="0.2">
      <c r="A118" s="11"/>
      <c r="B118" s="11"/>
      <c r="C118" s="8"/>
      <c r="D118" s="33"/>
      <c r="E118" s="48"/>
      <c r="F118" s="8"/>
      <c r="G118" s="8"/>
      <c r="H118" s="8"/>
      <c r="I118" s="53"/>
      <c r="J118" s="53"/>
      <c r="K118" s="53"/>
      <c r="L118" s="53"/>
      <c r="M118" s="53"/>
      <c r="N118" s="53"/>
      <c r="O118" s="53"/>
      <c r="P118" s="8"/>
      <c r="Q118" s="8"/>
      <c r="R118" s="8"/>
      <c r="T118" s="8"/>
      <c r="V118" s="8"/>
      <c r="W118" s="8"/>
      <c r="X118" s="8"/>
      <c r="Y118" s="8"/>
      <c r="Z118" s="8"/>
      <c r="AA118" s="8"/>
      <c r="AB118" s="8"/>
      <c r="AC118" s="8"/>
    </row>
    <row r="119" spans="1:29" x14ac:dyDescent="0.2">
      <c r="A119" s="11"/>
      <c r="B119" s="11"/>
      <c r="C119" s="8"/>
      <c r="D119" s="33"/>
      <c r="E119" s="4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T119" s="8"/>
      <c r="V119" s="8"/>
      <c r="W119" s="8"/>
      <c r="X119" s="8"/>
      <c r="Y119" s="8"/>
      <c r="Z119" s="8"/>
      <c r="AA119" s="8"/>
      <c r="AB119" s="8"/>
      <c r="AC119" s="8"/>
    </row>
    <row r="120" spans="1:29" x14ac:dyDescent="0.2">
      <c r="A120" s="11"/>
      <c r="B120" s="11"/>
      <c r="C120" s="8"/>
      <c r="D120" s="33"/>
      <c r="E120" s="4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T120" s="8"/>
      <c r="V120" s="8"/>
      <c r="W120" s="8"/>
      <c r="X120" s="8"/>
      <c r="Y120" s="8"/>
      <c r="Z120" s="8"/>
      <c r="AA120" s="8"/>
      <c r="AB120" s="8"/>
      <c r="AC120" s="8"/>
    </row>
    <row r="121" spans="1:29" x14ac:dyDescent="0.2">
      <c r="A121" s="11"/>
      <c r="B121" s="11"/>
      <c r="C121" s="8"/>
      <c r="D121" s="33"/>
      <c r="E121" s="4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T121" s="8"/>
      <c r="V121" s="8"/>
      <c r="W121" s="8"/>
      <c r="X121" s="8"/>
      <c r="Y121" s="8"/>
      <c r="Z121" s="8"/>
      <c r="AA121" s="8"/>
      <c r="AB121" s="8"/>
      <c r="AC121" s="8"/>
    </row>
    <row r="122" spans="1:29" x14ac:dyDescent="0.2">
      <c r="A122" s="11"/>
      <c r="B122" s="11"/>
      <c r="C122" s="8"/>
      <c r="D122" s="33"/>
      <c r="E122" s="4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T122" s="8"/>
      <c r="V122" s="8"/>
      <c r="W122" s="8"/>
      <c r="X122" s="8"/>
      <c r="Y122" s="8"/>
      <c r="Z122" s="8"/>
      <c r="AA122" s="8"/>
      <c r="AB122" s="8"/>
      <c r="AC122" s="8"/>
    </row>
    <row r="123" spans="1:29" x14ac:dyDescent="0.2">
      <c r="A123" s="11"/>
      <c r="B123" s="11"/>
      <c r="C123" s="8"/>
      <c r="D123" s="33"/>
      <c r="E123" s="4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T123" s="8"/>
      <c r="V123" s="8"/>
      <c r="W123" s="8"/>
      <c r="X123" s="8"/>
      <c r="Y123" s="8"/>
      <c r="Z123" s="8"/>
      <c r="AA123" s="8"/>
      <c r="AB123" s="8"/>
      <c r="AC123" s="8"/>
    </row>
    <row r="124" spans="1:29" x14ac:dyDescent="0.2">
      <c r="A124" s="11"/>
      <c r="B124" s="11"/>
      <c r="C124" s="8"/>
      <c r="D124" s="33"/>
      <c r="E124" s="48"/>
      <c r="F124" s="8"/>
      <c r="G124" s="8"/>
      <c r="H124" s="8"/>
      <c r="I124" s="53"/>
      <c r="J124" s="53"/>
      <c r="K124" s="53"/>
      <c r="L124" s="53"/>
      <c r="M124" s="53"/>
      <c r="N124" s="53"/>
      <c r="O124" s="53"/>
      <c r="P124" s="8"/>
      <c r="Q124" s="8"/>
      <c r="R124" s="8"/>
      <c r="T124" s="8"/>
      <c r="V124" s="8"/>
      <c r="W124" s="8"/>
      <c r="X124" s="8"/>
      <c r="Y124" s="8"/>
      <c r="Z124" s="8"/>
      <c r="AA124" s="8"/>
      <c r="AB124" s="8"/>
      <c r="AC124" s="8"/>
    </row>
    <row r="125" spans="1:29" x14ac:dyDescent="0.2">
      <c r="A125" s="11"/>
      <c r="B125" s="11"/>
      <c r="C125" s="8"/>
      <c r="D125" s="33"/>
      <c r="E125" s="4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T125" s="8"/>
      <c r="V125" s="8"/>
      <c r="W125" s="8"/>
      <c r="X125" s="8"/>
      <c r="Y125" s="8"/>
      <c r="Z125" s="8"/>
      <c r="AA125" s="8"/>
      <c r="AB125" s="8"/>
      <c r="AC125" s="8"/>
    </row>
    <row r="126" spans="1:29" x14ac:dyDescent="0.2">
      <c r="A126" s="11"/>
      <c r="B126" s="11"/>
      <c r="C126" s="8"/>
      <c r="D126" s="33"/>
      <c r="E126" s="4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T126" s="8"/>
      <c r="V126" s="8"/>
      <c r="W126" s="8"/>
      <c r="X126" s="8"/>
      <c r="Y126" s="8"/>
      <c r="Z126" s="8"/>
      <c r="AA126" s="8"/>
      <c r="AB126" s="8"/>
      <c r="AC126" s="8"/>
    </row>
    <row r="127" spans="1:29" x14ac:dyDescent="0.2">
      <c r="A127" s="11"/>
      <c r="B127" s="11"/>
      <c r="C127" s="8"/>
      <c r="D127" s="33"/>
      <c r="E127" s="4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T127" s="8"/>
      <c r="V127" s="8"/>
      <c r="W127" s="8"/>
      <c r="X127" s="8"/>
      <c r="Y127" s="8"/>
      <c r="Z127" s="8"/>
      <c r="AA127" s="8"/>
      <c r="AB127" s="8"/>
      <c r="AC127" s="8"/>
    </row>
    <row r="128" spans="1:29" x14ac:dyDescent="0.2">
      <c r="A128" s="11"/>
      <c r="B128" s="11"/>
      <c r="C128" s="8"/>
      <c r="D128" s="33"/>
      <c r="E128" s="4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T128" s="8"/>
      <c r="V128" s="8"/>
      <c r="W128" s="8"/>
      <c r="X128" s="8"/>
      <c r="Y128" s="8"/>
      <c r="Z128" s="8"/>
      <c r="AA128" s="8"/>
      <c r="AB128" s="8"/>
      <c r="AC128" s="8"/>
    </row>
    <row r="129" spans="1:29" x14ac:dyDescent="0.2">
      <c r="A129" s="11"/>
      <c r="B129" s="11"/>
      <c r="C129" s="8"/>
      <c r="D129" s="33"/>
      <c r="E129" s="4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T129" s="8"/>
      <c r="V129" s="8"/>
      <c r="W129" s="8"/>
      <c r="X129" s="8"/>
      <c r="Y129" s="8"/>
      <c r="Z129" s="8"/>
      <c r="AA129" s="8"/>
      <c r="AB129" s="8"/>
      <c r="AC129" s="8"/>
    </row>
    <row r="130" spans="1:29" x14ac:dyDescent="0.2">
      <c r="A130" s="11"/>
      <c r="B130" s="11"/>
      <c r="C130" s="8"/>
      <c r="D130" s="33"/>
      <c r="E130" s="4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T130" s="8"/>
      <c r="V130" s="8"/>
      <c r="W130" s="8"/>
      <c r="X130" s="8"/>
      <c r="Y130" s="8"/>
      <c r="Z130" s="8"/>
      <c r="AA130" s="8"/>
      <c r="AB130" s="8"/>
      <c r="AC130" s="8"/>
    </row>
    <row r="131" spans="1:29" x14ac:dyDescent="0.2">
      <c r="A131" s="11"/>
      <c r="B131" s="11"/>
      <c r="C131" s="8"/>
      <c r="D131" s="33"/>
      <c r="E131" s="4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T131" s="8"/>
      <c r="V131" s="8"/>
      <c r="W131" s="8"/>
      <c r="X131" s="8"/>
      <c r="Y131" s="8"/>
      <c r="Z131" s="8"/>
      <c r="AA131" s="8"/>
      <c r="AB131" s="8"/>
      <c r="AC131" s="8"/>
    </row>
    <row r="132" spans="1:29" x14ac:dyDescent="0.2">
      <c r="A132" s="11"/>
      <c r="B132" s="11"/>
      <c r="C132" s="8"/>
      <c r="D132" s="33"/>
      <c r="E132" s="4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T132" s="8"/>
      <c r="V132" s="8"/>
      <c r="W132" s="8"/>
      <c r="X132" s="8"/>
      <c r="Y132" s="8"/>
      <c r="Z132" s="8"/>
      <c r="AA132" s="8"/>
      <c r="AB132" s="8"/>
      <c r="AC132" s="8"/>
    </row>
    <row r="133" spans="1:29" x14ac:dyDescent="0.2">
      <c r="A133" s="11"/>
      <c r="B133" s="11"/>
      <c r="C133" s="8"/>
      <c r="D133" s="33"/>
      <c r="E133" s="4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T133" s="8"/>
      <c r="V133" s="8"/>
      <c r="W133" s="8"/>
      <c r="X133" s="8"/>
      <c r="Y133" s="8"/>
      <c r="Z133" s="8"/>
      <c r="AA133" s="8"/>
      <c r="AB133" s="8"/>
      <c r="AC133" s="8"/>
    </row>
    <row r="134" spans="1:29" x14ac:dyDescent="0.2">
      <c r="A134" s="11"/>
      <c r="B134" s="11"/>
      <c r="C134" s="8"/>
      <c r="D134" s="33"/>
      <c r="E134" s="4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T134" s="8"/>
      <c r="V134" s="8"/>
      <c r="W134" s="8"/>
      <c r="X134" s="8"/>
      <c r="Y134" s="8"/>
      <c r="Z134" s="8"/>
      <c r="AA134" s="8"/>
      <c r="AB134" s="8"/>
      <c r="AC134" s="8"/>
    </row>
    <row r="135" spans="1:29" x14ac:dyDescent="0.2">
      <c r="A135" s="11"/>
      <c r="B135" s="11"/>
      <c r="C135" s="8"/>
      <c r="D135" s="33"/>
      <c r="E135" s="4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T135" s="8"/>
      <c r="V135" s="8"/>
      <c r="W135" s="8"/>
      <c r="X135" s="8"/>
      <c r="Y135" s="8"/>
      <c r="Z135" s="8"/>
      <c r="AA135" s="8"/>
      <c r="AB135" s="8"/>
      <c r="AC135" s="8"/>
    </row>
    <row r="136" spans="1:29" x14ac:dyDescent="0.2">
      <c r="A136" s="11"/>
      <c r="B136" s="11"/>
      <c r="C136" s="8"/>
      <c r="D136" s="33"/>
      <c r="E136" s="4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T136" s="8"/>
      <c r="V136" s="8"/>
      <c r="W136" s="8"/>
      <c r="X136" s="8"/>
      <c r="Y136" s="8"/>
      <c r="Z136" s="8"/>
      <c r="AA136" s="8"/>
      <c r="AB136" s="8"/>
      <c r="AC136" s="8"/>
    </row>
    <row r="137" spans="1:29" x14ac:dyDescent="0.2">
      <c r="A137" s="11"/>
      <c r="B137" s="11"/>
      <c r="C137" s="8"/>
      <c r="D137" s="33"/>
      <c r="E137" s="4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T137" s="8"/>
      <c r="V137" s="8"/>
      <c r="W137" s="8"/>
      <c r="X137" s="8"/>
      <c r="Y137" s="8"/>
      <c r="Z137" s="8"/>
      <c r="AA137" s="8"/>
      <c r="AB137" s="8"/>
      <c r="AC137" s="8"/>
    </row>
    <row r="138" spans="1:29" x14ac:dyDescent="0.2">
      <c r="A138" s="11"/>
      <c r="B138" s="11"/>
      <c r="C138" s="8"/>
      <c r="D138" s="33"/>
      <c r="E138" s="4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T138" s="8"/>
      <c r="V138" s="8"/>
      <c r="W138" s="8"/>
      <c r="X138" s="8"/>
      <c r="Y138" s="8"/>
      <c r="Z138" s="8"/>
      <c r="AA138" s="8"/>
      <c r="AB138" s="8"/>
      <c r="AC138" s="8"/>
    </row>
    <row r="139" spans="1:29" x14ac:dyDescent="0.2">
      <c r="A139" s="11"/>
      <c r="B139" s="11"/>
      <c r="C139" s="8"/>
      <c r="D139" s="33"/>
      <c r="E139" s="4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T139" s="8"/>
      <c r="V139" s="8"/>
      <c r="W139" s="8"/>
      <c r="X139" s="8"/>
      <c r="Y139" s="8"/>
      <c r="Z139" s="8"/>
      <c r="AA139" s="8"/>
      <c r="AB139" s="8"/>
      <c r="AC139" s="8"/>
    </row>
    <row r="140" spans="1:29" x14ac:dyDescent="0.2">
      <c r="A140" s="11"/>
      <c r="B140" s="11"/>
      <c r="C140" s="8"/>
      <c r="D140" s="33"/>
      <c r="E140" s="4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T140" s="8"/>
      <c r="V140" s="8"/>
      <c r="W140" s="8"/>
      <c r="X140" s="8"/>
      <c r="Y140" s="8"/>
      <c r="Z140" s="8"/>
      <c r="AA140" s="8"/>
      <c r="AB140" s="8"/>
      <c r="AC140" s="8"/>
    </row>
    <row r="141" spans="1:29" x14ac:dyDescent="0.2">
      <c r="A141" s="11"/>
      <c r="B141" s="11"/>
      <c r="C141" s="8"/>
      <c r="D141" s="33"/>
      <c r="E141" s="4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T141" s="8"/>
      <c r="V141" s="8"/>
      <c r="W141" s="8"/>
      <c r="X141" s="8"/>
      <c r="Y141" s="8"/>
      <c r="Z141" s="8"/>
      <c r="AA141" s="8"/>
      <c r="AB141" s="8"/>
      <c r="AC141" s="8"/>
    </row>
    <row r="142" spans="1:29" x14ac:dyDescent="0.2">
      <c r="A142" s="11"/>
      <c r="B142" s="11"/>
      <c r="C142" s="8"/>
      <c r="D142" s="33"/>
      <c r="E142" s="4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T142" s="8"/>
      <c r="V142" s="8"/>
      <c r="W142" s="8"/>
      <c r="X142" s="8"/>
      <c r="Y142" s="8"/>
      <c r="Z142" s="8"/>
      <c r="AA142" s="8"/>
      <c r="AB142" s="8"/>
      <c r="AC142" s="8"/>
    </row>
    <row r="143" spans="1:29" x14ac:dyDescent="0.2">
      <c r="A143" s="11"/>
      <c r="B143" s="11"/>
      <c r="C143" s="8"/>
      <c r="D143" s="33"/>
      <c r="E143" s="4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T143" s="8"/>
      <c r="V143" s="8"/>
      <c r="W143" s="8"/>
      <c r="X143" s="8"/>
      <c r="Y143" s="8"/>
      <c r="Z143" s="8"/>
      <c r="AA143" s="8"/>
      <c r="AB143" s="8"/>
      <c r="AC143" s="8"/>
    </row>
    <row r="144" spans="1:29" x14ac:dyDescent="0.2">
      <c r="A144" s="11"/>
      <c r="B144" s="11"/>
      <c r="C144" s="8"/>
      <c r="D144" s="33"/>
      <c r="E144" s="4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T144" s="8"/>
      <c r="V144" s="8"/>
      <c r="W144" s="8"/>
      <c r="X144" s="8"/>
      <c r="Y144" s="8"/>
      <c r="Z144" s="8"/>
      <c r="AA144" s="8"/>
      <c r="AB144" s="8"/>
      <c r="AC144" s="8"/>
    </row>
    <row r="145" spans="1:29" x14ac:dyDescent="0.2">
      <c r="A145" s="11"/>
      <c r="B145" s="11"/>
      <c r="C145" s="8"/>
      <c r="D145" s="33"/>
      <c r="E145" s="4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T145" s="8"/>
      <c r="V145" s="8"/>
      <c r="W145" s="8"/>
      <c r="X145" s="8"/>
      <c r="Y145" s="8"/>
      <c r="Z145" s="8"/>
      <c r="AA145" s="8"/>
      <c r="AB145" s="8"/>
      <c r="AC145" s="8"/>
    </row>
    <row r="146" spans="1:29" x14ac:dyDescent="0.2">
      <c r="A146" s="11"/>
      <c r="B146" s="11"/>
      <c r="C146" s="8"/>
      <c r="D146" s="33"/>
      <c r="E146" s="4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T146" s="8"/>
      <c r="V146" s="8"/>
      <c r="W146" s="8"/>
      <c r="X146" s="8"/>
      <c r="Y146" s="8"/>
      <c r="Z146" s="8"/>
      <c r="AA146" s="8"/>
      <c r="AB146" s="8"/>
      <c r="AC146" s="8"/>
    </row>
    <row r="147" spans="1:29" x14ac:dyDescent="0.2">
      <c r="A147" s="11"/>
      <c r="B147" s="11"/>
      <c r="C147" s="8"/>
      <c r="D147" s="33"/>
      <c r="E147" s="4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T147" s="8"/>
      <c r="V147" s="8"/>
      <c r="W147" s="8"/>
      <c r="X147" s="8"/>
      <c r="Y147" s="8"/>
      <c r="Z147" s="8"/>
      <c r="AA147" s="8"/>
      <c r="AB147" s="8"/>
      <c r="AC147" s="8"/>
    </row>
    <row r="148" spans="1:29" x14ac:dyDescent="0.2">
      <c r="A148" s="11"/>
      <c r="B148" s="11"/>
      <c r="C148" s="8"/>
      <c r="D148" s="33"/>
      <c r="E148" s="4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T148" s="8"/>
      <c r="V148" s="8"/>
      <c r="W148" s="8"/>
      <c r="X148" s="8"/>
      <c r="Y148" s="8"/>
      <c r="Z148" s="8"/>
      <c r="AA148" s="8"/>
      <c r="AB148" s="8"/>
      <c r="AC148" s="8"/>
    </row>
    <row r="149" spans="1:29" x14ac:dyDescent="0.2">
      <c r="A149" s="11"/>
      <c r="B149" s="11"/>
      <c r="C149" s="8"/>
      <c r="D149" s="33"/>
      <c r="E149" s="4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T149" s="8"/>
      <c r="V149" s="8"/>
      <c r="W149" s="8"/>
      <c r="X149" s="8"/>
      <c r="Y149" s="8"/>
      <c r="Z149" s="8"/>
      <c r="AA149" s="8"/>
      <c r="AB149" s="8"/>
      <c r="AC149" s="8"/>
    </row>
    <row r="150" spans="1:29" x14ac:dyDescent="0.2">
      <c r="A150" s="11"/>
      <c r="B150" s="11"/>
      <c r="C150" s="8"/>
      <c r="D150" s="33"/>
      <c r="E150" s="4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T150" s="8"/>
      <c r="V150" s="8"/>
      <c r="W150" s="8"/>
      <c r="X150" s="8"/>
      <c r="Y150" s="8"/>
      <c r="Z150" s="8"/>
      <c r="AA150" s="8"/>
      <c r="AB150" s="8"/>
      <c r="AC150" s="8"/>
    </row>
    <row r="151" spans="1:29" x14ac:dyDescent="0.2">
      <c r="A151" s="11"/>
      <c r="B151" s="11"/>
      <c r="C151" s="8"/>
      <c r="D151" s="33"/>
      <c r="E151" s="4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T151" s="8"/>
      <c r="V151" s="8"/>
      <c r="W151" s="8"/>
      <c r="X151" s="8"/>
      <c r="Y151" s="8"/>
      <c r="Z151" s="8"/>
      <c r="AA151" s="8"/>
      <c r="AB151" s="8"/>
      <c r="AC151" s="8"/>
    </row>
    <row r="152" spans="1:29" x14ac:dyDescent="0.2">
      <c r="A152" s="11"/>
      <c r="B152" s="11"/>
      <c r="C152" s="8"/>
      <c r="D152" s="33"/>
      <c r="E152" s="4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T152" s="8"/>
      <c r="V152" s="8"/>
      <c r="W152" s="8"/>
      <c r="X152" s="8"/>
      <c r="Y152" s="8"/>
      <c r="Z152" s="8"/>
      <c r="AA152" s="8"/>
      <c r="AB152" s="8"/>
      <c r="AC152" s="8"/>
    </row>
    <row r="153" spans="1:29" x14ac:dyDescent="0.2">
      <c r="A153" s="11"/>
      <c r="B153" s="11"/>
      <c r="C153" s="8"/>
      <c r="D153" s="33"/>
      <c r="E153" s="4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T153" s="8"/>
      <c r="V153" s="8"/>
      <c r="W153" s="8"/>
      <c r="X153" s="8"/>
      <c r="Y153" s="8"/>
      <c r="Z153" s="8"/>
      <c r="AA153" s="8"/>
      <c r="AB153" s="8"/>
      <c r="AC153" s="8"/>
    </row>
    <row r="154" spans="1:29" x14ac:dyDescent="0.2">
      <c r="A154" s="11"/>
      <c r="B154" s="11"/>
      <c r="C154" s="8"/>
      <c r="D154" s="33"/>
      <c r="E154" s="4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T154" s="8"/>
      <c r="V154" s="8"/>
      <c r="W154" s="8"/>
      <c r="X154" s="8"/>
      <c r="Y154" s="8"/>
      <c r="Z154" s="8"/>
      <c r="AA154" s="8"/>
      <c r="AB154" s="8"/>
      <c r="AC154" s="8"/>
    </row>
    <row r="155" spans="1:29" x14ac:dyDescent="0.2">
      <c r="A155" s="11"/>
      <c r="B155" s="11"/>
      <c r="C155" s="8"/>
      <c r="D155" s="33"/>
      <c r="E155" s="4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T155" s="8"/>
      <c r="V155" s="8"/>
      <c r="W155" s="8"/>
      <c r="X155" s="8"/>
      <c r="Y155" s="8"/>
      <c r="Z155" s="8"/>
      <c r="AA155" s="8"/>
      <c r="AB155" s="8"/>
      <c r="AC155" s="8"/>
    </row>
    <row r="156" spans="1:29" x14ac:dyDescent="0.2">
      <c r="A156" s="11"/>
      <c r="B156" s="11"/>
      <c r="C156" s="8"/>
      <c r="D156" s="33"/>
      <c r="E156" s="4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T156" s="8"/>
      <c r="V156" s="8"/>
      <c r="W156" s="8"/>
      <c r="X156" s="8"/>
      <c r="Y156" s="8"/>
      <c r="Z156" s="8"/>
      <c r="AA156" s="8"/>
      <c r="AB156" s="8"/>
      <c r="AC156" s="8"/>
    </row>
    <row r="157" spans="1:29" x14ac:dyDescent="0.2">
      <c r="A157" s="11"/>
      <c r="B157" s="11"/>
      <c r="C157" s="8"/>
      <c r="D157" s="33"/>
      <c r="E157" s="4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T157" s="8"/>
      <c r="V157" s="8"/>
      <c r="W157" s="8"/>
      <c r="X157" s="8"/>
      <c r="Y157" s="8"/>
      <c r="Z157" s="8"/>
      <c r="AA157" s="8"/>
      <c r="AB157" s="8"/>
      <c r="AC157" s="8"/>
    </row>
    <row r="158" spans="1:29" x14ac:dyDescent="0.2">
      <c r="A158" s="11"/>
      <c r="B158" s="11"/>
      <c r="C158" s="8"/>
      <c r="D158" s="33"/>
      <c r="E158" s="4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T158" s="8"/>
      <c r="V158" s="8"/>
      <c r="W158" s="8"/>
      <c r="X158" s="8"/>
      <c r="Y158" s="8"/>
      <c r="Z158" s="8"/>
      <c r="AA158" s="8"/>
      <c r="AB158" s="8"/>
      <c r="AC158" s="8"/>
    </row>
    <row r="159" spans="1:29" x14ac:dyDescent="0.2">
      <c r="A159" s="11"/>
      <c r="B159" s="11"/>
      <c r="C159" s="8"/>
      <c r="D159" s="33"/>
      <c r="E159" s="4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T159" s="8"/>
      <c r="V159" s="8"/>
      <c r="W159" s="8"/>
      <c r="X159" s="8"/>
      <c r="Y159" s="8"/>
      <c r="Z159" s="8"/>
      <c r="AA159" s="8"/>
      <c r="AB159" s="8"/>
      <c r="AC159" s="8"/>
    </row>
  </sheetData>
  <sortState ref="A3:Q110">
    <sortCondition ref="E3:E110"/>
    <sortCondition ref="G3:G110"/>
  </sortState>
  <mergeCells count="4">
    <mergeCell ref="S3:S4"/>
    <mergeCell ref="U3:U4"/>
    <mergeCell ref="S20:S21"/>
    <mergeCell ref="U20:U21"/>
  </mergeCells>
  <phoneticPr fontId="8" type="noConversion"/>
  <pageMargins left="0.27559055118110237" right="0.15748031496062992" top="0.15748031496062992" bottom="0.35433070866141736" header="0.11811023622047245" footer="0.11811023622047245"/>
  <pageSetup paperSize="9" scale="90" orientation="landscape" horizontalDpi="4294967293" r:id="rId1"/>
  <headerFooter alignWithMargins="0">
    <oddFooter>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10"/>
  </sheetPr>
  <dimension ref="A1:DA174"/>
  <sheetViews>
    <sheetView showZeros="0" zoomScaleNormal="100" workbookViewId="0">
      <pane xSplit="2" ySplit="1" topLeftCell="E2" activePane="bottomRight" state="frozen"/>
      <selection activeCell="G35" sqref="G35"/>
      <selection pane="topRight" activeCell="G35" sqref="G35"/>
      <selection pane="bottomLeft" activeCell="G35" sqref="G35"/>
      <selection pane="bottomRight" activeCell="O7" sqref="O7"/>
    </sheetView>
  </sheetViews>
  <sheetFormatPr baseColWidth="10" defaultRowHeight="12.75" x14ac:dyDescent="0.2"/>
  <cols>
    <col min="1" max="1" width="6.140625" style="112" customWidth="1"/>
    <col min="2" max="2" width="33.5703125" style="2" bestFit="1" customWidth="1"/>
    <col min="3" max="3" width="4.42578125" style="2" hidden="1" customWidth="1"/>
    <col min="4" max="4" width="29" style="2" hidden="1" customWidth="1"/>
    <col min="5" max="5" width="3.5703125" style="2" customWidth="1"/>
    <col min="6" max="36" width="7.7109375" style="2" customWidth="1"/>
    <col min="37" max="37" width="4.7109375" style="2" customWidth="1"/>
    <col min="38" max="38" width="3.7109375" style="2" customWidth="1"/>
    <col min="39" max="39" width="1.7109375" style="2" customWidth="1"/>
    <col min="40" max="40" width="3.7109375" style="2" customWidth="1"/>
    <col min="41" max="41" width="1.7109375" style="2" customWidth="1"/>
    <col min="42" max="42" width="3.7109375" style="2" customWidth="1"/>
    <col min="43" max="43" width="1.7109375" style="2" customWidth="1"/>
    <col min="44" max="44" width="3.7109375" style="2" customWidth="1"/>
    <col min="45" max="45" width="1.7109375" style="2" customWidth="1"/>
    <col min="46" max="46" width="3.7109375" style="2" customWidth="1"/>
    <col min="47" max="47" width="1.7109375" style="2" customWidth="1"/>
    <col min="48" max="48" width="3.7109375" style="2" customWidth="1"/>
    <col min="49" max="49" width="1.7109375" style="2" customWidth="1"/>
    <col min="50" max="50" width="3.7109375" style="2" customWidth="1"/>
    <col min="51" max="51" width="1.7109375" style="2" customWidth="1"/>
    <col min="52" max="52" width="5.140625" style="2" customWidth="1"/>
    <col min="53" max="53" width="12.28515625" style="2" bestFit="1" customWidth="1"/>
    <col min="54" max="54" width="5.85546875" style="2" customWidth="1"/>
    <col min="55" max="55" width="12.28515625" style="2" customWidth="1"/>
    <col min="56" max="56" width="7" style="2" customWidth="1"/>
    <col min="57" max="57" width="9.5703125" style="2" customWidth="1"/>
    <col min="58" max="60" width="8.28515625" style="2" customWidth="1"/>
    <col min="61" max="61" width="6.7109375" style="2" customWidth="1"/>
    <col min="62" max="62" width="8.28515625" style="2" customWidth="1"/>
    <col min="63" max="65" width="7" style="2" customWidth="1"/>
    <col min="66" max="66" width="16.5703125" style="2" customWidth="1"/>
    <col min="67" max="69" width="7" style="2" customWidth="1"/>
    <col min="70" max="16384" width="11.42578125" style="2"/>
  </cols>
  <sheetData>
    <row r="1" spans="1:105" customFormat="1" ht="34.5" customHeight="1" x14ac:dyDescent="0.3">
      <c r="A1" s="108"/>
      <c r="B1" s="12" t="s">
        <v>0</v>
      </c>
      <c r="C1" s="13"/>
      <c r="D1" s="14" t="s">
        <v>27</v>
      </c>
      <c r="E1" s="8"/>
      <c r="F1" s="159">
        <v>41640</v>
      </c>
      <c r="G1" s="159">
        <v>41641</v>
      </c>
      <c r="H1" s="159">
        <v>41642</v>
      </c>
      <c r="I1" s="159">
        <v>41643</v>
      </c>
      <c r="J1" s="159">
        <v>41644</v>
      </c>
      <c r="K1" s="159">
        <v>41645</v>
      </c>
      <c r="L1" s="159">
        <v>41646</v>
      </c>
      <c r="M1" s="159">
        <v>41647</v>
      </c>
      <c r="N1" s="159">
        <v>41648</v>
      </c>
      <c r="O1" s="159">
        <v>41649</v>
      </c>
      <c r="P1" s="159">
        <v>41650</v>
      </c>
      <c r="Q1" s="159">
        <v>41651</v>
      </c>
      <c r="R1" s="159">
        <v>41652</v>
      </c>
      <c r="S1" s="159">
        <v>41653</v>
      </c>
      <c r="T1" s="159">
        <v>41654</v>
      </c>
      <c r="U1" s="159">
        <v>41655</v>
      </c>
      <c r="V1" s="159">
        <v>41656</v>
      </c>
      <c r="W1" s="159">
        <v>41657</v>
      </c>
      <c r="X1" s="159">
        <v>41658</v>
      </c>
      <c r="Y1" s="159">
        <v>41659</v>
      </c>
      <c r="Z1" s="159">
        <v>41660</v>
      </c>
      <c r="AA1" s="159">
        <v>41661</v>
      </c>
      <c r="AB1" s="159">
        <v>41662</v>
      </c>
      <c r="AC1" s="159">
        <v>41663</v>
      </c>
      <c r="AD1" s="159">
        <v>41664</v>
      </c>
      <c r="AE1" s="159">
        <v>41665</v>
      </c>
      <c r="AF1" s="159">
        <v>41666</v>
      </c>
      <c r="AG1" s="159">
        <v>41667</v>
      </c>
      <c r="AH1" s="159">
        <v>41668</v>
      </c>
      <c r="AI1" s="159">
        <v>41669</v>
      </c>
      <c r="AJ1" s="159">
        <v>41670</v>
      </c>
      <c r="AK1" s="49"/>
      <c r="AL1" s="137" t="s">
        <v>13</v>
      </c>
      <c r="AM1" s="34"/>
      <c r="AN1" s="135" t="s">
        <v>1</v>
      </c>
      <c r="AO1" s="136"/>
      <c r="AP1" s="135" t="s">
        <v>1</v>
      </c>
      <c r="AQ1" s="136"/>
      <c r="AR1" s="135" t="s">
        <v>2</v>
      </c>
      <c r="AS1" s="136"/>
      <c r="AT1" s="135" t="s">
        <v>3</v>
      </c>
      <c r="AU1" s="136"/>
      <c r="AV1" s="135" t="s">
        <v>4</v>
      </c>
      <c r="AW1" s="34"/>
      <c r="AX1" s="50" t="s">
        <v>5</v>
      </c>
      <c r="AY1" s="8"/>
      <c r="AZ1" s="30"/>
      <c r="BA1" s="8"/>
      <c r="BB1" s="8"/>
      <c r="BC1" s="8"/>
      <c r="BD1" s="8"/>
      <c r="BE1" s="326" t="e">
        <f>#REF!</f>
        <v>#REF!</v>
      </c>
      <c r="BF1" s="326"/>
      <c r="BG1" s="326"/>
      <c r="BH1" s="326"/>
      <c r="BI1" s="77"/>
      <c r="BJ1" s="10"/>
      <c r="BK1" s="10"/>
      <c r="BL1" s="10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</row>
    <row r="2" spans="1:105" customFormat="1" ht="15.75" x14ac:dyDescent="0.25">
      <c r="A2" s="148"/>
      <c r="B2" s="4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10"/>
      <c r="AL2" s="113"/>
      <c r="AM2" s="113"/>
      <c r="AN2" s="114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5"/>
      <c r="BA2" s="113"/>
      <c r="BB2" s="113"/>
      <c r="BC2" s="113"/>
      <c r="BD2" s="116"/>
      <c r="BE2" s="117" t="s">
        <v>16</v>
      </c>
      <c r="BF2" s="329" t="s">
        <v>14</v>
      </c>
      <c r="BG2" s="330"/>
      <c r="BH2" s="331"/>
      <c r="BI2" s="76"/>
      <c r="BJ2" s="78"/>
      <c r="BK2" s="10"/>
      <c r="BL2" s="10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</row>
    <row r="3" spans="1:105" customFormat="1" ht="18" x14ac:dyDescent="0.25">
      <c r="A3" s="185"/>
      <c r="B3" s="186" t="s">
        <v>64</v>
      </c>
      <c r="C3" s="198">
        <v>10</v>
      </c>
      <c r="D3" s="188" t="s">
        <v>63</v>
      </c>
      <c r="E3" s="257"/>
      <c r="F3" s="201" t="s">
        <v>6</v>
      </c>
      <c r="G3" s="258"/>
      <c r="H3" s="258"/>
      <c r="I3" s="258"/>
      <c r="J3" s="190" t="s">
        <v>10</v>
      </c>
      <c r="K3" s="259" t="s">
        <v>12</v>
      </c>
      <c r="L3" s="260"/>
      <c r="M3" s="258"/>
      <c r="N3" s="258"/>
      <c r="O3" s="258"/>
      <c r="P3" s="259"/>
      <c r="Q3" s="260"/>
      <c r="R3" s="261"/>
      <c r="S3" s="258"/>
      <c r="T3" s="258"/>
      <c r="U3" s="258"/>
      <c r="V3" s="258"/>
      <c r="W3" s="259"/>
      <c r="X3" s="260"/>
      <c r="Y3" s="261"/>
      <c r="Z3" s="258"/>
      <c r="AA3" s="258"/>
      <c r="AB3" s="258"/>
      <c r="AC3" s="258"/>
      <c r="AD3" s="259"/>
      <c r="AE3" s="260"/>
      <c r="AF3" s="261"/>
      <c r="AG3" s="258"/>
      <c r="AH3" s="258"/>
      <c r="AI3" s="258"/>
      <c r="AJ3" s="258"/>
      <c r="AK3" s="204"/>
      <c r="AL3" s="205">
        <f t="shared" ref="AL3:AL66" si="0">COUNTIF(F3:AJ3,"=Lun")</f>
        <v>1</v>
      </c>
      <c r="AM3" s="206"/>
      <c r="AN3" s="205">
        <f t="shared" ref="AN3:AN42" si="1">COUNTIF(F3:AJ3,"=Mar")</f>
        <v>0</v>
      </c>
      <c r="AO3" s="206"/>
      <c r="AP3" s="205">
        <f t="shared" ref="AP3:AP42" si="2">COUNTIF(F3:AJ3,"=Mer")</f>
        <v>0</v>
      </c>
      <c r="AQ3" s="206"/>
      <c r="AR3" s="205">
        <f t="shared" ref="AR3:AR42" si="3">COUNTIF(F3:AJ3,"=Jeu")</f>
        <v>0</v>
      </c>
      <c r="AS3" s="206"/>
      <c r="AT3" s="205">
        <f t="shared" ref="AT3:AT42" si="4">COUNTIF(F3:AJ3,"=Ven")</f>
        <v>1</v>
      </c>
      <c r="AU3" s="206"/>
      <c r="AV3" s="205">
        <f t="shared" ref="AV3:AV42" si="5">COUNTIF(F3:AJ3,"=Sam")</f>
        <v>1</v>
      </c>
      <c r="AW3" s="206"/>
      <c r="AX3" s="205">
        <f t="shared" ref="AX3:AX42" si="6">COUNTIF(F3:AJ3,"=Dim")</f>
        <v>0</v>
      </c>
      <c r="AY3" s="206"/>
      <c r="AZ3" s="206">
        <f t="shared" ref="AZ3:AZ66" si="7">SUM(AL3:AX3)</f>
        <v>3</v>
      </c>
      <c r="BA3" s="207">
        <f>AL3*'Tarifs RL'!A1+AN3*'Tarifs RL'!B1+AP3*'Tarifs RL'!C1+AR3*'Tarifs RL'!D1+AT3*'Tarifs RL'!E1+AV3*'Tarifs RL'!F1+AX3*'Tarifs RL'!G1+BE3</f>
        <v>2.9</v>
      </c>
      <c r="BB3" s="208"/>
      <c r="BC3" s="209">
        <f t="shared" ref="BC3:BC34" si="8">BA3*18%</f>
        <v>0.52200000000000002</v>
      </c>
      <c r="BD3" s="210" t="s">
        <v>15</v>
      </c>
      <c r="BE3" s="211">
        <f t="shared" ref="BE3:BE34" si="9">SUM(BF3:BH3)</f>
        <v>0</v>
      </c>
      <c r="BF3" s="212"/>
      <c r="BG3" s="212"/>
      <c r="BH3" s="212"/>
      <c r="BI3" s="213"/>
      <c r="BJ3" s="230"/>
      <c r="BK3" s="232"/>
      <c r="BL3" s="241" t="s">
        <v>57</v>
      </c>
      <c r="BM3" s="69"/>
      <c r="BN3" s="243">
        <f>IF(BL3="oui",BA3,IF(BL3="non",BC3))</f>
        <v>2.9</v>
      </c>
      <c r="BO3" s="68"/>
      <c r="BP3" s="68"/>
      <c r="BQ3" s="70"/>
      <c r="BR3" s="8"/>
      <c r="BS3" s="8"/>
      <c r="BT3" s="8"/>
      <c r="BU3" s="8"/>
      <c r="BV3" s="8"/>
      <c r="BW3" s="47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</row>
    <row r="4" spans="1:105" customFormat="1" ht="18" x14ac:dyDescent="0.25">
      <c r="A4" s="185"/>
      <c r="B4" s="186" t="s">
        <v>64</v>
      </c>
      <c r="C4" s="187">
        <v>5</v>
      </c>
      <c r="D4" s="188" t="s">
        <v>63</v>
      </c>
      <c r="E4" s="189"/>
      <c r="F4" s="201"/>
      <c r="G4" s="190"/>
      <c r="H4" s="190"/>
      <c r="I4" s="190"/>
      <c r="J4" s="190" t="s">
        <v>10</v>
      </c>
      <c r="K4" s="190" t="s">
        <v>12</v>
      </c>
      <c r="L4" s="200" t="s">
        <v>11</v>
      </c>
      <c r="M4" s="190"/>
      <c r="N4" s="190"/>
      <c r="O4" s="190"/>
      <c r="P4" s="190"/>
      <c r="Q4" s="200"/>
      <c r="R4" s="201"/>
      <c r="S4" s="190"/>
      <c r="T4" s="190"/>
      <c r="U4" s="190"/>
      <c r="V4" s="190"/>
      <c r="W4" s="190"/>
      <c r="X4" s="200"/>
      <c r="Y4" s="201"/>
      <c r="Z4" s="190"/>
      <c r="AA4" s="190"/>
      <c r="AB4" s="190"/>
      <c r="AC4" s="190"/>
      <c r="AD4" s="190"/>
      <c r="AE4" s="200"/>
      <c r="AF4" s="201"/>
      <c r="AG4" s="190"/>
      <c r="AH4" s="190"/>
      <c r="AI4" s="190"/>
      <c r="AJ4" s="190"/>
      <c r="AK4" s="204"/>
      <c r="AL4" s="205">
        <f t="shared" si="0"/>
        <v>0</v>
      </c>
      <c r="AM4" s="206"/>
      <c r="AN4" s="205">
        <f t="shared" si="1"/>
        <v>0</v>
      </c>
      <c r="AO4" s="206"/>
      <c r="AP4" s="205">
        <f t="shared" si="2"/>
        <v>0</v>
      </c>
      <c r="AQ4" s="206"/>
      <c r="AR4" s="205">
        <f t="shared" si="3"/>
        <v>0</v>
      </c>
      <c r="AS4" s="206"/>
      <c r="AT4" s="205">
        <f t="shared" si="4"/>
        <v>1</v>
      </c>
      <c r="AU4" s="206"/>
      <c r="AV4" s="205">
        <f t="shared" si="5"/>
        <v>1</v>
      </c>
      <c r="AW4" s="206"/>
      <c r="AX4" s="205">
        <f t="shared" si="6"/>
        <v>1</v>
      </c>
      <c r="AY4" s="206"/>
      <c r="AZ4" s="206">
        <f t="shared" si="7"/>
        <v>3</v>
      </c>
      <c r="BA4" s="207">
        <f>AL4*'Tarifs RL'!A1+AN4*'Tarifs RL'!B1+AP4*'Tarifs RL'!C1+AR4*'Tarifs RL'!D1+AT4*'Tarifs RL'!E1+AV4*'Tarifs RL'!F1+AX4*'Tarifs RL'!G1+BE4</f>
        <v>2.95</v>
      </c>
      <c r="BB4" s="208"/>
      <c r="BC4" s="209">
        <f t="shared" si="8"/>
        <v>0.53100000000000003</v>
      </c>
      <c r="BD4" s="210" t="s">
        <v>15</v>
      </c>
      <c r="BE4" s="211">
        <f t="shared" si="9"/>
        <v>0</v>
      </c>
      <c r="BF4" s="212"/>
      <c r="BG4" s="212"/>
      <c r="BH4" s="212"/>
      <c r="BI4" s="213"/>
      <c r="BJ4" s="230"/>
      <c r="BK4" s="233"/>
      <c r="BL4" s="241" t="s">
        <v>57</v>
      </c>
      <c r="BM4" s="72"/>
      <c r="BN4" s="243">
        <f t="shared" ref="BN4:BN67" si="10">IF(BL4="oui",BA4,IF(BL4="non",BC4))</f>
        <v>2.95</v>
      </c>
      <c r="BO4" s="71"/>
      <c r="BP4" s="68"/>
      <c r="BQ4" s="70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</row>
    <row r="5" spans="1:105" customFormat="1" ht="18" x14ac:dyDescent="0.25">
      <c r="A5" s="185"/>
      <c r="B5" s="186" t="s">
        <v>64</v>
      </c>
      <c r="C5" s="187">
        <v>7</v>
      </c>
      <c r="D5" s="188" t="s">
        <v>63</v>
      </c>
      <c r="E5" s="189"/>
      <c r="F5" s="201"/>
      <c r="G5" s="190" t="s">
        <v>7</v>
      </c>
      <c r="H5" s="190" t="s">
        <v>8</v>
      </c>
      <c r="I5" s="190" t="s">
        <v>9</v>
      </c>
      <c r="J5" s="190" t="s">
        <v>10</v>
      </c>
      <c r="K5" s="190" t="s">
        <v>12</v>
      </c>
      <c r="L5" s="200" t="s">
        <v>11</v>
      </c>
      <c r="M5" s="190"/>
      <c r="N5" s="190"/>
      <c r="O5" s="190"/>
      <c r="P5" s="190"/>
      <c r="Q5" s="200"/>
      <c r="R5" s="201"/>
      <c r="S5" s="190"/>
      <c r="T5" s="190"/>
      <c r="U5" s="190"/>
      <c r="V5" s="190"/>
      <c r="W5" s="190"/>
      <c r="X5" s="200"/>
      <c r="Y5" s="201"/>
      <c r="Z5" s="190"/>
      <c r="AA5" s="190"/>
      <c r="AB5" s="190"/>
      <c r="AC5" s="190"/>
      <c r="AD5" s="190"/>
      <c r="AE5" s="200"/>
      <c r="AF5" s="201"/>
      <c r="AG5" s="190"/>
      <c r="AH5" s="190"/>
      <c r="AI5" s="190"/>
      <c r="AJ5" s="190"/>
      <c r="AK5" s="204"/>
      <c r="AL5" s="205">
        <f t="shared" si="0"/>
        <v>0</v>
      </c>
      <c r="AM5" s="206"/>
      <c r="AN5" s="205">
        <f t="shared" si="1"/>
        <v>1</v>
      </c>
      <c r="AO5" s="206"/>
      <c r="AP5" s="205">
        <f t="shared" si="2"/>
        <v>1</v>
      </c>
      <c r="AQ5" s="206"/>
      <c r="AR5" s="205">
        <f t="shared" si="3"/>
        <v>1</v>
      </c>
      <c r="AS5" s="206"/>
      <c r="AT5" s="205">
        <f t="shared" si="4"/>
        <v>1</v>
      </c>
      <c r="AU5" s="206"/>
      <c r="AV5" s="205">
        <f t="shared" si="5"/>
        <v>1</v>
      </c>
      <c r="AW5" s="206"/>
      <c r="AX5" s="205">
        <f t="shared" si="6"/>
        <v>1</v>
      </c>
      <c r="AY5" s="206"/>
      <c r="AZ5" s="206">
        <f t="shared" si="7"/>
        <v>6</v>
      </c>
      <c r="BA5" s="207">
        <f>AL5*'Tarifs RL'!A1+AN5*'Tarifs RL'!B1+AP5*'Tarifs RL'!C1+AR5*'Tarifs RL'!D1+AT5*'Tarifs RL'!E1+AV5*'Tarifs RL'!F1+AX5*'Tarifs RL'!G1+BE5</f>
        <v>5.8500000000000005</v>
      </c>
      <c r="BB5" s="208"/>
      <c r="BC5" s="209">
        <f t="shared" si="8"/>
        <v>1.0530000000000002</v>
      </c>
      <c r="BD5" s="210" t="s">
        <v>15</v>
      </c>
      <c r="BE5" s="211">
        <f t="shared" si="9"/>
        <v>0</v>
      </c>
      <c r="BF5" s="212"/>
      <c r="BG5" s="212"/>
      <c r="BH5" s="212"/>
      <c r="BI5" s="213"/>
      <c r="BJ5" s="230"/>
      <c r="BK5" s="233"/>
      <c r="BL5" s="241" t="s">
        <v>57</v>
      </c>
      <c r="BM5" s="72"/>
      <c r="BN5" s="243">
        <f t="shared" si="10"/>
        <v>5.8500000000000005</v>
      </c>
      <c r="BO5" s="71"/>
      <c r="BP5" s="68"/>
      <c r="BQ5" s="70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</row>
    <row r="6" spans="1:105" s="57" customFormat="1" ht="18" x14ac:dyDescent="0.25">
      <c r="A6" s="185"/>
      <c r="B6" s="186" t="s">
        <v>64</v>
      </c>
      <c r="C6" s="187">
        <v>48</v>
      </c>
      <c r="D6" s="188" t="s">
        <v>63</v>
      </c>
      <c r="E6" s="189"/>
      <c r="F6" s="201" t="s">
        <v>6</v>
      </c>
      <c r="G6" s="190" t="s">
        <v>7</v>
      </c>
      <c r="H6" s="190" t="s">
        <v>8</v>
      </c>
      <c r="I6" s="190" t="s">
        <v>9</v>
      </c>
      <c r="J6" s="190" t="s">
        <v>10</v>
      </c>
      <c r="K6" s="190" t="s">
        <v>12</v>
      </c>
      <c r="L6" s="200" t="s">
        <v>11</v>
      </c>
      <c r="M6" s="190"/>
      <c r="N6" s="190"/>
      <c r="O6" s="190"/>
      <c r="P6" s="190"/>
      <c r="Q6" s="200"/>
      <c r="R6" s="201"/>
      <c r="S6" s="190"/>
      <c r="T6" s="190"/>
      <c r="U6" s="190"/>
      <c r="V6" s="190"/>
      <c r="W6" s="190"/>
      <c r="X6" s="200"/>
      <c r="Y6" s="201"/>
      <c r="Z6" s="190"/>
      <c r="AA6" s="190"/>
      <c r="AB6" s="190"/>
      <c r="AC6" s="190"/>
      <c r="AD6" s="190"/>
      <c r="AE6" s="200"/>
      <c r="AF6" s="201"/>
      <c r="AG6" s="190"/>
      <c r="AH6" s="190"/>
      <c r="AI6" s="190"/>
      <c r="AJ6" s="190"/>
      <c r="AK6" s="214"/>
      <c r="AL6" s="205">
        <f t="shared" si="0"/>
        <v>1</v>
      </c>
      <c r="AM6" s="206"/>
      <c r="AN6" s="205">
        <f t="shared" si="1"/>
        <v>1</v>
      </c>
      <c r="AO6" s="206"/>
      <c r="AP6" s="205">
        <f t="shared" si="2"/>
        <v>1</v>
      </c>
      <c r="AQ6" s="206"/>
      <c r="AR6" s="205">
        <f t="shared" si="3"/>
        <v>1</v>
      </c>
      <c r="AS6" s="206"/>
      <c r="AT6" s="205">
        <f t="shared" si="4"/>
        <v>1</v>
      </c>
      <c r="AU6" s="206"/>
      <c r="AV6" s="205">
        <f t="shared" si="5"/>
        <v>1</v>
      </c>
      <c r="AW6" s="206"/>
      <c r="AX6" s="205">
        <f t="shared" si="6"/>
        <v>1</v>
      </c>
      <c r="AY6" s="206"/>
      <c r="AZ6" s="206">
        <f t="shared" si="7"/>
        <v>7</v>
      </c>
      <c r="BA6" s="207">
        <f>AL6*'Tarifs RL'!A1+AN6*'Tarifs RL'!B1+AP6*'Tarifs RL'!C1+AR6*'Tarifs RL'!D1+AT6*'Tarifs RL'!E1+AV6*'Tarifs RL'!F1+AX6*'Tarifs RL'!G1+BE6</f>
        <v>6.7500000000000009</v>
      </c>
      <c r="BB6" s="208"/>
      <c r="BC6" s="209">
        <f t="shared" si="8"/>
        <v>1.2150000000000001</v>
      </c>
      <c r="BD6" s="210" t="s">
        <v>15</v>
      </c>
      <c r="BE6" s="211">
        <f t="shared" si="9"/>
        <v>0</v>
      </c>
      <c r="BF6" s="212"/>
      <c r="BG6" s="212"/>
      <c r="BH6" s="212"/>
      <c r="BI6" s="215"/>
      <c r="BJ6" s="230"/>
      <c r="BK6" s="234"/>
      <c r="BL6" s="241" t="s">
        <v>57</v>
      </c>
      <c r="BM6" s="73"/>
      <c r="BN6" s="243">
        <f t="shared" si="10"/>
        <v>6.7500000000000009</v>
      </c>
      <c r="BO6" s="73"/>
      <c r="BP6" s="73"/>
      <c r="BQ6" s="73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</row>
    <row r="7" spans="1:105" s="57" customFormat="1" ht="18" x14ac:dyDescent="0.25">
      <c r="A7" s="268" t="s">
        <v>48</v>
      </c>
      <c r="B7" s="266" t="s">
        <v>64</v>
      </c>
      <c r="C7" s="348">
        <v>16</v>
      </c>
      <c r="D7" s="265" t="s">
        <v>63</v>
      </c>
      <c r="E7" s="262"/>
      <c r="F7" s="264"/>
      <c r="G7" s="202" t="s">
        <v>7</v>
      </c>
      <c r="H7" s="202" t="s">
        <v>8</v>
      </c>
      <c r="I7" s="202" t="s">
        <v>9</v>
      </c>
      <c r="J7" s="202" t="s">
        <v>10</v>
      </c>
      <c r="K7" s="202" t="s">
        <v>12</v>
      </c>
      <c r="L7" s="263" t="s">
        <v>11</v>
      </c>
      <c r="M7" s="202"/>
      <c r="N7" s="202"/>
      <c r="O7" s="202"/>
      <c r="P7" s="202"/>
      <c r="Q7" s="263"/>
      <c r="R7" s="264"/>
      <c r="S7" s="202"/>
      <c r="T7" s="202"/>
      <c r="U7" s="202"/>
      <c r="V7" s="202"/>
      <c r="W7" s="202"/>
      <c r="X7" s="263"/>
      <c r="Y7" s="264"/>
      <c r="Z7" s="202"/>
      <c r="AA7" s="202"/>
      <c r="AB7" s="202"/>
      <c r="AC7" s="202"/>
      <c r="AD7" s="202"/>
      <c r="AE7" s="263"/>
      <c r="AF7" s="264"/>
      <c r="AG7" s="202"/>
      <c r="AH7" s="202"/>
      <c r="AI7" s="202"/>
      <c r="AJ7" s="202"/>
      <c r="AK7" s="345"/>
      <c r="AL7" s="223">
        <f t="shared" si="0"/>
        <v>0</v>
      </c>
      <c r="AM7" s="224"/>
      <c r="AN7" s="223">
        <f t="shared" si="1"/>
        <v>1</v>
      </c>
      <c r="AO7" s="224"/>
      <c r="AP7" s="223">
        <f t="shared" si="2"/>
        <v>1</v>
      </c>
      <c r="AQ7" s="224"/>
      <c r="AR7" s="223">
        <f t="shared" si="3"/>
        <v>1</v>
      </c>
      <c r="AS7" s="224"/>
      <c r="AT7" s="223">
        <f t="shared" si="4"/>
        <v>1</v>
      </c>
      <c r="AU7" s="224"/>
      <c r="AV7" s="223">
        <f t="shared" si="5"/>
        <v>1</v>
      </c>
      <c r="AW7" s="224"/>
      <c r="AX7" s="223">
        <f t="shared" si="6"/>
        <v>1</v>
      </c>
      <c r="AY7" s="224"/>
      <c r="AZ7" s="224">
        <f t="shared" si="7"/>
        <v>6</v>
      </c>
      <c r="BA7" s="226">
        <f>AL7*'Tarifs RL'!A1+AN7*'Tarifs RL'!B1+AP7*'Tarifs RL'!C1+AR7*'Tarifs RL'!D1+AT7*'Tarifs RL'!E1+AV7*'Tarifs RL'!F1+AX7*'Tarifs RL'!G1+BE7</f>
        <v>5.8500000000000005</v>
      </c>
      <c r="BB7" s="227"/>
      <c r="BC7" s="228">
        <f t="shared" si="8"/>
        <v>1.0530000000000002</v>
      </c>
      <c r="BD7" s="229" t="s">
        <v>15</v>
      </c>
      <c r="BE7" s="218">
        <f t="shared" si="9"/>
        <v>0</v>
      </c>
      <c r="BF7" s="219"/>
      <c r="BG7" s="219"/>
      <c r="BH7" s="219"/>
      <c r="BI7" s="346"/>
      <c r="BJ7" s="231"/>
      <c r="BK7" s="347"/>
      <c r="BL7" s="242" t="s">
        <v>57</v>
      </c>
      <c r="BM7" s="73"/>
      <c r="BN7" s="243">
        <f t="shared" si="10"/>
        <v>5.8500000000000005</v>
      </c>
      <c r="BO7" s="73"/>
      <c r="BP7" s="73"/>
      <c r="BQ7" s="73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</row>
    <row r="8" spans="1:105" s="57" customFormat="1" ht="18" x14ac:dyDescent="0.25">
      <c r="A8" s="185"/>
      <c r="B8" s="186" t="s">
        <v>64</v>
      </c>
      <c r="C8" s="187">
        <v>19</v>
      </c>
      <c r="D8" s="188" t="s">
        <v>63</v>
      </c>
      <c r="E8" s="189"/>
      <c r="F8" s="201"/>
      <c r="G8" s="190"/>
      <c r="H8" s="190"/>
      <c r="I8" s="190"/>
      <c r="J8" s="190"/>
      <c r="K8" s="190"/>
      <c r="L8" s="200" t="s">
        <v>11</v>
      </c>
      <c r="M8" s="190"/>
      <c r="N8" s="190"/>
      <c r="O8" s="190"/>
      <c r="P8" s="190"/>
      <c r="Q8" s="200"/>
      <c r="R8" s="201"/>
      <c r="S8" s="190"/>
      <c r="T8" s="190"/>
      <c r="U8" s="190"/>
      <c r="V8" s="190"/>
      <c r="W8" s="190"/>
      <c r="X8" s="200"/>
      <c r="Y8" s="201"/>
      <c r="Z8" s="190"/>
      <c r="AA8" s="190"/>
      <c r="AB8" s="190"/>
      <c r="AC8" s="190"/>
      <c r="AD8" s="190"/>
      <c r="AE8" s="200"/>
      <c r="AF8" s="201"/>
      <c r="AG8" s="190"/>
      <c r="AH8" s="190"/>
      <c r="AI8" s="190"/>
      <c r="AJ8" s="190"/>
      <c r="AK8" s="204"/>
      <c r="AL8" s="205">
        <f t="shared" si="0"/>
        <v>0</v>
      </c>
      <c r="AM8" s="206"/>
      <c r="AN8" s="205">
        <f t="shared" si="1"/>
        <v>0</v>
      </c>
      <c r="AO8" s="206"/>
      <c r="AP8" s="205">
        <f t="shared" si="2"/>
        <v>0</v>
      </c>
      <c r="AQ8" s="206"/>
      <c r="AR8" s="205">
        <f t="shared" si="3"/>
        <v>0</v>
      </c>
      <c r="AS8" s="206"/>
      <c r="AT8" s="205">
        <f t="shared" si="4"/>
        <v>0</v>
      </c>
      <c r="AU8" s="206"/>
      <c r="AV8" s="205">
        <f t="shared" si="5"/>
        <v>0</v>
      </c>
      <c r="AW8" s="206"/>
      <c r="AX8" s="205">
        <f t="shared" si="6"/>
        <v>1</v>
      </c>
      <c r="AY8" s="206"/>
      <c r="AZ8" s="206">
        <f t="shared" si="7"/>
        <v>1</v>
      </c>
      <c r="BA8" s="207">
        <f>AL8*'Tarifs RL'!A1+AN8*'Tarifs RL'!B1+AP8*'Tarifs RL'!C1+AR8*'Tarifs RL'!D1+AT8*'Tarifs RL'!E1+AV8*'Tarifs RL'!F1+AX8*'Tarifs RL'!G1+BE8</f>
        <v>0.95</v>
      </c>
      <c r="BB8" s="208"/>
      <c r="BC8" s="209">
        <f t="shared" si="8"/>
        <v>0.17099999999999999</v>
      </c>
      <c r="BD8" s="210" t="s">
        <v>15</v>
      </c>
      <c r="BE8" s="211">
        <f t="shared" si="9"/>
        <v>0</v>
      </c>
      <c r="BF8" s="212"/>
      <c r="BG8" s="212"/>
      <c r="BH8" s="212"/>
      <c r="BI8" s="215"/>
      <c r="BJ8" s="230"/>
      <c r="BK8" s="234"/>
      <c r="BL8" s="241" t="s">
        <v>57</v>
      </c>
      <c r="BM8" s="73"/>
      <c r="BN8" s="243">
        <f t="shared" si="10"/>
        <v>0.95</v>
      </c>
      <c r="BO8" s="73"/>
      <c r="BP8" s="73"/>
      <c r="BQ8" s="73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</row>
    <row r="9" spans="1:105" customFormat="1" ht="18" x14ac:dyDescent="0.25">
      <c r="A9" s="185"/>
      <c r="B9" s="186" t="s">
        <v>64</v>
      </c>
      <c r="C9" s="187">
        <v>4</v>
      </c>
      <c r="D9" s="188" t="s">
        <v>63</v>
      </c>
      <c r="E9" s="189"/>
      <c r="F9" s="201" t="s">
        <v>6</v>
      </c>
      <c r="G9" s="190" t="s">
        <v>7</v>
      </c>
      <c r="H9" s="190" t="s">
        <v>8</v>
      </c>
      <c r="I9" s="190" t="s">
        <v>9</v>
      </c>
      <c r="J9" s="190" t="s">
        <v>10</v>
      </c>
      <c r="K9" s="190" t="s">
        <v>12</v>
      </c>
      <c r="L9" s="200" t="s">
        <v>11</v>
      </c>
      <c r="M9" s="190"/>
      <c r="N9" s="190"/>
      <c r="O9" s="190"/>
      <c r="P9" s="190"/>
      <c r="Q9" s="200"/>
      <c r="R9" s="201"/>
      <c r="S9" s="190"/>
      <c r="T9" s="190"/>
      <c r="U9" s="190"/>
      <c r="V9" s="190"/>
      <c r="W9" s="190"/>
      <c r="X9" s="200"/>
      <c r="Y9" s="201"/>
      <c r="Z9" s="190"/>
      <c r="AA9" s="190"/>
      <c r="AB9" s="190"/>
      <c r="AC9" s="190"/>
      <c r="AD9" s="190"/>
      <c r="AE9" s="200"/>
      <c r="AF9" s="201"/>
      <c r="AG9" s="190"/>
      <c r="AH9" s="190"/>
      <c r="AI9" s="190"/>
      <c r="AJ9" s="190"/>
      <c r="AK9" s="204"/>
      <c r="AL9" s="205">
        <f t="shared" si="0"/>
        <v>1</v>
      </c>
      <c r="AM9" s="206"/>
      <c r="AN9" s="205">
        <f t="shared" si="1"/>
        <v>1</v>
      </c>
      <c r="AO9" s="206"/>
      <c r="AP9" s="205">
        <f t="shared" si="2"/>
        <v>1</v>
      </c>
      <c r="AQ9" s="206"/>
      <c r="AR9" s="205">
        <f t="shared" si="3"/>
        <v>1</v>
      </c>
      <c r="AS9" s="206"/>
      <c r="AT9" s="205">
        <f t="shared" si="4"/>
        <v>1</v>
      </c>
      <c r="AU9" s="206"/>
      <c r="AV9" s="205">
        <f t="shared" si="5"/>
        <v>1</v>
      </c>
      <c r="AW9" s="206"/>
      <c r="AX9" s="205">
        <f t="shared" si="6"/>
        <v>1</v>
      </c>
      <c r="AY9" s="206"/>
      <c r="AZ9" s="206">
        <f t="shared" si="7"/>
        <v>7</v>
      </c>
      <c r="BA9" s="207">
        <f>AL9*'Tarifs RL'!A1+AN9*'Tarifs RL'!B1+AP9*'Tarifs RL'!C1+AR9*'Tarifs RL'!D1+AT9*'Tarifs RL'!E1+AV9*'Tarifs RL'!F1+AX9*'Tarifs RL'!G1+BE9</f>
        <v>6.7500000000000009</v>
      </c>
      <c r="BB9" s="208"/>
      <c r="BC9" s="209">
        <f t="shared" si="8"/>
        <v>1.2150000000000001</v>
      </c>
      <c r="BD9" s="210" t="s">
        <v>15</v>
      </c>
      <c r="BE9" s="211">
        <f t="shared" si="9"/>
        <v>0</v>
      </c>
      <c r="BF9" s="212"/>
      <c r="BG9" s="212"/>
      <c r="BH9" s="212"/>
      <c r="BI9" s="213"/>
      <c r="BJ9" s="230"/>
      <c r="BK9" s="233"/>
      <c r="BL9" s="241" t="s">
        <v>57</v>
      </c>
      <c r="BM9" s="72"/>
      <c r="BN9" s="243">
        <f t="shared" si="10"/>
        <v>6.7500000000000009</v>
      </c>
      <c r="BO9" s="68"/>
      <c r="BP9" s="68"/>
      <c r="BQ9" s="70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</row>
    <row r="10" spans="1:105" s="57" customFormat="1" ht="18" x14ac:dyDescent="0.25">
      <c r="A10" s="185"/>
      <c r="B10" s="186" t="s">
        <v>64</v>
      </c>
      <c r="C10" s="187">
        <v>28</v>
      </c>
      <c r="D10" s="188" t="s">
        <v>63</v>
      </c>
      <c r="E10" s="189"/>
      <c r="F10" s="201" t="s">
        <v>6</v>
      </c>
      <c r="G10" s="190" t="s">
        <v>7</v>
      </c>
      <c r="H10" s="190" t="s">
        <v>8</v>
      </c>
      <c r="I10" s="190" t="s">
        <v>9</v>
      </c>
      <c r="J10" s="190" t="s">
        <v>10</v>
      </c>
      <c r="K10" s="190" t="s">
        <v>12</v>
      </c>
      <c r="L10" s="200" t="s">
        <v>11</v>
      </c>
      <c r="M10" s="190"/>
      <c r="N10" s="190"/>
      <c r="O10" s="190"/>
      <c r="P10" s="190"/>
      <c r="Q10" s="200"/>
      <c r="R10" s="201"/>
      <c r="S10" s="190"/>
      <c r="T10" s="190"/>
      <c r="U10" s="190"/>
      <c r="V10" s="190"/>
      <c r="W10" s="190"/>
      <c r="X10" s="200"/>
      <c r="Y10" s="201"/>
      <c r="Z10" s="190"/>
      <c r="AA10" s="190"/>
      <c r="AB10" s="190"/>
      <c r="AC10" s="190"/>
      <c r="AD10" s="190"/>
      <c r="AE10" s="200"/>
      <c r="AF10" s="201"/>
      <c r="AG10" s="190"/>
      <c r="AH10" s="190"/>
      <c r="AI10" s="190"/>
      <c r="AJ10" s="190"/>
      <c r="AK10" s="204"/>
      <c r="AL10" s="205">
        <f t="shared" si="0"/>
        <v>1</v>
      </c>
      <c r="AM10" s="206"/>
      <c r="AN10" s="205">
        <f t="shared" si="1"/>
        <v>1</v>
      </c>
      <c r="AO10" s="206"/>
      <c r="AP10" s="205">
        <f t="shared" si="2"/>
        <v>1</v>
      </c>
      <c r="AQ10" s="206"/>
      <c r="AR10" s="205">
        <f t="shared" si="3"/>
        <v>1</v>
      </c>
      <c r="AS10" s="206"/>
      <c r="AT10" s="205">
        <f t="shared" si="4"/>
        <v>1</v>
      </c>
      <c r="AU10" s="206"/>
      <c r="AV10" s="205">
        <f t="shared" si="5"/>
        <v>1</v>
      </c>
      <c r="AW10" s="206"/>
      <c r="AX10" s="205">
        <f t="shared" si="6"/>
        <v>1</v>
      </c>
      <c r="AY10" s="206"/>
      <c r="AZ10" s="206">
        <f t="shared" si="7"/>
        <v>7</v>
      </c>
      <c r="BA10" s="207">
        <f>AL10*'Tarifs RL'!A1+AN10*'Tarifs RL'!B1+AP10*'Tarifs RL'!C1+AR10*'Tarifs RL'!D1+AT10*'Tarifs RL'!E1+AV10*'Tarifs RL'!F1+AX10*'Tarifs RL'!G1+BE10</f>
        <v>6.7500000000000009</v>
      </c>
      <c r="BB10" s="208"/>
      <c r="BC10" s="209">
        <f t="shared" si="8"/>
        <v>1.2150000000000001</v>
      </c>
      <c r="BD10" s="210" t="s">
        <v>15</v>
      </c>
      <c r="BE10" s="211">
        <f t="shared" si="9"/>
        <v>0</v>
      </c>
      <c r="BF10" s="212"/>
      <c r="BG10" s="212"/>
      <c r="BH10" s="212"/>
      <c r="BI10" s="215"/>
      <c r="BJ10" s="230"/>
      <c r="BK10" s="234"/>
      <c r="BL10" s="241" t="s">
        <v>57</v>
      </c>
      <c r="BM10" s="73"/>
      <c r="BN10" s="243">
        <f t="shared" si="10"/>
        <v>6.7500000000000009</v>
      </c>
      <c r="BO10" s="73"/>
      <c r="BP10" s="73"/>
      <c r="BQ10" s="73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</row>
    <row r="11" spans="1:105" s="57" customFormat="1" ht="18" x14ac:dyDescent="0.25">
      <c r="A11" s="185"/>
      <c r="B11" s="186" t="s">
        <v>64</v>
      </c>
      <c r="C11" s="187">
        <v>4</v>
      </c>
      <c r="D11" s="188" t="s">
        <v>63</v>
      </c>
      <c r="E11" s="189"/>
      <c r="F11" s="201"/>
      <c r="G11" s="190" t="s">
        <v>7</v>
      </c>
      <c r="H11" s="190" t="s">
        <v>8</v>
      </c>
      <c r="I11" s="190" t="s">
        <v>9</v>
      </c>
      <c r="J11" s="190" t="s">
        <v>10</v>
      </c>
      <c r="K11" s="190" t="s">
        <v>12</v>
      </c>
      <c r="L11" s="200" t="s">
        <v>11</v>
      </c>
      <c r="M11" s="190"/>
      <c r="N11" s="190"/>
      <c r="O11" s="190"/>
      <c r="P11" s="190"/>
      <c r="Q11" s="200"/>
      <c r="R11" s="201"/>
      <c r="S11" s="190"/>
      <c r="T11" s="190"/>
      <c r="U11" s="190"/>
      <c r="V11" s="190"/>
      <c r="W11" s="190"/>
      <c r="X11" s="200"/>
      <c r="Y11" s="201"/>
      <c r="Z11" s="190"/>
      <c r="AA11" s="190"/>
      <c r="AB11" s="190"/>
      <c r="AC11" s="190"/>
      <c r="AD11" s="190"/>
      <c r="AE11" s="200"/>
      <c r="AF11" s="201"/>
      <c r="AG11" s="190"/>
      <c r="AH11" s="190"/>
      <c r="AI11" s="190"/>
      <c r="AJ11" s="190"/>
      <c r="AK11" s="204"/>
      <c r="AL11" s="205">
        <f t="shared" si="0"/>
        <v>0</v>
      </c>
      <c r="AM11" s="206"/>
      <c r="AN11" s="205">
        <f t="shared" si="1"/>
        <v>1</v>
      </c>
      <c r="AO11" s="206"/>
      <c r="AP11" s="205">
        <f t="shared" si="2"/>
        <v>1</v>
      </c>
      <c r="AQ11" s="206"/>
      <c r="AR11" s="205">
        <f t="shared" si="3"/>
        <v>1</v>
      </c>
      <c r="AS11" s="206"/>
      <c r="AT11" s="205">
        <f t="shared" si="4"/>
        <v>1</v>
      </c>
      <c r="AU11" s="206"/>
      <c r="AV11" s="205">
        <f t="shared" si="5"/>
        <v>1</v>
      </c>
      <c r="AW11" s="206"/>
      <c r="AX11" s="205">
        <f t="shared" si="6"/>
        <v>1</v>
      </c>
      <c r="AY11" s="206"/>
      <c r="AZ11" s="206">
        <f t="shared" si="7"/>
        <v>6</v>
      </c>
      <c r="BA11" s="207">
        <f>AL11*'Tarifs RL'!A1+AN11*'Tarifs RL'!B1+AP11*'Tarifs RL'!C1+AR11*'Tarifs RL'!D1+AT11*'Tarifs RL'!E1+AV11*'Tarifs RL'!F1+AX11*'Tarifs RL'!G1+BE11</f>
        <v>5.8500000000000005</v>
      </c>
      <c r="BB11" s="208"/>
      <c r="BC11" s="209">
        <f t="shared" si="8"/>
        <v>1.0530000000000002</v>
      </c>
      <c r="BD11" s="210" t="s">
        <v>15</v>
      </c>
      <c r="BE11" s="211">
        <f t="shared" si="9"/>
        <v>0</v>
      </c>
      <c r="BF11" s="212"/>
      <c r="BG11" s="212"/>
      <c r="BH11" s="212"/>
      <c r="BI11" s="215"/>
      <c r="BJ11" s="230"/>
      <c r="BK11" s="234"/>
      <c r="BL11" s="241" t="s">
        <v>57</v>
      </c>
      <c r="BM11" s="73"/>
      <c r="BN11" s="243">
        <f t="shared" si="10"/>
        <v>5.8500000000000005</v>
      </c>
      <c r="BO11" s="73"/>
      <c r="BP11" s="73"/>
      <c r="BQ11" s="73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</row>
    <row r="12" spans="1:105" s="57" customFormat="1" ht="18" x14ac:dyDescent="0.25">
      <c r="A12" s="185"/>
      <c r="B12" s="186" t="s">
        <v>64</v>
      </c>
      <c r="C12" s="187">
        <v>13</v>
      </c>
      <c r="D12" s="188" t="s">
        <v>63</v>
      </c>
      <c r="E12" s="189"/>
      <c r="F12" s="201" t="s">
        <v>6</v>
      </c>
      <c r="G12" s="190" t="s">
        <v>7</v>
      </c>
      <c r="H12" s="190" t="s">
        <v>8</v>
      </c>
      <c r="I12" s="190" t="s">
        <v>9</v>
      </c>
      <c r="J12" s="190" t="s">
        <v>10</v>
      </c>
      <c r="K12" s="190" t="s">
        <v>12</v>
      </c>
      <c r="L12" s="200" t="s">
        <v>11</v>
      </c>
      <c r="M12" s="190"/>
      <c r="N12" s="190"/>
      <c r="O12" s="190"/>
      <c r="P12" s="190"/>
      <c r="Q12" s="200"/>
      <c r="R12" s="201"/>
      <c r="S12" s="190"/>
      <c r="T12" s="190"/>
      <c r="U12" s="190"/>
      <c r="V12" s="190"/>
      <c r="W12" s="190"/>
      <c r="X12" s="200"/>
      <c r="Y12" s="201"/>
      <c r="Z12" s="190"/>
      <c r="AA12" s="190"/>
      <c r="AB12" s="190"/>
      <c r="AC12" s="190"/>
      <c r="AD12" s="190"/>
      <c r="AE12" s="200"/>
      <c r="AF12" s="201"/>
      <c r="AG12" s="190"/>
      <c r="AH12" s="190"/>
      <c r="AI12" s="190"/>
      <c r="AJ12" s="190"/>
      <c r="AK12" s="204"/>
      <c r="AL12" s="205">
        <f t="shared" si="0"/>
        <v>1</v>
      </c>
      <c r="AM12" s="206"/>
      <c r="AN12" s="205">
        <f t="shared" si="1"/>
        <v>1</v>
      </c>
      <c r="AO12" s="206"/>
      <c r="AP12" s="205">
        <f t="shared" si="2"/>
        <v>1</v>
      </c>
      <c r="AQ12" s="206"/>
      <c r="AR12" s="205">
        <f t="shared" si="3"/>
        <v>1</v>
      </c>
      <c r="AS12" s="206"/>
      <c r="AT12" s="205">
        <f t="shared" si="4"/>
        <v>1</v>
      </c>
      <c r="AU12" s="206"/>
      <c r="AV12" s="205">
        <f t="shared" si="5"/>
        <v>1</v>
      </c>
      <c r="AW12" s="206"/>
      <c r="AX12" s="205">
        <f t="shared" si="6"/>
        <v>1</v>
      </c>
      <c r="AY12" s="206"/>
      <c r="AZ12" s="206">
        <f t="shared" si="7"/>
        <v>7</v>
      </c>
      <c r="BA12" s="207">
        <f>AL12*'Tarifs RL'!A1+AN12*'Tarifs RL'!B1+AP12*'Tarifs RL'!C1+AR12*'Tarifs RL'!D1+AT12*'Tarifs RL'!E1+AV12*'Tarifs RL'!F1+AX12*'Tarifs RL'!G1+BE12</f>
        <v>6.7500000000000009</v>
      </c>
      <c r="BB12" s="208"/>
      <c r="BC12" s="209">
        <f t="shared" si="8"/>
        <v>1.2150000000000001</v>
      </c>
      <c r="BD12" s="210" t="s">
        <v>15</v>
      </c>
      <c r="BE12" s="211">
        <f t="shared" si="9"/>
        <v>0</v>
      </c>
      <c r="BF12" s="212"/>
      <c r="BG12" s="212"/>
      <c r="BH12" s="212"/>
      <c r="BI12" s="215"/>
      <c r="BJ12" s="230"/>
      <c r="BK12" s="235"/>
      <c r="BL12" s="241" t="s">
        <v>57</v>
      </c>
      <c r="BM12" s="74"/>
      <c r="BN12" s="243">
        <f t="shared" si="10"/>
        <v>6.7500000000000009</v>
      </c>
      <c r="BO12" s="74"/>
      <c r="BP12" s="73"/>
      <c r="BQ12" s="73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</row>
    <row r="13" spans="1:105" customFormat="1" ht="18" x14ac:dyDescent="0.25">
      <c r="A13" s="185" t="s">
        <v>48</v>
      </c>
      <c r="B13" s="186" t="s">
        <v>64</v>
      </c>
      <c r="C13" s="191">
        <v>9</v>
      </c>
      <c r="D13" s="188" t="s">
        <v>63</v>
      </c>
      <c r="E13" s="189"/>
      <c r="F13" s="201" t="s">
        <v>6</v>
      </c>
      <c r="G13" s="190"/>
      <c r="H13" s="190"/>
      <c r="I13" s="190"/>
      <c r="J13" s="190"/>
      <c r="K13" s="190" t="s">
        <v>12</v>
      </c>
      <c r="L13" s="200" t="s">
        <v>11</v>
      </c>
      <c r="M13" s="190"/>
      <c r="N13" s="190"/>
      <c r="O13" s="190"/>
      <c r="P13" s="190"/>
      <c r="Q13" s="200"/>
      <c r="R13" s="201"/>
      <c r="S13" s="190"/>
      <c r="T13" s="190"/>
      <c r="U13" s="190"/>
      <c r="V13" s="190"/>
      <c r="W13" s="190"/>
      <c r="X13" s="200"/>
      <c r="Y13" s="201"/>
      <c r="Z13" s="190"/>
      <c r="AA13" s="190"/>
      <c r="AB13" s="190"/>
      <c r="AC13" s="190"/>
      <c r="AD13" s="190"/>
      <c r="AE13" s="200"/>
      <c r="AF13" s="201"/>
      <c r="AG13" s="190"/>
      <c r="AH13" s="190"/>
      <c r="AI13" s="190"/>
      <c r="AJ13" s="190"/>
      <c r="AK13" s="214"/>
      <c r="AL13" s="205">
        <f t="shared" si="0"/>
        <v>1</v>
      </c>
      <c r="AM13" s="206"/>
      <c r="AN13" s="205">
        <f t="shared" si="1"/>
        <v>0</v>
      </c>
      <c r="AO13" s="206"/>
      <c r="AP13" s="205">
        <f t="shared" si="2"/>
        <v>0</v>
      </c>
      <c r="AQ13" s="206"/>
      <c r="AR13" s="205">
        <f t="shared" si="3"/>
        <v>0</v>
      </c>
      <c r="AS13" s="206"/>
      <c r="AT13" s="205">
        <f t="shared" si="4"/>
        <v>0</v>
      </c>
      <c r="AU13" s="206"/>
      <c r="AV13" s="205">
        <f t="shared" si="5"/>
        <v>1</v>
      </c>
      <c r="AW13" s="206"/>
      <c r="AX13" s="205">
        <f t="shared" si="6"/>
        <v>1</v>
      </c>
      <c r="AY13" s="206"/>
      <c r="AZ13" s="206">
        <f t="shared" si="7"/>
        <v>3</v>
      </c>
      <c r="BA13" s="207">
        <f>AL13*'Tarifs RL'!A1+AN13*'Tarifs RL'!B1+AP13*'Tarifs RL'!C1+AR13*'Tarifs RL'!D1+AT13*'Tarifs RL'!E1+AV13*'Tarifs RL'!F1+AX13*'Tarifs RL'!G1+BE13</f>
        <v>2.75</v>
      </c>
      <c r="BB13" s="208"/>
      <c r="BC13" s="209">
        <f t="shared" si="8"/>
        <v>0.495</v>
      </c>
      <c r="BD13" s="210" t="s">
        <v>15</v>
      </c>
      <c r="BE13" s="211">
        <f t="shared" si="9"/>
        <v>0</v>
      </c>
      <c r="BF13" s="212"/>
      <c r="BG13" s="212"/>
      <c r="BH13" s="212"/>
      <c r="BI13" s="213"/>
      <c r="BJ13" s="230"/>
      <c r="BK13" s="233"/>
      <c r="BL13" s="241" t="s">
        <v>57</v>
      </c>
      <c r="BM13" s="72"/>
      <c r="BN13" s="243">
        <f t="shared" si="10"/>
        <v>2.75</v>
      </c>
      <c r="BO13" s="71"/>
      <c r="BP13" s="71"/>
      <c r="BQ13" s="70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</row>
    <row r="14" spans="1:105" customFormat="1" ht="18" x14ac:dyDescent="0.25">
      <c r="A14" s="185"/>
      <c r="B14" s="186" t="s">
        <v>64</v>
      </c>
      <c r="C14" s="187">
        <v>9</v>
      </c>
      <c r="D14" s="188" t="s">
        <v>63</v>
      </c>
      <c r="E14" s="189"/>
      <c r="F14" s="201" t="s">
        <v>6</v>
      </c>
      <c r="G14" s="190" t="s">
        <v>7</v>
      </c>
      <c r="H14" s="190" t="s">
        <v>8</v>
      </c>
      <c r="I14" s="190" t="s">
        <v>9</v>
      </c>
      <c r="J14" s="190" t="s">
        <v>10</v>
      </c>
      <c r="K14" s="190" t="s">
        <v>12</v>
      </c>
      <c r="L14" s="200" t="s">
        <v>11</v>
      </c>
      <c r="M14" s="190"/>
      <c r="N14" s="190"/>
      <c r="O14" s="190"/>
      <c r="P14" s="190"/>
      <c r="Q14" s="200"/>
      <c r="R14" s="201"/>
      <c r="S14" s="190"/>
      <c r="T14" s="190"/>
      <c r="U14" s="190"/>
      <c r="V14" s="190"/>
      <c r="W14" s="190"/>
      <c r="X14" s="200"/>
      <c r="Y14" s="201"/>
      <c r="Z14" s="190"/>
      <c r="AA14" s="190"/>
      <c r="AB14" s="190"/>
      <c r="AC14" s="190"/>
      <c r="AD14" s="190"/>
      <c r="AE14" s="200"/>
      <c r="AF14" s="201"/>
      <c r="AG14" s="190"/>
      <c r="AH14" s="190"/>
      <c r="AI14" s="190"/>
      <c r="AJ14" s="190"/>
      <c r="AK14" s="204"/>
      <c r="AL14" s="205">
        <f t="shared" si="0"/>
        <v>1</v>
      </c>
      <c r="AM14" s="206"/>
      <c r="AN14" s="205">
        <f t="shared" si="1"/>
        <v>1</v>
      </c>
      <c r="AO14" s="206"/>
      <c r="AP14" s="205">
        <f t="shared" si="2"/>
        <v>1</v>
      </c>
      <c r="AQ14" s="206"/>
      <c r="AR14" s="205">
        <f t="shared" si="3"/>
        <v>1</v>
      </c>
      <c r="AS14" s="206"/>
      <c r="AT14" s="205">
        <f t="shared" si="4"/>
        <v>1</v>
      </c>
      <c r="AU14" s="206"/>
      <c r="AV14" s="205">
        <f t="shared" si="5"/>
        <v>1</v>
      </c>
      <c r="AW14" s="206"/>
      <c r="AX14" s="205">
        <f t="shared" si="6"/>
        <v>1</v>
      </c>
      <c r="AY14" s="206"/>
      <c r="AZ14" s="206">
        <f t="shared" si="7"/>
        <v>7</v>
      </c>
      <c r="BA14" s="207">
        <f>AL14*'Tarifs RL'!A1+AN14*'Tarifs RL'!B1+AP14*'Tarifs RL'!C1+AR14*'Tarifs RL'!D1+AT14*'Tarifs RL'!E1+AV14*'Tarifs RL'!F1+AX14*'Tarifs RL'!G1+BE14</f>
        <v>6.7500000000000009</v>
      </c>
      <c r="BB14" s="208"/>
      <c r="BC14" s="209">
        <f t="shared" si="8"/>
        <v>1.2150000000000001</v>
      </c>
      <c r="BD14" s="210" t="s">
        <v>15</v>
      </c>
      <c r="BE14" s="211">
        <f t="shared" si="9"/>
        <v>0</v>
      </c>
      <c r="BF14" s="212"/>
      <c r="BG14" s="212"/>
      <c r="BH14" s="212"/>
      <c r="BI14" s="213"/>
      <c r="BJ14" s="230"/>
      <c r="BK14" s="232"/>
      <c r="BL14" s="241" t="s">
        <v>57</v>
      </c>
      <c r="BM14" s="69"/>
      <c r="BN14" s="243">
        <f t="shared" si="10"/>
        <v>6.7500000000000009</v>
      </c>
      <c r="BO14" s="68"/>
      <c r="BP14" s="68"/>
      <c r="BQ14" s="70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</row>
    <row r="15" spans="1:105" s="59" customFormat="1" ht="18" x14ac:dyDescent="0.25">
      <c r="A15" s="185"/>
      <c r="B15" s="186" t="s">
        <v>64</v>
      </c>
      <c r="C15" s="187">
        <v>17</v>
      </c>
      <c r="D15" s="188" t="s">
        <v>63</v>
      </c>
      <c r="E15" s="189"/>
      <c r="F15" s="201" t="s">
        <v>6</v>
      </c>
      <c r="G15" s="190" t="s">
        <v>7</v>
      </c>
      <c r="H15" s="190" t="s">
        <v>8</v>
      </c>
      <c r="I15" s="190" t="s">
        <v>9</v>
      </c>
      <c r="J15" s="190" t="s">
        <v>10</v>
      </c>
      <c r="K15" s="190" t="s">
        <v>12</v>
      </c>
      <c r="L15" s="200" t="s">
        <v>11</v>
      </c>
      <c r="M15" s="190"/>
      <c r="N15" s="190"/>
      <c r="O15" s="190"/>
      <c r="P15" s="190"/>
      <c r="Q15" s="200"/>
      <c r="R15" s="201"/>
      <c r="S15" s="190"/>
      <c r="T15" s="190"/>
      <c r="U15" s="190"/>
      <c r="V15" s="190"/>
      <c r="W15" s="190"/>
      <c r="X15" s="200"/>
      <c r="Y15" s="201"/>
      <c r="Z15" s="190"/>
      <c r="AA15" s="190"/>
      <c r="AB15" s="190"/>
      <c r="AC15" s="190"/>
      <c r="AD15" s="190"/>
      <c r="AE15" s="200"/>
      <c r="AF15" s="201"/>
      <c r="AG15" s="190"/>
      <c r="AH15" s="190"/>
      <c r="AI15" s="190"/>
      <c r="AJ15" s="190"/>
      <c r="AK15" s="204"/>
      <c r="AL15" s="205">
        <f t="shared" si="0"/>
        <v>1</v>
      </c>
      <c r="AM15" s="206"/>
      <c r="AN15" s="205">
        <f t="shared" si="1"/>
        <v>1</v>
      </c>
      <c r="AO15" s="206"/>
      <c r="AP15" s="205">
        <f t="shared" si="2"/>
        <v>1</v>
      </c>
      <c r="AQ15" s="206"/>
      <c r="AR15" s="205">
        <f t="shared" si="3"/>
        <v>1</v>
      </c>
      <c r="AS15" s="206"/>
      <c r="AT15" s="205">
        <f t="shared" si="4"/>
        <v>1</v>
      </c>
      <c r="AU15" s="206"/>
      <c r="AV15" s="205">
        <f t="shared" si="5"/>
        <v>1</v>
      </c>
      <c r="AW15" s="206"/>
      <c r="AX15" s="205">
        <f t="shared" si="6"/>
        <v>1</v>
      </c>
      <c r="AY15" s="206"/>
      <c r="AZ15" s="206">
        <f t="shared" si="7"/>
        <v>7</v>
      </c>
      <c r="BA15" s="207">
        <f>AL15*'Tarifs RL'!A1+AN15*'Tarifs RL'!B1+AP15*'Tarifs RL'!C1+AR15*'Tarifs RL'!D1+AT15*'Tarifs RL'!E1+AV15*'Tarifs RL'!F1+AX15*'Tarifs RL'!G1+BE15</f>
        <v>6.7500000000000009</v>
      </c>
      <c r="BB15" s="208"/>
      <c r="BC15" s="209">
        <f t="shared" si="8"/>
        <v>1.2150000000000001</v>
      </c>
      <c r="BD15" s="210" t="s">
        <v>15</v>
      </c>
      <c r="BE15" s="211">
        <f t="shared" si="9"/>
        <v>0</v>
      </c>
      <c r="BF15" s="212"/>
      <c r="BG15" s="212"/>
      <c r="BH15" s="212"/>
      <c r="BI15" s="216"/>
      <c r="BJ15" s="230"/>
      <c r="BK15" s="236"/>
      <c r="BL15" s="241" t="s">
        <v>57</v>
      </c>
      <c r="BM15" s="75"/>
      <c r="BN15" s="243">
        <f t="shared" si="10"/>
        <v>6.7500000000000009</v>
      </c>
      <c r="BO15" s="75"/>
      <c r="BP15" s="75"/>
      <c r="BQ15" s="75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</row>
    <row r="16" spans="1:105" s="57" customFormat="1" ht="18" x14ac:dyDescent="0.25">
      <c r="A16" s="185" t="s">
        <v>48</v>
      </c>
      <c r="B16" s="186" t="s">
        <v>64</v>
      </c>
      <c r="C16" s="199">
        <v>22</v>
      </c>
      <c r="D16" s="188" t="s">
        <v>63</v>
      </c>
      <c r="E16" s="189"/>
      <c r="F16" s="201" t="s">
        <v>6</v>
      </c>
      <c r="G16" s="190" t="s">
        <v>7</v>
      </c>
      <c r="H16" s="190" t="s">
        <v>8</v>
      </c>
      <c r="I16" s="190" t="s">
        <v>9</v>
      </c>
      <c r="J16" s="190" t="s">
        <v>10</v>
      </c>
      <c r="K16" s="190" t="s">
        <v>12</v>
      </c>
      <c r="L16" s="200" t="s">
        <v>11</v>
      </c>
      <c r="M16" s="190"/>
      <c r="N16" s="190"/>
      <c r="O16" s="190"/>
      <c r="P16" s="190"/>
      <c r="Q16" s="200"/>
      <c r="R16" s="201"/>
      <c r="S16" s="190"/>
      <c r="T16" s="190"/>
      <c r="U16" s="190"/>
      <c r="V16" s="190"/>
      <c r="W16" s="190"/>
      <c r="X16" s="200"/>
      <c r="Y16" s="201"/>
      <c r="Z16" s="190"/>
      <c r="AA16" s="190"/>
      <c r="AB16" s="190"/>
      <c r="AC16" s="190"/>
      <c r="AD16" s="190"/>
      <c r="AE16" s="200"/>
      <c r="AF16" s="201"/>
      <c r="AG16" s="190"/>
      <c r="AH16" s="190"/>
      <c r="AI16" s="190"/>
      <c r="AJ16" s="190"/>
      <c r="AK16" s="217"/>
      <c r="AL16" s="205">
        <f t="shared" si="0"/>
        <v>1</v>
      </c>
      <c r="AM16" s="206"/>
      <c r="AN16" s="205">
        <f t="shared" si="1"/>
        <v>1</v>
      </c>
      <c r="AO16" s="206"/>
      <c r="AP16" s="205">
        <f t="shared" si="2"/>
        <v>1</v>
      </c>
      <c r="AQ16" s="206"/>
      <c r="AR16" s="205">
        <f t="shared" si="3"/>
        <v>1</v>
      </c>
      <c r="AS16" s="206"/>
      <c r="AT16" s="205">
        <f t="shared" si="4"/>
        <v>1</v>
      </c>
      <c r="AU16" s="206"/>
      <c r="AV16" s="205">
        <f t="shared" si="5"/>
        <v>1</v>
      </c>
      <c r="AW16" s="206"/>
      <c r="AX16" s="205">
        <f t="shared" si="6"/>
        <v>1</v>
      </c>
      <c r="AY16" s="206"/>
      <c r="AZ16" s="206">
        <f t="shared" si="7"/>
        <v>7</v>
      </c>
      <c r="BA16" s="207">
        <f>AL16*'Tarifs RL'!A1+AN16*'Tarifs RL'!B1+AP16*'Tarifs RL'!C1+AR16*'Tarifs RL'!D1+AT16*'Tarifs RL'!E1+AV16*'Tarifs RL'!F1+AX16*'Tarifs RL'!G1+BE16</f>
        <v>6.7500000000000009</v>
      </c>
      <c r="BB16" s="208"/>
      <c r="BC16" s="209">
        <f t="shared" si="8"/>
        <v>1.2150000000000001</v>
      </c>
      <c r="BD16" s="210" t="s">
        <v>15</v>
      </c>
      <c r="BE16" s="211">
        <f t="shared" si="9"/>
        <v>0</v>
      </c>
      <c r="BF16" s="212"/>
      <c r="BG16" s="212"/>
      <c r="BH16" s="212"/>
      <c r="BI16" s="215"/>
      <c r="BJ16" s="230"/>
      <c r="BK16" s="234"/>
      <c r="BL16" s="241" t="s">
        <v>58</v>
      </c>
      <c r="BM16" s="73"/>
      <c r="BN16" s="243">
        <f t="shared" si="10"/>
        <v>1.2150000000000001</v>
      </c>
      <c r="BO16" s="73"/>
      <c r="BP16" s="73"/>
      <c r="BQ16" s="73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</row>
    <row r="17" spans="1:105" customFormat="1" ht="18" x14ac:dyDescent="0.25">
      <c r="A17" s="185" t="s">
        <v>48</v>
      </c>
      <c r="B17" s="186" t="s">
        <v>64</v>
      </c>
      <c r="C17" s="191">
        <v>28</v>
      </c>
      <c r="D17" s="188" t="s">
        <v>63</v>
      </c>
      <c r="E17" s="189"/>
      <c r="F17" s="201"/>
      <c r="G17" s="190"/>
      <c r="H17" s="190" t="s">
        <v>8</v>
      </c>
      <c r="I17" s="190"/>
      <c r="J17" s="190"/>
      <c r="K17" s="190"/>
      <c r="L17" s="200" t="s">
        <v>11</v>
      </c>
      <c r="M17" s="190"/>
      <c r="N17" s="190"/>
      <c r="O17" s="190"/>
      <c r="P17" s="190"/>
      <c r="Q17" s="200"/>
      <c r="R17" s="201"/>
      <c r="S17" s="190"/>
      <c r="T17" s="190"/>
      <c r="U17" s="190"/>
      <c r="V17" s="190"/>
      <c r="W17" s="190"/>
      <c r="X17" s="200"/>
      <c r="Y17" s="201"/>
      <c r="Z17" s="190"/>
      <c r="AA17" s="190"/>
      <c r="AB17" s="190"/>
      <c r="AC17" s="190"/>
      <c r="AD17" s="190"/>
      <c r="AE17" s="200"/>
      <c r="AF17" s="201"/>
      <c r="AG17" s="190"/>
      <c r="AH17" s="190"/>
      <c r="AI17" s="190"/>
      <c r="AJ17" s="190"/>
      <c r="AK17" s="214"/>
      <c r="AL17" s="205">
        <f t="shared" si="0"/>
        <v>0</v>
      </c>
      <c r="AM17" s="206"/>
      <c r="AN17" s="205">
        <f t="shared" si="1"/>
        <v>0</v>
      </c>
      <c r="AO17" s="206"/>
      <c r="AP17" s="205">
        <f t="shared" si="2"/>
        <v>1</v>
      </c>
      <c r="AQ17" s="206"/>
      <c r="AR17" s="205">
        <f t="shared" si="3"/>
        <v>0</v>
      </c>
      <c r="AS17" s="206"/>
      <c r="AT17" s="205">
        <f t="shared" si="4"/>
        <v>0</v>
      </c>
      <c r="AU17" s="206"/>
      <c r="AV17" s="205">
        <f t="shared" si="5"/>
        <v>0</v>
      </c>
      <c r="AW17" s="206"/>
      <c r="AX17" s="205">
        <f t="shared" si="6"/>
        <v>1</v>
      </c>
      <c r="AY17" s="206"/>
      <c r="AZ17" s="206">
        <f t="shared" si="7"/>
        <v>2</v>
      </c>
      <c r="BA17" s="207">
        <f>AL17*'Tarifs RL'!A1+AN17*'Tarifs RL'!B1+AP17*'Tarifs RL'!C1+AR17*'Tarifs RL'!D1+AT17*'Tarifs RL'!E1+AV17*'Tarifs RL'!F1+AX17*'Tarifs RL'!G1+BE17</f>
        <v>2.0499999999999998</v>
      </c>
      <c r="BB17" s="208"/>
      <c r="BC17" s="209">
        <f t="shared" si="8"/>
        <v>0.36899999999999994</v>
      </c>
      <c r="BD17" s="210" t="s">
        <v>15</v>
      </c>
      <c r="BE17" s="211">
        <f t="shared" si="9"/>
        <v>0</v>
      </c>
      <c r="BF17" s="212"/>
      <c r="BG17" s="212"/>
      <c r="BH17" s="212"/>
      <c r="BI17" s="213"/>
      <c r="BJ17" s="230"/>
      <c r="BK17" s="232"/>
      <c r="BL17" s="241" t="s">
        <v>57</v>
      </c>
      <c r="BM17" s="69"/>
      <c r="BN17" s="243">
        <f t="shared" si="10"/>
        <v>2.0499999999999998</v>
      </c>
      <c r="BO17" s="68"/>
      <c r="BP17" s="68"/>
      <c r="BQ17" s="70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</row>
    <row r="18" spans="1:105" s="57" customFormat="1" ht="18" x14ac:dyDescent="0.25">
      <c r="A18" s="185"/>
      <c r="B18" s="186" t="s">
        <v>64</v>
      </c>
      <c r="C18" s="187">
        <v>20</v>
      </c>
      <c r="D18" s="188" t="s">
        <v>63</v>
      </c>
      <c r="E18" s="189"/>
      <c r="F18" s="201"/>
      <c r="G18" s="190" t="s">
        <v>7</v>
      </c>
      <c r="H18" s="190" t="s">
        <v>8</v>
      </c>
      <c r="I18" s="190" t="s">
        <v>9</v>
      </c>
      <c r="J18" s="190" t="s">
        <v>10</v>
      </c>
      <c r="K18" s="190" t="s">
        <v>12</v>
      </c>
      <c r="L18" s="200" t="s">
        <v>11</v>
      </c>
      <c r="M18" s="190"/>
      <c r="N18" s="190"/>
      <c r="O18" s="190"/>
      <c r="P18" s="190"/>
      <c r="Q18" s="200"/>
      <c r="R18" s="201"/>
      <c r="S18" s="190"/>
      <c r="T18" s="190"/>
      <c r="U18" s="190"/>
      <c r="V18" s="190"/>
      <c r="W18" s="190"/>
      <c r="X18" s="200"/>
      <c r="Y18" s="201"/>
      <c r="Z18" s="190"/>
      <c r="AA18" s="190"/>
      <c r="AB18" s="190"/>
      <c r="AC18" s="190"/>
      <c r="AD18" s="190"/>
      <c r="AE18" s="200"/>
      <c r="AF18" s="201"/>
      <c r="AG18" s="190"/>
      <c r="AH18" s="190"/>
      <c r="AI18" s="190"/>
      <c r="AJ18" s="190"/>
      <c r="AK18" s="204"/>
      <c r="AL18" s="205">
        <f t="shared" si="0"/>
        <v>0</v>
      </c>
      <c r="AM18" s="206"/>
      <c r="AN18" s="205">
        <f t="shared" si="1"/>
        <v>1</v>
      </c>
      <c r="AO18" s="206"/>
      <c r="AP18" s="205">
        <f t="shared" si="2"/>
        <v>1</v>
      </c>
      <c r="AQ18" s="206"/>
      <c r="AR18" s="205">
        <f t="shared" si="3"/>
        <v>1</v>
      </c>
      <c r="AS18" s="206"/>
      <c r="AT18" s="205">
        <f t="shared" si="4"/>
        <v>1</v>
      </c>
      <c r="AU18" s="206"/>
      <c r="AV18" s="205">
        <f t="shared" si="5"/>
        <v>1</v>
      </c>
      <c r="AW18" s="206"/>
      <c r="AX18" s="205">
        <f t="shared" si="6"/>
        <v>1</v>
      </c>
      <c r="AY18" s="206"/>
      <c r="AZ18" s="206">
        <f t="shared" si="7"/>
        <v>6</v>
      </c>
      <c r="BA18" s="207">
        <f>AL18*'Tarifs RL'!A1+AN18*'Tarifs RL'!B1+AP18*'Tarifs RL'!C1+AR18*'Tarifs RL'!D1+AT18*'Tarifs RL'!E1+AV18*'Tarifs RL'!F1+AX18*'Tarifs RL'!G1+BE18</f>
        <v>5.8500000000000005</v>
      </c>
      <c r="BB18" s="208"/>
      <c r="BC18" s="209">
        <f t="shared" si="8"/>
        <v>1.0530000000000002</v>
      </c>
      <c r="BD18" s="210" t="s">
        <v>15</v>
      </c>
      <c r="BE18" s="211">
        <f t="shared" si="9"/>
        <v>0</v>
      </c>
      <c r="BF18" s="212"/>
      <c r="BG18" s="212"/>
      <c r="BH18" s="212"/>
      <c r="BI18" s="215"/>
      <c r="BJ18" s="230"/>
      <c r="BK18" s="234"/>
      <c r="BL18" s="241" t="s">
        <v>57</v>
      </c>
      <c r="BM18" s="73"/>
      <c r="BN18" s="243">
        <f t="shared" si="10"/>
        <v>5.8500000000000005</v>
      </c>
      <c r="BO18" s="73"/>
      <c r="BP18" s="73"/>
      <c r="BQ18" s="73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</row>
    <row r="19" spans="1:105" customFormat="1" ht="18" x14ac:dyDescent="0.25">
      <c r="A19" s="185" t="s">
        <v>48</v>
      </c>
      <c r="B19" s="186" t="s">
        <v>64</v>
      </c>
      <c r="C19" s="191">
        <v>43</v>
      </c>
      <c r="D19" s="188" t="s">
        <v>63</v>
      </c>
      <c r="E19" s="189"/>
      <c r="F19" s="201" t="s">
        <v>6</v>
      </c>
      <c r="G19" s="190" t="s">
        <v>7</v>
      </c>
      <c r="H19" s="190" t="s">
        <v>8</v>
      </c>
      <c r="I19" s="190" t="s">
        <v>9</v>
      </c>
      <c r="J19" s="190" t="s">
        <v>10</v>
      </c>
      <c r="K19" s="190" t="s">
        <v>12</v>
      </c>
      <c r="L19" s="200" t="s">
        <v>11</v>
      </c>
      <c r="M19" s="190"/>
      <c r="N19" s="190"/>
      <c r="O19" s="190"/>
      <c r="P19" s="190"/>
      <c r="Q19" s="200"/>
      <c r="R19" s="201"/>
      <c r="S19" s="190"/>
      <c r="T19" s="190"/>
      <c r="U19" s="190"/>
      <c r="V19" s="190"/>
      <c r="W19" s="190"/>
      <c r="X19" s="200"/>
      <c r="Y19" s="201"/>
      <c r="Z19" s="190"/>
      <c r="AA19" s="190"/>
      <c r="AB19" s="190"/>
      <c r="AC19" s="190"/>
      <c r="AD19" s="190"/>
      <c r="AE19" s="200"/>
      <c r="AF19" s="201"/>
      <c r="AG19" s="190"/>
      <c r="AH19" s="190"/>
      <c r="AI19" s="190"/>
      <c r="AJ19" s="190"/>
      <c r="AK19" s="214"/>
      <c r="AL19" s="205">
        <f t="shared" si="0"/>
        <v>1</v>
      </c>
      <c r="AM19" s="206"/>
      <c r="AN19" s="205">
        <f t="shared" si="1"/>
        <v>1</v>
      </c>
      <c r="AO19" s="206"/>
      <c r="AP19" s="205">
        <f t="shared" si="2"/>
        <v>1</v>
      </c>
      <c r="AQ19" s="206"/>
      <c r="AR19" s="205">
        <f t="shared" si="3"/>
        <v>1</v>
      </c>
      <c r="AS19" s="206"/>
      <c r="AT19" s="205">
        <f t="shared" si="4"/>
        <v>1</v>
      </c>
      <c r="AU19" s="206"/>
      <c r="AV19" s="205">
        <f t="shared" si="5"/>
        <v>1</v>
      </c>
      <c r="AW19" s="206"/>
      <c r="AX19" s="205">
        <f t="shared" si="6"/>
        <v>1</v>
      </c>
      <c r="AY19" s="206"/>
      <c r="AZ19" s="206">
        <f t="shared" si="7"/>
        <v>7</v>
      </c>
      <c r="BA19" s="207">
        <f>AL19*'Tarifs RL'!A1+AN19*'Tarifs RL'!B1+AP19*'Tarifs RL'!C1+AR19*'Tarifs RL'!D1+AT19*'Tarifs RL'!E1+AV19*'Tarifs RL'!F1+AX19*'Tarifs RL'!G1+BE19</f>
        <v>6.7500000000000009</v>
      </c>
      <c r="BB19" s="208"/>
      <c r="BC19" s="209">
        <f t="shared" si="8"/>
        <v>1.2150000000000001</v>
      </c>
      <c r="BD19" s="210" t="s">
        <v>15</v>
      </c>
      <c r="BE19" s="211">
        <f t="shared" si="9"/>
        <v>0</v>
      </c>
      <c r="BF19" s="212"/>
      <c r="BG19" s="212"/>
      <c r="BH19" s="212"/>
      <c r="BI19" s="213"/>
      <c r="BJ19" s="230"/>
      <c r="BK19" s="232"/>
      <c r="BL19" s="241" t="s">
        <v>57</v>
      </c>
      <c r="BM19" s="69"/>
      <c r="BN19" s="243">
        <f t="shared" si="10"/>
        <v>6.7500000000000009</v>
      </c>
      <c r="BO19" s="68"/>
      <c r="BP19" s="68"/>
      <c r="BQ19" s="70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</row>
    <row r="20" spans="1:105" s="57" customFormat="1" ht="18" x14ac:dyDescent="0.25">
      <c r="A20" s="185"/>
      <c r="B20" s="186" t="s">
        <v>64</v>
      </c>
      <c r="C20" s="187">
        <v>45</v>
      </c>
      <c r="D20" s="188" t="s">
        <v>63</v>
      </c>
      <c r="E20" s="189"/>
      <c r="F20" s="201" t="s">
        <v>6</v>
      </c>
      <c r="G20" s="190" t="s">
        <v>7</v>
      </c>
      <c r="H20" s="190" t="s">
        <v>8</v>
      </c>
      <c r="I20" s="190" t="s">
        <v>9</v>
      </c>
      <c r="J20" s="190" t="s">
        <v>10</v>
      </c>
      <c r="K20" s="190" t="s">
        <v>12</v>
      </c>
      <c r="L20" s="200" t="s">
        <v>11</v>
      </c>
      <c r="M20" s="190"/>
      <c r="N20" s="190"/>
      <c r="O20" s="190"/>
      <c r="P20" s="190"/>
      <c r="Q20" s="200"/>
      <c r="R20" s="201"/>
      <c r="S20" s="190"/>
      <c r="T20" s="190"/>
      <c r="U20" s="190"/>
      <c r="V20" s="190"/>
      <c r="W20" s="190"/>
      <c r="X20" s="200"/>
      <c r="Y20" s="201"/>
      <c r="Z20" s="190"/>
      <c r="AA20" s="190"/>
      <c r="AB20" s="190"/>
      <c r="AC20" s="190"/>
      <c r="AD20" s="190"/>
      <c r="AE20" s="200"/>
      <c r="AF20" s="201"/>
      <c r="AG20" s="190"/>
      <c r="AH20" s="190"/>
      <c r="AI20" s="190"/>
      <c r="AJ20" s="190"/>
      <c r="AK20" s="204"/>
      <c r="AL20" s="205">
        <f t="shared" si="0"/>
        <v>1</v>
      </c>
      <c r="AM20" s="206"/>
      <c r="AN20" s="205">
        <f t="shared" si="1"/>
        <v>1</v>
      </c>
      <c r="AO20" s="206"/>
      <c r="AP20" s="205">
        <f t="shared" si="2"/>
        <v>1</v>
      </c>
      <c r="AQ20" s="206"/>
      <c r="AR20" s="205">
        <f t="shared" si="3"/>
        <v>1</v>
      </c>
      <c r="AS20" s="206"/>
      <c r="AT20" s="205">
        <f t="shared" si="4"/>
        <v>1</v>
      </c>
      <c r="AU20" s="206"/>
      <c r="AV20" s="205">
        <f t="shared" si="5"/>
        <v>1</v>
      </c>
      <c r="AW20" s="206"/>
      <c r="AX20" s="205">
        <f t="shared" si="6"/>
        <v>1</v>
      </c>
      <c r="AY20" s="206"/>
      <c r="AZ20" s="206">
        <f t="shared" si="7"/>
        <v>7</v>
      </c>
      <c r="BA20" s="207">
        <f>AL20*'Tarifs RL'!A1+AN20*'Tarifs RL'!B1+AP20*'Tarifs RL'!C1+AR20*'Tarifs RL'!D1+AT20*'Tarifs RL'!E1+AV20*'Tarifs RL'!F1+AX20*'Tarifs RL'!G1+BE20</f>
        <v>6.7500000000000009</v>
      </c>
      <c r="BB20" s="208"/>
      <c r="BC20" s="209">
        <f t="shared" si="8"/>
        <v>1.2150000000000001</v>
      </c>
      <c r="BD20" s="210" t="s">
        <v>15</v>
      </c>
      <c r="BE20" s="211">
        <f t="shared" si="9"/>
        <v>0</v>
      </c>
      <c r="BF20" s="212"/>
      <c r="BG20" s="212"/>
      <c r="BH20" s="212"/>
      <c r="BI20" s="215"/>
      <c r="BJ20" s="230"/>
      <c r="BK20" s="234"/>
      <c r="BL20" s="241" t="s">
        <v>57</v>
      </c>
      <c r="BM20" s="73"/>
      <c r="BN20" s="243">
        <f t="shared" si="10"/>
        <v>6.7500000000000009</v>
      </c>
      <c r="BO20" s="73"/>
      <c r="BP20" s="73"/>
      <c r="BQ20" s="73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</row>
    <row r="21" spans="1:105" customFormat="1" ht="18" x14ac:dyDescent="0.25">
      <c r="A21" s="185" t="s">
        <v>48</v>
      </c>
      <c r="B21" s="186" t="s">
        <v>64</v>
      </c>
      <c r="C21" s="191">
        <v>6</v>
      </c>
      <c r="D21" s="188" t="s">
        <v>63</v>
      </c>
      <c r="E21" s="189"/>
      <c r="F21" s="201"/>
      <c r="G21" s="190"/>
      <c r="H21" s="190" t="s">
        <v>8</v>
      </c>
      <c r="I21" s="197" t="s">
        <v>9</v>
      </c>
      <c r="J21" s="190" t="s">
        <v>10</v>
      </c>
      <c r="K21" s="190"/>
      <c r="L21" s="200" t="s">
        <v>11</v>
      </c>
      <c r="M21" s="190"/>
      <c r="N21" s="197"/>
      <c r="O21" s="190"/>
      <c r="P21" s="190"/>
      <c r="Q21" s="200"/>
      <c r="R21" s="201"/>
      <c r="S21" s="190"/>
      <c r="T21" s="190"/>
      <c r="U21" s="197"/>
      <c r="V21" s="190"/>
      <c r="W21" s="190"/>
      <c r="X21" s="200"/>
      <c r="Y21" s="201"/>
      <c r="Z21" s="190"/>
      <c r="AA21" s="190"/>
      <c r="AB21" s="197"/>
      <c r="AC21" s="190"/>
      <c r="AD21" s="190"/>
      <c r="AE21" s="200"/>
      <c r="AF21" s="201"/>
      <c r="AG21" s="190"/>
      <c r="AH21" s="190"/>
      <c r="AI21" s="197"/>
      <c r="AJ21" s="190"/>
      <c r="AK21" s="214"/>
      <c r="AL21" s="205">
        <f t="shared" si="0"/>
        <v>0</v>
      </c>
      <c r="AM21" s="206"/>
      <c r="AN21" s="205">
        <f t="shared" si="1"/>
        <v>0</v>
      </c>
      <c r="AO21" s="206"/>
      <c r="AP21" s="205">
        <f t="shared" si="2"/>
        <v>1</v>
      </c>
      <c r="AQ21" s="206"/>
      <c r="AR21" s="205">
        <f t="shared" si="3"/>
        <v>1</v>
      </c>
      <c r="AS21" s="206"/>
      <c r="AT21" s="205">
        <f t="shared" si="4"/>
        <v>1</v>
      </c>
      <c r="AU21" s="206"/>
      <c r="AV21" s="205">
        <f t="shared" si="5"/>
        <v>0</v>
      </c>
      <c r="AW21" s="206"/>
      <c r="AX21" s="205">
        <f t="shared" si="6"/>
        <v>1</v>
      </c>
      <c r="AY21" s="206"/>
      <c r="AZ21" s="206">
        <f t="shared" si="7"/>
        <v>4</v>
      </c>
      <c r="BA21" s="207">
        <f>AL21*'Tarifs RL'!A1+AN21*'Tarifs RL'!B1+AP21*'Tarifs RL'!C1+AR21*'Tarifs RL'!D1+AT21*'Tarifs RL'!E1+AV21*'Tarifs RL'!F1+AX21*'Tarifs RL'!G1+BE21</f>
        <v>4.05</v>
      </c>
      <c r="BB21" s="208"/>
      <c r="BC21" s="209">
        <f t="shared" si="8"/>
        <v>0.72899999999999998</v>
      </c>
      <c r="BD21" s="210" t="s">
        <v>15</v>
      </c>
      <c r="BE21" s="211">
        <f t="shared" si="9"/>
        <v>0</v>
      </c>
      <c r="BF21" s="212"/>
      <c r="BG21" s="212"/>
      <c r="BH21" s="212"/>
      <c r="BI21" s="213"/>
      <c r="BJ21" s="230"/>
      <c r="BK21" s="232"/>
      <c r="BL21" s="241" t="s">
        <v>57</v>
      </c>
      <c r="BM21" s="69"/>
      <c r="BN21" s="243">
        <f t="shared" si="10"/>
        <v>4.05</v>
      </c>
      <c r="BO21" s="68"/>
      <c r="BP21" s="68"/>
      <c r="BQ21" s="70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</row>
    <row r="22" spans="1:105" customFormat="1" ht="18" x14ac:dyDescent="0.25">
      <c r="A22" s="185"/>
      <c r="B22" s="186" t="s">
        <v>64</v>
      </c>
      <c r="C22" s="187">
        <v>8</v>
      </c>
      <c r="D22" s="188" t="s">
        <v>63</v>
      </c>
      <c r="E22" s="189"/>
      <c r="F22" s="201" t="s">
        <v>6</v>
      </c>
      <c r="G22" s="190" t="s">
        <v>7</v>
      </c>
      <c r="H22" s="190" t="s">
        <v>8</v>
      </c>
      <c r="I22" s="190" t="s">
        <v>9</v>
      </c>
      <c r="J22" s="190" t="s">
        <v>10</v>
      </c>
      <c r="K22" s="190" t="s">
        <v>12</v>
      </c>
      <c r="L22" s="200" t="s">
        <v>11</v>
      </c>
      <c r="M22" s="190"/>
      <c r="N22" s="190"/>
      <c r="O22" s="190"/>
      <c r="P22" s="190"/>
      <c r="Q22" s="200"/>
      <c r="R22" s="201"/>
      <c r="S22" s="190"/>
      <c r="T22" s="190"/>
      <c r="U22" s="190"/>
      <c r="V22" s="190"/>
      <c r="W22" s="190"/>
      <c r="X22" s="200"/>
      <c r="Y22" s="201"/>
      <c r="Z22" s="190"/>
      <c r="AA22" s="190"/>
      <c r="AB22" s="190"/>
      <c r="AC22" s="190"/>
      <c r="AD22" s="190"/>
      <c r="AE22" s="200"/>
      <c r="AF22" s="201"/>
      <c r="AG22" s="190"/>
      <c r="AH22" s="190"/>
      <c r="AI22" s="190"/>
      <c r="AJ22" s="190"/>
      <c r="AK22" s="204"/>
      <c r="AL22" s="205">
        <f t="shared" si="0"/>
        <v>1</v>
      </c>
      <c r="AM22" s="206"/>
      <c r="AN22" s="205">
        <f t="shared" si="1"/>
        <v>1</v>
      </c>
      <c r="AO22" s="206"/>
      <c r="AP22" s="205">
        <f t="shared" si="2"/>
        <v>1</v>
      </c>
      <c r="AQ22" s="206"/>
      <c r="AR22" s="205">
        <f t="shared" si="3"/>
        <v>1</v>
      </c>
      <c r="AS22" s="206"/>
      <c r="AT22" s="205">
        <f t="shared" si="4"/>
        <v>1</v>
      </c>
      <c r="AU22" s="206"/>
      <c r="AV22" s="205">
        <f t="shared" si="5"/>
        <v>1</v>
      </c>
      <c r="AW22" s="206"/>
      <c r="AX22" s="205">
        <f t="shared" si="6"/>
        <v>1</v>
      </c>
      <c r="AY22" s="206"/>
      <c r="AZ22" s="206">
        <f t="shared" si="7"/>
        <v>7</v>
      </c>
      <c r="BA22" s="207">
        <f>AL22*'Tarifs RL'!A1+AN22*'Tarifs RL'!B1+AP22*'Tarifs RL'!C1+AR22*'Tarifs RL'!D1+AT22*'Tarifs RL'!E1+AV22*'Tarifs RL'!F1+AX22*'Tarifs RL'!G1+BE22</f>
        <v>6.7500000000000009</v>
      </c>
      <c r="BB22" s="208"/>
      <c r="BC22" s="209">
        <f t="shared" si="8"/>
        <v>1.2150000000000001</v>
      </c>
      <c r="BD22" s="210" t="s">
        <v>15</v>
      </c>
      <c r="BE22" s="211">
        <f t="shared" si="9"/>
        <v>0</v>
      </c>
      <c r="BF22" s="212"/>
      <c r="BG22" s="212"/>
      <c r="BH22" s="212"/>
      <c r="BI22" s="213"/>
      <c r="BJ22" s="230"/>
      <c r="BK22" s="232"/>
      <c r="BL22" s="241" t="s">
        <v>57</v>
      </c>
      <c r="BM22" s="69"/>
      <c r="BN22" s="243">
        <f t="shared" si="10"/>
        <v>6.7500000000000009</v>
      </c>
      <c r="BO22" s="68"/>
      <c r="BP22" s="68"/>
      <c r="BQ22" s="70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</row>
    <row r="23" spans="1:105" s="59" customFormat="1" ht="18" x14ac:dyDescent="0.25">
      <c r="A23" s="185"/>
      <c r="B23" s="186" t="s">
        <v>64</v>
      </c>
      <c r="C23" s="187">
        <v>3</v>
      </c>
      <c r="D23" s="188" t="s">
        <v>63</v>
      </c>
      <c r="E23" s="189"/>
      <c r="F23" s="201" t="s">
        <v>6</v>
      </c>
      <c r="G23" s="190" t="s">
        <v>7</v>
      </c>
      <c r="H23" s="190" t="s">
        <v>8</v>
      </c>
      <c r="I23" s="190" t="s">
        <v>9</v>
      </c>
      <c r="J23" s="190" t="s">
        <v>10</v>
      </c>
      <c r="K23" s="190" t="s">
        <v>12</v>
      </c>
      <c r="L23" s="200" t="s">
        <v>11</v>
      </c>
      <c r="M23" s="190"/>
      <c r="N23" s="190"/>
      <c r="O23" s="190"/>
      <c r="P23" s="190"/>
      <c r="Q23" s="200"/>
      <c r="R23" s="201"/>
      <c r="S23" s="190"/>
      <c r="T23" s="190"/>
      <c r="U23" s="190"/>
      <c r="V23" s="190"/>
      <c r="W23" s="190"/>
      <c r="X23" s="200"/>
      <c r="Y23" s="201"/>
      <c r="Z23" s="190"/>
      <c r="AA23" s="190"/>
      <c r="AB23" s="190"/>
      <c r="AC23" s="190"/>
      <c r="AD23" s="190"/>
      <c r="AE23" s="200"/>
      <c r="AF23" s="201"/>
      <c r="AG23" s="190"/>
      <c r="AH23" s="190"/>
      <c r="AI23" s="190"/>
      <c r="AJ23" s="190"/>
      <c r="AK23" s="204"/>
      <c r="AL23" s="205">
        <f t="shared" si="0"/>
        <v>1</v>
      </c>
      <c r="AM23" s="206"/>
      <c r="AN23" s="205">
        <f t="shared" si="1"/>
        <v>1</v>
      </c>
      <c r="AO23" s="206"/>
      <c r="AP23" s="205">
        <f t="shared" si="2"/>
        <v>1</v>
      </c>
      <c r="AQ23" s="206"/>
      <c r="AR23" s="205">
        <f t="shared" si="3"/>
        <v>1</v>
      </c>
      <c r="AS23" s="206"/>
      <c r="AT23" s="205">
        <f t="shared" si="4"/>
        <v>1</v>
      </c>
      <c r="AU23" s="206"/>
      <c r="AV23" s="205">
        <f t="shared" si="5"/>
        <v>1</v>
      </c>
      <c r="AW23" s="206"/>
      <c r="AX23" s="205">
        <f t="shared" si="6"/>
        <v>1</v>
      </c>
      <c r="AY23" s="206"/>
      <c r="AZ23" s="206">
        <f t="shared" si="7"/>
        <v>7</v>
      </c>
      <c r="BA23" s="207">
        <f>AL23*'Tarifs RL'!A1+AN23*'Tarifs RL'!B1+AP23*'Tarifs RL'!C1+AR23*'Tarifs RL'!D1+AT23*'Tarifs RL'!E1+AV23*'Tarifs RL'!F1+AX23*'Tarifs RL'!G1+BE23</f>
        <v>6.7500000000000009</v>
      </c>
      <c r="BB23" s="208"/>
      <c r="BC23" s="209">
        <f t="shared" si="8"/>
        <v>1.2150000000000001</v>
      </c>
      <c r="BD23" s="210" t="s">
        <v>15</v>
      </c>
      <c r="BE23" s="211">
        <f t="shared" si="9"/>
        <v>0</v>
      </c>
      <c r="BF23" s="212"/>
      <c r="BG23" s="212"/>
      <c r="BH23" s="212"/>
      <c r="BI23" s="216"/>
      <c r="BJ23" s="230"/>
      <c r="BK23" s="236"/>
      <c r="BL23" s="241" t="s">
        <v>57</v>
      </c>
      <c r="BM23" s="75"/>
      <c r="BN23" s="243">
        <f t="shared" si="10"/>
        <v>6.7500000000000009</v>
      </c>
      <c r="BO23" s="75"/>
      <c r="BP23" s="75"/>
      <c r="BQ23" s="75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</row>
    <row r="24" spans="1:105" customFormat="1" ht="18" x14ac:dyDescent="0.25">
      <c r="A24" s="185" t="s">
        <v>48</v>
      </c>
      <c r="B24" s="186" t="s">
        <v>64</v>
      </c>
      <c r="C24" s="199">
        <v>1</v>
      </c>
      <c r="D24" s="188" t="s">
        <v>63</v>
      </c>
      <c r="E24" s="189"/>
      <c r="F24" s="201" t="s">
        <v>6</v>
      </c>
      <c r="G24" s="190" t="s">
        <v>7</v>
      </c>
      <c r="H24" s="190" t="s">
        <v>8</v>
      </c>
      <c r="I24" s="190" t="s">
        <v>9</v>
      </c>
      <c r="J24" s="190" t="s">
        <v>10</v>
      </c>
      <c r="K24" s="190" t="s">
        <v>12</v>
      </c>
      <c r="L24" s="200" t="s">
        <v>11</v>
      </c>
      <c r="M24" s="190"/>
      <c r="N24" s="190"/>
      <c r="O24" s="190"/>
      <c r="P24" s="190"/>
      <c r="Q24" s="200"/>
      <c r="R24" s="201"/>
      <c r="S24" s="190"/>
      <c r="T24" s="190"/>
      <c r="U24" s="190"/>
      <c r="V24" s="190"/>
      <c r="W24" s="190"/>
      <c r="X24" s="200"/>
      <c r="Y24" s="201"/>
      <c r="Z24" s="190"/>
      <c r="AA24" s="190"/>
      <c r="AB24" s="190"/>
      <c r="AC24" s="190"/>
      <c r="AD24" s="190"/>
      <c r="AE24" s="200"/>
      <c r="AF24" s="201"/>
      <c r="AG24" s="190"/>
      <c r="AH24" s="190"/>
      <c r="AI24" s="190"/>
      <c r="AJ24" s="190"/>
      <c r="AK24" s="217"/>
      <c r="AL24" s="205">
        <f t="shared" si="0"/>
        <v>1</v>
      </c>
      <c r="AM24" s="206"/>
      <c r="AN24" s="205">
        <f t="shared" si="1"/>
        <v>1</v>
      </c>
      <c r="AO24" s="206"/>
      <c r="AP24" s="205">
        <f t="shared" si="2"/>
        <v>1</v>
      </c>
      <c r="AQ24" s="206"/>
      <c r="AR24" s="205">
        <f t="shared" si="3"/>
        <v>1</v>
      </c>
      <c r="AS24" s="206"/>
      <c r="AT24" s="205">
        <f t="shared" si="4"/>
        <v>1</v>
      </c>
      <c r="AU24" s="206"/>
      <c r="AV24" s="205">
        <f t="shared" si="5"/>
        <v>1</v>
      </c>
      <c r="AW24" s="206"/>
      <c r="AX24" s="205">
        <f t="shared" si="6"/>
        <v>1</v>
      </c>
      <c r="AY24" s="206"/>
      <c r="AZ24" s="206">
        <f t="shared" si="7"/>
        <v>7</v>
      </c>
      <c r="BA24" s="207">
        <f>AL24*'Tarifs RL'!A1+AN24*'Tarifs RL'!B1+AP24*'Tarifs RL'!C1+AR24*'Tarifs RL'!D1+AT24*'Tarifs RL'!E1+AV24*'Tarifs RL'!F1+AX24*'Tarifs RL'!G1+BE24</f>
        <v>6.7500000000000009</v>
      </c>
      <c r="BB24" s="208"/>
      <c r="BC24" s="209">
        <f t="shared" si="8"/>
        <v>1.2150000000000001</v>
      </c>
      <c r="BD24" s="210" t="s">
        <v>15</v>
      </c>
      <c r="BE24" s="211">
        <f t="shared" si="9"/>
        <v>0</v>
      </c>
      <c r="BF24" s="212"/>
      <c r="BG24" s="212"/>
      <c r="BH24" s="212"/>
      <c r="BI24" s="213"/>
      <c r="BJ24" s="230"/>
      <c r="BK24" s="232"/>
      <c r="BL24" s="241" t="s">
        <v>58</v>
      </c>
      <c r="BM24" s="69"/>
      <c r="BN24" s="243">
        <f t="shared" si="10"/>
        <v>1.2150000000000001</v>
      </c>
      <c r="BO24" s="68"/>
      <c r="BP24" s="68"/>
      <c r="BQ24" s="70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</row>
    <row r="25" spans="1:105" customFormat="1" ht="18" x14ac:dyDescent="0.25">
      <c r="A25" s="185"/>
      <c r="B25" s="186" t="s">
        <v>64</v>
      </c>
      <c r="C25" s="187">
        <v>49</v>
      </c>
      <c r="D25" s="188" t="s">
        <v>63</v>
      </c>
      <c r="E25" s="189"/>
      <c r="F25" s="201" t="s">
        <v>6</v>
      </c>
      <c r="G25" s="190" t="s">
        <v>7</v>
      </c>
      <c r="H25" s="190" t="s">
        <v>8</v>
      </c>
      <c r="I25" s="190" t="s">
        <v>9</v>
      </c>
      <c r="J25" s="190" t="s">
        <v>10</v>
      </c>
      <c r="K25" s="190" t="s">
        <v>12</v>
      </c>
      <c r="L25" s="200" t="s">
        <v>11</v>
      </c>
      <c r="M25" s="190"/>
      <c r="N25" s="190"/>
      <c r="O25" s="190"/>
      <c r="P25" s="190"/>
      <c r="Q25" s="200"/>
      <c r="R25" s="201"/>
      <c r="S25" s="190"/>
      <c r="T25" s="190"/>
      <c r="U25" s="190"/>
      <c r="V25" s="190"/>
      <c r="W25" s="190"/>
      <c r="X25" s="200"/>
      <c r="Y25" s="201"/>
      <c r="Z25" s="190"/>
      <c r="AA25" s="190"/>
      <c r="AB25" s="190"/>
      <c r="AC25" s="190"/>
      <c r="AD25" s="190"/>
      <c r="AE25" s="200"/>
      <c r="AF25" s="201"/>
      <c r="AG25" s="190"/>
      <c r="AH25" s="190"/>
      <c r="AI25" s="190"/>
      <c r="AJ25" s="190"/>
      <c r="AK25" s="204"/>
      <c r="AL25" s="205">
        <f t="shared" si="0"/>
        <v>1</v>
      </c>
      <c r="AM25" s="206"/>
      <c r="AN25" s="205">
        <f t="shared" si="1"/>
        <v>1</v>
      </c>
      <c r="AO25" s="206"/>
      <c r="AP25" s="205">
        <f t="shared" si="2"/>
        <v>1</v>
      </c>
      <c r="AQ25" s="206"/>
      <c r="AR25" s="205">
        <f t="shared" si="3"/>
        <v>1</v>
      </c>
      <c r="AS25" s="206"/>
      <c r="AT25" s="205">
        <f t="shared" si="4"/>
        <v>1</v>
      </c>
      <c r="AU25" s="206"/>
      <c r="AV25" s="205">
        <f t="shared" si="5"/>
        <v>1</v>
      </c>
      <c r="AW25" s="206"/>
      <c r="AX25" s="205">
        <f t="shared" si="6"/>
        <v>1</v>
      </c>
      <c r="AY25" s="206"/>
      <c r="AZ25" s="206">
        <f t="shared" si="7"/>
        <v>7</v>
      </c>
      <c r="BA25" s="207">
        <f>AL25*'Tarifs RL'!A1+AN25*'Tarifs RL'!B1+AP25*'Tarifs RL'!C1+AR25*'Tarifs RL'!D1+AT25*'Tarifs RL'!E1+AV25*'Tarifs RL'!F1+AX25*'Tarifs RL'!G1+BE25</f>
        <v>6.7500000000000009</v>
      </c>
      <c r="BB25" s="208"/>
      <c r="BC25" s="209">
        <f t="shared" si="8"/>
        <v>1.2150000000000001</v>
      </c>
      <c r="BD25" s="210" t="s">
        <v>15</v>
      </c>
      <c r="BE25" s="211">
        <f t="shared" si="9"/>
        <v>0</v>
      </c>
      <c r="BF25" s="212"/>
      <c r="BG25" s="212"/>
      <c r="BH25" s="212"/>
      <c r="BI25" s="213"/>
      <c r="BJ25" s="230"/>
      <c r="BK25" s="233"/>
      <c r="BL25" s="241" t="s">
        <v>57</v>
      </c>
      <c r="BM25" s="72"/>
      <c r="BN25" s="243">
        <f t="shared" si="10"/>
        <v>6.7500000000000009</v>
      </c>
      <c r="BO25" s="71"/>
      <c r="BP25" s="68"/>
      <c r="BQ25" s="70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</row>
    <row r="26" spans="1:105" customFormat="1" ht="18" x14ac:dyDescent="0.25">
      <c r="A26" s="185"/>
      <c r="B26" s="186" t="s">
        <v>64</v>
      </c>
      <c r="C26" s="187">
        <v>36</v>
      </c>
      <c r="D26" s="188" t="s">
        <v>63</v>
      </c>
      <c r="E26" s="189"/>
      <c r="F26" s="201" t="s">
        <v>6</v>
      </c>
      <c r="G26" s="190" t="s">
        <v>7</v>
      </c>
      <c r="H26" s="190" t="s">
        <v>8</v>
      </c>
      <c r="I26" s="190" t="s">
        <v>9</v>
      </c>
      <c r="J26" s="190" t="s">
        <v>10</v>
      </c>
      <c r="K26" s="190" t="s">
        <v>12</v>
      </c>
      <c r="L26" s="200" t="s">
        <v>11</v>
      </c>
      <c r="M26" s="190"/>
      <c r="N26" s="190"/>
      <c r="O26" s="190"/>
      <c r="P26" s="190"/>
      <c r="Q26" s="200"/>
      <c r="R26" s="201"/>
      <c r="S26" s="190"/>
      <c r="T26" s="190"/>
      <c r="U26" s="190"/>
      <c r="V26" s="190"/>
      <c r="W26" s="190"/>
      <c r="X26" s="200"/>
      <c r="Y26" s="201"/>
      <c r="Z26" s="190"/>
      <c r="AA26" s="190"/>
      <c r="AB26" s="190"/>
      <c r="AC26" s="190"/>
      <c r="AD26" s="190"/>
      <c r="AE26" s="200"/>
      <c r="AF26" s="201"/>
      <c r="AG26" s="190"/>
      <c r="AH26" s="190"/>
      <c r="AI26" s="190"/>
      <c r="AJ26" s="190"/>
      <c r="AK26" s="204"/>
      <c r="AL26" s="205">
        <f t="shared" si="0"/>
        <v>1</v>
      </c>
      <c r="AM26" s="206"/>
      <c r="AN26" s="205">
        <f t="shared" si="1"/>
        <v>1</v>
      </c>
      <c r="AO26" s="206"/>
      <c r="AP26" s="205">
        <f t="shared" si="2"/>
        <v>1</v>
      </c>
      <c r="AQ26" s="206"/>
      <c r="AR26" s="205">
        <f t="shared" si="3"/>
        <v>1</v>
      </c>
      <c r="AS26" s="206"/>
      <c r="AT26" s="205">
        <f t="shared" si="4"/>
        <v>1</v>
      </c>
      <c r="AU26" s="206"/>
      <c r="AV26" s="205">
        <f t="shared" si="5"/>
        <v>1</v>
      </c>
      <c r="AW26" s="206"/>
      <c r="AX26" s="205">
        <f t="shared" si="6"/>
        <v>1</v>
      </c>
      <c r="AY26" s="206"/>
      <c r="AZ26" s="206">
        <f t="shared" si="7"/>
        <v>7</v>
      </c>
      <c r="BA26" s="207">
        <f>AL26*'Tarifs RL'!A1+AN26*'Tarifs RL'!B1+AP26*'Tarifs RL'!C1+AR26*'Tarifs RL'!D1+AT26*'Tarifs RL'!E1+AV26*'Tarifs RL'!F1+AX26*'Tarifs RL'!G1+BE26</f>
        <v>6.7500000000000009</v>
      </c>
      <c r="BB26" s="208"/>
      <c r="BC26" s="209">
        <f t="shared" si="8"/>
        <v>1.2150000000000001</v>
      </c>
      <c r="BD26" s="210" t="s">
        <v>15</v>
      </c>
      <c r="BE26" s="211">
        <f t="shared" si="9"/>
        <v>0</v>
      </c>
      <c r="BF26" s="212"/>
      <c r="BG26" s="212"/>
      <c r="BH26" s="212"/>
      <c r="BI26" s="213"/>
      <c r="BJ26" s="230"/>
      <c r="BK26" s="233"/>
      <c r="BL26" s="241" t="s">
        <v>57</v>
      </c>
      <c r="BM26" s="72"/>
      <c r="BN26" s="243">
        <f t="shared" si="10"/>
        <v>6.7500000000000009</v>
      </c>
      <c r="BO26" s="71"/>
      <c r="BP26" s="68"/>
      <c r="BQ26" s="70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</row>
    <row r="27" spans="1:105" customFormat="1" ht="18" x14ac:dyDescent="0.25">
      <c r="A27" s="185"/>
      <c r="B27" s="186" t="s">
        <v>64</v>
      </c>
      <c r="C27" s="187">
        <v>34</v>
      </c>
      <c r="D27" s="188" t="s">
        <v>63</v>
      </c>
      <c r="E27" s="189"/>
      <c r="F27" s="201" t="s">
        <v>6</v>
      </c>
      <c r="G27" s="190" t="s">
        <v>7</v>
      </c>
      <c r="H27" s="190" t="s">
        <v>8</v>
      </c>
      <c r="I27" s="190" t="s">
        <v>9</v>
      </c>
      <c r="J27" s="190" t="s">
        <v>10</v>
      </c>
      <c r="K27" s="190" t="s">
        <v>12</v>
      </c>
      <c r="L27" s="200" t="s">
        <v>11</v>
      </c>
      <c r="M27" s="190"/>
      <c r="N27" s="190"/>
      <c r="O27" s="190"/>
      <c r="P27" s="190"/>
      <c r="Q27" s="200"/>
      <c r="R27" s="201"/>
      <c r="S27" s="190"/>
      <c r="T27" s="190"/>
      <c r="U27" s="190"/>
      <c r="V27" s="190"/>
      <c r="W27" s="190"/>
      <c r="X27" s="200"/>
      <c r="Y27" s="201"/>
      <c r="Z27" s="190"/>
      <c r="AA27" s="190"/>
      <c r="AB27" s="190"/>
      <c r="AC27" s="190"/>
      <c r="AD27" s="190"/>
      <c r="AE27" s="200"/>
      <c r="AF27" s="201"/>
      <c r="AG27" s="190"/>
      <c r="AH27" s="190"/>
      <c r="AI27" s="190"/>
      <c r="AJ27" s="190"/>
      <c r="AK27" s="204"/>
      <c r="AL27" s="205">
        <f>COUNTIF(F27:AJ27,"=Lun")</f>
        <v>1</v>
      </c>
      <c r="AM27" s="206"/>
      <c r="AN27" s="205">
        <f>COUNTIF(F27:AJ27,"=Mar")</f>
        <v>1</v>
      </c>
      <c r="AO27" s="206"/>
      <c r="AP27" s="205">
        <f>COUNTIF(F27:AJ27,"=Mer")</f>
        <v>1</v>
      </c>
      <c r="AQ27" s="206"/>
      <c r="AR27" s="205">
        <f>COUNTIF(F27:AJ27,"=Jeu")</f>
        <v>1</v>
      </c>
      <c r="AS27" s="206"/>
      <c r="AT27" s="205">
        <f>COUNTIF(F27:AJ27,"=Ven")</f>
        <v>1</v>
      </c>
      <c r="AU27" s="206"/>
      <c r="AV27" s="205">
        <f>COUNTIF(F27:AJ27,"=Sam")</f>
        <v>1</v>
      </c>
      <c r="AW27" s="206"/>
      <c r="AX27" s="205">
        <f>COUNTIF(F27:AJ27,"=Dim")</f>
        <v>1</v>
      </c>
      <c r="AY27" s="206"/>
      <c r="AZ27" s="206">
        <f>SUM(AL27:AX27)</f>
        <v>7</v>
      </c>
      <c r="BA27" s="207">
        <f>AL27*'Tarifs RL'!A1+AN27*'Tarifs RL'!B1+AP27*'Tarifs RL'!C1+AR27*'Tarifs RL'!D1+AT27*'Tarifs RL'!E1+AV27*'Tarifs RL'!F1+AX27*'Tarifs RL'!G1+BE27</f>
        <v>6.7500000000000009</v>
      </c>
      <c r="BB27" s="208"/>
      <c r="BC27" s="209">
        <f t="shared" si="8"/>
        <v>1.2150000000000001</v>
      </c>
      <c r="BD27" s="210" t="s">
        <v>15</v>
      </c>
      <c r="BE27" s="211">
        <f t="shared" si="9"/>
        <v>0</v>
      </c>
      <c r="BF27" s="212"/>
      <c r="BG27" s="212"/>
      <c r="BH27" s="212"/>
      <c r="BI27" s="213"/>
      <c r="BJ27" s="230"/>
      <c r="BK27" s="232"/>
      <c r="BL27" s="241" t="s">
        <v>57</v>
      </c>
      <c r="BM27" s="69"/>
      <c r="BN27" s="243">
        <f t="shared" si="10"/>
        <v>6.7500000000000009</v>
      </c>
      <c r="BO27" s="68"/>
      <c r="BP27" s="68"/>
      <c r="BQ27" s="70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</row>
    <row r="28" spans="1:105" customFormat="1" ht="18" x14ac:dyDescent="0.25">
      <c r="A28" s="185"/>
      <c r="B28" s="186" t="s">
        <v>64</v>
      </c>
      <c r="C28" s="187">
        <v>10</v>
      </c>
      <c r="D28" s="188" t="s">
        <v>63</v>
      </c>
      <c r="E28" s="189"/>
      <c r="F28" s="201" t="s">
        <v>6</v>
      </c>
      <c r="G28" s="190" t="s">
        <v>7</v>
      </c>
      <c r="H28" s="190" t="s">
        <v>8</v>
      </c>
      <c r="I28" s="190" t="s">
        <v>9</v>
      </c>
      <c r="J28" s="190" t="s">
        <v>10</v>
      </c>
      <c r="K28" s="190" t="s">
        <v>12</v>
      </c>
      <c r="L28" s="200" t="s">
        <v>11</v>
      </c>
      <c r="M28" s="190"/>
      <c r="N28" s="190"/>
      <c r="O28" s="190"/>
      <c r="P28" s="190"/>
      <c r="Q28" s="200"/>
      <c r="R28" s="201"/>
      <c r="S28" s="190"/>
      <c r="T28" s="190"/>
      <c r="U28" s="190"/>
      <c r="V28" s="190"/>
      <c r="W28" s="190"/>
      <c r="X28" s="200"/>
      <c r="Y28" s="201"/>
      <c r="Z28" s="190"/>
      <c r="AA28" s="190"/>
      <c r="AB28" s="190"/>
      <c r="AC28" s="190"/>
      <c r="AD28" s="190"/>
      <c r="AE28" s="200"/>
      <c r="AF28" s="201"/>
      <c r="AG28" s="190"/>
      <c r="AH28" s="190"/>
      <c r="AI28" s="190"/>
      <c r="AJ28" s="190"/>
      <c r="AK28" s="204"/>
      <c r="AL28" s="205">
        <f t="shared" si="0"/>
        <v>1</v>
      </c>
      <c r="AM28" s="206"/>
      <c r="AN28" s="205">
        <f t="shared" si="1"/>
        <v>1</v>
      </c>
      <c r="AO28" s="206"/>
      <c r="AP28" s="205">
        <f t="shared" si="2"/>
        <v>1</v>
      </c>
      <c r="AQ28" s="206"/>
      <c r="AR28" s="205">
        <f t="shared" si="3"/>
        <v>1</v>
      </c>
      <c r="AS28" s="206"/>
      <c r="AT28" s="205">
        <f t="shared" si="4"/>
        <v>1</v>
      </c>
      <c r="AU28" s="206"/>
      <c r="AV28" s="205">
        <f t="shared" si="5"/>
        <v>1</v>
      </c>
      <c r="AW28" s="206"/>
      <c r="AX28" s="205">
        <f t="shared" si="6"/>
        <v>1</v>
      </c>
      <c r="AY28" s="206"/>
      <c r="AZ28" s="206">
        <f t="shared" si="7"/>
        <v>7</v>
      </c>
      <c r="BA28" s="207">
        <f>AL28*'Tarifs RL'!A1+AN28*'Tarifs RL'!B1+AP28*'Tarifs RL'!C1+AR28*'Tarifs RL'!D1+AT28*'Tarifs RL'!E1+AV28*'Tarifs RL'!F1+AX28*'Tarifs RL'!G1+BE28</f>
        <v>6.7500000000000009</v>
      </c>
      <c r="BB28" s="208"/>
      <c r="BC28" s="209">
        <f t="shared" si="8"/>
        <v>1.2150000000000001</v>
      </c>
      <c r="BD28" s="210" t="s">
        <v>15</v>
      </c>
      <c r="BE28" s="211">
        <f t="shared" si="9"/>
        <v>0</v>
      </c>
      <c r="BF28" s="212"/>
      <c r="BG28" s="212"/>
      <c r="BH28" s="212"/>
      <c r="BI28" s="213"/>
      <c r="BJ28" s="230"/>
      <c r="BK28" s="232"/>
      <c r="BL28" s="241" t="s">
        <v>57</v>
      </c>
      <c r="BM28" s="69"/>
      <c r="BN28" s="243">
        <f t="shared" si="10"/>
        <v>6.7500000000000009</v>
      </c>
      <c r="BO28" s="68"/>
      <c r="BP28" s="68"/>
      <c r="BQ28" s="70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</row>
    <row r="29" spans="1:105" customFormat="1" ht="18" x14ac:dyDescent="0.25">
      <c r="A29" s="185"/>
      <c r="B29" s="186" t="s">
        <v>64</v>
      </c>
      <c r="C29" s="187">
        <v>4</v>
      </c>
      <c r="D29" s="188" t="s">
        <v>63</v>
      </c>
      <c r="E29" s="189"/>
      <c r="F29" s="201"/>
      <c r="G29" s="190"/>
      <c r="H29" s="190" t="s">
        <v>8</v>
      </c>
      <c r="I29" s="190"/>
      <c r="J29" s="190"/>
      <c r="K29" s="190" t="s">
        <v>12</v>
      </c>
      <c r="L29" s="200" t="s">
        <v>11</v>
      </c>
      <c r="M29" s="190"/>
      <c r="N29" s="190"/>
      <c r="O29" s="190"/>
      <c r="P29" s="190"/>
      <c r="Q29" s="200"/>
      <c r="R29" s="201"/>
      <c r="S29" s="190"/>
      <c r="T29" s="190"/>
      <c r="U29" s="190"/>
      <c r="V29" s="190"/>
      <c r="W29" s="190"/>
      <c r="X29" s="200"/>
      <c r="Y29" s="201"/>
      <c r="Z29" s="190"/>
      <c r="AA29" s="190"/>
      <c r="AB29" s="190"/>
      <c r="AC29" s="190"/>
      <c r="AD29" s="190"/>
      <c r="AE29" s="200"/>
      <c r="AF29" s="201"/>
      <c r="AG29" s="190"/>
      <c r="AH29" s="190"/>
      <c r="AI29" s="190"/>
      <c r="AJ29" s="190"/>
      <c r="AK29" s="204"/>
      <c r="AL29" s="205">
        <f t="shared" si="0"/>
        <v>0</v>
      </c>
      <c r="AM29" s="206"/>
      <c r="AN29" s="205">
        <f t="shared" si="1"/>
        <v>0</v>
      </c>
      <c r="AO29" s="206"/>
      <c r="AP29" s="205">
        <f t="shared" si="2"/>
        <v>1</v>
      </c>
      <c r="AQ29" s="206"/>
      <c r="AR29" s="205">
        <f t="shared" si="3"/>
        <v>0</v>
      </c>
      <c r="AS29" s="206"/>
      <c r="AT29" s="205">
        <f t="shared" si="4"/>
        <v>0</v>
      </c>
      <c r="AU29" s="206"/>
      <c r="AV29" s="205">
        <f t="shared" si="5"/>
        <v>1</v>
      </c>
      <c r="AW29" s="206"/>
      <c r="AX29" s="205">
        <f t="shared" si="6"/>
        <v>1</v>
      </c>
      <c r="AY29" s="206"/>
      <c r="AZ29" s="206">
        <f t="shared" si="7"/>
        <v>3</v>
      </c>
      <c r="BA29" s="207">
        <f>AL29*'Tarifs RL'!A1+AN29*'Tarifs RL'!B1+AP29*'Tarifs RL'!C1+AR29*'Tarifs RL'!D1+AT29*'Tarifs RL'!E1+AV29*'Tarifs RL'!F1+AX29*'Tarifs RL'!G1+BE29</f>
        <v>2.95</v>
      </c>
      <c r="BB29" s="208"/>
      <c r="BC29" s="209">
        <f t="shared" si="8"/>
        <v>0.53100000000000003</v>
      </c>
      <c r="BD29" s="210" t="s">
        <v>15</v>
      </c>
      <c r="BE29" s="211">
        <f t="shared" si="9"/>
        <v>0</v>
      </c>
      <c r="BF29" s="212"/>
      <c r="BG29" s="212"/>
      <c r="BH29" s="212"/>
      <c r="BI29" s="213"/>
      <c r="BJ29" s="230"/>
      <c r="BK29" s="237"/>
      <c r="BL29" s="241" t="s">
        <v>57</v>
      </c>
      <c r="BM29" s="69"/>
      <c r="BN29" s="243">
        <f t="shared" si="10"/>
        <v>2.95</v>
      </c>
      <c r="BO29" s="68"/>
      <c r="BP29" s="68"/>
      <c r="BQ29" s="70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</row>
    <row r="30" spans="1:105" customFormat="1" ht="18" x14ac:dyDescent="0.25">
      <c r="A30" s="185"/>
      <c r="B30" s="186" t="s">
        <v>64</v>
      </c>
      <c r="C30" s="187">
        <v>15</v>
      </c>
      <c r="D30" s="188" t="s">
        <v>63</v>
      </c>
      <c r="E30" s="189"/>
      <c r="F30" s="201" t="s">
        <v>6</v>
      </c>
      <c r="G30" s="190" t="s">
        <v>7</v>
      </c>
      <c r="H30" s="190" t="s">
        <v>8</v>
      </c>
      <c r="I30" s="190" t="s">
        <v>9</v>
      </c>
      <c r="J30" s="190" t="s">
        <v>10</v>
      </c>
      <c r="K30" s="190" t="s">
        <v>12</v>
      </c>
      <c r="L30" s="200" t="s">
        <v>11</v>
      </c>
      <c r="M30" s="190"/>
      <c r="N30" s="190"/>
      <c r="O30" s="190"/>
      <c r="P30" s="190"/>
      <c r="Q30" s="200"/>
      <c r="R30" s="201"/>
      <c r="S30" s="190"/>
      <c r="T30" s="190"/>
      <c r="U30" s="190"/>
      <c r="V30" s="190"/>
      <c r="W30" s="190"/>
      <c r="X30" s="200"/>
      <c r="Y30" s="201"/>
      <c r="Z30" s="190"/>
      <c r="AA30" s="190"/>
      <c r="AB30" s="190"/>
      <c r="AC30" s="190"/>
      <c r="AD30" s="190"/>
      <c r="AE30" s="200"/>
      <c r="AF30" s="201"/>
      <c r="AG30" s="190"/>
      <c r="AH30" s="190"/>
      <c r="AI30" s="190"/>
      <c r="AJ30" s="190"/>
      <c r="AK30" s="204"/>
      <c r="AL30" s="205">
        <f t="shared" si="0"/>
        <v>1</v>
      </c>
      <c r="AM30" s="206"/>
      <c r="AN30" s="205">
        <f t="shared" si="1"/>
        <v>1</v>
      </c>
      <c r="AO30" s="206"/>
      <c r="AP30" s="205">
        <f t="shared" si="2"/>
        <v>1</v>
      </c>
      <c r="AQ30" s="206"/>
      <c r="AR30" s="205">
        <f t="shared" si="3"/>
        <v>1</v>
      </c>
      <c r="AS30" s="206"/>
      <c r="AT30" s="205">
        <f t="shared" si="4"/>
        <v>1</v>
      </c>
      <c r="AU30" s="206"/>
      <c r="AV30" s="205">
        <f t="shared" si="5"/>
        <v>1</v>
      </c>
      <c r="AW30" s="206"/>
      <c r="AX30" s="205">
        <f t="shared" si="6"/>
        <v>1</v>
      </c>
      <c r="AY30" s="206"/>
      <c r="AZ30" s="206">
        <f t="shared" si="7"/>
        <v>7</v>
      </c>
      <c r="BA30" s="207">
        <f>AL30*'Tarifs RL'!A1+AN30*'Tarifs RL'!B1+AP30*'Tarifs RL'!C1+AR30*'Tarifs RL'!D1+AT30*'Tarifs RL'!E1+AV30*'Tarifs RL'!F1+AX30*'Tarifs RL'!G1+BE30</f>
        <v>6.7500000000000009</v>
      </c>
      <c r="BB30" s="208"/>
      <c r="BC30" s="209">
        <f t="shared" si="8"/>
        <v>1.2150000000000001</v>
      </c>
      <c r="BD30" s="210" t="s">
        <v>15</v>
      </c>
      <c r="BE30" s="211">
        <f t="shared" si="9"/>
        <v>0</v>
      </c>
      <c r="BF30" s="212"/>
      <c r="BG30" s="212"/>
      <c r="BH30" s="212"/>
      <c r="BI30" s="213"/>
      <c r="BJ30" s="230"/>
      <c r="BK30" s="233"/>
      <c r="BL30" s="241" t="s">
        <v>57</v>
      </c>
      <c r="BM30" s="72"/>
      <c r="BN30" s="243">
        <f t="shared" si="10"/>
        <v>6.7500000000000009</v>
      </c>
      <c r="BO30" s="71"/>
      <c r="BP30" s="71"/>
      <c r="BQ30" s="70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</row>
    <row r="31" spans="1:105" customFormat="1" ht="18" x14ac:dyDescent="0.25">
      <c r="A31" s="185"/>
      <c r="B31" s="186" t="s">
        <v>64</v>
      </c>
      <c r="C31" s="187">
        <v>20</v>
      </c>
      <c r="D31" s="188" t="s">
        <v>63</v>
      </c>
      <c r="E31" s="189"/>
      <c r="F31" s="201"/>
      <c r="G31" s="190"/>
      <c r="H31" s="190" t="s">
        <v>8</v>
      </c>
      <c r="I31" s="190"/>
      <c r="J31" s="190"/>
      <c r="K31" s="190"/>
      <c r="L31" s="200" t="s">
        <v>11</v>
      </c>
      <c r="M31" s="190"/>
      <c r="N31" s="190"/>
      <c r="O31" s="190"/>
      <c r="P31" s="190"/>
      <c r="Q31" s="200"/>
      <c r="R31" s="201"/>
      <c r="S31" s="190"/>
      <c r="T31" s="190"/>
      <c r="U31" s="190"/>
      <c r="V31" s="190"/>
      <c r="W31" s="190"/>
      <c r="X31" s="200"/>
      <c r="Y31" s="201"/>
      <c r="Z31" s="190"/>
      <c r="AA31" s="190"/>
      <c r="AB31" s="190"/>
      <c r="AC31" s="190"/>
      <c r="AD31" s="190"/>
      <c r="AE31" s="200"/>
      <c r="AF31" s="201"/>
      <c r="AG31" s="190"/>
      <c r="AH31" s="190"/>
      <c r="AI31" s="190"/>
      <c r="AJ31" s="190"/>
      <c r="AK31" s="204"/>
      <c r="AL31" s="205">
        <f t="shared" si="0"/>
        <v>0</v>
      </c>
      <c r="AM31" s="206"/>
      <c r="AN31" s="205">
        <f t="shared" si="1"/>
        <v>0</v>
      </c>
      <c r="AO31" s="206"/>
      <c r="AP31" s="205">
        <f t="shared" si="2"/>
        <v>1</v>
      </c>
      <c r="AQ31" s="206"/>
      <c r="AR31" s="205">
        <f t="shared" si="3"/>
        <v>0</v>
      </c>
      <c r="AS31" s="206"/>
      <c r="AT31" s="205">
        <f t="shared" si="4"/>
        <v>0</v>
      </c>
      <c r="AU31" s="206"/>
      <c r="AV31" s="205">
        <f t="shared" si="5"/>
        <v>0</v>
      </c>
      <c r="AW31" s="206"/>
      <c r="AX31" s="205">
        <f t="shared" si="6"/>
        <v>1</v>
      </c>
      <c r="AY31" s="206"/>
      <c r="AZ31" s="206">
        <f t="shared" si="7"/>
        <v>2</v>
      </c>
      <c r="BA31" s="207">
        <f>AL31*'Tarifs RL'!A1+AN31*'Tarifs RL'!B1+AP31*'Tarifs RL'!C1+AR31*'Tarifs RL'!D1+AT31*'Tarifs RL'!E1+AV31*'Tarifs RL'!F1+AX31*'Tarifs RL'!G1+BE31</f>
        <v>2.0499999999999998</v>
      </c>
      <c r="BB31" s="208"/>
      <c r="BC31" s="209">
        <f t="shared" si="8"/>
        <v>0.36899999999999994</v>
      </c>
      <c r="BD31" s="210" t="s">
        <v>15</v>
      </c>
      <c r="BE31" s="211">
        <f t="shared" si="9"/>
        <v>0</v>
      </c>
      <c r="BF31" s="212"/>
      <c r="BG31" s="212"/>
      <c r="BH31" s="212"/>
      <c r="BI31" s="213"/>
      <c r="BJ31" s="230"/>
      <c r="BK31" s="232"/>
      <c r="BL31" s="241" t="s">
        <v>57</v>
      </c>
      <c r="BM31" s="69"/>
      <c r="BN31" s="243">
        <f t="shared" si="10"/>
        <v>2.0499999999999998</v>
      </c>
      <c r="BO31" s="68"/>
      <c r="BP31" s="68"/>
      <c r="BQ31" s="70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</row>
    <row r="32" spans="1:105" customFormat="1" ht="18" x14ac:dyDescent="0.25">
      <c r="A32" s="185"/>
      <c r="B32" s="186" t="s">
        <v>64</v>
      </c>
      <c r="C32" s="187">
        <v>29</v>
      </c>
      <c r="D32" s="188" t="s">
        <v>63</v>
      </c>
      <c r="E32" s="189"/>
      <c r="F32" s="201" t="s">
        <v>6</v>
      </c>
      <c r="G32" s="190" t="s">
        <v>7</v>
      </c>
      <c r="H32" s="190" t="s">
        <v>8</v>
      </c>
      <c r="I32" s="190" t="s">
        <v>9</v>
      </c>
      <c r="J32" s="190" t="s">
        <v>10</v>
      </c>
      <c r="K32" s="190" t="s">
        <v>12</v>
      </c>
      <c r="L32" s="200" t="s">
        <v>11</v>
      </c>
      <c r="M32" s="190"/>
      <c r="N32" s="190"/>
      <c r="O32" s="190"/>
      <c r="P32" s="190"/>
      <c r="Q32" s="200"/>
      <c r="R32" s="201"/>
      <c r="S32" s="190"/>
      <c r="T32" s="190"/>
      <c r="U32" s="190"/>
      <c r="V32" s="190"/>
      <c r="W32" s="190"/>
      <c r="X32" s="200"/>
      <c r="Y32" s="201"/>
      <c r="Z32" s="190"/>
      <c r="AA32" s="190"/>
      <c r="AB32" s="190"/>
      <c r="AC32" s="190"/>
      <c r="AD32" s="190"/>
      <c r="AE32" s="200"/>
      <c r="AF32" s="201"/>
      <c r="AG32" s="190"/>
      <c r="AH32" s="190"/>
      <c r="AI32" s="190"/>
      <c r="AJ32" s="190"/>
      <c r="AK32" s="204"/>
      <c r="AL32" s="205">
        <f t="shared" si="0"/>
        <v>1</v>
      </c>
      <c r="AM32" s="206"/>
      <c r="AN32" s="205">
        <f t="shared" si="1"/>
        <v>1</v>
      </c>
      <c r="AO32" s="206"/>
      <c r="AP32" s="205">
        <f t="shared" si="2"/>
        <v>1</v>
      </c>
      <c r="AQ32" s="206"/>
      <c r="AR32" s="205">
        <f t="shared" si="3"/>
        <v>1</v>
      </c>
      <c r="AS32" s="206"/>
      <c r="AT32" s="205">
        <f t="shared" si="4"/>
        <v>1</v>
      </c>
      <c r="AU32" s="206"/>
      <c r="AV32" s="205">
        <f t="shared" si="5"/>
        <v>1</v>
      </c>
      <c r="AW32" s="206"/>
      <c r="AX32" s="205">
        <f t="shared" si="6"/>
        <v>1</v>
      </c>
      <c r="AY32" s="206"/>
      <c r="AZ32" s="206">
        <f t="shared" si="7"/>
        <v>7</v>
      </c>
      <c r="BA32" s="207">
        <f>AL32*'Tarifs RL'!A1+AN32*'Tarifs RL'!B1+AP32*'Tarifs RL'!C1+AR32*'Tarifs RL'!D1+AT32*'Tarifs RL'!E1+AV32*'Tarifs RL'!F1+AX32*'Tarifs RL'!G1+BE32</f>
        <v>6.7500000000000009</v>
      </c>
      <c r="BB32" s="208"/>
      <c r="BC32" s="209">
        <f t="shared" si="8"/>
        <v>1.2150000000000001</v>
      </c>
      <c r="BD32" s="210" t="s">
        <v>15</v>
      </c>
      <c r="BE32" s="211">
        <f t="shared" si="9"/>
        <v>0</v>
      </c>
      <c r="BF32" s="212"/>
      <c r="BG32" s="212"/>
      <c r="BH32" s="212"/>
      <c r="BI32" s="213"/>
      <c r="BJ32" s="230"/>
      <c r="BK32" s="232"/>
      <c r="BL32" s="241" t="s">
        <v>57</v>
      </c>
      <c r="BM32" s="69"/>
      <c r="BN32" s="243">
        <f t="shared" si="10"/>
        <v>6.7500000000000009</v>
      </c>
      <c r="BO32" s="68"/>
      <c r="BP32" s="68"/>
      <c r="BQ32" s="70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</row>
    <row r="33" spans="1:105" customFormat="1" ht="18" x14ac:dyDescent="0.25">
      <c r="A33" s="185"/>
      <c r="B33" s="186" t="s">
        <v>64</v>
      </c>
      <c r="C33" s="187">
        <v>2</v>
      </c>
      <c r="D33" s="188" t="s">
        <v>63</v>
      </c>
      <c r="E33" s="189"/>
      <c r="F33" s="201" t="s">
        <v>6</v>
      </c>
      <c r="G33" s="190" t="s">
        <v>7</v>
      </c>
      <c r="H33" s="190" t="s">
        <v>8</v>
      </c>
      <c r="I33" s="190" t="s">
        <v>9</v>
      </c>
      <c r="J33" s="190" t="s">
        <v>10</v>
      </c>
      <c r="K33" s="190" t="s">
        <v>12</v>
      </c>
      <c r="L33" s="200" t="s">
        <v>11</v>
      </c>
      <c r="M33" s="190"/>
      <c r="N33" s="190"/>
      <c r="O33" s="190"/>
      <c r="P33" s="190"/>
      <c r="Q33" s="200"/>
      <c r="R33" s="201"/>
      <c r="S33" s="190"/>
      <c r="T33" s="190"/>
      <c r="U33" s="190"/>
      <c r="V33" s="190"/>
      <c r="W33" s="190"/>
      <c r="X33" s="200"/>
      <c r="Y33" s="201"/>
      <c r="Z33" s="190"/>
      <c r="AA33" s="190"/>
      <c r="AB33" s="190"/>
      <c r="AC33" s="190"/>
      <c r="AD33" s="190"/>
      <c r="AE33" s="200"/>
      <c r="AF33" s="201"/>
      <c r="AG33" s="190"/>
      <c r="AH33" s="190"/>
      <c r="AI33" s="190"/>
      <c r="AJ33" s="190"/>
      <c r="AK33" s="204"/>
      <c r="AL33" s="205">
        <f t="shared" si="0"/>
        <v>1</v>
      </c>
      <c r="AM33" s="206"/>
      <c r="AN33" s="205">
        <f t="shared" si="1"/>
        <v>1</v>
      </c>
      <c r="AO33" s="206"/>
      <c r="AP33" s="205">
        <f t="shared" si="2"/>
        <v>1</v>
      </c>
      <c r="AQ33" s="206"/>
      <c r="AR33" s="205">
        <f t="shared" si="3"/>
        <v>1</v>
      </c>
      <c r="AS33" s="206"/>
      <c r="AT33" s="205">
        <f t="shared" si="4"/>
        <v>1</v>
      </c>
      <c r="AU33" s="206"/>
      <c r="AV33" s="205">
        <f t="shared" si="5"/>
        <v>1</v>
      </c>
      <c r="AW33" s="206"/>
      <c r="AX33" s="205">
        <f t="shared" si="6"/>
        <v>1</v>
      </c>
      <c r="AY33" s="206"/>
      <c r="AZ33" s="206">
        <f t="shared" si="7"/>
        <v>7</v>
      </c>
      <c r="BA33" s="207">
        <f>AL33*'Tarifs RL'!A1+AN33*'Tarifs RL'!B1+AP33*'Tarifs RL'!C1+AR33*'Tarifs RL'!D1+AT33*'Tarifs RL'!E1+AV33*'Tarifs RL'!F1+AX33*'Tarifs RL'!G1+BE33</f>
        <v>6.7500000000000009</v>
      </c>
      <c r="BB33" s="208"/>
      <c r="BC33" s="209">
        <f t="shared" si="8"/>
        <v>1.2150000000000001</v>
      </c>
      <c r="BD33" s="210" t="s">
        <v>15</v>
      </c>
      <c r="BE33" s="211">
        <f t="shared" si="9"/>
        <v>0</v>
      </c>
      <c r="BF33" s="212"/>
      <c r="BG33" s="212"/>
      <c r="BH33" s="212"/>
      <c r="BI33" s="213"/>
      <c r="BJ33" s="230"/>
      <c r="BK33" s="232"/>
      <c r="BL33" s="241" t="s">
        <v>57</v>
      </c>
      <c r="BM33" s="69"/>
      <c r="BN33" s="243">
        <f t="shared" si="10"/>
        <v>6.7500000000000009</v>
      </c>
      <c r="BO33" s="68"/>
      <c r="BP33" s="68"/>
      <c r="BQ33" s="70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</row>
    <row r="34" spans="1:105" customFormat="1" ht="18" x14ac:dyDescent="0.25">
      <c r="A34" s="185"/>
      <c r="B34" s="186" t="s">
        <v>64</v>
      </c>
      <c r="C34" s="187">
        <v>7</v>
      </c>
      <c r="D34" s="188" t="s">
        <v>63</v>
      </c>
      <c r="E34" s="189"/>
      <c r="F34" s="201"/>
      <c r="G34" s="190"/>
      <c r="H34" s="190"/>
      <c r="I34" s="190"/>
      <c r="J34" s="190"/>
      <c r="K34" s="190" t="s">
        <v>12</v>
      </c>
      <c r="L34" s="200" t="s">
        <v>11</v>
      </c>
      <c r="M34" s="190"/>
      <c r="N34" s="190"/>
      <c r="O34" s="190"/>
      <c r="P34" s="190"/>
      <c r="Q34" s="200"/>
      <c r="R34" s="201"/>
      <c r="S34" s="190"/>
      <c r="T34" s="190"/>
      <c r="U34" s="190"/>
      <c r="V34" s="190"/>
      <c r="W34" s="190"/>
      <c r="X34" s="200"/>
      <c r="Y34" s="201"/>
      <c r="Z34" s="190"/>
      <c r="AA34" s="190"/>
      <c r="AB34" s="190"/>
      <c r="AC34" s="190"/>
      <c r="AD34" s="190"/>
      <c r="AE34" s="200"/>
      <c r="AF34" s="201"/>
      <c r="AG34" s="190"/>
      <c r="AH34" s="190"/>
      <c r="AI34" s="190"/>
      <c r="AJ34" s="190"/>
      <c r="AK34" s="204"/>
      <c r="AL34" s="205">
        <f t="shared" si="0"/>
        <v>0</v>
      </c>
      <c r="AM34" s="206"/>
      <c r="AN34" s="205">
        <f t="shared" si="1"/>
        <v>0</v>
      </c>
      <c r="AO34" s="206"/>
      <c r="AP34" s="205">
        <f t="shared" si="2"/>
        <v>0</v>
      </c>
      <c r="AQ34" s="206"/>
      <c r="AR34" s="205">
        <f t="shared" si="3"/>
        <v>0</v>
      </c>
      <c r="AS34" s="206"/>
      <c r="AT34" s="205">
        <f t="shared" si="4"/>
        <v>0</v>
      </c>
      <c r="AU34" s="206"/>
      <c r="AV34" s="205">
        <f t="shared" si="5"/>
        <v>1</v>
      </c>
      <c r="AW34" s="206"/>
      <c r="AX34" s="205">
        <f t="shared" si="6"/>
        <v>1</v>
      </c>
      <c r="AY34" s="206"/>
      <c r="AZ34" s="206">
        <f t="shared" si="7"/>
        <v>2</v>
      </c>
      <c r="BA34" s="207">
        <f>AL34*'Tarifs RL'!A1+AN34*'Tarifs RL'!B1+AP34*'Tarifs RL'!C1+AR34*'Tarifs RL'!D1+AT34*'Tarifs RL'!E1+AV34*'Tarifs RL'!F1+AX34*'Tarifs RL'!G1+BE34</f>
        <v>1.85</v>
      </c>
      <c r="BB34" s="208"/>
      <c r="BC34" s="209">
        <f t="shared" si="8"/>
        <v>0.33300000000000002</v>
      </c>
      <c r="BD34" s="210" t="s">
        <v>15</v>
      </c>
      <c r="BE34" s="211">
        <f t="shared" si="9"/>
        <v>0</v>
      </c>
      <c r="BF34" s="212"/>
      <c r="BG34" s="212"/>
      <c r="BH34" s="212"/>
      <c r="BI34" s="213"/>
      <c r="BJ34" s="230"/>
      <c r="BK34" s="232"/>
      <c r="BL34" s="241" t="s">
        <v>57</v>
      </c>
      <c r="BM34" s="69"/>
      <c r="BN34" s="243">
        <f t="shared" si="10"/>
        <v>1.85</v>
      </c>
      <c r="BO34" s="68"/>
      <c r="BP34" s="68"/>
      <c r="BQ34" s="70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</row>
    <row r="35" spans="1:105" customFormat="1" ht="18" x14ac:dyDescent="0.25">
      <c r="A35" s="185"/>
      <c r="B35" s="186" t="s">
        <v>64</v>
      </c>
      <c r="C35" s="187">
        <v>2</v>
      </c>
      <c r="D35" s="188" t="s">
        <v>63</v>
      </c>
      <c r="E35" s="189"/>
      <c r="F35" s="201" t="s">
        <v>6</v>
      </c>
      <c r="G35" s="190" t="s">
        <v>7</v>
      </c>
      <c r="H35" s="190" t="s">
        <v>8</v>
      </c>
      <c r="I35" s="190" t="s">
        <v>9</v>
      </c>
      <c r="J35" s="190" t="s">
        <v>10</v>
      </c>
      <c r="K35" s="190" t="s">
        <v>12</v>
      </c>
      <c r="L35" s="200" t="s">
        <v>11</v>
      </c>
      <c r="M35" s="190"/>
      <c r="N35" s="190"/>
      <c r="O35" s="190"/>
      <c r="P35" s="190"/>
      <c r="Q35" s="200"/>
      <c r="R35" s="201"/>
      <c r="S35" s="190"/>
      <c r="T35" s="190"/>
      <c r="U35" s="190"/>
      <c r="V35" s="190"/>
      <c r="W35" s="190"/>
      <c r="X35" s="200"/>
      <c r="Y35" s="201"/>
      <c r="Z35" s="190"/>
      <c r="AA35" s="190"/>
      <c r="AB35" s="190"/>
      <c r="AC35" s="190"/>
      <c r="AD35" s="190"/>
      <c r="AE35" s="200"/>
      <c r="AF35" s="201"/>
      <c r="AG35" s="190"/>
      <c r="AH35" s="190"/>
      <c r="AI35" s="190"/>
      <c r="AJ35" s="190"/>
      <c r="AK35" s="204"/>
      <c r="AL35" s="205">
        <f t="shared" si="0"/>
        <v>1</v>
      </c>
      <c r="AM35" s="206"/>
      <c r="AN35" s="205">
        <f t="shared" si="1"/>
        <v>1</v>
      </c>
      <c r="AO35" s="206"/>
      <c r="AP35" s="205">
        <f t="shared" si="2"/>
        <v>1</v>
      </c>
      <c r="AQ35" s="206"/>
      <c r="AR35" s="205">
        <f t="shared" si="3"/>
        <v>1</v>
      </c>
      <c r="AS35" s="206"/>
      <c r="AT35" s="205">
        <f t="shared" si="4"/>
        <v>1</v>
      </c>
      <c r="AU35" s="206"/>
      <c r="AV35" s="205">
        <f t="shared" si="5"/>
        <v>1</v>
      </c>
      <c r="AW35" s="206"/>
      <c r="AX35" s="205">
        <f t="shared" si="6"/>
        <v>1</v>
      </c>
      <c r="AY35" s="206"/>
      <c r="AZ35" s="206">
        <f t="shared" si="7"/>
        <v>7</v>
      </c>
      <c r="BA35" s="207">
        <f>AL35*'Tarifs RL'!A1+AN35*'Tarifs RL'!B1+AP35*'Tarifs RL'!C1+AR35*'Tarifs RL'!D1+AT35*'Tarifs RL'!E1+AV35*'Tarifs RL'!F1+AX35*'Tarifs RL'!G1+BE35</f>
        <v>6.7500000000000009</v>
      </c>
      <c r="BB35" s="208"/>
      <c r="BC35" s="209">
        <f t="shared" ref="BC35:BC52" si="11">BA35*18%</f>
        <v>1.2150000000000001</v>
      </c>
      <c r="BD35" s="210" t="s">
        <v>15</v>
      </c>
      <c r="BE35" s="211">
        <f t="shared" ref="BE35:BE52" si="12">SUM(BF35:BH35)</f>
        <v>0</v>
      </c>
      <c r="BF35" s="212"/>
      <c r="BG35" s="212"/>
      <c r="BH35" s="212"/>
      <c r="BI35" s="213"/>
      <c r="BJ35" s="230"/>
      <c r="BK35" s="237"/>
      <c r="BL35" s="241" t="s">
        <v>57</v>
      </c>
      <c r="BM35" s="69"/>
      <c r="BN35" s="243">
        <f t="shared" si="10"/>
        <v>6.7500000000000009</v>
      </c>
      <c r="BO35" s="68"/>
      <c r="BP35" s="68"/>
      <c r="BQ35" s="70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</row>
    <row r="36" spans="1:105" customFormat="1" ht="18" x14ac:dyDescent="0.25">
      <c r="A36" s="195" t="s">
        <v>48</v>
      </c>
      <c r="B36" s="186" t="s">
        <v>64</v>
      </c>
      <c r="C36" s="191">
        <v>15</v>
      </c>
      <c r="D36" s="188" t="s">
        <v>63</v>
      </c>
      <c r="E36" s="189"/>
      <c r="F36" s="201" t="s">
        <v>6</v>
      </c>
      <c r="G36" s="190" t="s">
        <v>7</v>
      </c>
      <c r="H36" s="190" t="s">
        <v>8</v>
      </c>
      <c r="I36" s="190" t="s">
        <v>9</v>
      </c>
      <c r="J36" s="190" t="s">
        <v>10</v>
      </c>
      <c r="K36" s="190" t="s">
        <v>12</v>
      </c>
      <c r="L36" s="200" t="s">
        <v>11</v>
      </c>
      <c r="M36" s="190"/>
      <c r="N36" s="190"/>
      <c r="O36" s="190"/>
      <c r="P36" s="190"/>
      <c r="Q36" s="200"/>
      <c r="R36" s="201"/>
      <c r="S36" s="190"/>
      <c r="T36" s="190"/>
      <c r="U36" s="190"/>
      <c r="V36" s="190"/>
      <c r="W36" s="190"/>
      <c r="X36" s="200"/>
      <c r="Y36" s="201"/>
      <c r="Z36" s="190"/>
      <c r="AA36" s="190"/>
      <c r="AB36" s="190"/>
      <c r="AC36" s="190"/>
      <c r="AD36" s="190"/>
      <c r="AE36" s="200"/>
      <c r="AF36" s="201"/>
      <c r="AG36" s="190"/>
      <c r="AH36" s="190"/>
      <c r="AI36" s="190"/>
      <c r="AJ36" s="190"/>
      <c r="AK36" s="204"/>
      <c r="AL36" s="205">
        <f t="shared" si="0"/>
        <v>1</v>
      </c>
      <c r="AM36" s="206"/>
      <c r="AN36" s="205">
        <f t="shared" si="1"/>
        <v>1</v>
      </c>
      <c r="AO36" s="206"/>
      <c r="AP36" s="205">
        <f t="shared" si="2"/>
        <v>1</v>
      </c>
      <c r="AQ36" s="206"/>
      <c r="AR36" s="205">
        <f t="shared" si="3"/>
        <v>1</v>
      </c>
      <c r="AS36" s="206"/>
      <c r="AT36" s="205">
        <f t="shared" si="4"/>
        <v>1</v>
      </c>
      <c r="AU36" s="206"/>
      <c r="AV36" s="205">
        <f t="shared" si="5"/>
        <v>1</v>
      </c>
      <c r="AW36" s="206"/>
      <c r="AX36" s="205">
        <f t="shared" si="6"/>
        <v>1</v>
      </c>
      <c r="AY36" s="206"/>
      <c r="AZ36" s="206">
        <f t="shared" si="7"/>
        <v>7</v>
      </c>
      <c r="BA36" s="207">
        <f>AL36*'Tarifs RL'!A1+AN36*'Tarifs RL'!B1+AP36*'Tarifs RL'!C1+AR36*'Tarifs RL'!D1+AT36*'Tarifs RL'!E1+AV36*'Tarifs RL'!F1+AX36*'Tarifs RL'!G1+BE36</f>
        <v>6.7500000000000009</v>
      </c>
      <c r="BB36" s="208"/>
      <c r="BC36" s="209">
        <f t="shared" si="11"/>
        <v>1.2150000000000001</v>
      </c>
      <c r="BD36" s="210" t="s">
        <v>15</v>
      </c>
      <c r="BE36" s="211">
        <f t="shared" si="12"/>
        <v>0</v>
      </c>
      <c r="BF36" s="212"/>
      <c r="BG36" s="212"/>
      <c r="BH36" s="212"/>
      <c r="BI36" s="213"/>
      <c r="BJ36" s="230"/>
      <c r="BK36" s="232"/>
      <c r="BL36" s="241" t="s">
        <v>57</v>
      </c>
      <c r="BM36" s="69"/>
      <c r="BN36" s="243">
        <f t="shared" si="10"/>
        <v>6.7500000000000009</v>
      </c>
      <c r="BO36" s="68"/>
      <c r="BP36" s="68"/>
      <c r="BQ36" s="70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</row>
    <row r="37" spans="1:105" s="57" customFormat="1" ht="18" x14ac:dyDescent="0.25">
      <c r="A37" s="195"/>
      <c r="B37" s="186" t="s">
        <v>64</v>
      </c>
      <c r="C37" s="187">
        <v>22</v>
      </c>
      <c r="D37" s="188" t="s">
        <v>63</v>
      </c>
      <c r="E37" s="196"/>
      <c r="F37" s="201" t="s">
        <v>6</v>
      </c>
      <c r="G37" s="190" t="s">
        <v>7</v>
      </c>
      <c r="H37" s="190" t="s">
        <v>8</v>
      </c>
      <c r="I37" s="190" t="s">
        <v>9</v>
      </c>
      <c r="J37" s="190" t="s">
        <v>10</v>
      </c>
      <c r="K37" s="190" t="s">
        <v>12</v>
      </c>
      <c r="L37" s="200" t="s">
        <v>11</v>
      </c>
      <c r="M37" s="190"/>
      <c r="N37" s="190"/>
      <c r="O37" s="190"/>
      <c r="P37" s="190"/>
      <c r="Q37" s="200"/>
      <c r="R37" s="201"/>
      <c r="S37" s="190"/>
      <c r="T37" s="190"/>
      <c r="U37" s="190"/>
      <c r="V37" s="190"/>
      <c r="W37" s="190"/>
      <c r="X37" s="200"/>
      <c r="Y37" s="201"/>
      <c r="Z37" s="190"/>
      <c r="AA37" s="190"/>
      <c r="AB37" s="190"/>
      <c r="AC37" s="190"/>
      <c r="AD37" s="190"/>
      <c r="AE37" s="200"/>
      <c r="AF37" s="201"/>
      <c r="AG37" s="190"/>
      <c r="AH37" s="190"/>
      <c r="AI37" s="190"/>
      <c r="AJ37" s="190"/>
      <c r="AK37" s="204"/>
      <c r="AL37" s="205">
        <f t="shared" si="0"/>
        <v>1</v>
      </c>
      <c r="AM37" s="206"/>
      <c r="AN37" s="205">
        <f t="shared" si="1"/>
        <v>1</v>
      </c>
      <c r="AO37" s="206"/>
      <c r="AP37" s="205">
        <f t="shared" si="2"/>
        <v>1</v>
      </c>
      <c r="AQ37" s="206"/>
      <c r="AR37" s="205">
        <f t="shared" si="3"/>
        <v>1</v>
      </c>
      <c r="AS37" s="206"/>
      <c r="AT37" s="205">
        <f t="shared" si="4"/>
        <v>1</v>
      </c>
      <c r="AU37" s="206"/>
      <c r="AV37" s="205">
        <f t="shared" si="5"/>
        <v>1</v>
      </c>
      <c r="AW37" s="206"/>
      <c r="AX37" s="205">
        <f t="shared" si="6"/>
        <v>1</v>
      </c>
      <c r="AY37" s="206"/>
      <c r="AZ37" s="206">
        <f t="shared" si="7"/>
        <v>7</v>
      </c>
      <c r="BA37" s="207">
        <f>AL37*'Tarifs RL'!A1+AN37*'Tarifs RL'!B1+AP37*'Tarifs RL'!C1+AR37*'Tarifs RL'!D1+AT37*'Tarifs RL'!E1+AV37*'Tarifs RL'!F1+AX37*'Tarifs RL'!G1+BE37</f>
        <v>6.7500000000000009</v>
      </c>
      <c r="BB37" s="208"/>
      <c r="BC37" s="209">
        <f t="shared" si="11"/>
        <v>1.2150000000000001</v>
      </c>
      <c r="BD37" s="210" t="s">
        <v>15</v>
      </c>
      <c r="BE37" s="211">
        <f t="shared" si="12"/>
        <v>0</v>
      </c>
      <c r="BF37" s="212"/>
      <c r="BG37" s="212"/>
      <c r="BH37" s="212"/>
      <c r="BI37" s="215"/>
      <c r="BJ37" s="230"/>
      <c r="BK37" s="234"/>
      <c r="BL37" s="241" t="s">
        <v>57</v>
      </c>
      <c r="BM37" s="73"/>
      <c r="BN37" s="243">
        <f t="shared" si="10"/>
        <v>6.7500000000000009</v>
      </c>
      <c r="BO37" s="73"/>
      <c r="BP37" s="73"/>
      <c r="BQ37" s="73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</row>
    <row r="38" spans="1:105" customFormat="1" ht="18" x14ac:dyDescent="0.25">
      <c r="A38" s="185"/>
      <c r="B38" s="186" t="s">
        <v>64</v>
      </c>
      <c r="C38" s="187">
        <v>20</v>
      </c>
      <c r="D38" s="188" t="s">
        <v>63</v>
      </c>
      <c r="E38" s="189"/>
      <c r="F38" s="201"/>
      <c r="G38" s="190"/>
      <c r="H38" s="190"/>
      <c r="I38" s="190"/>
      <c r="J38" s="190" t="s">
        <v>10</v>
      </c>
      <c r="K38" s="190" t="s">
        <v>12</v>
      </c>
      <c r="L38" s="200" t="s">
        <v>11</v>
      </c>
      <c r="M38" s="190"/>
      <c r="N38" s="190"/>
      <c r="O38" s="190"/>
      <c r="P38" s="190"/>
      <c r="Q38" s="200"/>
      <c r="R38" s="201"/>
      <c r="S38" s="190"/>
      <c r="T38" s="190"/>
      <c r="U38" s="190"/>
      <c r="V38" s="190"/>
      <c r="W38" s="190"/>
      <c r="X38" s="200"/>
      <c r="Y38" s="201"/>
      <c r="Z38" s="190"/>
      <c r="AA38" s="190"/>
      <c r="AB38" s="190"/>
      <c r="AC38" s="190"/>
      <c r="AD38" s="190"/>
      <c r="AE38" s="200"/>
      <c r="AF38" s="201"/>
      <c r="AG38" s="190"/>
      <c r="AH38" s="190"/>
      <c r="AI38" s="190"/>
      <c r="AJ38" s="190"/>
      <c r="AK38" s="204"/>
      <c r="AL38" s="205">
        <f t="shared" si="0"/>
        <v>0</v>
      </c>
      <c r="AM38" s="206"/>
      <c r="AN38" s="205">
        <f t="shared" si="1"/>
        <v>0</v>
      </c>
      <c r="AO38" s="206"/>
      <c r="AP38" s="205">
        <f t="shared" si="2"/>
        <v>0</v>
      </c>
      <c r="AQ38" s="206"/>
      <c r="AR38" s="205">
        <f t="shared" si="3"/>
        <v>0</v>
      </c>
      <c r="AS38" s="206"/>
      <c r="AT38" s="205">
        <f t="shared" si="4"/>
        <v>1</v>
      </c>
      <c r="AU38" s="206"/>
      <c r="AV38" s="205">
        <f t="shared" si="5"/>
        <v>1</v>
      </c>
      <c r="AW38" s="206"/>
      <c r="AX38" s="205">
        <f t="shared" si="6"/>
        <v>1</v>
      </c>
      <c r="AY38" s="206"/>
      <c r="AZ38" s="206">
        <f t="shared" si="7"/>
        <v>3</v>
      </c>
      <c r="BA38" s="207">
        <f>AL38*'Tarifs RL'!A1+AN38*'Tarifs RL'!B1+AP38*'Tarifs RL'!C1+AR38*'Tarifs RL'!D1+AT38*'Tarifs RL'!E1+AV38*'Tarifs RL'!F1+AX38*'Tarifs RL'!G1+BE38</f>
        <v>2.95</v>
      </c>
      <c r="BB38" s="208"/>
      <c r="BC38" s="209">
        <f t="shared" si="11"/>
        <v>0.53100000000000003</v>
      </c>
      <c r="BD38" s="210" t="s">
        <v>15</v>
      </c>
      <c r="BE38" s="211">
        <f t="shared" si="12"/>
        <v>0</v>
      </c>
      <c r="BF38" s="212"/>
      <c r="BG38" s="212"/>
      <c r="BH38" s="212"/>
      <c r="BI38" s="213"/>
      <c r="BJ38" s="230"/>
      <c r="BK38" s="232"/>
      <c r="BL38" s="241" t="s">
        <v>57</v>
      </c>
      <c r="BM38" s="69"/>
      <c r="BN38" s="243">
        <f t="shared" si="10"/>
        <v>2.95</v>
      </c>
      <c r="BO38" s="68"/>
      <c r="BP38" s="68"/>
      <c r="BQ38" s="70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</row>
    <row r="39" spans="1:105" customFormat="1" ht="18" x14ac:dyDescent="0.25">
      <c r="A39" s="195" t="s">
        <v>48</v>
      </c>
      <c r="B39" s="186" t="s">
        <v>64</v>
      </c>
      <c r="C39" s="192">
        <v>18</v>
      </c>
      <c r="D39" s="188" t="s">
        <v>63</v>
      </c>
      <c r="E39" s="189"/>
      <c r="F39" s="193"/>
      <c r="G39" s="194"/>
      <c r="H39" s="194"/>
      <c r="I39" s="194"/>
      <c r="J39" s="190" t="s">
        <v>10</v>
      </c>
      <c r="K39" s="190" t="s">
        <v>12</v>
      </c>
      <c r="L39" s="200" t="s">
        <v>11</v>
      </c>
      <c r="M39" s="194"/>
      <c r="N39" s="194"/>
      <c r="O39" s="190"/>
      <c r="P39" s="190"/>
      <c r="Q39" s="200"/>
      <c r="R39" s="193"/>
      <c r="S39" s="194"/>
      <c r="T39" s="194"/>
      <c r="U39" s="194"/>
      <c r="V39" s="190"/>
      <c r="W39" s="190"/>
      <c r="X39" s="200"/>
      <c r="Y39" s="193"/>
      <c r="Z39" s="194"/>
      <c r="AA39" s="194"/>
      <c r="AB39" s="194"/>
      <c r="AC39" s="190"/>
      <c r="AD39" s="190"/>
      <c r="AE39" s="200"/>
      <c r="AF39" s="193"/>
      <c r="AG39" s="194"/>
      <c r="AH39" s="194"/>
      <c r="AI39" s="194"/>
      <c r="AJ39" s="190"/>
      <c r="AK39" s="214"/>
      <c r="AL39" s="205">
        <f t="shared" si="0"/>
        <v>0</v>
      </c>
      <c r="AM39" s="206"/>
      <c r="AN39" s="205">
        <f t="shared" si="1"/>
        <v>0</v>
      </c>
      <c r="AO39" s="206"/>
      <c r="AP39" s="205">
        <f t="shared" si="2"/>
        <v>0</v>
      </c>
      <c r="AQ39" s="206"/>
      <c r="AR39" s="205">
        <f t="shared" si="3"/>
        <v>0</v>
      </c>
      <c r="AS39" s="206"/>
      <c r="AT39" s="205">
        <f t="shared" si="4"/>
        <v>1</v>
      </c>
      <c r="AU39" s="206"/>
      <c r="AV39" s="205">
        <f t="shared" si="5"/>
        <v>1</v>
      </c>
      <c r="AW39" s="206"/>
      <c r="AX39" s="205">
        <f t="shared" si="6"/>
        <v>1</v>
      </c>
      <c r="AY39" s="206"/>
      <c r="AZ39" s="206">
        <f t="shared" si="7"/>
        <v>3</v>
      </c>
      <c r="BA39" s="207">
        <f>AL39*'Tarifs RL'!A1+AN39*'Tarifs RL'!B1+AP39*'Tarifs RL'!C1+AR39*'Tarifs RL'!D1+AT39*'Tarifs RL'!E1+AV39*'Tarifs RL'!F1+AX39*'Tarifs RL'!G1+BE39</f>
        <v>2.95</v>
      </c>
      <c r="BB39" s="208"/>
      <c r="BC39" s="209">
        <f t="shared" si="11"/>
        <v>0.53100000000000003</v>
      </c>
      <c r="BD39" s="210" t="s">
        <v>15</v>
      </c>
      <c r="BE39" s="211">
        <f t="shared" si="12"/>
        <v>0</v>
      </c>
      <c r="BF39" s="212"/>
      <c r="BG39" s="212"/>
      <c r="BH39" s="212"/>
      <c r="BI39" s="213"/>
      <c r="BJ39" s="230"/>
      <c r="BK39" s="232"/>
      <c r="BL39" s="241" t="s">
        <v>57</v>
      </c>
      <c r="BM39" s="69"/>
      <c r="BN39" s="243">
        <f t="shared" si="10"/>
        <v>2.95</v>
      </c>
      <c r="BO39" s="68"/>
      <c r="BP39" s="68"/>
      <c r="BQ39" s="70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</row>
    <row r="40" spans="1:105" s="57" customFormat="1" ht="18" x14ac:dyDescent="0.25">
      <c r="A40" s="195"/>
      <c r="B40" s="186" t="s">
        <v>64</v>
      </c>
      <c r="C40" s="187"/>
      <c r="D40" s="188" t="s">
        <v>63</v>
      </c>
      <c r="E40" s="189"/>
      <c r="F40" s="201" t="s">
        <v>6</v>
      </c>
      <c r="G40" s="190" t="s">
        <v>7</v>
      </c>
      <c r="H40" s="190" t="s">
        <v>8</v>
      </c>
      <c r="I40" s="190" t="s">
        <v>9</v>
      </c>
      <c r="J40" s="190" t="s">
        <v>10</v>
      </c>
      <c r="K40" s="190" t="s">
        <v>12</v>
      </c>
      <c r="L40" s="200" t="s">
        <v>11</v>
      </c>
      <c r="M40" s="190"/>
      <c r="N40" s="190"/>
      <c r="O40" s="190"/>
      <c r="P40" s="190"/>
      <c r="Q40" s="200"/>
      <c r="R40" s="201"/>
      <c r="S40" s="190"/>
      <c r="T40" s="190"/>
      <c r="U40" s="190"/>
      <c r="V40" s="190"/>
      <c r="W40" s="190"/>
      <c r="X40" s="200"/>
      <c r="Y40" s="201"/>
      <c r="Z40" s="190"/>
      <c r="AA40" s="190"/>
      <c r="AB40" s="190"/>
      <c r="AC40" s="190"/>
      <c r="AD40" s="190"/>
      <c r="AE40" s="200"/>
      <c r="AF40" s="201"/>
      <c r="AG40" s="190"/>
      <c r="AH40" s="190"/>
      <c r="AI40" s="190"/>
      <c r="AJ40" s="190"/>
      <c r="AK40" s="204"/>
      <c r="AL40" s="205">
        <f t="shared" si="0"/>
        <v>1</v>
      </c>
      <c r="AM40" s="206"/>
      <c r="AN40" s="205">
        <f t="shared" si="1"/>
        <v>1</v>
      </c>
      <c r="AO40" s="206"/>
      <c r="AP40" s="205">
        <f t="shared" si="2"/>
        <v>1</v>
      </c>
      <c r="AQ40" s="206"/>
      <c r="AR40" s="205">
        <f t="shared" si="3"/>
        <v>1</v>
      </c>
      <c r="AS40" s="206"/>
      <c r="AT40" s="205">
        <f t="shared" si="4"/>
        <v>1</v>
      </c>
      <c r="AU40" s="206"/>
      <c r="AV40" s="205">
        <f t="shared" si="5"/>
        <v>1</v>
      </c>
      <c r="AW40" s="206"/>
      <c r="AX40" s="205">
        <f t="shared" si="6"/>
        <v>1</v>
      </c>
      <c r="AY40" s="206"/>
      <c r="AZ40" s="206">
        <f t="shared" si="7"/>
        <v>7</v>
      </c>
      <c r="BA40" s="207">
        <f>AL40*'Tarifs RL'!A1+AN40*'Tarifs RL'!B1+AP40*'Tarifs RL'!C1+AR40*'Tarifs RL'!D1+AT40*'Tarifs RL'!E1+AV40*'Tarifs RL'!F1+AX40*'Tarifs RL'!G1+BE40</f>
        <v>6.7500000000000009</v>
      </c>
      <c r="BB40" s="208"/>
      <c r="BC40" s="209">
        <f t="shared" si="11"/>
        <v>1.2150000000000001</v>
      </c>
      <c r="BD40" s="210" t="s">
        <v>15</v>
      </c>
      <c r="BE40" s="211">
        <f t="shared" si="12"/>
        <v>0</v>
      </c>
      <c r="BF40" s="212"/>
      <c r="BG40" s="212"/>
      <c r="BH40" s="212"/>
      <c r="BI40" s="215"/>
      <c r="BJ40" s="230"/>
      <c r="BK40" s="234"/>
      <c r="BL40" s="241" t="s">
        <v>57</v>
      </c>
      <c r="BM40" s="73"/>
      <c r="BN40" s="243">
        <f t="shared" si="10"/>
        <v>6.7500000000000009</v>
      </c>
      <c r="BO40" s="73"/>
      <c r="BP40" s="73"/>
      <c r="BQ40" s="73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1:105" customFormat="1" ht="18" x14ac:dyDescent="0.25">
      <c r="A41" s="185"/>
      <c r="B41" s="186" t="s">
        <v>64</v>
      </c>
      <c r="C41" s="187">
        <v>7</v>
      </c>
      <c r="D41" s="188" t="s">
        <v>63</v>
      </c>
      <c r="E41" s="189"/>
      <c r="F41" s="201" t="s">
        <v>6</v>
      </c>
      <c r="G41" s="190" t="s">
        <v>7</v>
      </c>
      <c r="H41" s="190" t="s">
        <v>8</v>
      </c>
      <c r="I41" s="190" t="s">
        <v>9</v>
      </c>
      <c r="J41" s="190" t="s">
        <v>10</v>
      </c>
      <c r="K41" s="190" t="s">
        <v>12</v>
      </c>
      <c r="L41" s="200" t="s">
        <v>11</v>
      </c>
      <c r="M41" s="190"/>
      <c r="N41" s="190"/>
      <c r="O41" s="190"/>
      <c r="P41" s="190"/>
      <c r="Q41" s="200"/>
      <c r="R41" s="201"/>
      <c r="S41" s="190"/>
      <c r="T41" s="190"/>
      <c r="U41" s="190"/>
      <c r="V41" s="190"/>
      <c r="W41" s="190"/>
      <c r="X41" s="200"/>
      <c r="Y41" s="201"/>
      <c r="Z41" s="190"/>
      <c r="AA41" s="190"/>
      <c r="AB41" s="190"/>
      <c r="AC41" s="190"/>
      <c r="AD41" s="190"/>
      <c r="AE41" s="200"/>
      <c r="AF41" s="201"/>
      <c r="AG41" s="190"/>
      <c r="AH41" s="190"/>
      <c r="AI41" s="190"/>
      <c r="AJ41" s="190"/>
      <c r="AK41" s="204"/>
      <c r="AL41" s="205">
        <f t="shared" si="0"/>
        <v>1</v>
      </c>
      <c r="AM41" s="206"/>
      <c r="AN41" s="205">
        <f t="shared" si="1"/>
        <v>1</v>
      </c>
      <c r="AO41" s="206"/>
      <c r="AP41" s="205">
        <f t="shared" si="2"/>
        <v>1</v>
      </c>
      <c r="AQ41" s="206"/>
      <c r="AR41" s="205">
        <f t="shared" si="3"/>
        <v>1</v>
      </c>
      <c r="AS41" s="206"/>
      <c r="AT41" s="205">
        <f t="shared" si="4"/>
        <v>1</v>
      </c>
      <c r="AU41" s="206"/>
      <c r="AV41" s="205">
        <f t="shared" si="5"/>
        <v>1</v>
      </c>
      <c r="AW41" s="206"/>
      <c r="AX41" s="205">
        <f t="shared" si="6"/>
        <v>1</v>
      </c>
      <c r="AY41" s="206"/>
      <c r="AZ41" s="206">
        <f t="shared" si="7"/>
        <v>7</v>
      </c>
      <c r="BA41" s="207">
        <f>AL41*'Tarifs RL'!A1+AN41*'Tarifs RL'!B1+AP41*'Tarifs RL'!C1+AR41*'Tarifs RL'!D1+AT41*'Tarifs RL'!E1+AV41*'Tarifs RL'!F1+AX41*'Tarifs RL'!G1+BE41</f>
        <v>6.7500000000000009</v>
      </c>
      <c r="BB41" s="208"/>
      <c r="BC41" s="209">
        <f t="shared" si="11"/>
        <v>1.2150000000000001</v>
      </c>
      <c r="BD41" s="210" t="s">
        <v>15</v>
      </c>
      <c r="BE41" s="211">
        <f t="shared" si="12"/>
        <v>0</v>
      </c>
      <c r="BF41" s="212"/>
      <c r="BG41" s="212"/>
      <c r="BH41" s="212"/>
      <c r="BI41" s="213"/>
      <c r="BJ41" s="230"/>
      <c r="BK41" s="232"/>
      <c r="BL41" s="241" t="s">
        <v>57</v>
      </c>
      <c r="BM41" s="69"/>
      <c r="BN41" s="243">
        <f t="shared" si="10"/>
        <v>6.7500000000000009</v>
      </c>
      <c r="BO41" s="68"/>
      <c r="BP41" s="68"/>
      <c r="BQ41" s="70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</row>
    <row r="42" spans="1:105" customFormat="1" ht="18" x14ac:dyDescent="0.25">
      <c r="A42" s="185"/>
      <c r="B42" s="186" t="s">
        <v>64</v>
      </c>
      <c r="C42" s="187">
        <v>12</v>
      </c>
      <c r="D42" s="188" t="s">
        <v>63</v>
      </c>
      <c r="E42" s="189"/>
      <c r="F42" s="201" t="s">
        <v>6</v>
      </c>
      <c r="G42" s="190" t="s">
        <v>7</v>
      </c>
      <c r="H42" s="190" t="s">
        <v>8</v>
      </c>
      <c r="I42" s="190" t="s">
        <v>9</v>
      </c>
      <c r="J42" s="190" t="s">
        <v>10</v>
      </c>
      <c r="K42" s="190" t="s">
        <v>12</v>
      </c>
      <c r="L42" s="200" t="s">
        <v>11</v>
      </c>
      <c r="M42" s="190"/>
      <c r="N42" s="190"/>
      <c r="O42" s="190"/>
      <c r="P42" s="190"/>
      <c r="Q42" s="200"/>
      <c r="R42" s="201"/>
      <c r="S42" s="190"/>
      <c r="T42" s="190"/>
      <c r="U42" s="190"/>
      <c r="V42" s="190"/>
      <c r="W42" s="190"/>
      <c r="X42" s="200"/>
      <c r="Y42" s="201"/>
      <c r="Z42" s="190"/>
      <c r="AA42" s="190"/>
      <c r="AB42" s="190"/>
      <c r="AC42" s="190"/>
      <c r="AD42" s="190"/>
      <c r="AE42" s="200"/>
      <c r="AF42" s="201"/>
      <c r="AG42" s="190"/>
      <c r="AH42" s="190"/>
      <c r="AI42" s="190"/>
      <c r="AJ42" s="190"/>
      <c r="AK42" s="204"/>
      <c r="AL42" s="205">
        <f t="shared" si="0"/>
        <v>1</v>
      </c>
      <c r="AM42" s="206"/>
      <c r="AN42" s="205">
        <f t="shared" si="1"/>
        <v>1</v>
      </c>
      <c r="AO42" s="206"/>
      <c r="AP42" s="205">
        <f t="shared" si="2"/>
        <v>1</v>
      </c>
      <c r="AQ42" s="206"/>
      <c r="AR42" s="205">
        <f t="shared" si="3"/>
        <v>1</v>
      </c>
      <c r="AS42" s="206"/>
      <c r="AT42" s="205">
        <f t="shared" si="4"/>
        <v>1</v>
      </c>
      <c r="AU42" s="206"/>
      <c r="AV42" s="205">
        <f t="shared" si="5"/>
        <v>1</v>
      </c>
      <c r="AW42" s="206"/>
      <c r="AX42" s="205">
        <f t="shared" si="6"/>
        <v>1</v>
      </c>
      <c r="AY42" s="206"/>
      <c r="AZ42" s="206">
        <f t="shared" si="7"/>
        <v>7</v>
      </c>
      <c r="BA42" s="207">
        <f>AL42*'Tarifs RL'!A1+AN42*'Tarifs RL'!B1+AP42*'Tarifs RL'!C1+AR42*'Tarifs RL'!D1+AT42*'Tarifs RL'!E1+AV42*'Tarifs RL'!F1+AX42*'Tarifs RL'!G1+BE42</f>
        <v>6.7500000000000009</v>
      </c>
      <c r="BB42" s="208"/>
      <c r="BC42" s="209">
        <f t="shared" si="11"/>
        <v>1.2150000000000001</v>
      </c>
      <c r="BD42" s="210" t="s">
        <v>15</v>
      </c>
      <c r="BE42" s="211">
        <f t="shared" si="12"/>
        <v>0</v>
      </c>
      <c r="BF42" s="212"/>
      <c r="BG42" s="212"/>
      <c r="BH42" s="212"/>
      <c r="BI42" s="213"/>
      <c r="BJ42" s="230"/>
      <c r="BK42" s="232"/>
      <c r="BL42" s="241" t="s">
        <v>57</v>
      </c>
      <c r="BM42" s="69"/>
      <c r="BN42" s="243">
        <f t="shared" si="10"/>
        <v>6.7500000000000009</v>
      </c>
      <c r="BO42" s="68"/>
      <c r="BP42" s="68"/>
      <c r="BQ42" s="70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</row>
    <row r="43" spans="1:105" customFormat="1" ht="18" x14ac:dyDescent="0.25">
      <c r="A43" s="185"/>
      <c r="B43" s="186" t="s">
        <v>64</v>
      </c>
      <c r="C43" s="187">
        <v>2</v>
      </c>
      <c r="D43" s="188" t="s">
        <v>63</v>
      </c>
      <c r="E43" s="189"/>
      <c r="F43" s="201"/>
      <c r="G43" s="190"/>
      <c r="H43" s="190" t="s">
        <v>8</v>
      </c>
      <c r="I43" s="190"/>
      <c r="J43" s="190"/>
      <c r="K43" s="190" t="s">
        <v>12</v>
      </c>
      <c r="L43" s="200" t="s">
        <v>11</v>
      </c>
      <c r="M43" s="190"/>
      <c r="N43" s="190"/>
      <c r="O43" s="190"/>
      <c r="P43" s="190"/>
      <c r="Q43" s="200"/>
      <c r="R43" s="201"/>
      <c r="S43" s="190"/>
      <c r="T43" s="190"/>
      <c r="U43" s="190"/>
      <c r="V43" s="190"/>
      <c r="W43" s="190"/>
      <c r="X43" s="200"/>
      <c r="Y43" s="201"/>
      <c r="Z43" s="190"/>
      <c r="AA43" s="190"/>
      <c r="AB43" s="190"/>
      <c r="AC43" s="190"/>
      <c r="AD43" s="190"/>
      <c r="AE43" s="200"/>
      <c r="AF43" s="201"/>
      <c r="AG43" s="190"/>
      <c r="AH43" s="190"/>
      <c r="AI43" s="190"/>
      <c r="AJ43" s="190"/>
      <c r="AK43" s="204"/>
      <c r="AL43" s="205">
        <f t="shared" si="0"/>
        <v>0</v>
      </c>
      <c r="AM43" s="206"/>
      <c r="AN43" s="205">
        <f t="shared" ref="AN43:AN105" si="13">COUNTIF(F43:AJ43,"=Mar")</f>
        <v>0</v>
      </c>
      <c r="AO43" s="206"/>
      <c r="AP43" s="205">
        <f t="shared" ref="AP43:AP105" si="14">COUNTIF(F43:AJ43,"=Mer")</f>
        <v>1</v>
      </c>
      <c r="AQ43" s="206"/>
      <c r="AR43" s="205">
        <f t="shared" ref="AR43:AR105" si="15">COUNTIF(F43:AJ43,"=Jeu")</f>
        <v>0</v>
      </c>
      <c r="AS43" s="206"/>
      <c r="AT43" s="205">
        <f t="shared" ref="AT43:AT105" si="16">COUNTIF(F43:AJ43,"=Ven")</f>
        <v>0</v>
      </c>
      <c r="AU43" s="206"/>
      <c r="AV43" s="205">
        <f t="shared" ref="AV43:AV106" si="17">COUNTIF(F43:AJ43,"=Sam")</f>
        <v>1</v>
      </c>
      <c r="AW43" s="206"/>
      <c r="AX43" s="205">
        <f t="shared" ref="AX43:AX106" si="18">COUNTIF(F43:AJ43,"=Dim")</f>
        <v>1</v>
      </c>
      <c r="AY43" s="206"/>
      <c r="AZ43" s="206">
        <f t="shared" si="7"/>
        <v>3</v>
      </c>
      <c r="BA43" s="207">
        <f>AL43*'Tarifs RL'!A1+AN43*'Tarifs RL'!B1+AP43*'Tarifs RL'!C1+AR43*'Tarifs RL'!D1+AT43*'Tarifs RL'!E1+AV43*'Tarifs RL'!F1+AX43*'Tarifs RL'!G1+BE43</f>
        <v>2.95</v>
      </c>
      <c r="BB43" s="208"/>
      <c r="BC43" s="209">
        <f t="shared" si="11"/>
        <v>0.53100000000000003</v>
      </c>
      <c r="BD43" s="210" t="s">
        <v>15</v>
      </c>
      <c r="BE43" s="211">
        <f t="shared" si="12"/>
        <v>0</v>
      </c>
      <c r="BF43" s="212"/>
      <c r="BG43" s="212"/>
      <c r="BH43" s="212"/>
      <c r="BI43" s="213"/>
      <c r="BJ43" s="230"/>
      <c r="BK43" s="232"/>
      <c r="BL43" s="241" t="s">
        <v>57</v>
      </c>
      <c r="BM43" s="69"/>
      <c r="BN43" s="243">
        <f t="shared" si="10"/>
        <v>2.95</v>
      </c>
      <c r="BO43" s="68"/>
      <c r="BP43" s="68"/>
      <c r="BQ43" s="70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</row>
    <row r="44" spans="1:105" customFormat="1" ht="18" x14ac:dyDescent="0.25">
      <c r="A44" s="185"/>
      <c r="B44" s="186" t="s">
        <v>64</v>
      </c>
      <c r="C44" s="187">
        <v>15</v>
      </c>
      <c r="D44" s="188" t="s">
        <v>63</v>
      </c>
      <c r="E44" s="189"/>
      <c r="F44" s="201" t="s">
        <v>6</v>
      </c>
      <c r="G44" s="190" t="s">
        <v>7</v>
      </c>
      <c r="H44" s="190" t="s">
        <v>8</v>
      </c>
      <c r="I44" s="190" t="s">
        <v>9</v>
      </c>
      <c r="J44" s="190" t="s">
        <v>10</v>
      </c>
      <c r="K44" s="190" t="s">
        <v>12</v>
      </c>
      <c r="L44" s="200" t="s">
        <v>11</v>
      </c>
      <c r="M44" s="190"/>
      <c r="N44" s="190"/>
      <c r="O44" s="190"/>
      <c r="P44" s="190"/>
      <c r="Q44" s="200"/>
      <c r="R44" s="201"/>
      <c r="S44" s="190"/>
      <c r="T44" s="190"/>
      <c r="U44" s="190"/>
      <c r="V44" s="190"/>
      <c r="W44" s="190"/>
      <c r="X44" s="200"/>
      <c r="Y44" s="201"/>
      <c r="Z44" s="190"/>
      <c r="AA44" s="190"/>
      <c r="AB44" s="190"/>
      <c r="AC44" s="190"/>
      <c r="AD44" s="190"/>
      <c r="AE44" s="200"/>
      <c r="AF44" s="201"/>
      <c r="AG44" s="190"/>
      <c r="AH44" s="190"/>
      <c r="AI44" s="190"/>
      <c r="AJ44" s="190"/>
      <c r="AK44" s="204"/>
      <c r="AL44" s="205">
        <f t="shared" si="0"/>
        <v>1</v>
      </c>
      <c r="AM44" s="206"/>
      <c r="AN44" s="205">
        <f t="shared" si="13"/>
        <v>1</v>
      </c>
      <c r="AO44" s="206"/>
      <c r="AP44" s="205">
        <f t="shared" si="14"/>
        <v>1</v>
      </c>
      <c r="AQ44" s="206"/>
      <c r="AR44" s="205">
        <f t="shared" si="15"/>
        <v>1</v>
      </c>
      <c r="AS44" s="206"/>
      <c r="AT44" s="205">
        <f t="shared" si="16"/>
        <v>1</v>
      </c>
      <c r="AU44" s="206"/>
      <c r="AV44" s="205">
        <f t="shared" si="17"/>
        <v>1</v>
      </c>
      <c r="AW44" s="206"/>
      <c r="AX44" s="205">
        <f t="shared" si="18"/>
        <v>1</v>
      </c>
      <c r="AY44" s="206"/>
      <c r="AZ44" s="206">
        <f t="shared" si="7"/>
        <v>7</v>
      </c>
      <c r="BA44" s="207">
        <f>AL44*'Tarifs RL'!A1+AN44*'Tarifs RL'!B1+AP44*'Tarifs RL'!C1+AR44*'Tarifs RL'!D1+AT44*'Tarifs RL'!E1+AV44*'Tarifs RL'!F1+AX44*'Tarifs RL'!G1+BE44</f>
        <v>6.7500000000000009</v>
      </c>
      <c r="BB44" s="208"/>
      <c r="BC44" s="209">
        <f t="shared" si="11"/>
        <v>1.2150000000000001</v>
      </c>
      <c r="BD44" s="210" t="s">
        <v>15</v>
      </c>
      <c r="BE44" s="211">
        <f t="shared" si="12"/>
        <v>0</v>
      </c>
      <c r="BF44" s="212"/>
      <c r="BG44" s="212"/>
      <c r="BH44" s="212"/>
      <c r="BI44" s="213"/>
      <c r="BJ44" s="230"/>
      <c r="BK44" s="232"/>
      <c r="BL44" s="241" t="s">
        <v>57</v>
      </c>
      <c r="BM44" s="69"/>
      <c r="BN44" s="243">
        <f t="shared" si="10"/>
        <v>6.7500000000000009</v>
      </c>
      <c r="BO44" s="68"/>
      <c r="BP44" s="68"/>
      <c r="BQ44" s="70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</row>
    <row r="45" spans="1:105" customFormat="1" ht="18" x14ac:dyDescent="0.25">
      <c r="A45" s="185"/>
      <c r="B45" s="186" t="s">
        <v>64</v>
      </c>
      <c r="C45" s="187">
        <v>51</v>
      </c>
      <c r="D45" s="188" t="s">
        <v>63</v>
      </c>
      <c r="E45" s="189"/>
      <c r="F45" s="201" t="s">
        <v>6</v>
      </c>
      <c r="G45" s="190" t="s">
        <v>7</v>
      </c>
      <c r="H45" s="190" t="s">
        <v>8</v>
      </c>
      <c r="I45" s="190" t="s">
        <v>9</v>
      </c>
      <c r="J45" s="190" t="s">
        <v>10</v>
      </c>
      <c r="K45" s="190" t="s">
        <v>12</v>
      </c>
      <c r="L45" s="200" t="s">
        <v>11</v>
      </c>
      <c r="M45" s="190"/>
      <c r="N45" s="190"/>
      <c r="O45" s="190"/>
      <c r="P45" s="190"/>
      <c r="Q45" s="200"/>
      <c r="R45" s="201"/>
      <c r="S45" s="190"/>
      <c r="T45" s="190"/>
      <c r="U45" s="190"/>
      <c r="V45" s="190"/>
      <c r="W45" s="190"/>
      <c r="X45" s="200"/>
      <c r="Y45" s="201"/>
      <c r="Z45" s="190"/>
      <c r="AA45" s="190"/>
      <c r="AB45" s="190"/>
      <c r="AC45" s="190"/>
      <c r="AD45" s="190"/>
      <c r="AE45" s="200"/>
      <c r="AF45" s="201"/>
      <c r="AG45" s="190"/>
      <c r="AH45" s="190"/>
      <c r="AI45" s="190"/>
      <c r="AJ45" s="190"/>
      <c r="AK45" s="204"/>
      <c r="AL45" s="205">
        <f t="shared" si="0"/>
        <v>1</v>
      </c>
      <c r="AM45" s="206"/>
      <c r="AN45" s="205">
        <f t="shared" si="13"/>
        <v>1</v>
      </c>
      <c r="AO45" s="206"/>
      <c r="AP45" s="205">
        <f t="shared" si="14"/>
        <v>1</v>
      </c>
      <c r="AQ45" s="206"/>
      <c r="AR45" s="205">
        <f t="shared" si="15"/>
        <v>1</v>
      </c>
      <c r="AS45" s="206"/>
      <c r="AT45" s="205">
        <f t="shared" si="16"/>
        <v>1</v>
      </c>
      <c r="AU45" s="206"/>
      <c r="AV45" s="205">
        <f t="shared" si="17"/>
        <v>1</v>
      </c>
      <c r="AW45" s="206"/>
      <c r="AX45" s="205">
        <f t="shared" si="18"/>
        <v>1</v>
      </c>
      <c r="AY45" s="206"/>
      <c r="AZ45" s="206">
        <f t="shared" si="7"/>
        <v>7</v>
      </c>
      <c r="BA45" s="207">
        <f>AL45*'Tarifs RL'!A1+AN45*'Tarifs RL'!B1+AP45*'Tarifs RL'!C1+AR45*'Tarifs RL'!D1+AT45*'Tarifs RL'!E1+AV45*'Tarifs RL'!F1+AX45*'Tarifs RL'!G1+BE45</f>
        <v>6.7500000000000009</v>
      </c>
      <c r="BB45" s="208"/>
      <c r="BC45" s="209">
        <f t="shared" si="11"/>
        <v>1.2150000000000001</v>
      </c>
      <c r="BD45" s="210" t="s">
        <v>15</v>
      </c>
      <c r="BE45" s="211">
        <f t="shared" si="12"/>
        <v>0</v>
      </c>
      <c r="BF45" s="212"/>
      <c r="BG45" s="212"/>
      <c r="BH45" s="212"/>
      <c r="BI45" s="213"/>
      <c r="BJ45" s="230"/>
      <c r="BK45" s="232"/>
      <c r="BL45" s="241" t="s">
        <v>57</v>
      </c>
      <c r="BM45" s="69"/>
      <c r="BN45" s="243">
        <f t="shared" si="10"/>
        <v>6.7500000000000009</v>
      </c>
      <c r="BO45" s="68"/>
      <c r="BP45" s="68"/>
      <c r="BQ45" s="70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</row>
    <row r="46" spans="1:105" customFormat="1" ht="18" x14ac:dyDescent="0.25">
      <c r="A46" s="185"/>
      <c r="B46" s="186" t="s">
        <v>64</v>
      </c>
      <c r="C46" s="187">
        <v>61</v>
      </c>
      <c r="D46" s="188" t="s">
        <v>63</v>
      </c>
      <c r="E46" s="189"/>
      <c r="F46" s="201"/>
      <c r="G46" s="190" t="s">
        <v>7</v>
      </c>
      <c r="H46" s="190" t="s">
        <v>8</v>
      </c>
      <c r="I46" s="190" t="s">
        <v>9</v>
      </c>
      <c r="J46" s="190" t="s">
        <v>10</v>
      </c>
      <c r="K46" s="190" t="s">
        <v>12</v>
      </c>
      <c r="L46" s="200" t="s">
        <v>11</v>
      </c>
      <c r="M46" s="190"/>
      <c r="N46" s="190"/>
      <c r="O46" s="190"/>
      <c r="P46" s="190"/>
      <c r="Q46" s="200"/>
      <c r="R46" s="201"/>
      <c r="S46" s="190"/>
      <c r="T46" s="190"/>
      <c r="U46" s="190"/>
      <c r="V46" s="190"/>
      <c r="W46" s="190"/>
      <c r="X46" s="200"/>
      <c r="Y46" s="201"/>
      <c r="Z46" s="190"/>
      <c r="AA46" s="190"/>
      <c r="AB46" s="190"/>
      <c r="AC46" s="190"/>
      <c r="AD46" s="190"/>
      <c r="AE46" s="200"/>
      <c r="AF46" s="201"/>
      <c r="AG46" s="190"/>
      <c r="AH46" s="190"/>
      <c r="AI46" s="190"/>
      <c r="AJ46" s="190"/>
      <c r="AK46" s="204"/>
      <c r="AL46" s="205">
        <f t="shared" si="0"/>
        <v>0</v>
      </c>
      <c r="AM46" s="206"/>
      <c r="AN46" s="205">
        <f t="shared" si="13"/>
        <v>1</v>
      </c>
      <c r="AO46" s="206"/>
      <c r="AP46" s="205">
        <f t="shared" si="14"/>
        <v>1</v>
      </c>
      <c r="AQ46" s="206"/>
      <c r="AR46" s="205">
        <f t="shared" si="15"/>
        <v>1</v>
      </c>
      <c r="AS46" s="206"/>
      <c r="AT46" s="205">
        <f t="shared" si="16"/>
        <v>1</v>
      </c>
      <c r="AU46" s="206"/>
      <c r="AV46" s="205">
        <f t="shared" si="17"/>
        <v>1</v>
      </c>
      <c r="AW46" s="206"/>
      <c r="AX46" s="205">
        <f t="shared" si="18"/>
        <v>1</v>
      </c>
      <c r="AY46" s="206"/>
      <c r="AZ46" s="206">
        <f t="shared" si="7"/>
        <v>6</v>
      </c>
      <c r="BA46" s="207">
        <f>AL46*'Tarifs RL'!A1+AN46*'Tarifs RL'!B1+AP46*'Tarifs RL'!C1+AR46*'Tarifs RL'!D1+AT46*'Tarifs RL'!E1+AV46*'Tarifs RL'!F1+AX46*'Tarifs RL'!G1+BE46</f>
        <v>5.8500000000000005</v>
      </c>
      <c r="BB46" s="208"/>
      <c r="BC46" s="209">
        <f t="shared" si="11"/>
        <v>1.0530000000000002</v>
      </c>
      <c r="BD46" s="210" t="s">
        <v>15</v>
      </c>
      <c r="BE46" s="211">
        <f t="shared" si="12"/>
        <v>0</v>
      </c>
      <c r="BF46" s="212"/>
      <c r="BG46" s="212"/>
      <c r="BH46" s="212"/>
      <c r="BI46" s="213"/>
      <c r="BJ46" s="230"/>
      <c r="BK46" s="237"/>
      <c r="BL46" s="241" t="s">
        <v>57</v>
      </c>
      <c r="BM46" s="69"/>
      <c r="BN46" s="243">
        <f t="shared" si="10"/>
        <v>5.8500000000000005</v>
      </c>
      <c r="BO46" s="68"/>
      <c r="BP46" s="68"/>
      <c r="BQ46" s="70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</row>
    <row r="47" spans="1:105" customFormat="1" ht="18" x14ac:dyDescent="0.25">
      <c r="A47" s="195" t="s">
        <v>48</v>
      </c>
      <c r="B47" s="186" t="s">
        <v>64</v>
      </c>
      <c r="C47" s="191">
        <v>7</v>
      </c>
      <c r="D47" s="188" t="s">
        <v>63</v>
      </c>
      <c r="E47" s="189"/>
      <c r="F47" s="201" t="s">
        <v>6</v>
      </c>
      <c r="G47" s="190"/>
      <c r="H47" s="190"/>
      <c r="I47" s="190"/>
      <c r="J47" s="190"/>
      <c r="K47" s="190" t="s">
        <v>12</v>
      </c>
      <c r="L47" s="200" t="s">
        <v>11</v>
      </c>
      <c r="M47" s="190"/>
      <c r="N47" s="190"/>
      <c r="O47" s="190"/>
      <c r="P47" s="190"/>
      <c r="Q47" s="200"/>
      <c r="R47" s="201"/>
      <c r="S47" s="190"/>
      <c r="T47" s="190"/>
      <c r="U47" s="190"/>
      <c r="V47" s="190"/>
      <c r="W47" s="190"/>
      <c r="X47" s="200"/>
      <c r="Y47" s="201"/>
      <c r="Z47" s="190"/>
      <c r="AA47" s="190"/>
      <c r="AB47" s="190"/>
      <c r="AC47" s="190"/>
      <c r="AD47" s="190"/>
      <c r="AE47" s="200"/>
      <c r="AF47" s="201"/>
      <c r="AG47" s="190"/>
      <c r="AH47" s="190"/>
      <c r="AI47" s="190"/>
      <c r="AJ47" s="190"/>
      <c r="AK47" s="204"/>
      <c r="AL47" s="205">
        <f t="shared" si="0"/>
        <v>1</v>
      </c>
      <c r="AM47" s="206"/>
      <c r="AN47" s="205">
        <f t="shared" si="13"/>
        <v>0</v>
      </c>
      <c r="AO47" s="206"/>
      <c r="AP47" s="205">
        <f t="shared" si="14"/>
        <v>0</v>
      </c>
      <c r="AQ47" s="206"/>
      <c r="AR47" s="205">
        <f t="shared" si="15"/>
        <v>0</v>
      </c>
      <c r="AS47" s="206"/>
      <c r="AT47" s="205">
        <f t="shared" si="16"/>
        <v>0</v>
      </c>
      <c r="AU47" s="206"/>
      <c r="AV47" s="205">
        <f t="shared" si="17"/>
        <v>1</v>
      </c>
      <c r="AW47" s="206"/>
      <c r="AX47" s="205">
        <f t="shared" si="18"/>
        <v>1</v>
      </c>
      <c r="AY47" s="206"/>
      <c r="AZ47" s="206">
        <f t="shared" si="7"/>
        <v>3</v>
      </c>
      <c r="BA47" s="207">
        <f>AL47*'Tarifs RL'!A1+AN47*'Tarifs RL'!B1+AP47*'Tarifs RL'!C1+AR47*'Tarifs RL'!D1+AT47*'Tarifs RL'!E1+AV47*'Tarifs RL'!F1+AX47*'Tarifs RL'!G1+BE47</f>
        <v>2.75</v>
      </c>
      <c r="BB47" s="208"/>
      <c r="BC47" s="209">
        <f t="shared" si="11"/>
        <v>0.495</v>
      </c>
      <c r="BD47" s="210" t="s">
        <v>15</v>
      </c>
      <c r="BE47" s="211">
        <f t="shared" si="12"/>
        <v>0</v>
      </c>
      <c r="BF47" s="212"/>
      <c r="BG47" s="212"/>
      <c r="BH47" s="212"/>
      <c r="BI47" s="213"/>
      <c r="BJ47" s="230"/>
      <c r="BK47" s="237"/>
      <c r="BL47" s="241" t="s">
        <v>57</v>
      </c>
      <c r="BM47" s="69"/>
      <c r="BN47" s="243">
        <f t="shared" si="10"/>
        <v>2.75</v>
      </c>
      <c r="BO47" s="68"/>
      <c r="BP47" s="68"/>
      <c r="BQ47" s="70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</row>
    <row r="48" spans="1:105" customFormat="1" ht="18" x14ac:dyDescent="0.25">
      <c r="A48" s="195"/>
      <c r="B48" s="186" t="s">
        <v>64</v>
      </c>
      <c r="C48" s="187">
        <v>8</v>
      </c>
      <c r="D48" s="188" t="s">
        <v>63</v>
      </c>
      <c r="E48" s="189"/>
      <c r="F48" s="201" t="s">
        <v>6</v>
      </c>
      <c r="G48" s="190" t="s">
        <v>7</v>
      </c>
      <c r="H48" s="190" t="s">
        <v>8</v>
      </c>
      <c r="I48" s="190" t="s">
        <v>9</v>
      </c>
      <c r="J48" s="190" t="s">
        <v>10</v>
      </c>
      <c r="K48" s="190" t="s">
        <v>12</v>
      </c>
      <c r="L48" s="200" t="s">
        <v>11</v>
      </c>
      <c r="M48" s="190"/>
      <c r="N48" s="190"/>
      <c r="O48" s="190"/>
      <c r="P48" s="190"/>
      <c r="Q48" s="200"/>
      <c r="R48" s="201"/>
      <c r="S48" s="190"/>
      <c r="T48" s="190"/>
      <c r="U48" s="190"/>
      <c r="V48" s="190"/>
      <c r="W48" s="190"/>
      <c r="X48" s="200"/>
      <c r="Y48" s="201"/>
      <c r="Z48" s="190"/>
      <c r="AA48" s="190"/>
      <c r="AB48" s="190"/>
      <c r="AC48" s="190"/>
      <c r="AD48" s="190"/>
      <c r="AE48" s="200"/>
      <c r="AF48" s="201"/>
      <c r="AG48" s="190"/>
      <c r="AH48" s="190"/>
      <c r="AI48" s="190"/>
      <c r="AJ48" s="190"/>
      <c r="AK48" s="214"/>
      <c r="AL48" s="205">
        <f t="shared" si="0"/>
        <v>1</v>
      </c>
      <c r="AM48" s="206"/>
      <c r="AN48" s="205">
        <f t="shared" si="13"/>
        <v>1</v>
      </c>
      <c r="AO48" s="206"/>
      <c r="AP48" s="205">
        <f t="shared" si="14"/>
        <v>1</v>
      </c>
      <c r="AQ48" s="206"/>
      <c r="AR48" s="205">
        <f t="shared" si="15"/>
        <v>1</v>
      </c>
      <c r="AS48" s="206"/>
      <c r="AT48" s="205">
        <f t="shared" si="16"/>
        <v>1</v>
      </c>
      <c r="AU48" s="206"/>
      <c r="AV48" s="205">
        <f t="shared" si="17"/>
        <v>1</v>
      </c>
      <c r="AW48" s="206"/>
      <c r="AX48" s="205">
        <f t="shared" si="18"/>
        <v>1</v>
      </c>
      <c r="AY48" s="206"/>
      <c r="AZ48" s="206">
        <f t="shared" si="7"/>
        <v>7</v>
      </c>
      <c r="BA48" s="207">
        <f>AL48*'Tarifs RL'!A1+AN48*'Tarifs RL'!B1+AP48*'Tarifs RL'!C1+AR48*'Tarifs RL'!D1+AT48*'Tarifs RL'!E1+AV48*'Tarifs RL'!F1+AX48*'Tarifs RL'!G1+BE48</f>
        <v>6.7500000000000009</v>
      </c>
      <c r="BB48" s="208"/>
      <c r="BC48" s="209">
        <f t="shared" si="11"/>
        <v>1.2150000000000001</v>
      </c>
      <c r="BD48" s="210" t="s">
        <v>15</v>
      </c>
      <c r="BE48" s="211">
        <f t="shared" si="12"/>
        <v>0</v>
      </c>
      <c r="BF48" s="212"/>
      <c r="BG48" s="212"/>
      <c r="BH48" s="212"/>
      <c r="BI48" s="213"/>
      <c r="BJ48" s="230"/>
      <c r="BK48" s="237"/>
      <c r="BL48" s="241" t="s">
        <v>57</v>
      </c>
      <c r="BM48" s="69"/>
      <c r="BN48" s="243">
        <f t="shared" si="10"/>
        <v>6.7500000000000009</v>
      </c>
      <c r="BO48" s="68"/>
      <c r="BP48" s="68"/>
      <c r="BQ48" s="70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1:105" s="57" customFormat="1" ht="18" x14ac:dyDescent="0.25">
      <c r="A49" s="195" t="s">
        <v>48</v>
      </c>
      <c r="B49" s="186" t="s">
        <v>64</v>
      </c>
      <c r="C49" s="191">
        <v>15</v>
      </c>
      <c r="D49" s="188" t="s">
        <v>63</v>
      </c>
      <c r="E49" s="189"/>
      <c r="F49" s="201" t="s">
        <v>6</v>
      </c>
      <c r="G49" s="190" t="s">
        <v>7</v>
      </c>
      <c r="H49" s="190" t="s">
        <v>8</v>
      </c>
      <c r="I49" s="190" t="s">
        <v>9</v>
      </c>
      <c r="J49" s="190" t="s">
        <v>10</v>
      </c>
      <c r="K49" s="190" t="s">
        <v>12</v>
      </c>
      <c r="L49" s="200" t="s">
        <v>11</v>
      </c>
      <c r="M49" s="190"/>
      <c r="N49" s="190"/>
      <c r="O49" s="190"/>
      <c r="P49" s="190"/>
      <c r="Q49" s="200"/>
      <c r="R49" s="201"/>
      <c r="S49" s="190"/>
      <c r="T49" s="190"/>
      <c r="U49" s="190"/>
      <c r="V49" s="190"/>
      <c r="W49" s="190"/>
      <c r="X49" s="200"/>
      <c r="Y49" s="201"/>
      <c r="Z49" s="190"/>
      <c r="AA49" s="190"/>
      <c r="AB49" s="190"/>
      <c r="AC49" s="190"/>
      <c r="AD49" s="190"/>
      <c r="AE49" s="200"/>
      <c r="AF49" s="201"/>
      <c r="AG49" s="190"/>
      <c r="AH49" s="190"/>
      <c r="AI49" s="190"/>
      <c r="AJ49" s="190"/>
      <c r="AK49" s="204"/>
      <c r="AL49" s="205">
        <f t="shared" si="0"/>
        <v>1</v>
      </c>
      <c r="AM49" s="206"/>
      <c r="AN49" s="205">
        <f t="shared" si="13"/>
        <v>1</v>
      </c>
      <c r="AO49" s="206"/>
      <c r="AP49" s="205">
        <f t="shared" si="14"/>
        <v>1</v>
      </c>
      <c r="AQ49" s="206"/>
      <c r="AR49" s="205">
        <f t="shared" si="15"/>
        <v>1</v>
      </c>
      <c r="AS49" s="206"/>
      <c r="AT49" s="205">
        <f t="shared" si="16"/>
        <v>1</v>
      </c>
      <c r="AU49" s="206"/>
      <c r="AV49" s="205">
        <f t="shared" si="17"/>
        <v>1</v>
      </c>
      <c r="AW49" s="206"/>
      <c r="AX49" s="205">
        <f t="shared" si="18"/>
        <v>1</v>
      </c>
      <c r="AY49" s="206"/>
      <c r="AZ49" s="206">
        <f t="shared" si="7"/>
        <v>7</v>
      </c>
      <c r="BA49" s="207">
        <f>AL49*'Tarifs RL'!A1+AN49*'Tarifs RL'!B1+AP49*'Tarifs RL'!C1+AR49*'Tarifs RL'!D1+AT49*'Tarifs RL'!E1+AV49*'Tarifs RL'!F1+AX49*'Tarifs RL'!G1+BE49</f>
        <v>6.7500000000000009</v>
      </c>
      <c r="BB49" s="208"/>
      <c r="BC49" s="209">
        <f t="shared" si="11"/>
        <v>1.2150000000000001</v>
      </c>
      <c r="BD49" s="210" t="s">
        <v>15</v>
      </c>
      <c r="BE49" s="211">
        <f t="shared" si="12"/>
        <v>0</v>
      </c>
      <c r="BF49" s="212"/>
      <c r="BG49" s="212"/>
      <c r="BH49" s="212"/>
      <c r="BI49" s="215"/>
      <c r="BJ49" s="230"/>
      <c r="BK49" s="238"/>
      <c r="BL49" s="241" t="s">
        <v>57</v>
      </c>
      <c r="BM49" s="73"/>
      <c r="BN49" s="243">
        <f t="shared" si="10"/>
        <v>6.7500000000000009</v>
      </c>
      <c r="BO49" s="73"/>
      <c r="BP49" s="73"/>
      <c r="BQ49" s="73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</row>
    <row r="50" spans="1:105" customFormat="1" ht="18" x14ac:dyDescent="0.25">
      <c r="A50" s="185" t="s">
        <v>48</v>
      </c>
      <c r="B50" s="186" t="s">
        <v>64</v>
      </c>
      <c r="C50" s="199">
        <v>21</v>
      </c>
      <c r="D50" s="188" t="s">
        <v>63</v>
      </c>
      <c r="E50" s="189"/>
      <c r="F50" s="201" t="s">
        <v>6</v>
      </c>
      <c r="G50" s="190" t="s">
        <v>7</v>
      </c>
      <c r="H50" s="190" t="s">
        <v>8</v>
      </c>
      <c r="I50" s="190" t="s">
        <v>9</v>
      </c>
      <c r="J50" s="190" t="s">
        <v>10</v>
      </c>
      <c r="K50" s="190" t="s">
        <v>12</v>
      </c>
      <c r="L50" s="200" t="s">
        <v>11</v>
      </c>
      <c r="M50" s="190"/>
      <c r="N50" s="190"/>
      <c r="O50" s="190"/>
      <c r="P50" s="190"/>
      <c r="Q50" s="200"/>
      <c r="R50" s="201"/>
      <c r="S50" s="190"/>
      <c r="T50" s="190"/>
      <c r="U50" s="190"/>
      <c r="V50" s="190"/>
      <c r="W50" s="190"/>
      <c r="X50" s="200"/>
      <c r="Y50" s="201"/>
      <c r="Z50" s="190"/>
      <c r="AA50" s="190"/>
      <c r="AB50" s="190"/>
      <c r="AC50" s="190"/>
      <c r="AD50" s="190"/>
      <c r="AE50" s="200"/>
      <c r="AF50" s="201"/>
      <c r="AG50" s="190"/>
      <c r="AH50" s="190"/>
      <c r="AI50" s="190"/>
      <c r="AJ50" s="190"/>
      <c r="AK50" s="214"/>
      <c r="AL50" s="205">
        <f t="shared" si="0"/>
        <v>1</v>
      </c>
      <c r="AM50" s="206"/>
      <c r="AN50" s="205">
        <f t="shared" si="13"/>
        <v>1</v>
      </c>
      <c r="AO50" s="206"/>
      <c r="AP50" s="205">
        <f t="shared" si="14"/>
        <v>1</v>
      </c>
      <c r="AQ50" s="206"/>
      <c r="AR50" s="205">
        <f t="shared" si="15"/>
        <v>1</v>
      </c>
      <c r="AS50" s="206"/>
      <c r="AT50" s="205">
        <f t="shared" si="16"/>
        <v>1</v>
      </c>
      <c r="AU50" s="206"/>
      <c r="AV50" s="205">
        <f t="shared" si="17"/>
        <v>1</v>
      </c>
      <c r="AW50" s="206"/>
      <c r="AX50" s="205">
        <f t="shared" si="18"/>
        <v>1</v>
      </c>
      <c r="AY50" s="206"/>
      <c r="AZ50" s="206">
        <f t="shared" si="7"/>
        <v>7</v>
      </c>
      <c r="BA50" s="207">
        <f>AL50*'Tarifs RL'!A1+AN50*'Tarifs RL'!B1+AP50*'Tarifs RL'!C1+AR50*'Tarifs RL'!D1+AT50*'Tarifs RL'!E1+AV50*'Tarifs RL'!F1+AX50*'Tarifs RL'!G1+BE50</f>
        <v>6.7500000000000009</v>
      </c>
      <c r="BB50" s="208"/>
      <c r="BC50" s="209">
        <f t="shared" si="11"/>
        <v>1.2150000000000001</v>
      </c>
      <c r="BD50" s="210" t="s">
        <v>15</v>
      </c>
      <c r="BE50" s="211">
        <f t="shared" si="12"/>
        <v>0</v>
      </c>
      <c r="BF50" s="212"/>
      <c r="BG50" s="212"/>
      <c r="BH50" s="212"/>
      <c r="BI50" s="213"/>
      <c r="BJ50" s="230"/>
      <c r="BK50" s="237"/>
      <c r="BL50" s="241" t="s">
        <v>58</v>
      </c>
      <c r="BM50" s="69"/>
      <c r="BN50" s="243">
        <f t="shared" si="10"/>
        <v>1.2150000000000001</v>
      </c>
      <c r="BO50" s="68"/>
      <c r="BP50" s="68"/>
      <c r="BQ50" s="70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</row>
    <row r="51" spans="1:105" s="57" customFormat="1" ht="18" x14ac:dyDescent="0.25">
      <c r="A51" s="185" t="s">
        <v>48</v>
      </c>
      <c r="B51" s="186" t="s">
        <v>64</v>
      </c>
      <c r="C51" s="191">
        <v>43</v>
      </c>
      <c r="D51" s="188" t="s">
        <v>63</v>
      </c>
      <c r="E51" s="189"/>
      <c r="F51" s="201" t="s">
        <v>6</v>
      </c>
      <c r="G51" s="190" t="s">
        <v>7</v>
      </c>
      <c r="H51" s="190" t="s">
        <v>8</v>
      </c>
      <c r="I51" s="190" t="s">
        <v>9</v>
      </c>
      <c r="J51" s="190" t="s">
        <v>10</v>
      </c>
      <c r="K51" s="190" t="s">
        <v>12</v>
      </c>
      <c r="L51" s="200" t="s">
        <v>11</v>
      </c>
      <c r="M51" s="190"/>
      <c r="N51" s="190"/>
      <c r="O51" s="190"/>
      <c r="P51" s="190"/>
      <c r="Q51" s="200"/>
      <c r="R51" s="201"/>
      <c r="S51" s="190"/>
      <c r="T51" s="190"/>
      <c r="U51" s="190"/>
      <c r="V51" s="190"/>
      <c r="W51" s="190"/>
      <c r="X51" s="200"/>
      <c r="Y51" s="201"/>
      <c r="Z51" s="190"/>
      <c r="AA51" s="190"/>
      <c r="AB51" s="190"/>
      <c r="AC51" s="190"/>
      <c r="AD51" s="190"/>
      <c r="AE51" s="200"/>
      <c r="AF51" s="201"/>
      <c r="AG51" s="190"/>
      <c r="AH51" s="190"/>
      <c r="AI51" s="190"/>
      <c r="AJ51" s="190"/>
      <c r="AK51" s="204"/>
      <c r="AL51" s="205">
        <f t="shared" si="0"/>
        <v>1</v>
      </c>
      <c r="AM51" s="206"/>
      <c r="AN51" s="205">
        <f t="shared" si="13"/>
        <v>1</v>
      </c>
      <c r="AO51" s="206"/>
      <c r="AP51" s="205">
        <f t="shared" si="14"/>
        <v>1</v>
      </c>
      <c r="AQ51" s="206"/>
      <c r="AR51" s="205">
        <f t="shared" si="15"/>
        <v>1</v>
      </c>
      <c r="AS51" s="206"/>
      <c r="AT51" s="205">
        <f t="shared" si="16"/>
        <v>1</v>
      </c>
      <c r="AU51" s="206"/>
      <c r="AV51" s="205">
        <f t="shared" si="17"/>
        <v>1</v>
      </c>
      <c r="AW51" s="206"/>
      <c r="AX51" s="205">
        <f t="shared" si="18"/>
        <v>1</v>
      </c>
      <c r="AY51" s="206"/>
      <c r="AZ51" s="206">
        <f t="shared" si="7"/>
        <v>7</v>
      </c>
      <c r="BA51" s="207">
        <f>AL51*'Tarifs RL'!A1+AN51*'Tarifs RL'!B1+AP51*'Tarifs RL'!C1+AR51*'Tarifs RL'!D1+AT51*'Tarifs RL'!E1+AV51*'Tarifs RL'!F1+AX51*'Tarifs RL'!G1+BE51</f>
        <v>6.7500000000000009</v>
      </c>
      <c r="BB51" s="208"/>
      <c r="BC51" s="209">
        <f t="shared" si="11"/>
        <v>1.2150000000000001</v>
      </c>
      <c r="BD51" s="210" t="s">
        <v>15</v>
      </c>
      <c r="BE51" s="211">
        <f t="shared" si="12"/>
        <v>0</v>
      </c>
      <c r="BF51" s="212"/>
      <c r="BG51" s="212"/>
      <c r="BH51" s="212"/>
      <c r="BI51" s="215"/>
      <c r="BJ51" s="230"/>
      <c r="BK51" s="238"/>
      <c r="BL51" s="241" t="s">
        <v>57</v>
      </c>
      <c r="BM51" s="73"/>
      <c r="BN51" s="243">
        <f t="shared" si="10"/>
        <v>6.7500000000000009</v>
      </c>
      <c r="BO51" s="73"/>
      <c r="BP51" s="73"/>
      <c r="BQ51" s="73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</row>
    <row r="52" spans="1:105" customFormat="1" ht="18" x14ac:dyDescent="0.25">
      <c r="A52" s="195"/>
      <c r="B52" s="186" t="s">
        <v>64</v>
      </c>
      <c r="C52" s="187">
        <v>13</v>
      </c>
      <c r="D52" s="188" t="s">
        <v>63</v>
      </c>
      <c r="E52" s="189"/>
      <c r="F52" s="201" t="s">
        <v>6</v>
      </c>
      <c r="G52" s="190" t="s">
        <v>7</v>
      </c>
      <c r="H52" s="190" t="s">
        <v>8</v>
      </c>
      <c r="I52" s="190" t="s">
        <v>9</v>
      </c>
      <c r="J52" s="190" t="s">
        <v>10</v>
      </c>
      <c r="K52" s="190" t="s">
        <v>12</v>
      </c>
      <c r="L52" s="200" t="s">
        <v>11</v>
      </c>
      <c r="M52" s="190"/>
      <c r="N52" s="190"/>
      <c r="O52" s="190"/>
      <c r="P52" s="190"/>
      <c r="Q52" s="200"/>
      <c r="R52" s="201"/>
      <c r="S52" s="190"/>
      <c r="T52" s="190"/>
      <c r="U52" s="190"/>
      <c r="V52" s="190"/>
      <c r="W52" s="190"/>
      <c r="X52" s="200"/>
      <c r="Y52" s="201"/>
      <c r="Z52" s="190"/>
      <c r="AA52" s="190"/>
      <c r="AB52" s="190"/>
      <c r="AC52" s="190"/>
      <c r="AD52" s="190"/>
      <c r="AE52" s="200"/>
      <c r="AF52" s="201"/>
      <c r="AG52" s="190"/>
      <c r="AH52" s="190"/>
      <c r="AI52" s="190"/>
      <c r="AJ52" s="190"/>
      <c r="AK52" s="217"/>
      <c r="AL52" s="205">
        <f t="shared" si="0"/>
        <v>1</v>
      </c>
      <c r="AM52" s="206"/>
      <c r="AN52" s="205">
        <f t="shared" si="13"/>
        <v>1</v>
      </c>
      <c r="AO52" s="206"/>
      <c r="AP52" s="205">
        <f t="shared" si="14"/>
        <v>1</v>
      </c>
      <c r="AQ52" s="206"/>
      <c r="AR52" s="205">
        <f t="shared" si="15"/>
        <v>1</v>
      </c>
      <c r="AS52" s="206"/>
      <c r="AT52" s="205">
        <f t="shared" si="16"/>
        <v>1</v>
      </c>
      <c r="AU52" s="206"/>
      <c r="AV52" s="205">
        <f t="shared" si="17"/>
        <v>1</v>
      </c>
      <c r="AW52" s="206"/>
      <c r="AX52" s="205">
        <f t="shared" si="18"/>
        <v>1</v>
      </c>
      <c r="AY52" s="206"/>
      <c r="AZ52" s="206">
        <f t="shared" si="7"/>
        <v>7</v>
      </c>
      <c r="BA52" s="207">
        <f>AL52*'Tarifs RL'!A1+AN52*'Tarifs RL'!B1+AP52*'Tarifs RL'!C1+AR52*'Tarifs RL'!D1+AT52*'Tarifs RL'!E1+AV52*'Tarifs RL'!F1+AX52*'Tarifs RL'!G1+BE52</f>
        <v>6.7500000000000009</v>
      </c>
      <c r="BB52" s="208"/>
      <c r="BC52" s="209">
        <f t="shared" si="11"/>
        <v>1.2150000000000001</v>
      </c>
      <c r="BD52" s="210" t="s">
        <v>15</v>
      </c>
      <c r="BE52" s="211">
        <f t="shared" si="12"/>
        <v>0</v>
      </c>
      <c r="BF52" s="212"/>
      <c r="BG52" s="212"/>
      <c r="BH52" s="212"/>
      <c r="BI52" s="213"/>
      <c r="BJ52" s="230"/>
      <c r="BK52" s="237"/>
      <c r="BL52" s="241" t="s">
        <v>57</v>
      </c>
      <c r="BM52" s="69"/>
      <c r="BN52" s="243">
        <f t="shared" si="10"/>
        <v>6.7500000000000009</v>
      </c>
      <c r="BO52" s="68"/>
      <c r="BP52" s="68"/>
      <c r="BQ52" s="70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</row>
    <row r="53" spans="1:105" s="59" customFormat="1" ht="18" x14ac:dyDescent="0.25">
      <c r="A53" s="185"/>
      <c r="B53" s="186" t="s">
        <v>64</v>
      </c>
      <c r="C53" s="187">
        <v>1</v>
      </c>
      <c r="D53" s="188" t="s">
        <v>63</v>
      </c>
      <c r="E53" s="189"/>
      <c r="F53" s="201" t="s">
        <v>6</v>
      </c>
      <c r="G53" s="190" t="s">
        <v>7</v>
      </c>
      <c r="H53" s="190" t="s">
        <v>8</v>
      </c>
      <c r="I53" s="190" t="s">
        <v>9</v>
      </c>
      <c r="J53" s="190" t="s">
        <v>10</v>
      </c>
      <c r="K53" s="190" t="s">
        <v>12</v>
      </c>
      <c r="L53" s="200" t="s">
        <v>11</v>
      </c>
      <c r="M53" s="190"/>
      <c r="N53" s="190"/>
      <c r="O53" s="190"/>
      <c r="P53" s="190"/>
      <c r="Q53" s="200"/>
      <c r="R53" s="201"/>
      <c r="S53" s="190"/>
      <c r="T53" s="190"/>
      <c r="U53" s="190"/>
      <c r="V53" s="190"/>
      <c r="W53" s="190"/>
      <c r="X53" s="200"/>
      <c r="Y53" s="201"/>
      <c r="Z53" s="190"/>
      <c r="AA53" s="190"/>
      <c r="AB53" s="190"/>
      <c r="AC53" s="190"/>
      <c r="AD53" s="190"/>
      <c r="AE53" s="200"/>
      <c r="AF53" s="201"/>
      <c r="AG53" s="190"/>
      <c r="AH53" s="190"/>
      <c r="AI53" s="190"/>
      <c r="AJ53" s="190"/>
      <c r="AK53" s="204"/>
      <c r="AL53" s="205">
        <f t="shared" si="0"/>
        <v>1</v>
      </c>
      <c r="AM53" s="206"/>
      <c r="AN53" s="205">
        <f t="shared" si="13"/>
        <v>1</v>
      </c>
      <c r="AO53" s="206"/>
      <c r="AP53" s="205">
        <f t="shared" si="14"/>
        <v>1</v>
      </c>
      <c r="AQ53" s="206"/>
      <c r="AR53" s="205">
        <f t="shared" si="15"/>
        <v>1</v>
      </c>
      <c r="AS53" s="206"/>
      <c r="AT53" s="205">
        <f t="shared" si="16"/>
        <v>1</v>
      </c>
      <c r="AU53" s="206"/>
      <c r="AV53" s="205">
        <f t="shared" si="17"/>
        <v>1</v>
      </c>
      <c r="AW53" s="206"/>
      <c r="AX53" s="205">
        <f t="shared" si="18"/>
        <v>1</v>
      </c>
      <c r="AY53" s="206"/>
      <c r="AZ53" s="206">
        <f t="shared" si="7"/>
        <v>7</v>
      </c>
      <c r="BA53" s="207">
        <f>AL53*'Tarifs RL'!A1+AN53*'Tarifs RL'!B1+AP53*'Tarifs RL'!C1+AR53*'Tarifs RL'!D1+AT53*'Tarifs RL'!E1+AV53*'Tarifs RL'!F1+AX53*'Tarifs RL'!G1+BE53</f>
        <v>6.7500000000000009</v>
      </c>
      <c r="BB53" s="208"/>
      <c r="BC53" s="209">
        <f t="shared" ref="BC53:BC113" si="19">BA53*18%</f>
        <v>1.2150000000000001</v>
      </c>
      <c r="BD53" s="210" t="s">
        <v>15</v>
      </c>
      <c r="BE53" s="211">
        <f t="shared" ref="BE53:BE116" si="20">SUM(BF53:BH53)</f>
        <v>0</v>
      </c>
      <c r="BF53" s="212"/>
      <c r="BG53" s="212"/>
      <c r="BH53" s="212"/>
      <c r="BI53" s="216"/>
      <c r="BJ53" s="230"/>
      <c r="BK53" s="239"/>
      <c r="BL53" s="241" t="s">
        <v>57</v>
      </c>
      <c r="BM53" s="75"/>
      <c r="BN53" s="243">
        <f t="shared" si="10"/>
        <v>6.7500000000000009</v>
      </c>
      <c r="BO53" s="75"/>
      <c r="BP53" s="75"/>
      <c r="BQ53" s="75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</row>
    <row r="54" spans="1:105" customFormat="1" ht="18" x14ac:dyDescent="0.25">
      <c r="A54" s="185"/>
      <c r="B54" s="186" t="s">
        <v>64</v>
      </c>
      <c r="C54" s="187">
        <v>18</v>
      </c>
      <c r="D54" s="188" t="s">
        <v>63</v>
      </c>
      <c r="E54" s="189"/>
      <c r="F54" s="201" t="s">
        <v>6</v>
      </c>
      <c r="G54" s="190" t="s">
        <v>7</v>
      </c>
      <c r="H54" s="190" t="s">
        <v>8</v>
      </c>
      <c r="I54" s="190" t="s">
        <v>9</v>
      </c>
      <c r="J54" s="190" t="s">
        <v>10</v>
      </c>
      <c r="K54" s="190" t="s">
        <v>12</v>
      </c>
      <c r="L54" s="200" t="s">
        <v>11</v>
      </c>
      <c r="M54" s="190"/>
      <c r="N54" s="190"/>
      <c r="O54" s="190"/>
      <c r="P54" s="190"/>
      <c r="Q54" s="200"/>
      <c r="R54" s="201"/>
      <c r="S54" s="190"/>
      <c r="T54" s="190"/>
      <c r="U54" s="190"/>
      <c r="V54" s="190"/>
      <c r="W54" s="190"/>
      <c r="X54" s="200"/>
      <c r="Y54" s="201"/>
      <c r="Z54" s="190"/>
      <c r="AA54" s="190"/>
      <c r="AB54" s="190"/>
      <c r="AC54" s="190"/>
      <c r="AD54" s="190"/>
      <c r="AE54" s="200"/>
      <c r="AF54" s="201"/>
      <c r="AG54" s="190"/>
      <c r="AH54" s="190"/>
      <c r="AI54" s="190"/>
      <c r="AJ54" s="190"/>
      <c r="AK54" s="204"/>
      <c r="AL54" s="205">
        <f t="shared" si="0"/>
        <v>1</v>
      </c>
      <c r="AM54" s="206"/>
      <c r="AN54" s="205">
        <f t="shared" si="13"/>
        <v>1</v>
      </c>
      <c r="AO54" s="206"/>
      <c r="AP54" s="205">
        <f t="shared" si="14"/>
        <v>1</v>
      </c>
      <c r="AQ54" s="206"/>
      <c r="AR54" s="205">
        <f t="shared" si="15"/>
        <v>1</v>
      </c>
      <c r="AS54" s="206"/>
      <c r="AT54" s="205">
        <f t="shared" si="16"/>
        <v>1</v>
      </c>
      <c r="AU54" s="206"/>
      <c r="AV54" s="205">
        <f t="shared" si="17"/>
        <v>1</v>
      </c>
      <c r="AW54" s="206"/>
      <c r="AX54" s="205">
        <f t="shared" si="18"/>
        <v>1</v>
      </c>
      <c r="AY54" s="206"/>
      <c r="AZ54" s="206">
        <f t="shared" si="7"/>
        <v>7</v>
      </c>
      <c r="BA54" s="207">
        <f>AL54*'Tarifs RL'!A1+AN54*'Tarifs RL'!B1+AP54*'Tarifs RL'!C1+AR54*'Tarifs RL'!D1+AT54*'Tarifs RL'!E1+AV54*'Tarifs RL'!F1+AX54*'Tarifs RL'!G1+BE54</f>
        <v>6.7500000000000009</v>
      </c>
      <c r="BB54" s="208"/>
      <c r="BC54" s="209">
        <f t="shared" si="19"/>
        <v>1.2150000000000001</v>
      </c>
      <c r="BD54" s="210" t="s">
        <v>15</v>
      </c>
      <c r="BE54" s="211">
        <f t="shared" si="20"/>
        <v>0</v>
      </c>
      <c r="BF54" s="212"/>
      <c r="BG54" s="212"/>
      <c r="BH54" s="212"/>
      <c r="BI54" s="213"/>
      <c r="BJ54" s="230"/>
      <c r="BK54" s="237"/>
      <c r="BL54" s="241" t="s">
        <v>57</v>
      </c>
      <c r="BM54" s="69"/>
      <c r="BN54" s="243">
        <f t="shared" si="10"/>
        <v>6.7500000000000009</v>
      </c>
      <c r="BO54" s="68"/>
      <c r="BP54" s="68"/>
      <c r="BQ54" s="70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</row>
    <row r="55" spans="1:105" customFormat="1" ht="18" x14ac:dyDescent="0.25">
      <c r="A55" s="195"/>
      <c r="B55" s="186" t="s">
        <v>64</v>
      </c>
      <c r="C55" s="187"/>
      <c r="D55" s="188" t="s">
        <v>63</v>
      </c>
      <c r="E55" s="189"/>
      <c r="F55" s="201" t="s">
        <v>6</v>
      </c>
      <c r="G55" s="190" t="s">
        <v>7</v>
      </c>
      <c r="H55" s="190" t="s">
        <v>8</v>
      </c>
      <c r="I55" s="190" t="s">
        <v>9</v>
      </c>
      <c r="J55" s="190" t="s">
        <v>10</v>
      </c>
      <c r="K55" s="190" t="s">
        <v>12</v>
      </c>
      <c r="L55" s="200" t="s">
        <v>11</v>
      </c>
      <c r="M55" s="190"/>
      <c r="N55" s="190"/>
      <c r="O55" s="190"/>
      <c r="P55" s="190"/>
      <c r="Q55" s="200"/>
      <c r="R55" s="201"/>
      <c r="S55" s="190"/>
      <c r="T55" s="190"/>
      <c r="U55" s="190"/>
      <c r="V55" s="190"/>
      <c r="W55" s="190"/>
      <c r="X55" s="200"/>
      <c r="Y55" s="201"/>
      <c r="Z55" s="190"/>
      <c r="AA55" s="190"/>
      <c r="AB55" s="190"/>
      <c r="AC55" s="190"/>
      <c r="AD55" s="190"/>
      <c r="AE55" s="200"/>
      <c r="AF55" s="201"/>
      <c r="AG55" s="190"/>
      <c r="AH55" s="190"/>
      <c r="AI55" s="190"/>
      <c r="AJ55" s="190"/>
      <c r="AK55" s="204"/>
      <c r="AL55" s="205">
        <f t="shared" si="0"/>
        <v>1</v>
      </c>
      <c r="AM55" s="206"/>
      <c r="AN55" s="205">
        <f t="shared" si="13"/>
        <v>1</v>
      </c>
      <c r="AO55" s="206"/>
      <c r="AP55" s="205">
        <f t="shared" si="14"/>
        <v>1</v>
      </c>
      <c r="AQ55" s="206"/>
      <c r="AR55" s="205">
        <f t="shared" si="15"/>
        <v>1</v>
      </c>
      <c r="AS55" s="206"/>
      <c r="AT55" s="205">
        <f t="shared" si="16"/>
        <v>1</v>
      </c>
      <c r="AU55" s="206"/>
      <c r="AV55" s="205">
        <f t="shared" si="17"/>
        <v>1</v>
      </c>
      <c r="AW55" s="206"/>
      <c r="AX55" s="205">
        <f t="shared" si="18"/>
        <v>1</v>
      </c>
      <c r="AY55" s="206"/>
      <c r="AZ55" s="206">
        <f t="shared" si="7"/>
        <v>7</v>
      </c>
      <c r="BA55" s="207">
        <f>AL55*'Tarifs RL'!A1+AN55*'Tarifs RL'!B1+AP55*'Tarifs RL'!C1+AR55*'Tarifs RL'!D1+AT55*'Tarifs RL'!E1+AV55*'Tarifs RL'!F1+AX55*'Tarifs RL'!G1+BE55</f>
        <v>6.7500000000000009</v>
      </c>
      <c r="BB55" s="208"/>
      <c r="BC55" s="209">
        <f t="shared" si="19"/>
        <v>1.2150000000000001</v>
      </c>
      <c r="BD55" s="210" t="s">
        <v>15</v>
      </c>
      <c r="BE55" s="211">
        <f t="shared" si="20"/>
        <v>0</v>
      </c>
      <c r="BF55" s="212"/>
      <c r="BG55" s="212"/>
      <c r="BH55" s="212"/>
      <c r="BI55" s="213"/>
      <c r="BJ55" s="230"/>
      <c r="BK55" s="237"/>
      <c r="BL55" s="241" t="s">
        <v>57</v>
      </c>
      <c r="BM55" s="69"/>
      <c r="BN55" s="243">
        <f t="shared" si="10"/>
        <v>6.7500000000000009</v>
      </c>
      <c r="BO55" s="68"/>
      <c r="BP55" s="68"/>
      <c r="BQ55" s="70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</row>
    <row r="56" spans="1:105" customFormat="1" ht="18" x14ac:dyDescent="0.25">
      <c r="A56" s="195"/>
      <c r="B56" s="186" t="s">
        <v>64</v>
      </c>
      <c r="C56" s="187"/>
      <c r="D56" s="188" t="s">
        <v>63</v>
      </c>
      <c r="E56" s="189"/>
      <c r="F56" s="201" t="s">
        <v>6</v>
      </c>
      <c r="G56" s="190" t="s">
        <v>7</v>
      </c>
      <c r="H56" s="190" t="s">
        <v>8</v>
      </c>
      <c r="I56" s="190" t="s">
        <v>9</v>
      </c>
      <c r="J56" s="190" t="s">
        <v>10</v>
      </c>
      <c r="K56" s="190" t="s">
        <v>12</v>
      </c>
      <c r="L56" s="200" t="s">
        <v>11</v>
      </c>
      <c r="M56" s="190"/>
      <c r="N56" s="190"/>
      <c r="O56" s="190"/>
      <c r="P56" s="190"/>
      <c r="Q56" s="200"/>
      <c r="R56" s="201"/>
      <c r="S56" s="190"/>
      <c r="T56" s="190"/>
      <c r="U56" s="190"/>
      <c r="V56" s="190"/>
      <c r="W56" s="190"/>
      <c r="X56" s="200"/>
      <c r="Y56" s="201"/>
      <c r="Z56" s="190"/>
      <c r="AA56" s="190"/>
      <c r="AB56" s="190"/>
      <c r="AC56" s="190"/>
      <c r="AD56" s="190"/>
      <c r="AE56" s="200"/>
      <c r="AF56" s="201"/>
      <c r="AG56" s="190"/>
      <c r="AH56" s="190"/>
      <c r="AI56" s="190"/>
      <c r="AJ56" s="190"/>
      <c r="AK56" s="204"/>
      <c r="AL56" s="205">
        <f t="shared" si="0"/>
        <v>1</v>
      </c>
      <c r="AM56" s="206"/>
      <c r="AN56" s="205">
        <f t="shared" si="13"/>
        <v>1</v>
      </c>
      <c r="AO56" s="206"/>
      <c r="AP56" s="205">
        <f t="shared" si="14"/>
        <v>1</v>
      </c>
      <c r="AQ56" s="206"/>
      <c r="AR56" s="205">
        <f t="shared" si="15"/>
        <v>1</v>
      </c>
      <c r="AS56" s="206"/>
      <c r="AT56" s="205">
        <f t="shared" si="16"/>
        <v>1</v>
      </c>
      <c r="AU56" s="206"/>
      <c r="AV56" s="205">
        <f t="shared" si="17"/>
        <v>1</v>
      </c>
      <c r="AW56" s="206"/>
      <c r="AX56" s="205">
        <f t="shared" si="18"/>
        <v>1</v>
      </c>
      <c r="AY56" s="206"/>
      <c r="AZ56" s="206">
        <f t="shared" si="7"/>
        <v>7</v>
      </c>
      <c r="BA56" s="207">
        <f>AL56*'Tarifs RL'!A1+AN56*'Tarifs RL'!B1+AP56*'Tarifs RL'!C1+AR56*'Tarifs RL'!D1+AT56*'Tarifs RL'!E1+AV56*'Tarifs RL'!F1+AX56*'Tarifs RL'!G1+BE56</f>
        <v>6.7500000000000009</v>
      </c>
      <c r="BB56" s="208"/>
      <c r="BC56" s="209">
        <f t="shared" si="19"/>
        <v>1.2150000000000001</v>
      </c>
      <c r="BD56" s="210" t="s">
        <v>15</v>
      </c>
      <c r="BE56" s="211">
        <f t="shared" si="20"/>
        <v>0</v>
      </c>
      <c r="BF56" s="212"/>
      <c r="BG56" s="212"/>
      <c r="BH56" s="212"/>
      <c r="BI56" s="213"/>
      <c r="BJ56" s="230"/>
      <c r="BK56" s="237"/>
      <c r="BL56" s="241" t="s">
        <v>57</v>
      </c>
      <c r="BM56" s="69"/>
      <c r="BN56" s="243">
        <f t="shared" si="10"/>
        <v>6.7500000000000009</v>
      </c>
      <c r="BO56" s="68"/>
      <c r="BP56" s="68"/>
      <c r="BQ56" s="70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</row>
    <row r="57" spans="1:105" customFormat="1" ht="18" x14ac:dyDescent="0.25">
      <c r="A57" s="185"/>
      <c r="B57" s="186" t="s">
        <v>64</v>
      </c>
      <c r="C57" s="187"/>
      <c r="D57" s="188" t="s">
        <v>63</v>
      </c>
      <c r="E57" s="189"/>
      <c r="F57" s="201"/>
      <c r="G57" s="190" t="s">
        <v>7</v>
      </c>
      <c r="H57" s="190" t="s">
        <v>8</v>
      </c>
      <c r="I57" s="190" t="s">
        <v>9</v>
      </c>
      <c r="J57" s="190" t="s">
        <v>10</v>
      </c>
      <c r="K57" s="190" t="s">
        <v>12</v>
      </c>
      <c r="L57" s="200" t="s">
        <v>11</v>
      </c>
      <c r="M57" s="190"/>
      <c r="N57" s="190"/>
      <c r="O57" s="190"/>
      <c r="P57" s="190"/>
      <c r="Q57" s="200"/>
      <c r="R57" s="201"/>
      <c r="S57" s="190"/>
      <c r="T57" s="190"/>
      <c r="U57" s="190"/>
      <c r="V57" s="190"/>
      <c r="W57" s="190"/>
      <c r="X57" s="200"/>
      <c r="Y57" s="201"/>
      <c r="Z57" s="190"/>
      <c r="AA57" s="190"/>
      <c r="AB57" s="190"/>
      <c r="AC57" s="190"/>
      <c r="AD57" s="190"/>
      <c r="AE57" s="200"/>
      <c r="AF57" s="201"/>
      <c r="AG57" s="190"/>
      <c r="AH57" s="190"/>
      <c r="AI57" s="190"/>
      <c r="AJ57" s="190"/>
      <c r="AK57" s="204"/>
      <c r="AL57" s="205">
        <f t="shared" si="0"/>
        <v>0</v>
      </c>
      <c r="AM57" s="206"/>
      <c r="AN57" s="205">
        <f t="shared" si="13"/>
        <v>1</v>
      </c>
      <c r="AO57" s="206"/>
      <c r="AP57" s="205">
        <f t="shared" si="14"/>
        <v>1</v>
      </c>
      <c r="AQ57" s="206"/>
      <c r="AR57" s="205">
        <f t="shared" si="15"/>
        <v>1</v>
      </c>
      <c r="AS57" s="206"/>
      <c r="AT57" s="205">
        <f t="shared" si="16"/>
        <v>1</v>
      </c>
      <c r="AU57" s="206"/>
      <c r="AV57" s="205">
        <f t="shared" si="17"/>
        <v>1</v>
      </c>
      <c r="AW57" s="206"/>
      <c r="AX57" s="205">
        <f t="shared" si="18"/>
        <v>1</v>
      </c>
      <c r="AY57" s="206"/>
      <c r="AZ57" s="206">
        <f t="shared" si="7"/>
        <v>6</v>
      </c>
      <c r="BA57" s="207">
        <f>AL57*'Tarifs RL'!A1+AN57*'Tarifs RL'!B1+AP57*'Tarifs RL'!C1+AR57*'Tarifs RL'!D1+AT57*'Tarifs RL'!E1+AV57*'Tarifs RL'!F1+AX57*'Tarifs RL'!G1+BE57</f>
        <v>5.8500000000000005</v>
      </c>
      <c r="BB57" s="208"/>
      <c r="BC57" s="209">
        <f t="shared" si="19"/>
        <v>1.0530000000000002</v>
      </c>
      <c r="BD57" s="210" t="s">
        <v>15</v>
      </c>
      <c r="BE57" s="211">
        <f t="shared" si="20"/>
        <v>0</v>
      </c>
      <c r="BF57" s="212"/>
      <c r="BG57" s="212"/>
      <c r="BH57" s="212"/>
      <c r="BI57" s="213"/>
      <c r="BJ57" s="230"/>
      <c r="BK57" s="237"/>
      <c r="BL57" s="241" t="s">
        <v>57</v>
      </c>
      <c r="BM57" s="69"/>
      <c r="BN57" s="243">
        <f t="shared" si="10"/>
        <v>5.8500000000000005</v>
      </c>
      <c r="BO57" s="68"/>
      <c r="BP57" s="68"/>
      <c r="BQ57" s="70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</row>
    <row r="58" spans="1:105" customFormat="1" ht="18" x14ac:dyDescent="0.25">
      <c r="A58" s="185"/>
      <c r="B58" s="186" t="s">
        <v>64</v>
      </c>
      <c r="C58" s="187"/>
      <c r="D58" s="188" t="s">
        <v>63</v>
      </c>
      <c r="E58" s="189"/>
      <c r="F58" s="194"/>
      <c r="G58" s="190" t="s">
        <v>7</v>
      </c>
      <c r="H58" s="190" t="s">
        <v>8</v>
      </c>
      <c r="I58" s="190" t="s">
        <v>9</v>
      </c>
      <c r="J58" s="190" t="s">
        <v>10</v>
      </c>
      <c r="K58" s="190" t="s">
        <v>12</v>
      </c>
      <c r="L58" s="200" t="s">
        <v>11</v>
      </c>
      <c r="M58" s="190"/>
      <c r="N58" s="190"/>
      <c r="O58" s="190"/>
      <c r="P58" s="190"/>
      <c r="Q58" s="200"/>
      <c r="R58" s="194"/>
      <c r="S58" s="190"/>
      <c r="T58" s="190"/>
      <c r="U58" s="190"/>
      <c r="V58" s="190"/>
      <c r="W58" s="190"/>
      <c r="X58" s="200"/>
      <c r="Y58" s="194"/>
      <c r="Z58" s="190"/>
      <c r="AA58" s="190"/>
      <c r="AB58" s="190"/>
      <c r="AC58" s="190"/>
      <c r="AD58" s="190"/>
      <c r="AE58" s="200"/>
      <c r="AF58" s="194"/>
      <c r="AG58" s="190"/>
      <c r="AH58" s="190"/>
      <c r="AI58" s="190"/>
      <c r="AJ58" s="190"/>
      <c r="AK58" s="204"/>
      <c r="AL58" s="205">
        <f t="shared" si="0"/>
        <v>0</v>
      </c>
      <c r="AM58" s="206"/>
      <c r="AN58" s="205">
        <f t="shared" si="13"/>
        <v>1</v>
      </c>
      <c r="AO58" s="206"/>
      <c r="AP58" s="205">
        <f t="shared" si="14"/>
        <v>1</v>
      </c>
      <c r="AQ58" s="206"/>
      <c r="AR58" s="205">
        <f t="shared" si="15"/>
        <v>1</v>
      </c>
      <c r="AS58" s="206"/>
      <c r="AT58" s="205">
        <f t="shared" si="16"/>
        <v>1</v>
      </c>
      <c r="AU58" s="206"/>
      <c r="AV58" s="205">
        <f t="shared" si="17"/>
        <v>1</v>
      </c>
      <c r="AW58" s="206"/>
      <c r="AX58" s="205">
        <f t="shared" si="18"/>
        <v>1</v>
      </c>
      <c r="AY58" s="206"/>
      <c r="AZ58" s="206">
        <f t="shared" si="7"/>
        <v>6</v>
      </c>
      <c r="BA58" s="207">
        <f>AL58*'Tarifs RL'!A1+AN58*'Tarifs RL'!B1+AP58*'Tarifs RL'!C1+AR58*'Tarifs RL'!D1+AT58*'Tarifs RL'!E1+AV58*'Tarifs RL'!F1+AX58*'Tarifs RL'!G1+BE58</f>
        <v>5.8500000000000005</v>
      </c>
      <c r="BB58" s="208"/>
      <c r="BC58" s="209">
        <f t="shared" si="19"/>
        <v>1.0530000000000002</v>
      </c>
      <c r="BD58" s="210" t="s">
        <v>15</v>
      </c>
      <c r="BE58" s="211">
        <f t="shared" si="20"/>
        <v>0</v>
      </c>
      <c r="BF58" s="212"/>
      <c r="BG58" s="212"/>
      <c r="BH58" s="212"/>
      <c r="BI58" s="213"/>
      <c r="BJ58" s="230"/>
      <c r="BK58" s="237"/>
      <c r="BL58" s="241" t="s">
        <v>57</v>
      </c>
      <c r="BM58" s="69"/>
      <c r="BN58" s="243">
        <f t="shared" si="10"/>
        <v>5.8500000000000005</v>
      </c>
      <c r="BO58" s="68"/>
      <c r="BP58" s="68"/>
      <c r="BQ58" s="70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</row>
    <row r="59" spans="1:105" customFormat="1" ht="18" x14ac:dyDescent="0.25">
      <c r="A59" s="195"/>
      <c r="B59" s="186" t="s">
        <v>64</v>
      </c>
      <c r="C59" s="187">
        <v>36</v>
      </c>
      <c r="D59" s="188" t="s">
        <v>63</v>
      </c>
      <c r="E59" s="189"/>
      <c r="F59" s="201"/>
      <c r="G59" s="190"/>
      <c r="H59" s="190" t="s">
        <v>8</v>
      </c>
      <c r="I59" s="190"/>
      <c r="J59" s="190"/>
      <c r="K59" s="190" t="s">
        <v>12</v>
      </c>
      <c r="L59" s="200" t="s">
        <v>11</v>
      </c>
      <c r="M59" s="190"/>
      <c r="N59" s="190"/>
      <c r="O59" s="190"/>
      <c r="P59" s="190"/>
      <c r="Q59" s="200"/>
      <c r="R59" s="201"/>
      <c r="S59" s="190"/>
      <c r="T59" s="190"/>
      <c r="U59" s="190"/>
      <c r="V59" s="190"/>
      <c r="W59" s="190"/>
      <c r="X59" s="200"/>
      <c r="Y59" s="201"/>
      <c r="Z59" s="190"/>
      <c r="AA59" s="190"/>
      <c r="AB59" s="190"/>
      <c r="AC59" s="190"/>
      <c r="AD59" s="190"/>
      <c r="AE59" s="200"/>
      <c r="AF59" s="201"/>
      <c r="AG59" s="190"/>
      <c r="AH59" s="190"/>
      <c r="AI59" s="190"/>
      <c r="AJ59" s="190"/>
      <c r="AK59" s="204"/>
      <c r="AL59" s="205">
        <f t="shared" si="0"/>
        <v>0</v>
      </c>
      <c r="AM59" s="206"/>
      <c r="AN59" s="205">
        <f t="shared" si="13"/>
        <v>0</v>
      </c>
      <c r="AO59" s="206"/>
      <c r="AP59" s="205">
        <f t="shared" si="14"/>
        <v>1</v>
      </c>
      <c r="AQ59" s="206"/>
      <c r="AR59" s="205">
        <f t="shared" si="15"/>
        <v>0</v>
      </c>
      <c r="AS59" s="206"/>
      <c r="AT59" s="205">
        <f t="shared" si="16"/>
        <v>0</v>
      </c>
      <c r="AU59" s="206"/>
      <c r="AV59" s="205">
        <f t="shared" si="17"/>
        <v>1</v>
      </c>
      <c r="AW59" s="206"/>
      <c r="AX59" s="205">
        <f t="shared" si="18"/>
        <v>1</v>
      </c>
      <c r="AY59" s="206"/>
      <c r="AZ59" s="206">
        <f t="shared" si="7"/>
        <v>3</v>
      </c>
      <c r="BA59" s="207">
        <f>AL59*'Tarifs RL'!A1+AN59*'Tarifs RL'!B1+AP59*'Tarifs RL'!C1+AR59*'Tarifs RL'!D1+AT59*'Tarifs RL'!E1+AV59*'Tarifs RL'!F1+AX59*'Tarifs RL'!G1+BE59</f>
        <v>2.95</v>
      </c>
      <c r="BB59" s="208"/>
      <c r="BC59" s="209">
        <f t="shared" si="19"/>
        <v>0.53100000000000003</v>
      </c>
      <c r="BD59" s="210" t="s">
        <v>15</v>
      </c>
      <c r="BE59" s="211">
        <f t="shared" si="20"/>
        <v>0</v>
      </c>
      <c r="BF59" s="212"/>
      <c r="BG59" s="212"/>
      <c r="BH59" s="212"/>
      <c r="BI59" s="213"/>
      <c r="BJ59" s="230"/>
      <c r="BK59" s="237"/>
      <c r="BL59" s="241" t="s">
        <v>57</v>
      </c>
      <c r="BM59" s="69"/>
      <c r="BN59" s="243">
        <f t="shared" si="10"/>
        <v>2.95</v>
      </c>
      <c r="BO59" s="68"/>
      <c r="BP59" s="68"/>
      <c r="BQ59" s="70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</row>
    <row r="60" spans="1:105" customFormat="1" ht="18" x14ac:dyDescent="0.25">
      <c r="A60" s="112"/>
      <c r="B60" s="186" t="s">
        <v>64</v>
      </c>
      <c r="C60" s="187">
        <v>14</v>
      </c>
      <c r="D60" s="188" t="s">
        <v>63</v>
      </c>
      <c r="E60" s="189"/>
      <c r="F60" s="201" t="s">
        <v>6</v>
      </c>
      <c r="G60" s="190" t="s">
        <v>7</v>
      </c>
      <c r="H60" s="190" t="s">
        <v>8</v>
      </c>
      <c r="I60" s="190" t="s">
        <v>9</v>
      </c>
      <c r="J60" s="190" t="s">
        <v>10</v>
      </c>
      <c r="K60" s="190" t="s">
        <v>12</v>
      </c>
      <c r="L60" s="200" t="s">
        <v>11</v>
      </c>
      <c r="M60" s="190"/>
      <c r="N60" s="190"/>
      <c r="O60" s="190"/>
      <c r="P60" s="190"/>
      <c r="Q60" s="200"/>
      <c r="R60" s="201"/>
      <c r="S60" s="190"/>
      <c r="T60" s="190"/>
      <c r="U60" s="190"/>
      <c r="V60" s="190"/>
      <c r="W60" s="190"/>
      <c r="X60" s="200"/>
      <c r="Y60" s="201"/>
      <c r="Z60" s="190"/>
      <c r="AA60" s="190"/>
      <c r="AB60" s="190"/>
      <c r="AC60" s="190"/>
      <c r="AD60" s="190"/>
      <c r="AE60" s="200"/>
      <c r="AF60" s="201"/>
      <c r="AG60" s="190"/>
      <c r="AH60" s="190"/>
      <c r="AI60" s="190"/>
      <c r="AJ60" s="190"/>
      <c r="AK60" s="214"/>
      <c r="AL60" s="205">
        <f t="shared" si="0"/>
        <v>1</v>
      </c>
      <c r="AM60" s="206"/>
      <c r="AN60" s="205">
        <f t="shared" si="13"/>
        <v>1</v>
      </c>
      <c r="AO60" s="206"/>
      <c r="AP60" s="205">
        <f t="shared" si="14"/>
        <v>1</v>
      </c>
      <c r="AQ60" s="206"/>
      <c r="AR60" s="205">
        <f t="shared" si="15"/>
        <v>1</v>
      </c>
      <c r="AS60" s="206"/>
      <c r="AT60" s="205">
        <f t="shared" si="16"/>
        <v>1</v>
      </c>
      <c r="AU60" s="206"/>
      <c r="AV60" s="205">
        <f t="shared" si="17"/>
        <v>1</v>
      </c>
      <c r="AW60" s="206"/>
      <c r="AX60" s="205">
        <f t="shared" si="18"/>
        <v>1</v>
      </c>
      <c r="AY60" s="206"/>
      <c r="AZ60" s="206">
        <f t="shared" si="7"/>
        <v>7</v>
      </c>
      <c r="BA60" s="207">
        <f>AL60*'Tarifs RL'!A1+AN60*'Tarifs RL'!B1+AP60*'Tarifs RL'!C1+AR60*'Tarifs RL'!D1+AT60*'Tarifs RL'!E1+AV60*'Tarifs RL'!F1+AX60*'Tarifs RL'!G1+BE60</f>
        <v>6.7500000000000009</v>
      </c>
      <c r="BB60" s="208"/>
      <c r="BC60" s="209">
        <f t="shared" si="19"/>
        <v>1.2150000000000001</v>
      </c>
      <c r="BD60" s="210" t="s">
        <v>15</v>
      </c>
      <c r="BE60" s="211">
        <f t="shared" si="20"/>
        <v>0</v>
      </c>
      <c r="BF60" s="212"/>
      <c r="BG60" s="212"/>
      <c r="BH60" s="212"/>
      <c r="BI60" s="213"/>
      <c r="BJ60" s="230"/>
      <c r="BK60" s="237"/>
      <c r="BL60" s="241" t="s">
        <v>57</v>
      </c>
      <c r="BM60" s="69"/>
      <c r="BN60" s="243">
        <f t="shared" si="10"/>
        <v>6.7500000000000009</v>
      </c>
      <c r="BO60" s="68"/>
      <c r="BP60" s="68"/>
      <c r="BQ60" s="70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</row>
    <row r="61" spans="1:105" s="57" customFormat="1" ht="18" x14ac:dyDescent="0.25">
      <c r="A61" s="203"/>
      <c r="B61" s="186" t="s">
        <v>64</v>
      </c>
      <c r="C61" s="187">
        <v>23</v>
      </c>
      <c r="D61" s="188" t="s">
        <v>63</v>
      </c>
      <c r="E61" s="189"/>
      <c r="F61" s="201" t="s">
        <v>6</v>
      </c>
      <c r="G61" s="190" t="s">
        <v>7</v>
      </c>
      <c r="H61" s="190" t="s">
        <v>8</v>
      </c>
      <c r="I61" s="190" t="s">
        <v>9</v>
      </c>
      <c r="J61" s="190" t="s">
        <v>10</v>
      </c>
      <c r="K61" s="190" t="s">
        <v>12</v>
      </c>
      <c r="L61" s="200" t="s">
        <v>11</v>
      </c>
      <c r="M61" s="190"/>
      <c r="N61" s="190"/>
      <c r="O61" s="190"/>
      <c r="P61" s="190"/>
      <c r="Q61" s="200"/>
      <c r="R61" s="201"/>
      <c r="S61" s="190"/>
      <c r="T61" s="190"/>
      <c r="U61" s="190"/>
      <c r="V61" s="190"/>
      <c r="W61" s="190"/>
      <c r="X61" s="200"/>
      <c r="Y61" s="201"/>
      <c r="Z61" s="190"/>
      <c r="AA61" s="190"/>
      <c r="AB61" s="190"/>
      <c r="AC61" s="190"/>
      <c r="AD61" s="190"/>
      <c r="AE61" s="200"/>
      <c r="AF61" s="201"/>
      <c r="AG61" s="190"/>
      <c r="AH61" s="190"/>
      <c r="AI61" s="190"/>
      <c r="AJ61" s="190"/>
      <c r="AK61" s="204"/>
      <c r="AL61" s="205">
        <f t="shared" si="0"/>
        <v>1</v>
      </c>
      <c r="AM61" s="206"/>
      <c r="AN61" s="205">
        <f t="shared" si="13"/>
        <v>1</v>
      </c>
      <c r="AO61" s="206"/>
      <c r="AP61" s="205">
        <f t="shared" si="14"/>
        <v>1</v>
      </c>
      <c r="AQ61" s="206"/>
      <c r="AR61" s="205">
        <f t="shared" si="15"/>
        <v>1</v>
      </c>
      <c r="AS61" s="206"/>
      <c r="AT61" s="205">
        <f t="shared" si="16"/>
        <v>1</v>
      </c>
      <c r="AU61" s="206"/>
      <c r="AV61" s="205">
        <f t="shared" si="17"/>
        <v>1</v>
      </c>
      <c r="AW61" s="206"/>
      <c r="AX61" s="205">
        <f t="shared" si="18"/>
        <v>1</v>
      </c>
      <c r="AY61" s="206"/>
      <c r="AZ61" s="206">
        <f t="shared" si="7"/>
        <v>7</v>
      </c>
      <c r="BA61" s="207">
        <f>AL61*'Tarifs RL'!A1+AN61*'Tarifs RL'!B1+AP61*'Tarifs RL'!C1+AR61*'Tarifs RL'!D1+AT61*'Tarifs RL'!E1+AV61*'Tarifs RL'!F1+AX61*'Tarifs RL'!G1+BE61</f>
        <v>6.7500000000000009</v>
      </c>
      <c r="BB61" s="208"/>
      <c r="BC61" s="209">
        <f t="shared" si="19"/>
        <v>1.2150000000000001</v>
      </c>
      <c r="BD61" s="210" t="s">
        <v>15</v>
      </c>
      <c r="BE61" s="211">
        <f t="shared" si="20"/>
        <v>0</v>
      </c>
      <c r="BF61" s="212"/>
      <c r="BG61" s="212"/>
      <c r="BH61" s="212"/>
      <c r="BI61" s="215"/>
      <c r="BJ61" s="230"/>
      <c r="BK61" s="238"/>
      <c r="BL61" s="241" t="s">
        <v>57</v>
      </c>
      <c r="BM61" s="73"/>
      <c r="BN61" s="243">
        <f t="shared" si="10"/>
        <v>6.7500000000000009</v>
      </c>
      <c r="BO61" s="73"/>
      <c r="BP61" s="73"/>
      <c r="BQ61" s="73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</row>
    <row r="62" spans="1:105" customFormat="1" ht="18" x14ac:dyDescent="0.25">
      <c r="A62" s="195" t="s">
        <v>48</v>
      </c>
      <c r="B62" s="186" t="s">
        <v>64</v>
      </c>
      <c r="C62" s="191">
        <v>6</v>
      </c>
      <c r="D62" s="188" t="s">
        <v>63</v>
      </c>
      <c r="E62" s="189"/>
      <c r="F62" s="201"/>
      <c r="G62" s="190"/>
      <c r="H62" s="190"/>
      <c r="I62" s="190"/>
      <c r="J62" s="190"/>
      <c r="K62" s="190" t="s">
        <v>12</v>
      </c>
      <c r="L62" s="200" t="s">
        <v>11</v>
      </c>
      <c r="M62" s="190"/>
      <c r="N62" s="190"/>
      <c r="O62" s="190"/>
      <c r="P62" s="190"/>
      <c r="Q62" s="200"/>
      <c r="R62" s="201"/>
      <c r="S62" s="190"/>
      <c r="T62" s="190"/>
      <c r="U62" s="190"/>
      <c r="V62" s="190"/>
      <c r="W62" s="190"/>
      <c r="X62" s="200"/>
      <c r="Y62" s="201"/>
      <c r="Z62" s="190"/>
      <c r="AA62" s="190"/>
      <c r="AB62" s="190"/>
      <c r="AC62" s="190"/>
      <c r="AD62" s="190"/>
      <c r="AE62" s="200"/>
      <c r="AF62" s="201"/>
      <c r="AG62" s="190"/>
      <c r="AH62" s="190"/>
      <c r="AI62" s="190"/>
      <c r="AJ62" s="190"/>
      <c r="AK62" s="204"/>
      <c r="AL62" s="205">
        <f t="shared" si="0"/>
        <v>0</v>
      </c>
      <c r="AM62" s="206"/>
      <c r="AN62" s="205">
        <f t="shared" si="13"/>
        <v>0</v>
      </c>
      <c r="AO62" s="206"/>
      <c r="AP62" s="205">
        <f t="shared" si="14"/>
        <v>0</v>
      </c>
      <c r="AQ62" s="206"/>
      <c r="AR62" s="205">
        <f t="shared" si="15"/>
        <v>0</v>
      </c>
      <c r="AS62" s="206"/>
      <c r="AT62" s="205">
        <f t="shared" si="16"/>
        <v>0</v>
      </c>
      <c r="AU62" s="206"/>
      <c r="AV62" s="205">
        <f t="shared" si="17"/>
        <v>1</v>
      </c>
      <c r="AW62" s="206"/>
      <c r="AX62" s="205">
        <f t="shared" si="18"/>
        <v>1</v>
      </c>
      <c r="AY62" s="206"/>
      <c r="AZ62" s="206">
        <f t="shared" si="7"/>
        <v>2</v>
      </c>
      <c r="BA62" s="207">
        <f>AL62*'Tarifs RL'!A1+AN62*'Tarifs RL'!B1+AP62*'Tarifs RL'!C1+AR62*'Tarifs RL'!D1+AT62*'Tarifs RL'!E1+AV62*'Tarifs RL'!F1+AX62*'Tarifs RL'!G1+BE62</f>
        <v>1.85</v>
      </c>
      <c r="BB62" s="208"/>
      <c r="BC62" s="209">
        <f t="shared" si="19"/>
        <v>0.33300000000000002</v>
      </c>
      <c r="BD62" s="210" t="s">
        <v>15</v>
      </c>
      <c r="BE62" s="211">
        <f t="shared" si="20"/>
        <v>0</v>
      </c>
      <c r="BF62" s="212"/>
      <c r="BG62" s="212"/>
      <c r="BH62" s="212"/>
      <c r="BI62" s="213"/>
      <c r="BJ62" s="230"/>
      <c r="BK62" s="237"/>
      <c r="BL62" s="241" t="s">
        <v>57</v>
      </c>
      <c r="BM62" s="69"/>
      <c r="BN62" s="243">
        <f t="shared" si="10"/>
        <v>1.85</v>
      </c>
      <c r="BO62" s="68"/>
      <c r="BP62" s="68"/>
      <c r="BQ62" s="70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</row>
    <row r="63" spans="1:105" customFormat="1" ht="18" x14ac:dyDescent="0.25">
      <c r="A63" s="195"/>
      <c r="B63" s="186" t="s">
        <v>64</v>
      </c>
      <c r="C63" s="187">
        <v>18</v>
      </c>
      <c r="D63" s="188" t="s">
        <v>63</v>
      </c>
      <c r="E63" s="189"/>
      <c r="F63" s="201" t="s">
        <v>6</v>
      </c>
      <c r="G63" s="190" t="s">
        <v>7</v>
      </c>
      <c r="H63" s="190" t="s">
        <v>8</v>
      </c>
      <c r="I63" s="190" t="s">
        <v>9</v>
      </c>
      <c r="J63" s="190" t="s">
        <v>10</v>
      </c>
      <c r="K63" s="190" t="s">
        <v>12</v>
      </c>
      <c r="L63" s="200" t="s">
        <v>11</v>
      </c>
      <c r="M63" s="190"/>
      <c r="N63" s="190"/>
      <c r="O63" s="190"/>
      <c r="P63" s="190"/>
      <c r="Q63" s="200"/>
      <c r="R63" s="201"/>
      <c r="S63" s="190"/>
      <c r="T63" s="190"/>
      <c r="U63" s="190"/>
      <c r="V63" s="190"/>
      <c r="W63" s="190"/>
      <c r="X63" s="200"/>
      <c r="Y63" s="201"/>
      <c r="Z63" s="190"/>
      <c r="AA63" s="190"/>
      <c r="AB63" s="190"/>
      <c r="AC63" s="190"/>
      <c r="AD63" s="190"/>
      <c r="AE63" s="200"/>
      <c r="AF63" s="201"/>
      <c r="AG63" s="190"/>
      <c r="AH63" s="190"/>
      <c r="AI63" s="190"/>
      <c r="AJ63" s="190"/>
      <c r="AK63" s="214"/>
      <c r="AL63" s="205">
        <f t="shared" si="0"/>
        <v>1</v>
      </c>
      <c r="AM63" s="206"/>
      <c r="AN63" s="205">
        <f t="shared" si="13"/>
        <v>1</v>
      </c>
      <c r="AO63" s="206"/>
      <c r="AP63" s="205">
        <f t="shared" si="14"/>
        <v>1</v>
      </c>
      <c r="AQ63" s="206"/>
      <c r="AR63" s="205">
        <f t="shared" si="15"/>
        <v>1</v>
      </c>
      <c r="AS63" s="206"/>
      <c r="AT63" s="205">
        <f t="shared" si="16"/>
        <v>1</v>
      </c>
      <c r="AU63" s="206"/>
      <c r="AV63" s="205">
        <f t="shared" si="17"/>
        <v>1</v>
      </c>
      <c r="AW63" s="206"/>
      <c r="AX63" s="205">
        <f t="shared" si="18"/>
        <v>1</v>
      </c>
      <c r="AY63" s="206"/>
      <c r="AZ63" s="206">
        <f t="shared" si="7"/>
        <v>7</v>
      </c>
      <c r="BA63" s="207">
        <f>AL63*'Tarifs RL'!A1+AN63*'Tarifs RL'!B1+AP63*'Tarifs RL'!C1+AR63*'Tarifs RL'!D1+AT63*'Tarifs RL'!E1+AV63*'Tarifs RL'!F1+AX63*'Tarifs RL'!G1+BE63</f>
        <v>6.7500000000000009</v>
      </c>
      <c r="BB63" s="208"/>
      <c r="BC63" s="209">
        <f t="shared" si="19"/>
        <v>1.2150000000000001</v>
      </c>
      <c r="BD63" s="210" t="s">
        <v>15</v>
      </c>
      <c r="BE63" s="211">
        <f t="shared" si="20"/>
        <v>0</v>
      </c>
      <c r="BF63" s="212"/>
      <c r="BG63" s="212"/>
      <c r="BH63" s="212"/>
      <c r="BI63" s="213"/>
      <c r="BJ63" s="230"/>
      <c r="BK63" s="237"/>
      <c r="BL63" s="241" t="s">
        <v>57</v>
      </c>
      <c r="BM63" s="69"/>
      <c r="BN63" s="243">
        <f t="shared" si="10"/>
        <v>6.7500000000000009</v>
      </c>
      <c r="BO63" s="68"/>
      <c r="BP63" s="68"/>
      <c r="BQ63" s="70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</row>
    <row r="64" spans="1:105" s="57" customFormat="1" ht="18" x14ac:dyDescent="0.25">
      <c r="A64" s="185"/>
      <c r="B64" s="186" t="s">
        <v>64</v>
      </c>
      <c r="C64" s="187">
        <v>27</v>
      </c>
      <c r="D64" s="188" t="s">
        <v>63</v>
      </c>
      <c r="E64" s="189"/>
      <c r="F64" s="201"/>
      <c r="G64" s="190"/>
      <c r="H64" s="190"/>
      <c r="I64" s="190"/>
      <c r="J64" s="190"/>
      <c r="K64" s="190" t="s">
        <v>12</v>
      </c>
      <c r="L64" s="200" t="s">
        <v>11</v>
      </c>
      <c r="M64" s="190"/>
      <c r="N64" s="190"/>
      <c r="O64" s="190"/>
      <c r="P64" s="190"/>
      <c r="Q64" s="200"/>
      <c r="R64" s="201"/>
      <c r="S64" s="190"/>
      <c r="T64" s="190"/>
      <c r="U64" s="190"/>
      <c r="V64" s="190"/>
      <c r="W64" s="190"/>
      <c r="X64" s="200"/>
      <c r="Y64" s="201"/>
      <c r="Z64" s="190"/>
      <c r="AA64" s="190"/>
      <c r="AB64" s="190"/>
      <c r="AC64" s="190"/>
      <c r="AD64" s="190"/>
      <c r="AE64" s="200"/>
      <c r="AF64" s="201"/>
      <c r="AG64" s="190"/>
      <c r="AH64" s="190"/>
      <c r="AI64" s="190"/>
      <c r="AJ64" s="190"/>
      <c r="AK64" s="204"/>
      <c r="AL64" s="205">
        <f t="shared" si="0"/>
        <v>0</v>
      </c>
      <c r="AM64" s="206"/>
      <c r="AN64" s="205">
        <f t="shared" si="13"/>
        <v>0</v>
      </c>
      <c r="AO64" s="206"/>
      <c r="AP64" s="205">
        <f t="shared" si="14"/>
        <v>0</v>
      </c>
      <c r="AQ64" s="206"/>
      <c r="AR64" s="205">
        <f t="shared" si="15"/>
        <v>0</v>
      </c>
      <c r="AS64" s="206"/>
      <c r="AT64" s="205">
        <f t="shared" si="16"/>
        <v>0</v>
      </c>
      <c r="AU64" s="206"/>
      <c r="AV64" s="205">
        <f t="shared" si="17"/>
        <v>1</v>
      </c>
      <c r="AW64" s="206"/>
      <c r="AX64" s="205">
        <f t="shared" si="18"/>
        <v>1</v>
      </c>
      <c r="AY64" s="206"/>
      <c r="AZ64" s="206">
        <f t="shared" si="7"/>
        <v>2</v>
      </c>
      <c r="BA64" s="207">
        <f>AL64*'Tarifs RL'!A1+AN64*'Tarifs RL'!B1+AP64*'Tarifs RL'!C1+AR64*'Tarifs RL'!D1+AT64*'Tarifs RL'!E1+AV64*'Tarifs RL'!F1+AX64*'Tarifs RL'!G1+BE64</f>
        <v>1.85</v>
      </c>
      <c r="BB64" s="208"/>
      <c r="BC64" s="209">
        <f t="shared" si="19"/>
        <v>0.33300000000000002</v>
      </c>
      <c r="BD64" s="210" t="s">
        <v>15</v>
      </c>
      <c r="BE64" s="211">
        <f t="shared" si="20"/>
        <v>0</v>
      </c>
      <c r="BF64" s="212"/>
      <c r="BG64" s="212"/>
      <c r="BH64" s="212"/>
      <c r="BI64" s="215"/>
      <c r="BJ64" s="230"/>
      <c r="BK64" s="238"/>
      <c r="BL64" s="241" t="s">
        <v>57</v>
      </c>
      <c r="BM64" s="73"/>
      <c r="BN64" s="243">
        <f t="shared" si="10"/>
        <v>1.85</v>
      </c>
      <c r="BO64" s="73"/>
      <c r="BP64" s="73"/>
      <c r="BQ64" s="73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</row>
    <row r="65" spans="1:105" customFormat="1" ht="18" x14ac:dyDescent="0.25">
      <c r="A65" s="185"/>
      <c r="B65" s="186" t="s">
        <v>64</v>
      </c>
      <c r="C65" s="198">
        <v>15</v>
      </c>
      <c r="D65" s="188" t="s">
        <v>63</v>
      </c>
      <c r="E65" s="189"/>
      <c r="F65" s="201"/>
      <c r="G65" s="190"/>
      <c r="H65" s="190"/>
      <c r="I65" s="190"/>
      <c r="J65" s="190"/>
      <c r="K65" s="190"/>
      <c r="L65" s="200" t="s">
        <v>11</v>
      </c>
      <c r="M65" s="190"/>
      <c r="N65" s="190"/>
      <c r="O65" s="190"/>
      <c r="P65" s="190"/>
      <c r="Q65" s="200"/>
      <c r="R65" s="201"/>
      <c r="S65" s="190"/>
      <c r="T65" s="190"/>
      <c r="U65" s="190"/>
      <c r="V65" s="190"/>
      <c r="W65" s="190"/>
      <c r="X65" s="200"/>
      <c r="Y65" s="201"/>
      <c r="Z65" s="190"/>
      <c r="AA65" s="190"/>
      <c r="AB65" s="190"/>
      <c r="AC65" s="190"/>
      <c r="AD65" s="190"/>
      <c r="AE65" s="200"/>
      <c r="AF65" s="201"/>
      <c r="AG65" s="190"/>
      <c r="AH65" s="190"/>
      <c r="AI65" s="190"/>
      <c r="AJ65" s="190"/>
      <c r="AK65" s="204"/>
      <c r="AL65" s="205">
        <f t="shared" si="0"/>
        <v>0</v>
      </c>
      <c r="AM65" s="206"/>
      <c r="AN65" s="205">
        <f t="shared" si="13"/>
        <v>0</v>
      </c>
      <c r="AO65" s="206"/>
      <c r="AP65" s="205">
        <f t="shared" si="14"/>
        <v>0</v>
      </c>
      <c r="AQ65" s="206"/>
      <c r="AR65" s="205">
        <f t="shared" si="15"/>
        <v>0</v>
      </c>
      <c r="AS65" s="206"/>
      <c r="AT65" s="205">
        <f t="shared" si="16"/>
        <v>0</v>
      </c>
      <c r="AU65" s="206"/>
      <c r="AV65" s="205">
        <f t="shared" si="17"/>
        <v>0</v>
      </c>
      <c r="AW65" s="206"/>
      <c r="AX65" s="205">
        <f t="shared" si="18"/>
        <v>1</v>
      </c>
      <c r="AY65" s="206"/>
      <c r="AZ65" s="206">
        <f t="shared" si="7"/>
        <v>1</v>
      </c>
      <c r="BA65" s="207">
        <f>AL65*'Tarifs RL'!A1+AN65*'Tarifs RL'!B1+AP65*'Tarifs RL'!C1+AR65*'Tarifs RL'!D1+AT65*'Tarifs RL'!E1+AV65*'Tarifs RL'!F1+AX65*'Tarifs RL'!G1+BE65</f>
        <v>0.95</v>
      </c>
      <c r="BB65" s="208"/>
      <c r="BC65" s="209">
        <f t="shared" si="19"/>
        <v>0.17099999999999999</v>
      </c>
      <c r="BD65" s="210" t="s">
        <v>15</v>
      </c>
      <c r="BE65" s="211">
        <f t="shared" si="20"/>
        <v>0</v>
      </c>
      <c r="BF65" s="212"/>
      <c r="BG65" s="212"/>
      <c r="BH65" s="212"/>
      <c r="BI65" s="213"/>
      <c r="BJ65" s="230"/>
      <c r="BK65" s="237"/>
      <c r="BL65" s="241" t="s">
        <v>57</v>
      </c>
      <c r="BM65" s="69"/>
      <c r="BN65" s="243">
        <f t="shared" si="10"/>
        <v>0.95</v>
      </c>
      <c r="BO65" s="68"/>
      <c r="BP65" s="68"/>
      <c r="BQ65" s="70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</row>
    <row r="66" spans="1:105" customFormat="1" ht="18" x14ac:dyDescent="0.25">
      <c r="A66" s="185"/>
      <c r="B66" s="186" t="s">
        <v>64</v>
      </c>
      <c r="C66" s="187">
        <v>28</v>
      </c>
      <c r="D66" s="188" t="s">
        <v>63</v>
      </c>
      <c r="E66" s="189"/>
      <c r="F66" s="201" t="s">
        <v>6</v>
      </c>
      <c r="G66" s="190" t="s">
        <v>7</v>
      </c>
      <c r="H66" s="190" t="s">
        <v>8</v>
      </c>
      <c r="I66" s="190" t="s">
        <v>9</v>
      </c>
      <c r="J66" s="190" t="s">
        <v>10</v>
      </c>
      <c r="K66" s="190" t="s">
        <v>12</v>
      </c>
      <c r="L66" s="200" t="s">
        <v>11</v>
      </c>
      <c r="M66" s="190"/>
      <c r="N66" s="190"/>
      <c r="O66" s="190"/>
      <c r="P66" s="190"/>
      <c r="Q66" s="200"/>
      <c r="R66" s="201"/>
      <c r="S66" s="190"/>
      <c r="T66" s="190"/>
      <c r="U66" s="190"/>
      <c r="V66" s="190"/>
      <c r="W66" s="190"/>
      <c r="X66" s="200"/>
      <c r="Y66" s="201"/>
      <c r="Z66" s="190"/>
      <c r="AA66" s="190"/>
      <c r="AB66" s="190"/>
      <c r="AC66" s="190"/>
      <c r="AD66" s="190"/>
      <c r="AE66" s="200"/>
      <c r="AF66" s="201"/>
      <c r="AG66" s="190"/>
      <c r="AH66" s="190"/>
      <c r="AI66" s="190"/>
      <c r="AJ66" s="190"/>
      <c r="AK66" s="214"/>
      <c r="AL66" s="205">
        <f t="shared" si="0"/>
        <v>1</v>
      </c>
      <c r="AM66" s="206"/>
      <c r="AN66" s="205">
        <f t="shared" si="13"/>
        <v>1</v>
      </c>
      <c r="AO66" s="206"/>
      <c r="AP66" s="205">
        <f t="shared" si="14"/>
        <v>1</v>
      </c>
      <c r="AQ66" s="206"/>
      <c r="AR66" s="205">
        <f t="shared" si="15"/>
        <v>1</v>
      </c>
      <c r="AS66" s="206"/>
      <c r="AT66" s="205">
        <f t="shared" si="16"/>
        <v>1</v>
      </c>
      <c r="AU66" s="206"/>
      <c r="AV66" s="205">
        <f t="shared" si="17"/>
        <v>1</v>
      </c>
      <c r="AW66" s="206"/>
      <c r="AX66" s="205">
        <f t="shared" si="18"/>
        <v>1</v>
      </c>
      <c r="AY66" s="206"/>
      <c r="AZ66" s="206">
        <f t="shared" si="7"/>
        <v>7</v>
      </c>
      <c r="BA66" s="207">
        <f>AL66*'Tarifs RL'!A1+AN66*'Tarifs RL'!B1+AP66*'Tarifs RL'!C1+AR66*'Tarifs RL'!D1+AT66*'Tarifs RL'!E1+AV66*'Tarifs RL'!F1+AX66*'Tarifs RL'!G1+BE66</f>
        <v>6.7500000000000009</v>
      </c>
      <c r="BB66" s="208"/>
      <c r="BC66" s="209">
        <f t="shared" si="19"/>
        <v>1.2150000000000001</v>
      </c>
      <c r="BD66" s="210" t="s">
        <v>15</v>
      </c>
      <c r="BE66" s="211">
        <f t="shared" si="20"/>
        <v>0</v>
      </c>
      <c r="BF66" s="212"/>
      <c r="BG66" s="212"/>
      <c r="BH66" s="212"/>
      <c r="BI66" s="213"/>
      <c r="BJ66" s="230"/>
      <c r="BK66" s="237"/>
      <c r="BL66" s="241" t="s">
        <v>57</v>
      </c>
      <c r="BM66" s="69"/>
      <c r="BN66" s="243">
        <f t="shared" si="10"/>
        <v>6.7500000000000009</v>
      </c>
      <c r="BO66" s="68"/>
      <c r="BP66" s="68"/>
      <c r="BQ66" s="70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</row>
    <row r="67" spans="1:105" s="57" customFormat="1" ht="18" x14ac:dyDescent="0.25">
      <c r="A67" s="195"/>
      <c r="B67" s="186" t="s">
        <v>64</v>
      </c>
      <c r="C67" s="187">
        <v>15</v>
      </c>
      <c r="D67" s="188" t="s">
        <v>63</v>
      </c>
      <c r="E67" s="189"/>
      <c r="F67" s="201" t="s">
        <v>6</v>
      </c>
      <c r="G67" s="190" t="s">
        <v>7</v>
      </c>
      <c r="H67" s="190" t="s">
        <v>8</v>
      </c>
      <c r="I67" s="190" t="s">
        <v>9</v>
      </c>
      <c r="J67" s="190" t="s">
        <v>10</v>
      </c>
      <c r="K67" s="190" t="s">
        <v>12</v>
      </c>
      <c r="L67" s="200" t="s">
        <v>11</v>
      </c>
      <c r="M67" s="190"/>
      <c r="N67" s="190"/>
      <c r="O67" s="190"/>
      <c r="P67" s="190"/>
      <c r="Q67" s="200"/>
      <c r="R67" s="201"/>
      <c r="S67" s="190"/>
      <c r="T67" s="190"/>
      <c r="U67" s="190"/>
      <c r="V67" s="190"/>
      <c r="W67" s="190"/>
      <c r="X67" s="200"/>
      <c r="Y67" s="201"/>
      <c r="Z67" s="190"/>
      <c r="AA67" s="190"/>
      <c r="AB67" s="190"/>
      <c r="AC67" s="190"/>
      <c r="AD67" s="190"/>
      <c r="AE67" s="200"/>
      <c r="AF67" s="201"/>
      <c r="AG67" s="190"/>
      <c r="AH67" s="190"/>
      <c r="AI67" s="190"/>
      <c r="AJ67" s="190"/>
      <c r="AK67" s="204"/>
      <c r="AL67" s="205">
        <f t="shared" ref="AL67:AL117" si="21">COUNTIF(F67:AJ67,"=Lun")</f>
        <v>1</v>
      </c>
      <c r="AM67" s="206"/>
      <c r="AN67" s="205">
        <f t="shared" si="13"/>
        <v>1</v>
      </c>
      <c r="AO67" s="206"/>
      <c r="AP67" s="205">
        <f t="shared" si="14"/>
        <v>1</v>
      </c>
      <c r="AQ67" s="206"/>
      <c r="AR67" s="205">
        <f t="shared" si="15"/>
        <v>1</v>
      </c>
      <c r="AS67" s="206"/>
      <c r="AT67" s="205">
        <f t="shared" si="16"/>
        <v>1</v>
      </c>
      <c r="AU67" s="206"/>
      <c r="AV67" s="205">
        <f t="shared" si="17"/>
        <v>1</v>
      </c>
      <c r="AW67" s="206"/>
      <c r="AX67" s="205">
        <f t="shared" si="18"/>
        <v>1</v>
      </c>
      <c r="AY67" s="206"/>
      <c r="AZ67" s="206">
        <f t="shared" ref="AZ67:AZ114" si="22">SUM(AL67:AX67)</f>
        <v>7</v>
      </c>
      <c r="BA67" s="207">
        <f>AL67*'Tarifs RL'!A1+AN67*'Tarifs RL'!B1+AP67*'Tarifs RL'!C1+AR67*'Tarifs RL'!D1+AT67*'Tarifs RL'!E1+AV67*'Tarifs RL'!F1+AX67*'Tarifs RL'!G1+BE67</f>
        <v>6.7500000000000009</v>
      </c>
      <c r="BB67" s="208"/>
      <c r="BC67" s="209">
        <f t="shared" si="19"/>
        <v>1.2150000000000001</v>
      </c>
      <c r="BD67" s="210" t="s">
        <v>15</v>
      </c>
      <c r="BE67" s="211">
        <f t="shared" si="20"/>
        <v>0</v>
      </c>
      <c r="BF67" s="212"/>
      <c r="BG67" s="212"/>
      <c r="BH67" s="212"/>
      <c r="BI67" s="215"/>
      <c r="BJ67" s="230"/>
      <c r="BK67" s="238"/>
      <c r="BL67" s="241" t="s">
        <v>57</v>
      </c>
      <c r="BM67" s="73"/>
      <c r="BN67" s="243">
        <f t="shared" si="10"/>
        <v>6.7500000000000009</v>
      </c>
      <c r="BO67" s="73"/>
      <c r="BP67" s="73"/>
      <c r="BQ67" s="73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</row>
    <row r="68" spans="1:105" customFormat="1" ht="18" x14ac:dyDescent="0.25">
      <c r="A68" s="195" t="s">
        <v>48</v>
      </c>
      <c r="B68" s="186" t="s">
        <v>64</v>
      </c>
      <c r="C68" s="191">
        <v>10</v>
      </c>
      <c r="D68" s="188" t="s">
        <v>63</v>
      </c>
      <c r="E68" s="189"/>
      <c r="F68" s="201" t="s">
        <v>6</v>
      </c>
      <c r="G68" s="190" t="s">
        <v>7</v>
      </c>
      <c r="H68" s="190" t="s">
        <v>8</v>
      </c>
      <c r="I68" s="190" t="s">
        <v>9</v>
      </c>
      <c r="J68" s="190" t="s">
        <v>10</v>
      </c>
      <c r="K68" s="190" t="s">
        <v>12</v>
      </c>
      <c r="L68" s="200" t="s">
        <v>11</v>
      </c>
      <c r="M68" s="190"/>
      <c r="N68" s="190"/>
      <c r="O68" s="190"/>
      <c r="P68" s="190"/>
      <c r="Q68" s="200"/>
      <c r="R68" s="201"/>
      <c r="S68" s="190"/>
      <c r="T68" s="190"/>
      <c r="U68" s="190"/>
      <c r="V68" s="190"/>
      <c r="W68" s="190"/>
      <c r="X68" s="200"/>
      <c r="Y68" s="201"/>
      <c r="Z68" s="190"/>
      <c r="AA68" s="190"/>
      <c r="AB68" s="190"/>
      <c r="AC68" s="190"/>
      <c r="AD68" s="190"/>
      <c r="AE68" s="200"/>
      <c r="AF68" s="201"/>
      <c r="AG68" s="190"/>
      <c r="AH68" s="190"/>
      <c r="AI68" s="190"/>
      <c r="AJ68" s="190"/>
      <c r="AK68" s="204"/>
      <c r="AL68" s="205">
        <f t="shared" si="21"/>
        <v>1</v>
      </c>
      <c r="AM68" s="206"/>
      <c r="AN68" s="205">
        <f t="shared" si="13"/>
        <v>1</v>
      </c>
      <c r="AO68" s="206"/>
      <c r="AP68" s="205">
        <f t="shared" si="14"/>
        <v>1</v>
      </c>
      <c r="AQ68" s="206"/>
      <c r="AR68" s="205">
        <f t="shared" si="15"/>
        <v>1</v>
      </c>
      <c r="AS68" s="206"/>
      <c r="AT68" s="205">
        <f t="shared" si="16"/>
        <v>1</v>
      </c>
      <c r="AU68" s="206"/>
      <c r="AV68" s="205">
        <f t="shared" si="17"/>
        <v>1</v>
      </c>
      <c r="AW68" s="206"/>
      <c r="AX68" s="205">
        <f t="shared" si="18"/>
        <v>1</v>
      </c>
      <c r="AY68" s="206"/>
      <c r="AZ68" s="206">
        <f t="shared" si="22"/>
        <v>7</v>
      </c>
      <c r="BA68" s="207">
        <f>AL68*'Tarifs RL'!A1+AN68*'Tarifs RL'!B1+AP68*'Tarifs RL'!C1+AR68*'Tarifs RL'!D1+AT68*'Tarifs RL'!E1+AV68*'Tarifs RL'!F1+AX68*'Tarifs RL'!G1+BE68</f>
        <v>6.7500000000000009</v>
      </c>
      <c r="BB68" s="208"/>
      <c r="BC68" s="209">
        <f t="shared" si="19"/>
        <v>1.2150000000000001</v>
      </c>
      <c r="BD68" s="210" t="s">
        <v>15</v>
      </c>
      <c r="BE68" s="211">
        <f t="shared" si="20"/>
        <v>0</v>
      </c>
      <c r="BF68" s="212"/>
      <c r="BG68" s="212"/>
      <c r="BH68" s="212"/>
      <c r="BI68" s="213"/>
      <c r="BJ68" s="230"/>
      <c r="BK68" s="237"/>
      <c r="BL68" s="241" t="s">
        <v>57</v>
      </c>
      <c r="BM68" s="69"/>
      <c r="BN68" s="243">
        <f t="shared" ref="BN68:BN111" si="23">IF(BL68="oui",BA68,IF(BL68="non",BC68))</f>
        <v>6.7500000000000009</v>
      </c>
      <c r="BO68" s="68"/>
      <c r="BP68" s="68"/>
      <c r="BQ68" s="70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</row>
    <row r="69" spans="1:105" customFormat="1" ht="18" x14ac:dyDescent="0.25">
      <c r="A69" s="195"/>
      <c r="B69" s="186" t="s">
        <v>64</v>
      </c>
      <c r="C69" s="187">
        <v>12</v>
      </c>
      <c r="D69" s="188" t="s">
        <v>63</v>
      </c>
      <c r="E69" s="189"/>
      <c r="F69" s="194"/>
      <c r="G69" s="194"/>
      <c r="H69" s="194"/>
      <c r="I69" s="194"/>
      <c r="J69" s="190" t="s">
        <v>10</v>
      </c>
      <c r="K69" s="190" t="s">
        <v>12</v>
      </c>
      <c r="L69" s="200" t="s">
        <v>11</v>
      </c>
      <c r="M69" s="194"/>
      <c r="N69" s="194"/>
      <c r="O69" s="190"/>
      <c r="P69" s="190"/>
      <c r="Q69" s="200"/>
      <c r="R69" s="194"/>
      <c r="S69" s="194"/>
      <c r="T69" s="194"/>
      <c r="U69" s="194"/>
      <c r="V69" s="190"/>
      <c r="W69" s="190"/>
      <c r="X69" s="200"/>
      <c r="Y69" s="194"/>
      <c r="Z69" s="194"/>
      <c r="AA69" s="194"/>
      <c r="AB69" s="194"/>
      <c r="AC69" s="190"/>
      <c r="AD69" s="190"/>
      <c r="AE69" s="200"/>
      <c r="AF69" s="194"/>
      <c r="AG69" s="194"/>
      <c r="AH69" s="194"/>
      <c r="AI69" s="194"/>
      <c r="AJ69" s="190"/>
      <c r="AK69" s="214"/>
      <c r="AL69" s="205">
        <f t="shared" si="21"/>
        <v>0</v>
      </c>
      <c r="AM69" s="206"/>
      <c r="AN69" s="205">
        <f t="shared" si="13"/>
        <v>0</v>
      </c>
      <c r="AO69" s="206"/>
      <c r="AP69" s="205">
        <f t="shared" si="14"/>
        <v>0</v>
      </c>
      <c r="AQ69" s="206"/>
      <c r="AR69" s="205">
        <f t="shared" si="15"/>
        <v>0</v>
      </c>
      <c r="AS69" s="206"/>
      <c r="AT69" s="205">
        <f t="shared" si="16"/>
        <v>1</v>
      </c>
      <c r="AU69" s="206"/>
      <c r="AV69" s="205">
        <f t="shared" si="17"/>
        <v>1</v>
      </c>
      <c r="AW69" s="206"/>
      <c r="AX69" s="205">
        <f t="shared" si="18"/>
        <v>1</v>
      </c>
      <c r="AY69" s="206"/>
      <c r="AZ69" s="206">
        <f t="shared" si="22"/>
        <v>3</v>
      </c>
      <c r="BA69" s="207">
        <f>AL69*'Tarifs RL'!A1+AN69*'Tarifs RL'!B1+AP69*'Tarifs RL'!C1+AR69*'Tarifs RL'!D1+AT69*'Tarifs RL'!E1+AV69*'Tarifs RL'!F1+AX69*'Tarifs RL'!G1+BE69</f>
        <v>2.95</v>
      </c>
      <c r="BB69" s="208"/>
      <c r="BC69" s="209">
        <f t="shared" si="19"/>
        <v>0.53100000000000003</v>
      </c>
      <c r="BD69" s="210" t="s">
        <v>15</v>
      </c>
      <c r="BE69" s="211">
        <f t="shared" si="20"/>
        <v>0</v>
      </c>
      <c r="BF69" s="212"/>
      <c r="BG69" s="212"/>
      <c r="BH69" s="212"/>
      <c r="BI69" s="213"/>
      <c r="BJ69" s="230"/>
      <c r="BK69" s="237"/>
      <c r="BL69" s="241" t="s">
        <v>57</v>
      </c>
      <c r="BM69" s="69"/>
      <c r="BN69" s="243">
        <f t="shared" si="23"/>
        <v>2.95</v>
      </c>
      <c r="BO69" s="68"/>
      <c r="BP69" s="68"/>
      <c r="BQ69" s="70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</row>
    <row r="70" spans="1:105" s="57" customFormat="1" ht="18" x14ac:dyDescent="0.25">
      <c r="A70" s="185"/>
      <c r="B70" s="186" t="s">
        <v>64</v>
      </c>
      <c r="C70" s="187">
        <v>3</v>
      </c>
      <c r="D70" s="188" t="s">
        <v>63</v>
      </c>
      <c r="E70" s="189"/>
      <c r="F70" s="201" t="s">
        <v>6</v>
      </c>
      <c r="G70" s="190"/>
      <c r="H70" s="190"/>
      <c r="I70" s="190"/>
      <c r="J70" s="190"/>
      <c r="K70" s="190" t="s">
        <v>12</v>
      </c>
      <c r="L70" s="200" t="s">
        <v>11</v>
      </c>
      <c r="M70" s="190"/>
      <c r="N70" s="190"/>
      <c r="O70" s="190"/>
      <c r="P70" s="190"/>
      <c r="Q70" s="200"/>
      <c r="R70" s="201"/>
      <c r="S70" s="190"/>
      <c r="T70" s="190"/>
      <c r="U70" s="190"/>
      <c r="V70" s="190"/>
      <c r="W70" s="190"/>
      <c r="X70" s="200"/>
      <c r="Y70" s="201"/>
      <c r="Z70" s="190"/>
      <c r="AA70" s="190"/>
      <c r="AB70" s="190"/>
      <c r="AC70" s="190"/>
      <c r="AD70" s="190"/>
      <c r="AE70" s="200"/>
      <c r="AF70" s="201"/>
      <c r="AG70" s="190"/>
      <c r="AH70" s="190"/>
      <c r="AI70" s="190"/>
      <c r="AJ70" s="190"/>
      <c r="AK70" s="204"/>
      <c r="AL70" s="205">
        <f t="shared" si="21"/>
        <v>1</v>
      </c>
      <c r="AM70" s="206"/>
      <c r="AN70" s="205">
        <f t="shared" si="13"/>
        <v>0</v>
      </c>
      <c r="AO70" s="206"/>
      <c r="AP70" s="205">
        <f t="shared" si="14"/>
        <v>0</v>
      </c>
      <c r="AQ70" s="206"/>
      <c r="AR70" s="205">
        <f t="shared" si="15"/>
        <v>0</v>
      </c>
      <c r="AS70" s="206"/>
      <c r="AT70" s="205">
        <f t="shared" si="16"/>
        <v>0</v>
      </c>
      <c r="AU70" s="206"/>
      <c r="AV70" s="205">
        <f t="shared" si="17"/>
        <v>1</v>
      </c>
      <c r="AW70" s="206"/>
      <c r="AX70" s="205">
        <f t="shared" si="18"/>
        <v>1</v>
      </c>
      <c r="AY70" s="206"/>
      <c r="AZ70" s="206">
        <f t="shared" si="22"/>
        <v>3</v>
      </c>
      <c r="BA70" s="207">
        <f>AL70*'Tarifs RL'!A1+AN70*'Tarifs RL'!B1+AP70*'Tarifs RL'!C1+AR70*'Tarifs RL'!D1+AT70*'Tarifs RL'!E1+AV70*'Tarifs RL'!F1+AX70*'Tarifs RL'!G1+BE70</f>
        <v>2.75</v>
      </c>
      <c r="BB70" s="208"/>
      <c r="BC70" s="209">
        <f t="shared" si="19"/>
        <v>0.495</v>
      </c>
      <c r="BD70" s="210" t="s">
        <v>15</v>
      </c>
      <c r="BE70" s="211">
        <f t="shared" si="20"/>
        <v>0</v>
      </c>
      <c r="BF70" s="212"/>
      <c r="BG70" s="212"/>
      <c r="BH70" s="212"/>
      <c r="BI70" s="215"/>
      <c r="BJ70" s="230"/>
      <c r="BK70" s="238"/>
      <c r="BL70" s="241" t="s">
        <v>57</v>
      </c>
      <c r="BM70" s="73"/>
      <c r="BN70" s="243">
        <f t="shared" si="23"/>
        <v>2.75</v>
      </c>
      <c r="BO70" s="73"/>
      <c r="BP70" s="73"/>
      <c r="BQ70" s="73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</row>
    <row r="71" spans="1:105" customFormat="1" ht="18" x14ac:dyDescent="0.25">
      <c r="A71" s="185"/>
      <c r="B71" s="186" t="s">
        <v>64</v>
      </c>
      <c r="C71" s="187">
        <v>24</v>
      </c>
      <c r="D71" s="188" t="s">
        <v>63</v>
      </c>
      <c r="E71" s="189"/>
      <c r="F71" s="201" t="s">
        <v>6</v>
      </c>
      <c r="G71" s="190" t="s">
        <v>7</v>
      </c>
      <c r="H71" s="190" t="s">
        <v>8</v>
      </c>
      <c r="I71" s="190" t="s">
        <v>9</v>
      </c>
      <c r="J71" s="190" t="s">
        <v>10</v>
      </c>
      <c r="K71" s="190" t="s">
        <v>12</v>
      </c>
      <c r="L71" s="200" t="s">
        <v>11</v>
      </c>
      <c r="M71" s="190"/>
      <c r="N71" s="190"/>
      <c r="O71" s="190"/>
      <c r="P71" s="190"/>
      <c r="Q71" s="200"/>
      <c r="R71" s="201"/>
      <c r="S71" s="190"/>
      <c r="T71" s="190"/>
      <c r="U71" s="190"/>
      <c r="V71" s="190"/>
      <c r="W71" s="190"/>
      <c r="X71" s="200"/>
      <c r="Y71" s="201"/>
      <c r="Z71" s="190"/>
      <c r="AA71" s="190"/>
      <c r="AB71" s="190"/>
      <c r="AC71" s="190"/>
      <c r="AD71" s="190"/>
      <c r="AE71" s="200"/>
      <c r="AF71" s="201"/>
      <c r="AG71" s="190"/>
      <c r="AH71" s="190"/>
      <c r="AI71" s="190"/>
      <c r="AJ71" s="190"/>
      <c r="AK71" s="204"/>
      <c r="AL71" s="205">
        <f t="shared" si="21"/>
        <v>1</v>
      </c>
      <c r="AM71" s="206"/>
      <c r="AN71" s="205">
        <f t="shared" si="13"/>
        <v>1</v>
      </c>
      <c r="AO71" s="206"/>
      <c r="AP71" s="205">
        <f t="shared" si="14"/>
        <v>1</v>
      </c>
      <c r="AQ71" s="206"/>
      <c r="AR71" s="205">
        <f t="shared" si="15"/>
        <v>1</v>
      </c>
      <c r="AS71" s="206"/>
      <c r="AT71" s="205">
        <f t="shared" si="16"/>
        <v>1</v>
      </c>
      <c r="AU71" s="206"/>
      <c r="AV71" s="205">
        <f t="shared" si="17"/>
        <v>1</v>
      </c>
      <c r="AW71" s="206"/>
      <c r="AX71" s="205">
        <f t="shared" si="18"/>
        <v>1</v>
      </c>
      <c r="AY71" s="206"/>
      <c r="AZ71" s="206">
        <f t="shared" si="22"/>
        <v>7</v>
      </c>
      <c r="BA71" s="207">
        <f>AL71*'Tarifs RL'!A1+AN71*'Tarifs RL'!B1+AP71*'Tarifs RL'!C1+AR71*'Tarifs RL'!D1+AT71*'Tarifs RL'!E1+AV71*'Tarifs RL'!F1+AX71*'Tarifs RL'!G1+BE71</f>
        <v>6.7500000000000009</v>
      </c>
      <c r="BB71" s="208"/>
      <c r="BC71" s="209">
        <f t="shared" si="19"/>
        <v>1.2150000000000001</v>
      </c>
      <c r="BD71" s="210" t="s">
        <v>15</v>
      </c>
      <c r="BE71" s="211">
        <f t="shared" si="20"/>
        <v>0</v>
      </c>
      <c r="BF71" s="212"/>
      <c r="BG71" s="212"/>
      <c r="BH71" s="212"/>
      <c r="BI71" s="213"/>
      <c r="BJ71" s="230"/>
      <c r="BK71" s="237"/>
      <c r="BL71" s="241" t="s">
        <v>57</v>
      </c>
      <c r="BM71" s="69"/>
      <c r="BN71" s="243">
        <f t="shared" si="23"/>
        <v>6.7500000000000009</v>
      </c>
      <c r="BO71" s="68"/>
      <c r="BP71" s="68"/>
      <c r="BQ71" s="70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</row>
    <row r="72" spans="1:105" customFormat="1" ht="18" x14ac:dyDescent="0.25">
      <c r="A72" s="195"/>
      <c r="B72" s="186" t="s">
        <v>64</v>
      </c>
      <c r="C72" s="187">
        <v>3</v>
      </c>
      <c r="D72" s="188" t="s">
        <v>63</v>
      </c>
      <c r="E72" s="189"/>
      <c r="F72" s="201" t="s">
        <v>6</v>
      </c>
      <c r="G72" s="190" t="s">
        <v>7</v>
      </c>
      <c r="H72" s="190" t="s">
        <v>8</v>
      </c>
      <c r="I72" s="190" t="s">
        <v>9</v>
      </c>
      <c r="J72" s="190" t="s">
        <v>10</v>
      </c>
      <c r="K72" s="190" t="s">
        <v>12</v>
      </c>
      <c r="L72" s="200" t="s">
        <v>11</v>
      </c>
      <c r="M72" s="190"/>
      <c r="N72" s="190"/>
      <c r="O72" s="190"/>
      <c r="P72" s="190"/>
      <c r="Q72" s="200"/>
      <c r="R72" s="201"/>
      <c r="S72" s="190"/>
      <c r="T72" s="190"/>
      <c r="U72" s="190"/>
      <c r="V72" s="190"/>
      <c r="W72" s="190"/>
      <c r="X72" s="200"/>
      <c r="Y72" s="201"/>
      <c r="Z72" s="190"/>
      <c r="AA72" s="190"/>
      <c r="AB72" s="190"/>
      <c r="AC72" s="190"/>
      <c r="AD72" s="190"/>
      <c r="AE72" s="200"/>
      <c r="AF72" s="201"/>
      <c r="AG72" s="190"/>
      <c r="AH72" s="190"/>
      <c r="AI72" s="190"/>
      <c r="AJ72" s="190"/>
      <c r="AK72" s="204"/>
      <c r="AL72" s="205">
        <f t="shared" si="21"/>
        <v>1</v>
      </c>
      <c r="AM72" s="206"/>
      <c r="AN72" s="205">
        <f t="shared" si="13"/>
        <v>1</v>
      </c>
      <c r="AO72" s="206"/>
      <c r="AP72" s="205">
        <f t="shared" si="14"/>
        <v>1</v>
      </c>
      <c r="AQ72" s="206"/>
      <c r="AR72" s="205">
        <f t="shared" si="15"/>
        <v>1</v>
      </c>
      <c r="AS72" s="206"/>
      <c r="AT72" s="205">
        <f t="shared" si="16"/>
        <v>1</v>
      </c>
      <c r="AU72" s="206"/>
      <c r="AV72" s="205">
        <f t="shared" si="17"/>
        <v>1</v>
      </c>
      <c r="AW72" s="206"/>
      <c r="AX72" s="205">
        <f t="shared" si="18"/>
        <v>1</v>
      </c>
      <c r="AY72" s="206"/>
      <c r="AZ72" s="206">
        <f t="shared" si="22"/>
        <v>7</v>
      </c>
      <c r="BA72" s="207">
        <f>AL72*'Tarifs RL'!A1+AN72*'Tarifs RL'!B1+AP72*'Tarifs RL'!C1+AR72*'Tarifs RL'!D1+AT72*'Tarifs RL'!E1+AV72*'Tarifs RL'!F1+AX72*'Tarifs RL'!G1+BE72</f>
        <v>6.7500000000000009</v>
      </c>
      <c r="BB72" s="208"/>
      <c r="BC72" s="209">
        <f t="shared" si="19"/>
        <v>1.2150000000000001</v>
      </c>
      <c r="BD72" s="210" t="s">
        <v>15</v>
      </c>
      <c r="BE72" s="211">
        <f t="shared" si="20"/>
        <v>0</v>
      </c>
      <c r="BF72" s="212"/>
      <c r="BG72" s="212"/>
      <c r="BH72" s="212"/>
      <c r="BI72" s="213"/>
      <c r="BJ72" s="230"/>
      <c r="BK72" s="237"/>
      <c r="BL72" s="241" t="s">
        <v>57</v>
      </c>
      <c r="BM72" s="69"/>
      <c r="BN72" s="243">
        <f t="shared" si="23"/>
        <v>6.7500000000000009</v>
      </c>
      <c r="BO72" s="68"/>
      <c r="BP72" s="68"/>
      <c r="BQ72" s="70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</row>
    <row r="73" spans="1:105" s="57" customFormat="1" ht="18" x14ac:dyDescent="0.25">
      <c r="A73" s="195" t="s">
        <v>48</v>
      </c>
      <c r="B73" s="186" t="s">
        <v>64</v>
      </c>
      <c r="C73" s="191">
        <v>8</v>
      </c>
      <c r="D73" s="188" t="s">
        <v>63</v>
      </c>
      <c r="E73" s="189"/>
      <c r="F73" s="201"/>
      <c r="G73" s="190" t="s">
        <v>7</v>
      </c>
      <c r="H73" s="190" t="s">
        <v>8</v>
      </c>
      <c r="I73" s="190" t="s">
        <v>9</v>
      </c>
      <c r="J73" s="190" t="s">
        <v>10</v>
      </c>
      <c r="K73" s="190" t="s">
        <v>12</v>
      </c>
      <c r="L73" s="200" t="s">
        <v>11</v>
      </c>
      <c r="M73" s="190"/>
      <c r="N73" s="190"/>
      <c r="O73" s="190"/>
      <c r="P73" s="190"/>
      <c r="Q73" s="200"/>
      <c r="R73" s="201"/>
      <c r="S73" s="190"/>
      <c r="T73" s="190"/>
      <c r="U73" s="190"/>
      <c r="V73" s="190"/>
      <c r="W73" s="190"/>
      <c r="X73" s="200"/>
      <c r="Y73" s="201"/>
      <c r="Z73" s="190"/>
      <c r="AA73" s="190"/>
      <c r="AB73" s="190"/>
      <c r="AC73" s="190"/>
      <c r="AD73" s="190"/>
      <c r="AE73" s="200"/>
      <c r="AF73" s="201"/>
      <c r="AG73" s="190"/>
      <c r="AH73" s="190"/>
      <c r="AI73" s="190"/>
      <c r="AJ73" s="190"/>
      <c r="AK73" s="214"/>
      <c r="AL73" s="205">
        <f t="shared" si="21"/>
        <v>0</v>
      </c>
      <c r="AM73" s="206"/>
      <c r="AN73" s="205">
        <f t="shared" si="13"/>
        <v>1</v>
      </c>
      <c r="AO73" s="206"/>
      <c r="AP73" s="205">
        <f t="shared" si="14"/>
        <v>1</v>
      </c>
      <c r="AQ73" s="206"/>
      <c r="AR73" s="205">
        <f t="shared" si="15"/>
        <v>1</v>
      </c>
      <c r="AS73" s="206"/>
      <c r="AT73" s="205">
        <f t="shared" si="16"/>
        <v>1</v>
      </c>
      <c r="AU73" s="206"/>
      <c r="AV73" s="205">
        <f t="shared" si="17"/>
        <v>1</v>
      </c>
      <c r="AW73" s="206"/>
      <c r="AX73" s="205">
        <f t="shared" si="18"/>
        <v>1</v>
      </c>
      <c r="AY73" s="206"/>
      <c r="AZ73" s="206">
        <f t="shared" si="22"/>
        <v>6</v>
      </c>
      <c r="BA73" s="207">
        <f>AL73*'Tarifs RL'!A1+AN73*'Tarifs RL'!B1+AP73*'Tarifs RL'!C1+AR73*'Tarifs RL'!D1+AT73*'Tarifs RL'!E1+AV73*'Tarifs RL'!F1+AX73*'Tarifs RL'!G1+BE73</f>
        <v>5.8500000000000005</v>
      </c>
      <c r="BB73" s="208"/>
      <c r="BC73" s="209">
        <f t="shared" si="19"/>
        <v>1.0530000000000002</v>
      </c>
      <c r="BD73" s="210" t="s">
        <v>15</v>
      </c>
      <c r="BE73" s="211">
        <f t="shared" si="20"/>
        <v>0</v>
      </c>
      <c r="BF73" s="212"/>
      <c r="BG73" s="212"/>
      <c r="BH73" s="212"/>
      <c r="BI73" s="215"/>
      <c r="BJ73" s="230"/>
      <c r="BK73" s="238"/>
      <c r="BL73" s="241" t="s">
        <v>57</v>
      </c>
      <c r="BM73" s="73"/>
      <c r="BN73" s="243">
        <f t="shared" si="23"/>
        <v>5.8500000000000005</v>
      </c>
      <c r="BO73" s="73"/>
      <c r="BP73" s="73"/>
      <c r="BQ73" s="73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</row>
    <row r="74" spans="1:105" customFormat="1" ht="18" x14ac:dyDescent="0.25">
      <c r="A74" s="195"/>
      <c r="B74" s="186" t="s">
        <v>64</v>
      </c>
      <c r="C74" s="187">
        <v>13</v>
      </c>
      <c r="D74" s="188" t="s">
        <v>63</v>
      </c>
      <c r="E74" s="189"/>
      <c r="F74" s="201" t="s">
        <v>6</v>
      </c>
      <c r="G74" s="190" t="s">
        <v>7</v>
      </c>
      <c r="H74" s="190" t="s">
        <v>8</v>
      </c>
      <c r="I74" s="190" t="s">
        <v>9</v>
      </c>
      <c r="J74" s="190" t="s">
        <v>10</v>
      </c>
      <c r="K74" s="190" t="s">
        <v>12</v>
      </c>
      <c r="L74" s="200" t="s">
        <v>11</v>
      </c>
      <c r="M74" s="190"/>
      <c r="N74" s="190"/>
      <c r="O74" s="190"/>
      <c r="P74" s="190"/>
      <c r="Q74" s="200"/>
      <c r="R74" s="201"/>
      <c r="S74" s="190"/>
      <c r="T74" s="190"/>
      <c r="U74" s="190"/>
      <c r="V74" s="190"/>
      <c r="W74" s="190"/>
      <c r="X74" s="200"/>
      <c r="Y74" s="201"/>
      <c r="Z74" s="190"/>
      <c r="AA74" s="190"/>
      <c r="AB74" s="190"/>
      <c r="AC74" s="190"/>
      <c r="AD74" s="190"/>
      <c r="AE74" s="200"/>
      <c r="AF74" s="201"/>
      <c r="AG74" s="190"/>
      <c r="AH74" s="190"/>
      <c r="AI74" s="190"/>
      <c r="AJ74" s="190"/>
      <c r="AK74" s="204"/>
      <c r="AL74" s="205">
        <f t="shared" si="21"/>
        <v>1</v>
      </c>
      <c r="AM74" s="206"/>
      <c r="AN74" s="205">
        <f t="shared" si="13"/>
        <v>1</v>
      </c>
      <c r="AO74" s="206"/>
      <c r="AP74" s="205">
        <f t="shared" si="14"/>
        <v>1</v>
      </c>
      <c r="AQ74" s="206"/>
      <c r="AR74" s="205">
        <f t="shared" si="15"/>
        <v>1</v>
      </c>
      <c r="AS74" s="206"/>
      <c r="AT74" s="205">
        <f t="shared" si="16"/>
        <v>1</v>
      </c>
      <c r="AU74" s="206"/>
      <c r="AV74" s="205">
        <f t="shared" si="17"/>
        <v>1</v>
      </c>
      <c r="AW74" s="206"/>
      <c r="AX74" s="205">
        <f t="shared" si="18"/>
        <v>1</v>
      </c>
      <c r="AY74" s="206"/>
      <c r="AZ74" s="206">
        <f t="shared" si="22"/>
        <v>7</v>
      </c>
      <c r="BA74" s="207">
        <f>AL74*'Tarifs RL'!A1+AN74*'Tarifs RL'!B1+AP74*'Tarifs RL'!C1+AR74*'Tarifs RL'!D1+AT74*'Tarifs RL'!E1+AV74*'Tarifs RL'!F1+AX74*'Tarifs RL'!G1+BE74</f>
        <v>6.7500000000000009</v>
      </c>
      <c r="BB74" s="208"/>
      <c r="BC74" s="209">
        <f t="shared" si="19"/>
        <v>1.2150000000000001</v>
      </c>
      <c r="BD74" s="210" t="s">
        <v>15</v>
      </c>
      <c r="BE74" s="211">
        <f t="shared" si="20"/>
        <v>0</v>
      </c>
      <c r="BF74" s="212"/>
      <c r="BG74" s="212"/>
      <c r="BH74" s="212"/>
      <c r="BI74" s="213"/>
      <c r="BJ74" s="230"/>
      <c r="BK74" s="237"/>
      <c r="BL74" s="241" t="s">
        <v>57</v>
      </c>
      <c r="BM74" s="69"/>
      <c r="BN74" s="243">
        <f t="shared" si="23"/>
        <v>6.7500000000000009</v>
      </c>
      <c r="BO74" s="68"/>
      <c r="BP74" s="68"/>
      <c r="BQ74" s="70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</row>
    <row r="75" spans="1:105" s="59" customFormat="1" ht="18" x14ac:dyDescent="0.25">
      <c r="A75" s="195" t="s">
        <v>48</v>
      </c>
      <c r="B75" s="186" t="s">
        <v>64</v>
      </c>
      <c r="C75" s="199">
        <v>26</v>
      </c>
      <c r="D75" s="188" t="s">
        <v>63</v>
      </c>
      <c r="E75" s="189"/>
      <c r="F75" s="201" t="s">
        <v>6</v>
      </c>
      <c r="G75" s="190" t="s">
        <v>7</v>
      </c>
      <c r="H75" s="190" t="s">
        <v>8</v>
      </c>
      <c r="I75" s="190" t="s">
        <v>9</v>
      </c>
      <c r="J75" s="190" t="s">
        <v>10</v>
      </c>
      <c r="K75" s="190" t="s">
        <v>12</v>
      </c>
      <c r="L75" s="200" t="s">
        <v>11</v>
      </c>
      <c r="M75" s="190"/>
      <c r="N75" s="190"/>
      <c r="O75" s="190"/>
      <c r="P75" s="190"/>
      <c r="Q75" s="200"/>
      <c r="R75" s="201"/>
      <c r="S75" s="190"/>
      <c r="T75" s="190"/>
      <c r="U75" s="190"/>
      <c r="V75" s="190"/>
      <c r="W75" s="190"/>
      <c r="X75" s="200"/>
      <c r="Y75" s="201"/>
      <c r="Z75" s="190"/>
      <c r="AA75" s="190"/>
      <c r="AB75" s="190"/>
      <c r="AC75" s="190"/>
      <c r="AD75" s="190"/>
      <c r="AE75" s="200"/>
      <c r="AF75" s="201"/>
      <c r="AG75" s="190"/>
      <c r="AH75" s="190"/>
      <c r="AI75" s="190"/>
      <c r="AJ75" s="190"/>
      <c r="AK75" s="217"/>
      <c r="AL75" s="205">
        <f t="shared" si="21"/>
        <v>1</v>
      </c>
      <c r="AM75" s="206"/>
      <c r="AN75" s="205">
        <f t="shared" si="13"/>
        <v>1</v>
      </c>
      <c r="AO75" s="206"/>
      <c r="AP75" s="205">
        <f t="shared" si="14"/>
        <v>1</v>
      </c>
      <c r="AQ75" s="206"/>
      <c r="AR75" s="205">
        <f t="shared" si="15"/>
        <v>1</v>
      </c>
      <c r="AS75" s="206"/>
      <c r="AT75" s="205">
        <f t="shared" si="16"/>
        <v>1</v>
      </c>
      <c r="AU75" s="206"/>
      <c r="AV75" s="205">
        <f t="shared" si="17"/>
        <v>1</v>
      </c>
      <c r="AW75" s="206"/>
      <c r="AX75" s="205">
        <f t="shared" si="18"/>
        <v>1</v>
      </c>
      <c r="AY75" s="206"/>
      <c r="AZ75" s="206">
        <f t="shared" si="22"/>
        <v>7</v>
      </c>
      <c r="BA75" s="207">
        <f>AL75*'Tarifs RL'!A1+AN75*'Tarifs RL'!B1+AP75*'Tarifs RL'!C1+AR75*'Tarifs RL'!D1+AT75*'Tarifs RL'!E1+AV75*'Tarifs RL'!F1+AX75*'Tarifs RL'!G1+BE75</f>
        <v>6.7500000000000009</v>
      </c>
      <c r="BB75" s="208"/>
      <c r="BC75" s="209">
        <f t="shared" si="19"/>
        <v>1.2150000000000001</v>
      </c>
      <c r="BD75" s="210" t="s">
        <v>15</v>
      </c>
      <c r="BE75" s="211">
        <f t="shared" si="20"/>
        <v>0</v>
      </c>
      <c r="BF75" s="212"/>
      <c r="BG75" s="212"/>
      <c r="BH75" s="212"/>
      <c r="BI75" s="216"/>
      <c r="BJ75" s="230"/>
      <c r="BK75" s="239"/>
      <c r="BL75" s="241" t="s">
        <v>58</v>
      </c>
      <c r="BM75" s="75"/>
      <c r="BN75" s="243">
        <f t="shared" si="23"/>
        <v>1.2150000000000001</v>
      </c>
      <c r="BO75" s="75"/>
      <c r="BP75" s="75"/>
      <c r="BQ75" s="75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8"/>
      <c r="CN75" s="58"/>
      <c r="CO75" s="58"/>
      <c r="CP75" s="58"/>
      <c r="CQ75" s="58"/>
      <c r="CR75" s="58"/>
      <c r="CS75" s="58"/>
      <c r="CT75" s="58"/>
      <c r="CU75" s="58"/>
      <c r="CV75" s="58"/>
      <c r="CW75" s="58"/>
      <c r="CX75" s="58"/>
      <c r="CY75" s="58"/>
      <c r="CZ75" s="58"/>
      <c r="DA75" s="58"/>
    </row>
    <row r="76" spans="1:105" customFormat="1" ht="18" x14ac:dyDescent="0.25">
      <c r="A76" s="195"/>
      <c r="B76" s="186" t="s">
        <v>64</v>
      </c>
      <c r="C76" s="187">
        <v>8</v>
      </c>
      <c r="D76" s="188" t="s">
        <v>63</v>
      </c>
      <c r="E76" s="189"/>
      <c r="F76" s="201" t="s">
        <v>6</v>
      </c>
      <c r="G76" s="190" t="s">
        <v>7</v>
      </c>
      <c r="H76" s="190" t="s">
        <v>8</v>
      </c>
      <c r="I76" s="190" t="s">
        <v>9</v>
      </c>
      <c r="J76" s="190" t="s">
        <v>10</v>
      </c>
      <c r="K76" s="190" t="s">
        <v>12</v>
      </c>
      <c r="L76" s="200" t="s">
        <v>11</v>
      </c>
      <c r="M76" s="190"/>
      <c r="N76" s="190"/>
      <c r="O76" s="190"/>
      <c r="P76" s="190"/>
      <c r="Q76" s="200"/>
      <c r="R76" s="201"/>
      <c r="S76" s="190"/>
      <c r="T76" s="190"/>
      <c r="U76" s="190"/>
      <c r="V76" s="190"/>
      <c r="W76" s="190"/>
      <c r="X76" s="200"/>
      <c r="Y76" s="201"/>
      <c r="Z76" s="190"/>
      <c r="AA76" s="190"/>
      <c r="AB76" s="190"/>
      <c r="AC76" s="190"/>
      <c r="AD76" s="190"/>
      <c r="AE76" s="200"/>
      <c r="AF76" s="201"/>
      <c r="AG76" s="190"/>
      <c r="AH76" s="190"/>
      <c r="AI76" s="190"/>
      <c r="AJ76" s="190"/>
      <c r="AK76" s="204"/>
      <c r="AL76" s="205">
        <f t="shared" si="21"/>
        <v>1</v>
      </c>
      <c r="AM76" s="206"/>
      <c r="AN76" s="205">
        <f t="shared" si="13"/>
        <v>1</v>
      </c>
      <c r="AO76" s="206"/>
      <c r="AP76" s="205">
        <f t="shared" si="14"/>
        <v>1</v>
      </c>
      <c r="AQ76" s="206"/>
      <c r="AR76" s="205">
        <f t="shared" si="15"/>
        <v>1</v>
      </c>
      <c r="AS76" s="206"/>
      <c r="AT76" s="205">
        <f t="shared" si="16"/>
        <v>1</v>
      </c>
      <c r="AU76" s="206"/>
      <c r="AV76" s="205">
        <f t="shared" si="17"/>
        <v>1</v>
      </c>
      <c r="AW76" s="206"/>
      <c r="AX76" s="205">
        <f t="shared" si="18"/>
        <v>1</v>
      </c>
      <c r="AY76" s="206"/>
      <c r="AZ76" s="206">
        <f t="shared" si="22"/>
        <v>7</v>
      </c>
      <c r="BA76" s="207">
        <f>AL76*'Tarifs RL'!A1+AN76*'Tarifs RL'!B1+AP76*'Tarifs RL'!C1+AR76*'Tarifs RL'!D1+AT76*'Tarifs RL'!E1+AV76*'Tarifs RL'!F1+AX76*'Tarifs RL'!G1+BE76</f>
        <v>6.7500000000000009</v>
      </c>
      <c r="BB76" s="208"/>
      <c r="BC76" s="209">
        <f t="shared" si="19"/>
        <v>1.2150000000000001</v>
      </c>
      <c r="BD76" s="210" t="s">
        <v>15</v>
      </c>
      <c r="BE76" s="211">
        <f t="shared" si="20"/>
        <v>0</v>
      </c>
      <c r="BF76" s="212"/>
      <c r="BG76" s="212"/>
      <c r="BH76" s="212"/>
      <c r="BI76" s="213"/>
      <c r="BJ76" s="230"/>
      <c r="BK76" s="237"/>
      <c r="BL76" s="241" t="s">
        <v>57</v>
      </c>
      <c r="BM76" s="69"/>
      <c r="BN76" s="243">
        <f t="shared" si="23"/>
        <v>6.7500000000000009</v>
      </c>
      <c r="BO76" s="68"/>
      <c r="BP76" s="68"/>
      <c r="BQ76" s="70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</row>
    <row r="77" spans="1:105" customFormat="1" ht="18" x14ac:dyDescent="0.25">
      <c r="A77" s="185"/>
      <c r="B77" s="186" t="s">
        <v>64</v>
      </c>
      <c r="C77" s="187">
        <v>22</v>
      </c>
      <c r="D77" s="188" t="s">
        <v>63</v>
      </c>
      <c r="E77" s="189"/>
      <c r="F77" s="201" t="s">
        <v>6</v>
      </c>
      <c r="G77" s="190" t="s">
        <v>7</v>
      </c>
      <c r="H77" s="190" t="s">
        <v>8</v>
      </c>
      <c r="I77" s="190" t="s">
        <v>9</v>
      </c>
      <c r="J77" s="190" t="s">
        <v>10</v>
      </c>
      <c r="K77" s="190" t="s">
        <v>12</v>
      </c>
      <c r="L77" s="200" t="s">
        <v>11</v>
      </c>
      <c r="M77" s="190"/>
      <c r="N77" s="190"/>
      <c r="O77" s="190"/>
      <c r="P77" s="190"/>
      <c r="Q77" s="200"/>
      <c r="R77" s="201"/>
      <c r="S77" s="190"/>
      <c r="T77" s="190"/>
      <c r="U77" s="190"/>
      <c r="V77" s="190"/>
      <c r="W77" s="190"/>
      <c r="X77" s="200"/>
      <c r="Y77" s="201"/>
      <c r="Z77" s="190"/>
      <c r="AA77" s="190"/>
      <c r="AB77" s="190"/>
      <c r="AC77" s="190"/>
      <c r="AD77" s="190"/>
      <c r="AE77" s="200"/>
      <c r="AF77" s="201"/>
      <c r="AG77" s="190"/>
      <c r="AH77" s="190"/>
      <c r="AI77" s="190"/>
      <c r="AJ77" s="190"/>
      <c r="AK77" s="204"/>
      <c r="AL77" s="205">
        <f t="shared" si="21"/>
        <v>1</v>
      </c>
      <c r="AM77" s="206"/>
      <c r="AN77" s="205">
        <f t="shared" si="13"/>
        <v>1</v>
      </c>
      <c r="AO77" s="206"/>
      <c r="AP77" s="205">
        <f t="shared" si="14"/>
        <v>1</v>
      </c>
      <c r="AQ77" s="206"/>
      <c r="AR77" s="205">
        <f t="shared" si="15"/>
        <v>1</v>
      </c>
      <c r="AS77" s="206"/>
      <c r="AT77" s="205">
        <f t="shared" si="16"/>
        <v>1</v>
      </c>
      <c r="AU77" s="206"/>
      <c r="AV77" s="205">
        <f t="shared" si="17"/>
        <v>1</v>
      </c>
      <c r="AW77" s="206"/>
      <c r="AX77" s="205">
        <f t="shared" si="18"/>
        <v>1</v>
      </c>
      <c r="AY77" s="206"/>
      <c r="AZ77" s="206">
        <f t="shared" si="22"/>
        <v>7</v>
      </c>
      <c r="BA77" s="207">
        <f>AL77*'Tarifs RL'!A1+AN77*'Tarifs RL'!B1+AP77*'Tarifs RL'!C1+AR77*'Tarifs RL'!D1+AT77*'Tarifs RL'!E1+AV77*'Tarifs RL'!F1+AX77*'Tarifs RL'!G1+BE77</f>
        <v>6.7500000000000009</v>
      </c>
      <c r="BB77" s="208"/>
      <c r="BC77" s="209">
        <f t="shared" si="19"/>
        <v>1.2150000000000001</v>
      </c>
      <c r="BD77" s="210" t="s">
        <v>15</v>
      </c>
      <c r="BE77" s="211">
        <f t="shared" si="20"/>
        <v>0</v>
      </c>
      <c r="BF77" s="212"/>
      <c r="BG77" s="212"/>
      <c r="BH77" s="212"/>
      <c r="BI77" s="213"/>
      <c r="BJ77" s="230"/>
      <c r="BK77" s="237"/>
      <c r="BL77" s="241" t="s">
        <v>57</v>
      </c>
      <c r="BM77" s="69"/>
      <c r="BN77" s="243">
        <f t="shared" si="23"/>
        <v>6.7500000000000009</v>
      </c>
      <c r="BO77" s="68"/>
      <c r="BP77" s="68"/>
      <c r="BQ77" s="70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</row>
    <row r="78" spans="1:105" customFormat="1" ht="18" x14ac:dyDescent="0.25">
      <c r="A78" s="185"/>
      <c r="B78" s="186" t="s">
        <v>64</v>
      </c>
      <c r="C78" s="187">
        <v>2</v>
      </c>
      <c r="D78" s="188" t="s">
        <v>63</v>
      </c>
      <c r="E78" s="189"/>
      <c r="F78" s="201" t="s">
        <v>6</v>
      </c>
      <c r="G78" s="190" t="s">
        <v>7</v>
      </c>
      <c r="H78" s="190" t="s">
        <v>8</v>
      </c>
      <c r="I78" s="190" t="s">
        <v>9</v>
      </c>
      <c r="J78" s="190" t="s">
        <v>10</v>
      </c>
      <c r="K78" s="190" t="s">
        <v>12</v>
      </c>
      <c r="L78" s="200" t="s">
        <v>11</v>
      </c>
      <c r="M78" s="190"/>
      <c r="N78" s="190"/>
      <c r="O78" s="190"/>
      <c r="P78" s="190"/>
      <c r="Q78" s="200"/>
      <c r="R78" s="201"/>
      <c r="S78" s="190"/>
      <c r="T78" s="190"/>
      <c r="U78" s="190"/>
      <c r="V78" s="190"/>
      <c r="W78" s="190"/>
      <c r="X78" s="200"/>
      <c r="Y78" s="201"/>
      <c r="Z78" s="190"/>
      <c r="AA78" s="190"/>
      <c r="AB78" s="190"/>
      <c r="AC78" s="190"/>
      <c r="AD78" s="190"/>
      <c r="AE78" s="200"/>
      <c r="AF78" s="201"/>
      <c r="AG78" s="190"/>
      <c r="AH78" s="190"/>
      <c r="AI78" s="190"/>
      <c r="AJ78" s="190"/>
      <c r="AK78" s="204"/>
      <c r="AL78" s="205">
        <f t="shared" si="21"/>
        <v>1</v>
      </c>
      <c r="AM78" s="206"/>
      <c r="AN78" s="205">
        <f t="shared" si="13"/>
        <v>1</v>
      </c>
      <c r="AO78" s="206"/>
      <c r="AP78" s="205">
        <f t="shared" si="14"/>
        <v>1</v>
      </c>
      <c r="AQ78" s="206"/>
      <c r="AR78" s="205">
        <f t="shared" si="15"/>
        <v>1</v>
      </c>
      <c r="AS78" s="206"/>
      <c r="AT78" s="205">
        <f t="shared" si="16"/>
        <v>1</v>
      </c>
      <c r="AU78" s="206"/>
      <c r="AV78" s="205">
        <f t="shared" si="17"/>
        <v>1</v>
      </c>
      <c r="AW78" s="206"/>
      <c r="AX78" s="205">
        <f t="shared" si="18"/>
        <v>1</v>
      </c>
      <c r="AY78" s="206"/>
      <c r="AZ78" s="206">
        <f t="shared" si="22"/>
        <v>7</v>
      </c>
      <c r="BA78" s="207">
        <f>AL78*'Tarifs RL'!A1+AN78*'Tarifs RL'!B1+AP78*'Tarifs RL'!C1+AR78*'Tarifs RL'!D1+AT78*'Tarifs RL'!E1+AV78*'Tarifs RL'!F1+AX78*'Tarifs RL'!G1+BE78</f>
        <v>6.7500000000000009</v>
      </c>
      <c r="BB78" s="208"/>
      <c r="BC78" s="209">
        <f t="shared" si="19"/>
        <v>1.2150000000000001</v>
      </c>
      <c r="BD78" s="210" t="s">
        <v>15</v>
      </c>
      <c r="BE78" s="211">
        <f t="shared" si="20"/>
        <v>0</v>
      </c>
      <c r="BF78" s="212"/>
      <c r="BG78" s="212"/>
      <c r="BH78" s="212"/>
      <c r="BI78" s="213"/>
      <c r="BJ78" s="230"/>
      <c r="BK78" s="237"/>
      <c r="BL78" s="241" t="s">
        <v>57</v>
      </c>
      <c r="BM78" s="69"/>
      <c r="BN78" s="243">
        <f t="shared" si="23"/>
        <v>6.7500000000000009</v>
      </c>
      <c r="BO78" s="68"/>
      <c r="BP78" s="68"/>
      <c r="BQ78" s="70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</row>
    <row r="79" spans="1:105" s="57" customFormat="1" ht="18" x14ac:dyDescent="0.25">
      <c r="A79" s="195" t="s">
        <v>48</v>
      </c>
      <c r="B79" s="186" t="s">
        <v>64</v>
      </c>
      <c r="C79" s="191">
        <v>2</v>
      </c>
      <c r="D79" s="188" t="s">
        <v>63</v>
      </c>
      <c r="E79" s="189"/>
      <c r="F79" s="201" t="s">
        <v>6</v>
      </c>
      <c r="G79" s="190" t="s">
        <v>7</v>
      </c>
      <c r="H79" s="190" t="s">
        <v>8</v>
      </c>
      <c r="I79" s="190" t="s">
        <v>9</v>
      </c>
      <c r="J79" s="190" t="s">
        <v>10</v>
      </c>
      <c r="K79" s="190" t="s">
        <v>12</v>
      </c>
      <c r="L79" s="200" t="s">
        <v>11</v>
      </c>
      <c r="M79" s="190"/>
      <c r="N79" s="190"/>
      <c r="O79" s="190"/>
      <c r="P79" s="190"/>
      <c r="Q79" s="200"/>
      <c r="R79" s="201"/>
      <c r="S79" s="190"/>
      <c r="T79" s="190"/>
      <c r="U79" s="190"/>
      <c r="V79" s="190"/>
      <c r="W79" s="190"/>
      <c r="X79" s="200"/>
      <c r="Y79" s="201"/>
      <c r="Z79" s="190"/>
      <c r="AA79" s="190"/>
      <c r="AB79" s="190"/>
      <c r="AC79" s="190"/>
      <c r="AD79" s="190"/>
      <c r="AE79" s="200"/>
      <c r="AF79" s="201"/>
      <c r="AG79" s="190"/>
      <c r="AH79" s="190"/>
      <c r="AI79" s="190"/>
      <c r="AJ79" s="190"/>
      <c r="AK79" s="214"/>
      <c r="AL79" s="205">
        <f t="shared" si="21"/>
        <v>1</v>
      </c>
      <c r="AM79" s="206"/>
      <c r="AN79" s="205">
        <f t="shared" si="13"/>
        <v>1</v>
      </c>
      <c r="AO79" s="206"/>
      <c r="AP79" s="205">
        <f t="shared" si="14"/>
        <v>1</v>
      </c>
      <c r="AQ79" s="206"/>
      <c r="AR79" s="205">
        <f t="shared" si="15"/>
        <v>1</v>
      </c>
      <c r="AS79" s="206"/>
      <c r="AT79" s="205">
        <f t="shared" si="16"/>
        <v>1</v>
      </c>
      <c r="AU79" s="206"/>
      <c r="AV79" s="205">
        <f t="shared" si="17"/>
        <v>1</v>
      </c>
      <c r="AW79" s="206"/>
      <c r="AX79" s="205">
        <f t="shared" si="18"/>
        <v>1</v>
      </c>
      <c r="AY79" s="206"/>
      <c r="AZ79" s="206">
        <f t="shared" si="22"/>
        <v>7</v>
      </c>
      <c r="BA79" s="207">
        <f>AL79*'Tarifs RL'!A1+AN79*'Tarifs RL'!B1+AP79*'Tarifs RL'!C1+AR79*'Tarifs RL'!D1+AT79*'Tarifs RL'!E1+AV79*'Tarifs RL'!F1+AX79*'Tarifs RL'!G1+BE79</f>
        <v>6.7500000000000009</v>
      </c>
      <c r="BB79" s="208"/>
      <c r="BC79" s="209">
        <f t="shared" si="19"/>
        <v>1.2150000000000001</v>
      </c>
      <c r="BD79" s="210" t="s">
        <v>15</v>
      </c>
      <c r="BE79" s="211">
        <f t="shared" si="20"/>
        <v>0</v>
      </c>
      <c r="BF79" s="212"/>
      <c r="BG79" s="212"/>
      <c r="BH79" s="212"/>
      <c r="BI79" s="215"/>
      <c r="BJ79" s="230"/>
      <c r="BK79" s="238"/>
      <c r="BL79" s="241" t="s">
        <v>57</v>
      </c>
      <c r="BM79" s="73"/>
      <c r="BN79" s="243">
        <f t="shared" si="23"/>
        <v>6.7500000000000009</v>
      </c>
      <c r="BO79" s="73"/>
      <c r="BP79" s="73"/>
      <c r="BQ79" s="73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</row>
    <row r="80" spans="1:105" customFormat="1" ht="18" x14ac:dyDescent="0.25">
      <c r="A80" s="185" t="s">
        <v>48</v>
      </c>
      <c r="B80" s="186" t="s">
        <v>64</v>
      </c>
      <c r="C80" s="191">
        <v>18</v>
      </c>
      <c r="D80" s="188" t="s">
        <v>63</v>
      </c>
      <c r="E80" s="189"/>
      <c r="F80" s="201" t="s">
        <v>6</v>
      </c>
      <c r="G80" s="190" t="s">
        <v>7</v>
      </c>
      <c r="H80" s="190" t="s">
        <v>8</v>
      </c>
      <c r="I80" s="190" t="s">
        <v>9</v>
      </c>
      <c r="J80" s="190" t="s">
        <v>10</v>
      </c>
      <c r="K80" s="190" t="s">
        <v>12</v>
      </c>
      <c r="L80" s="200" t="s">
        <v>11</v>
      </c>
      <c r="M80" s="190"/>
      <c r="N80" s="190"/>
      <c r="O80" s="190"/>
      <c r="P80" s="190"/>
      <c r="Q80" s="200"/>
      <c r="R80" s="201"/>
      <c r="S80" s="190"/>
      <c r="T80" s="190"/>
      <c r="U80" s="190"/>
      <c r="V80" s="190"/>
      <c r="W80" s="190"/>
      <c r="X80" s="200"/>
      <c r="Y80" s="201"/>
      <c r="Z80" s="190"/>
      <c r="AA80" s="190"/>
      <c r="AB80" s="190"/>
      <c r="AC80" s="190"/>
      <c r="AD80" s="190"/>
      <c r="AE80" s="200"/>
      <c r="AF80" s="201"/>
      <c r="AG80" s="190"/>
      <c r="AH80" s="190"/>
      <c r="AI80" s="190"/>
      <c r="AJ80" s="190"/>
      <c r="AK80" s="204"/>
      <c r="AL80" s="205">
        <f t="shared" si="21"/>
        <v>1</v>
      </c>
      <c r="AM80" s="206"/>
      <c r="AN80" s="205">
        <f t="shared" si="13"/>
        <v>1</v>
      </c>
      <c r="AO80" s="206"/>
      <c r="AP80" s="205">
        <f t="shared" si="14"/>
        <v>1</v>
      </c>
      <c r="AQ80" s="206"/>
      <c r="AR80" s="205">
        <f t="shared" si="15"/>
        <v>1</v>
      </c>
      <c r="AS80" s="206"/>
      <c r="AT80" s="205">
        <f t="shared" si="16"/>
        <v>1</v>
      </c>
      <c r="AU80" s="206"/>
      <c r="AV80" s="205">
        <f t="shared" si="17"/>
        <v>1</v>
      </c>
      <c r="AW80" s="206"/>
      <c r="AX80" s="205">
        <f t="shared" si="18"/>
        <v>1</v>
      </c>
      <c r="AY80" s="206"/>
      <c r="AZ80" s="206">
        <f t="shared" si="22"/>
        <v>7</v>
      </c>
      <c r="BA80" s="207">
        <f>AL80*'Tarifs RL'!A1+AN80*'Tarifs RL'!B1+AP80*'Tarifs RL'!C1+AR80*'Tarifs RL'!D1+AT80*'Tarifs RL'!E1+AV80*'Tarifs RL'!F1+AX80*'Tarifs RL'!G1+BE80</f>
        <v>6.7500000000000009</v>
      </c>
      <c r="BB80" s="208"/>
      <c r="BC80" s="209">
        <f t="shared" si="19"/>
        <v>1.2150000000000001</v>
      </c>
      <c r="BD80" s="210" t="s">
        <v>15</v>
      </c>
      <c r="BE80" s="211">
        <f t="shared" si="20"/>
        <v>0</v>
      </c>
      <c r="BF80" s="212"/>
      <c r="BG80" s="212"/>
      <c r="BH80" s="212"/>
      <c r="BI80" s="213"/>
      <c r="BJ80" s="230"/>
      <c r="BK80" s="237"/>
      <c r="BL80" s="241" t="s">
        <v>57</v>
      </c>
      <c r="BM80" s="69"/>
      <c r="BN80" s="243">
        <f t="shared" si="23"/>
        <v>6.7500000000000009</v>
      </c>
      <c r="BO80" s="68"/>
      <c r="BP80" s="68"/>
      <c r="BQ80" s="70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</row>
    <row r="81" spans="1:105" s="57" customFormat="1" ht="18" x14ac:dyDescent="0.25">
      <c r="A81" s="185" t="s">
        <v>48</v>
      </c>
      <c r="B81" s="186" t="s">
        <v>64</v>
      </c>
      <c r="C81" s="191">
        <v>4</v>
      </c>
      <c r="D81" s="188" t="s">
        <v>63</v>
      </c>
      <c r="E81" s="189"/>
      <c r="F81" s="201"/>
      <c r="G81" s="190"/>
      <c r="H81" s="190" t="s">
        <v>8</v>
      </c>
      <c r="I81" s="190"/>
      <c r="J81" s="190"/>
      <c r="K81" s="190"/>
      <c r="L81" s="200" t="s">
        <v>11</v>
      </c>
      <c r="M81" s="190"/>
      <c r="N81" s="190"/>
      <c r="O81" s="190"/>
      <c r="P81" s="190"/>
      <c r="Q81" s="200"/>
      <c r="R81" s="201"/>
      <c r="S81" s="190"/>
      <c r="T81" s="190"/>
      <c r="U81" s="190"/>
      <c r="V81" s="190"/>
      <c r="W81" s="190"/>
      <c r="X81" s="200"/>
      <c r="Y81" s="201"/>
      <c r="Z81" s="190"/>
      <c r="AA81" s="190"/>
      <c r="AB81" s="190"/>
      <c r="AC81" s="190"/>
      <c r="AD81" s="190"/>
      <c r="AE81" s="200"/>
      <c r="AF81" s="201"/>
      <c r="AG81" s="190"/>
      <c r="AH81" s="190"/>
      <c r="AI81" s="190"/>
      <c r="AJ81" s="190"/>
      <c r="AK81" s="214"/>
      <c r="AL81" s="205">
        <f t="shared" si="21"/>
        <v>0</v>
      </c>
      <c r="AM81" s="206"/>
      <c r="AN81" s="205">
        <f t="shared" si="13"/>
        <v>0</v>
      </c>
      <c r="AO81" s="206"/>
      <c r="AP81" s="205">
        <f t="shared" si="14"/>
        <v>1</v>
      </c>
      <c r="AQ81" s="206"/>
      <c r="AR81" s="205">
        <f t="shared" si="15"/>
        <v>0</v>
      </c>
      <c r="AS81" s="206"/>
      <c r="AT81" s="205">
        <f t="shared" si="16"/>
        <v>0</v>
      </c>
      <c r="AU81" s="206"/>
      <c r="AV81" s="205">
        <f t="shared" si="17"/>
        <v>0</v>
      </c>
      <c r="AW81" s="206"/>
      <c r="AX81" s="205">
        <f t="shared" si="18"/>
        <v>1</v>
      </c>
      <c r="AY81" s="206"/>
      <c r="AZ81" s="206">
        <f t="shared" si="22"/>
        <v>2</v>
      </c>
      <c r="BA81" s="207">
        <f>AL81*'Tarifs RL'!A1+AN81*'Tarifs RL'!B1+AP81*'Tarifs RL'!C1+AR81*'Tarifs RL'!D1+AT81*'Tarifs RL'!E1+AV81*'Tarifs RL'!F1+AX81*'Tarifs RL'!G1+BE81</f>
        <v>2.0499999999999998</v>
      </c>
      <c r="BB81" s="208"/>
      <c r="BC81" s="209">
        <f t="shared" si="19"/>
        <v>0.36899999999999994</v>
      </c>
      <c r="BD81" s="210" t="s">
        <v>15</v>
      </c>
      <c r="BE81" s="211">
        <f t="shared" si="20"/>
        <v>0</v>
      </c>
      <c r="BF81" s="212"/>
      <c r="BG81" s="212"/>
      <c r="BH81" s="212"/>
      <c r="BI81" s="215"/>
      <c r="BJ81" s="230"/>
      <c r="BK81" s="238"/>
      <c r="BL81" s="241" t="s">
        <v>57</v>
      </c>
      <c r="BM81" s="73"/>
      <c r="BN81" s="243">
        <f t="shared" si="23"/>
        <v>2.0499999999999998</v>
      </c>
      <c r="BO81" s="73"/>
      <c r="BP81" s="73"/>
      <c r="BQ81" s="73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</row>
    <row r="82" spans="1:105" s="57" customFormat="1" ht="18" x14ac:dyDescent="0.25">
      <c r="A82" s="195"/>
      <c r="B82" s="186" t="s">
        <v>64</v>
      </c>
      <c r="C82" s="187">
        <v>24</v>
      </c>
      <c r="D82" s="188" t="s">
        <v>63</v>
      </c>
      <c r="E82" s="189"/>
      <c r="F82" s="193"/>
      <c r="G82" s="190" t="s">
        <v>7</v>
      </c>
      <c r="H82" s="190" t="s">
        <v>8</v>
      </c>
      <c r="I82" s="190" t="s">
        <v>9</v>
      </c>
      <c r="J82" s="190" t="s">
        <v>10</v>
      </c>
      <c r="K82" s="190" t="s">
        <v>12</v>
      </c>
      <c r="L82" s="200" t="s">
        <v>11</v>
      </c>
      <c r="M82" s="190"/>
      <c r="N82" s="190"/>
      <c r="O82" s="190"/>
      <c r="P82" s="190"/>
      <c r="Q82" s="200"/>
      <c r="R82" s="193"/>
      <c r="S82" s="190"/>
      <c r="T82" s="190"/>
      <c r="U82" s="190"/>
      <c r="V82" s="190"/>
      <c r="W82" s="190"/>
      <c r="X82" s="200"/>
      <c r="Y82" s="193"/>
      <c r="Z82" s="190"/>
      <c r="AA82" s="190"/>
      <c r="AB82" s="190"/>
      <c r="AC82" s="190"/>
      <c r="AD82" s="190"/>
      <c r="AE82" s="200"/>
      <c r="AF82" s="193"/>
      <c r="AG82" s="190"/>
      <c r="AH82" s="190"/>
      <c r="AI82" s="190"/>
      <c r="AJ82" s="190"/>
      <c r="AK82" s="214"/>
      <c r="AL82" s="205">
        <f t="shared" si="21"/>
        <v>0</v>
      </c>
      <c r="AM82" s="206"/>
      <c r="AN82" s="205">
        <f t="shared" si="13"/>
        <v>1</v>
      </c>
      <c r="AO82" s="206"/>
      <c r="AP82" s="205">
        <f t="shared" si="14"/>
        <v>1</v>
      </c>
      <c r="AQ82" s="206"/>
      <c r="AR82" s="205">
        <f t="shared" si="15"/>
        <v>1</v>
      </c>
      <c r="AS82" s="206"/>
      <c r="AT82" s="205">
        <f t="shared" si="16"/>
        <v>1</v>
      </c>
      <c r="AU82" s="206"/>
      <c r="AV82" s="205">
        <f t="shared" si="17"/>
        <v>1</v>
      </c>
      <c r="AW82" s="206"/>
      <c r="AX82" s="205">
        <f t="shared" si="18"/>
        <v>1</v>
      </c>
      <c r="AY82" s="206"/>
      <c r="AZ82" s="206">
        <f t="shared" si="22"/>
        <v>6</v>
      </c>
      <c r="BA82" s="207">
        <f>AL82*'Tarifs RL'!A1+AN82*'Tarifs RL'!B1+AP82*'Tarifs RL'!C1+AR82*'Tarifs RL'!D1+AT82*'Tarifs RL'!E1+AV82*'Tarifs RL'!F1+AX82*'Tarifs RL'!G1+BE82</f>
        <v>5.8500000000000005</v>
      </c>
      <c r="BB82" s="208"/>
      <c r="BC82" s="209">
        <f t="shared" si="19"/>
        <v>1.0530000000000002</v>
      </c>
      <c r="BD82" s="210" t="s">
        <v>15</v>
      </c>
      <c r="BE82" s="211">
        <f t="shared" si="20"/>
        <v>0</v>
      </c>
      <c r="BF82" s="212"/>
      <c r="BG82" s="212"/>
      <c r="BH82" s="212"/>
      <c r="BI82" s="215"/>
      <c r="BJ82" s="230"/>
      <c r="BK82" s="238"/>
      <c r="BL82" s="241" t="s">
        <v>57</v>
      </c>
      <c r="BM82" s="73"/>
      <c r="BN82" s="243">
        <f t="shared" si="23"/>
        <v>5.8500000000000005</v>
      </c>
      <c r="BO82" s="73"/>
      <c r="BP82" s="73"/>
      <c r="BQ82" s="73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</row>
    <row r="83" spans="1:105" customFormat="1" ht="18" x14ac:dyDescent="0.25">
      <c r="A83" s="185"/>
      <c r="B83" s="186" t="s">
        <v>64</v>
      </c>
      <c r="C83" s="187">
        <v>6</v>
      </c>
      <c r="D83" s="188" t="s">
        <v>63</v>
      </c>
      <c r="E83" s="189"/>
      <c r="F83" s="201"/>
      <c r="G83" s="190"/>
      <c r="H83" s="190" t="s">
        <v>8</v>
      </c>
      <c r="I83" s="190"/>
      <c r="J83" s="190"/>
      <c r="K83" s="190" t="s">
        <v>12</v>
      </c>
      <c r="L83" s="200" t="s">
        <v>11</v>
      </c>
      <c r="M83" s="190"/>
      <c r="N83" s="190"/>
      <c r="O83" s="190"/>
      <c r="P83" s="190"/>
      <c r="Q83" s="200"/>
      <c r="R83" s="201"/>
      <c r="S83" s="190"/>
      <c r="T83" s="190"/>
      <c r="U83" s="190"/>
      <c r="V83" s="190"/>
      <c r="W83" s="190"/>
      <c r="X83" s="200"/>
      <c r="Y83" s="201"/>
      <c r="Z83" s="190"/>
      <c r="AA83" s="190"/>
      <c r="AB83" s="190"/>
      <c r="AC83" s="190"/>
      <c r="AD83" s="190"/>
      <c r="AE83" s="200"/>
      <c r="AF83" s="201"/>
      <c r="AG83" s="190"/>
      <c r="AH83" s="190"/>
      <c r="AI83" s="190"/>
      <c r="AJ83" s="190"/>
      <c r="AK83" s="204"/>
      <c r="AL83" s="205">
        <f t="shared" si="21"/>
        <v>0</v>
      </c>
      <c r="AM83" s="206"/>
      <c r="AN83" s="205">
        <f t="shared" si="13"/>
        <v>0</v>
      </c>
      <c r="AO83" s="206"/>
      <c r="AP83" s="205">
        <f t="shared" si="14"/>
        <v>1</v>
      </c>
      <c r="AQ83" s="206"/>
      <c r="AR83" s="205">
        <f t="shared" si="15"/>
        <v>0</v>
      </c>
      <c r="AS83" s="206"/>
      <c r="AT83" s="205">
        <f t="shared" si="16"/>
        <v>0</v>
      </c>
      <c r="AU83" s="206"/>
      <c r="AV83" s="205">
        <f t="shared" si="17"/>
        <v>1</v>
      </c>
      <c r="AW83" s="206"/>
      <c r="AX83" s="205">
        <f t="shared" si="18"/>
        <v>1</v>
      </c>
      <c r="AY83" s="206"/>
      <c r="AZ83" s="206">
        <f t="shared" si="22"/>
        <v>3</v>
      </c>
      <c r="BA83" s="207">
        <f>AL83*'Tarifs RL'!A1+AN83*'Tarifs RL'!B1+AP83*'Tarifs RL'!C1+AR83*'Tarifs RL'!D1+AT83*'Tarifs RL'!E1+AV83*'Tarifs RL'!F1+AX83*'Tarifs RL'!G1+BE83</f>
        <v>2.95</v>
      </c>
      <c r="BB83" s="208"/>
      <c r="BC83" s="209">
        <f t="shared" si="19"/>
        <v>0.53100000000000003</v>
      </c>
      <c r="BD83" s="210" t="s">
        <v>15</v>
      </c>
      <c r="BE83" s="211">
        <f t="shared" si="20"/>
        <v>0</v>
      </c>
      <c r="BF83" s="212"/>
      <c r="BG83" s="212"/>
      <c r="BH83" s="212"/>
      <c r="BI83" s="213"/>
      <c r="BJ83" s="230"/>
      <c r="BK83" s="237"/>
      <c r="BL83" s="241" t="s">
        <v>57</v>
      </c>
      <c r="BM83" s="69"/>
      <c r="BN83" s="243">
        <f t="shared" si="23"/>
        <v>2.95</v>
      </c>
      <c r="BO83" s="68"/>
      <c r="BP83" s="68"/>
      <c r="BQ83" s="70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</row>
    <row r="84" spans="1:105" customFormat="1" ht="18" x14ac:dyDescent="0.25">
      <c r="A84" s="185"/>
      <c r="B84" s="186" t="s">
        <v>64</v>
      </c>
      <c r="C84" s="187">
        <v>3</v>
      </c>
      <c r="D84" s="188" t="s">
        <v>63</v>
      </c>
      <c r="E84" s="189"/>
      <c r="F84" s="201"/>
      <c r="G84" s="190"/>
      <c r="H84" s="190" t="s">
        <v>8</v>
      </c>
      <c r="I84" s="190"/>
      <c r="J84" s="190"/>
      <c r="K84" s="190" t="s">
        <v>12</v>
      </c>
      <c r="L84" s="200" t="s">
        <v>11</v>
      </c>
      <c r="M84" s="190"/>
      <c r="N84" s="190"/>
      <c r="O84" s="190"/>
      <c r="P84" s="190"/>
      <c r="Q84" s="200"/>
      <c r="R84" s="201"/>
      <c r="S84" s="190"/>
      <c r="T84" s="190"/>
      <c r="U84" s="190"/>
      <c r="V84" s="190"/>
      <c r="W84" s="190"/>
      <c r="X84" s="200"/>
      <c r="Y84" s="201"/>
      <c r="Z84" s="190"/>
      <c r="AA84" s="190"/>
      <c r="AB84" s="190"/>
      <c r="AC84" s="190"/>
      <c r="AD84" s="190"/>
      <c r="AE84" s="200"/>
      <c r="AF84" s="201"/>
      <c r="AG84" s="190"/>
      <c r="AH84" s="190"/>
      <c r="AI84" s="190"/>
      <c r="AJ84" s="190"/>
      <c r="AK84" s="204"/>
      <c r="AL84" s="205">
        <f t="shared" si="21"/>
        <v>0</v>
      </c>
      <c r="AM84" s="206"/>
      <c r="AN84" s="205">
        <f t="shared" si="13"/>
        <v>0</v>
      </c>
      <c r="AO84" s="206"/>
      <c r="AP84" s="205">
        <f t="shared" si="14"/>
        <v>1</v>
      </c>
      <c r="AQ84" s="206"/>
      <c r="AR84" s="205">
        <f t="shared" si="15"/>
        <v>0</v>
      </c>
      <c r="AS84" s="206"/>
      <c r="AT84" s="205">
        <f t="shared" si="16"/>
        <v>0</v>
      </c>
      <c r="AU84" s="206"/>
      <c r="AV84" s="205">
        <f t="shared" si="17"/>
        <v>1</v>
      </c>
      <c r="AW84" s="206"/>
      <c r="AX84" s="205">
        <f t="shared" si="18"/>
        <v>1</v>
      </c>
      <c r="AY84" s="206"/>
      <c r="AZ84" s="206">
        <f t="shared" si="22"/>
        <v>3</v>
      </c>
      <c r="BA84" s="207">
        <f>AL84*'Tarifs RL'!A1+AN84*'Tarifs RL'!B1+AP84*'Tarifs RL'!C1+AR84*'Tarifs RL'!D1+AT84*'Tarifs RL'!E1+AV84*'Tarifs RL'!F1+AX84*'Tarifs RL'!G1+BE84</f>
        <v>2.95</v>
      </c>
      <c r="BB84" s="208"/>
      <c r="BC84" s="209">
        <f t="shared" si="19"/>
        <v>0.53100000000000003</v>
      </c>
      <c r="BD84" s="210" t="s">
        <v>15</v>
      </c>
      <c r="BE84" s="211">
        <f t="shared" si="20"/>
        <v>0</v>
      </c>
      <c r="BF84" s="212"/>
      <c r="BG84" s="212"/>
      <c r="BH84" s="212"/>
      <c r="BI84" s="213"/>
      <c r="BJ84" s="230"/>
      <c r="BK84" s="237"/>
      <c r="BL84" s="241" t="s">
        <v>57</v>
      </c>
      <c r="BM84" s="69"/>
      <c r="BN84" s="243">
        <f t="shared" si="23"/>
        <v>2.95</v>
      </c>
      <c r="BO84" s="68"/>
      <c r="BP84" s="68"/>
      <c r="BQ84" s="70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</row>
    <row r="85" spans="1:105" customFormat="1" ht="18" x14ac:dyDescent="0.25">
      <c r="A85" s="185"/>
      <c r="B85" s="186" t="s">
        <v>64</v>
      </c>
      <c r="C85" s="187">
        <v>4</v>
      </c>
      <c r="D85" s="188" t="s">
        <v>63</v>
      </c>
      <c r="E85" s="189"/>
      <c r="F85" s="201" t="s">
        <v>6</v>
      </c>
      <c r="G85" s="190" t="s">
        <v>7</v>
      </c>
      <c r="H85" s="190" t="s">
        <v>8</v>
      </c>
      <c r="I85" s="190" t="s">
        <v>9</v>
      </c>
      <c r="J85" s="190" t="s">
        <v>10</v>
      </c>
      <c r="K85" s="190" t="s">
        <v>12</v>
      </c>
      <c r="L85" s="200" t="s">
        <v>11</v>
      </c>
      <c r="M85" s="190"/>
      <c r="N85" s="190"/>
      <c r="O85" s="190"/>
      <c r="P85" s="190"/>
      <c r="Q85" s="200"/>
      <c r="R85" s="201"/>
      <c r="S85" s="190"/>
      <c r="T85" s="190"/>
      <c r="U85" s="190"/>
      <c r="V85" s="190"/>
      <c r="W85" s="190"/>
      <c r="X85" s="200"/>
      <c r="Y85" s="201"/>
      <c r="Z85" s="190"/>
      <c r="AA85" s="190"/>
      <c r="AB85" s="190"/>
      <c r="AC85" s="190"/>
      <c r="AD85" s="190"/>
      <c r="AE85" s="200"/>
      <c r="AF85" s="201"/>
      <c r="AG85" s="190"/>
      <c r="AH85" s="190"/>
      <c r="AI85" s="190"/>
      <c r="AJ85" s="190"/>
      <c r="AK85" s="204"/>
      <c r="AL85" s="205">
        <f t="shared" si="21"/>
        <v>1</v>
      </c>
      <c r="AM85" s="206"/>
      <c r="AN85" s="205">
        <f t="shared" si="13"/>
        <v>1</v>
      </c>
      <c r="AO85" s="206"/>
      <c r="AP85" s="205">
        <f t="shared" si="14"/>
        <v>1</v>
      </c>
      <c r="AQ85" s="206"/>
      <c r="AR85" s="205">
        <f t="shared" si="15"/>
        <v>1</v>
      </c>
      <c r="AS85" s="206"/>
      <c r="AT85" s="205">
        <f t="shared" si="16"/>
        <v>1</v>
      </c>
      <c r="AU85" s="206"/>
      <c r="AV85" s="205">
        <f t="shared" si="17"/>
        <v>1</v>
      </c>
      <c r="AW85" s="206"/>
      <c r="AX85" s="205">
        <f t="shared" si="18"/>
        <v>1</v>
      </c>
      <c r="AY85" s="206"/>
      <c r="AZ85" s="206">
        <f t="shared" si="22"/>
        <v>7</v>
      </c>
      <c r="BA85" s="207">
        <f>AL85*'Tarifs RL'!A1+AN85*'Tarifs RL'!B1+AP85*'Tarifs RL'!C1+AR85*'Tarifs RL'!D1+AT85*'Tarifs RL'!E1+AV85*'Tarifs RL'!F1+AX85*'Tarifs RL'!G1+BE85</f>
        <v>6.7500000000000009</v>
      </c>
      <c r="BB85" s="208"/>
      <c r="BC85" s="209">
        <f t="shared" si="19"/>
        <v>1.2150000000000001</v>
      </c>
      <c r="BD85" s="210" t="s">
        <v>15</v>
      </c>
      <c r="BE85" s="211">
        <f t="shared" si="20"/>
        <v>0</v>
      </c>
      <c r="BF85" s="212"/>
      <c r="BG85" s="212"/>
      <c r="BH85" s="212"/>
      <c r="BI85" s="213"/>
      <c r="BJ85" s="230"/>
      <c r="BK85" s="237"/>
      <c r="BL85" s="241" t="s">
        <v>57</v>
      </c>
      <c r="BM85" s="69"/>
      <c r="BN85" s="243">
        <f t="shared" si="23"/>
        <v>6.7500000000000009</v>
      </c>
      <c r="BO85" s="68"/>
      <c r="BP85" s="68"/>
      <c r="BQ85" s="70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</row>
    <row r="86" spans="1:105" customFormat="1" ht="18" x14ac:dyDescent="0.25">
      <c r="A86" s="185"/>
      <c r="B86" s="186" t="s">
        <v>64</v>
      </c>
      <c r="C86" s="187">
        <v>6</v>
      </c>
      <c r="D86" s="188" t="s">
        <v>63</v>
      </c>
      <c r="E86" s="189"/>
      <c r="F86" s="201" t="s">
        <v>6</v>
      </c>
      <c r="G86" s="190" t="s">
        <v>7</v>
      </c>
      <c r="H86" s="190" t="s">
        <v>8</v>
      </c>
      <c r="I86" s="190" t="s">
        <v>9</v>
      </c>
      <c r="J86" s="190" t="s">
        <v>10</v>
      </c>
      <c r="K86" s="190" t="s">
        <v>12</v>
      </c>
      <c r="L86" s="200" t="s">
        <v>11</v>
      </c>
      <c r="M86" s="190"/>
      <c r="N86" s="190"/>
      <c r="O86" s="190"/>
      <c r="P86" s="190"/>
      <c r="Q86" s="200"/>
      <c r="R86" s="201"/>
      <c r="S86" s="190"/>
      <c r="T86" s="190"/>
      <c r="U86" s="190"/>
      <c r="V86" s="190"/>
      <c r="W86" s="190"/>
      <c r="X86" s="200"/>
      <c r="Y86" s="201"/>
      <c r="Z86" s="190"/>
      <c r="AA86" s="190"/>
      <c r="AB86" s="190"/>
      <c r="AC86" s="190"/>
      <c r="AD86" s="190"/>
      <c r="AE86" s="200"/>
      <c r="AF86" s="201"/>
      <c r="AG86" s="190"/>
      <c r="AH86" s="190"/>
      <c r="AI86" s="190"/>
      <c r="AJ86" s="190"/>
      <c r="AK86" s="204"/>
      <c r="AL86" s="205">
        <f t="shared" si="21"/>
        <v>1</v>
      </c>
      <c r="AM86" s="206"/>
      <c r="AN86" s="205">
        <f t="shared" si="13"/>
        <v>1</v>
      </c>
      <c r="AO86" s="206"/>
      <c r="AP86" s="205">
        <f t="shared" si="14"/>
        <v>1</v>
      </c>
      <c r="AQ86" s="206"/>
      <c r="AR86" s="205">
        <f t="shared" si="15"/>
        <v>1</v>
      </c>
      <c r="AS86" s="206"/>
      <c r="AT86" s="205">
        <f t="shared" si="16"/>
        <v>1</v>
      </c>
      <c r="AU86" s="206"/>
      <c r="AV86" s="205">
        <f t="shared" si="17"/>
        <v>1</v>
      </c>
      <c r="AW86" s="206"/>
      <c r="AX86" s="205">
        <f t="shared" si="18"/>
        <v>1</v>
      </c>
      <c r="AY86" s="206"/>
      <c r="AZ86" s="206">
        <f t="shared" si="22"/>
        <v>7</v>
      </c>
      <c r="BA86" s="207">
        <f>AL86*'Tarifs RL'!A1+AN86*'Tarifs RL'!B1+AP86*'Tarifs RL'!C1+AR86*'Tarifs RL'!D1+AT86*'Tarifs RL'!E1+AV86*'Tarifs RL'!F1+AX86*'Tarifs RL'!G1+BE86</f>
        <v>6.7500000000000009</v>
      </c>
      <c r="BB86" s="208"/>
      <c r="BC86" s="209">
        <f t="shared" si="19"/>
        <v>1.2150000000000001</v>
      </c>
      <c r="BD86" s="210" t="s">
        <v>15</v>
      </c>
      <c r="BE86" s="211">
        <f t="shared" si="20"/>
        <v>0</v>
      </c>
      <c r="BF86" s="212"/>
      <c r="BG86" s="212"/>
      <c r="BH86" s="212"/>
      <c r="BI86" s="213"/>
      <c r="BJ86" s="230"/>
      <c r="BK86" s="237"/>
      <c r="BL86" s="241" t="s">
        <v>57</v>
      </c>
      <c r="BM86" s="69"/>
      <c r="BN86" s="243">
        <f t="shared" si="23"/>
        <v>6.7500000000000009</v>
      </c>
      <c r="BO86" s="68"/>
      <c r="BP86" s="68"/>
      <c r="BQ86" s="70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</row>
    <row r="87" spans="1:105" customFormat="1" ht="18" x14ac:dyDescent="0.25">
      <c r="A87" s="195" t="s">
        <v>48</v>
      </c>
      <c r="B87" s="186" t="s">
        <v>64</v>
      </c>
      <c r="C87" s="191">
        <v>14</v>
      </c>
      <c r="D87" s="188" t="s">
        <v>63</v>
      </c>
      <c r="E87" s="189"/>
      <c r="F87" s="201"/>
      <c r="G87" s="190" t="s">
        <v>7</v>
      </c>
      <c r="H87" s="190" t="s">
        <v>8</v>
      </c>
      <c r="I87" s="190" t="s">
        <v>9</v>
      </c>
      <c r="J87" s="190" t="s">
        <v>10</v>
      </c>
      <c r="K87" s="190" t="s">
        <v>12</v>
      </c>
      <c r="L87" s="200" t="s">
        <v>11</v>
      </c>
      <c r="M87" s="190"/>
      <c r="N87" s="190"/>
      <c r="O87" s="190"/>
      <c r="P87" s="190"/>
      <c r="Q87" s="200"/>
      <c r="R87" s="201"/>
      <c r="S87" s="190"/>
      <c r="T87" s="190"/>
      <c r="U87" s="190"/>
      <c r="V87" s="190"/>
      <c r="W87" s="190"/>
      <c r="X87" s="200"/>
      <c r="Y87" s="201"/>
      <c r="Z87" s="190"/>
      <c r="AA87" s="190"/>
      <c r="AB87" s="190"/>
      <c r="AC87" s="190"/>
      <c r="AD87" s="190"/>
      <c r="AE87" s="200"/>
      <c r="AF87" s="201"/>
      <c r="AG87" s="190"/>
      <c r="AH87" s="190"/>
      <c r="AI87" s="190"/>
      <c r="AJ87" s="190"/>
      <c r="AK87" s="214"/>
      <c r="AL87" s="205">
        <f t="shared" si="21"/>
        <v>0</v>
      </c>
      <c r="AM87" s="206"/>
      <c r="AN87" s="205">
        <f t="shared" si="13"/>
        <v>1</v>
      </c>
      <c r="AO87" s="206"/>
      <c r="AP87" s="205">
        <f t="shared" si="14"/>
        <v>1</v>
      </c>
      <c r="AQ87" s="206"/>
      <c r="AR87" s="205">
        <f t="shared" si="15"/>
        <v>1</v>
      </c>
      <c r="AS87" s="206"/>
      <c r="AT87" s="205">
        <f t="shared" si="16"/>
        <v>1</v>
      </c>
      <c r="AU87" s="206"/>
      <c r="AV87" s="205">
        <f t="shared" si="17"/>
        <v>1</v>
      </c>
      <c r="AW87" s="206"/>
      <c r="AX87" s="205">
        <f t="shared" si="18"/>
        <v>1</v>
      </c>
      <c r="AY87" s="206"/>
      <c r="AZ87" s="206">
        <f t="shared" si="22"/>
        <v>6</v>
      </c>
      <c r="BA87" s="207">
        <f>AL87*'Tarifs RL'!A1+AN87*'Tarifs RL'!B1+AP87*'Tarifs RL'!C1+AR87*'Tarifs RL'!D1+AT87*'Tarifs RL'!E1+AV87*'Tarifs RL'!F1+AX87*'Tarifs RL'!G1+BE87</f>
        <v>5.8500000000000005</v>
      </c>
      <c r="BB87" s="208"/>
      <c r="BC87" s="209">
        <f t="shared" si="19"/>
        <v>1.0530000000000002</v>
      </c>
      <c r="BD87" s="210" t="s">
        <v>15</v>
      </c>
      <c r="BE87" s="211">
        <f t="shared" si="20"/>
        <v>0</v>
      </c>
      <c r="BF87" s="212"/>
      <c r="BG87" s="212"/>
      <c r="BH87" s="212"/>
      <c r="BI87" s="213"/>
      <c r="BJ87" s="230"/>
      <c r="BK87" s="237"/>
      <c r="BL87" s="241" t="s">
        <v>57</v>
      </c>
      <c r="BM87" s="69"/>
      <c r="BN87" s="243">
        <f t="shared" si="23"/>
        <v>5.8500000000000005</v>
      </c>
      <c r="BO87" s="68"/>
      <c r="BP87" s="68"/>
      <c r="BQ87" s="70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</row>
    <row r="88" spans="1:105" customFormat="1" ht="18" x14ac:dyDescent="0.25">
      <c r="A88" s="185"/>
      <c r="B88" s="186" t="s">
        <v>64</v>
      </c>
      <c r="C88" s="187">
        <v>16</v>
      </c>
      <c r="D88" s="188" t="s">
        <v>63</v>
      </c>
      <c r="E88" s="189"/>
      <c r="F88" s="201" t="s">
        <v>6</v>
      </c>
      <c r="G88" s="190" t="s">
        <v>7</v>
      </c>
      <c r="H88" s="190" t="s">
        <v>8</v>
      </c>
      <c r="I88" s="190" t="s">
        <v>9</v>
      </c>
      <c r="J88" s="190" t="s">
        <v>10</v>
      </c>
      <c r="K88" s="190" t="s">
        <v>12</v>
      </c>
      <c r="L88" s="200" t="s">
        <v>11</v>
      </c>
      <c r="M88" s="190"/>
      <c r="N88" s="190"/>
      <c r="O88" s="190"/>
      <c r="P88" s="190"/>
      <c r="Q88" s="200"/>
      <c r="R88" s="201"/>
      <c r="S88" s="190"/>
      <c r="T88" s="190"/>
      <c r="U88" s="190"/>
      <c r="V88" s="190"/>
      <c r="W88" s="190"/>
      <c r="X88" s="200"/>
      <c r="Y88" s="201"/>
      <c r="Z88" s="190"/>
      <c r="AA88" s="190"/>
      <c r="AB88" s="190"/>
      <c r="AC88" s="190"/>
      <c r="AD88" s="190"/>
      <c r="AE88" s="200"/>
      <c r="AF88" s="201"/>
      <c r="AG88" s="190"/>
      <c r="AH88" s="190"/>
      <c r="AI88" s="190"/>
      <c r="AJ88" s="190"/>
      <c r="AK88" s="204"/>
      <c r="AL88" s="205">
        <f t="shared" si="21"/>
        <v>1</v>
      </c>
      <c r="AM88" s="206"/>
      <c r="AN88" s="205">
        <f t="shared" si="13"/>
        <v>1</v>
      </c>
      <c r="AO88" s="206"/>
      <c r="AP88" s="205">
        <f t="shared" si="14"/>
        <v>1</v>
      </c>
      <c r="AQ88" s="206"/>
      <c r="AR88" s="205">
        <f t="shared" si="15"/>
        <v>1</v>
      </c>
      <c r="AS88" s="206"/>
      <c r="AT88" s="205">
        <f t="shared" si="16"/>
        <v>1</v>
      </c>
      <c r="AU88" s="206"/>
      <c r="AV88" s="205">
        <f t="shared" si="17"/>
        <v>1</v>
      </c>
      <c r="AW88" s="206"/>
      <c r="AX88" s="205">
        <f t="shared" si="18"/>
        <v>1</v>
      </c>
      <c r="AY88" s="206"/>
      <c r="AZ88" s="206">
        <f t="shared" si="22"/>
        <v>7</v>
      </c>
      <c r="BA88" s="207">
        <f>AL88*'Tarifs RL'!A1+AN88*'Tarifs RL'!B1+AP88*'Tarifs RL'!C1+AR88*'Tarifs RL'!D1+AT88*'Tarifs RL'!E1+AV88*'Tarifs RL'!F1+AX88*'Tarifs RL'!G1+BE88</f>
        <v>6.7500000000000009</v>
      </c>
      <c r="BB88" s="208"/>
      <c r="BC88" s="209">
        <f t="shared" si="19"/>
        <v>1.2150000000000001</v>
      </c>
      <c r="BD88" s="210" t="s">
        <v>15</v>
      </c>
      <c r="BE88" s="211">
        <f t="shared" si="20"/>
        <v>0</v>
      </c>
      <c r="BF88" s="212"/>
      <c r="BG88" s="212"/>
      <c r="BH88" s="212"/>
      <c r="BI88" s="213"/>
      <c r="BJ88" s="230"/>
      <c r="BK88" s="237"/>
      <c r="BL88" s="241" t="s">
        <v>57</v>
      </c>
      <c r="BM88" s="69"/>
      <c r="BN88" s="243">
        <f t="shared" si="23"/>
        <v>6.7500000000000009</v>
      </c>
      <c r="BO88" s="68"/>
      <c r="BP88" s="68"/>
      <c r="BQ88" s="70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</row>
    <row r="89" spans="1:105" customFormat="1" ht="18" x14ac:dyDescent="0.25">
      <c r="A89" s="185"/>
      <c r="B89" s="186" t="s">
        <v>64</v>
      </c>
      <c r="C89" s="187">
        <v>20</v>
      </c>
      <c r="D89" s="188" t="s">
        <v>63</v>
      </c>
      <c r="E89" s="189"/>
      <c r="F89" s="201" t="s">
        <v>6</v>
      </c>
      <c r="G89" s="190" t="s">
        <v>7</v>
      </c>
      <c r="H89" s="190" t="s">
        <v>8</v>
      </c>
      <c r="I89" s="190" t="s">
        <v>9</v>
      </c>
      <c r="J89" s="190" t="s">
        <v>10</v>
      </c>
      <c r="K89" s="190" t="s">
        <v>12</v>
      </c>
      <c r="L89" s="200" t="s">
        <v>11</v>
      </c>
      <c r="M89" s="190"/>
      <c r="N89" s="190"/>
      <c r="O89" s="190"/>
      <c r="P89" s="190"/>
      <c r="Q89" s="200"/>
      <c r="R89" s="201"/>
      <c r="S89" s="190"/>
      <c r="T89" s="190"/>
      <c r="U89" s="190"/>
      <c r="V89" s="190"/>
      <c r="W89" s="190"/>
      <c r="X89" s="200"/>
      <c r="Y89" s="201"/>
      <c r="Z89" s="190"/>
      <c r="AA89" s="190"/>
      <c r="AB89" s="190"/>
      <c r="AC89" s="190"/>
      <c r="AD89" s="190"/>
      <c r="AE89" s="200"/>
      <c r="AF89" s="201"/>
      <c r="AG89" s="190"/>
      <c r="AH89" s="190"/>
      <c r="AI89" s="190"/>
      <c r="AJ89" s="190"/>
      <c r="AK89" s="204"/>
      <c r="AL89" s="205">
        <f t="shared" si="21"/>
        <v>1</v>
      </c>
      <c r="AM89" s="206"/>
      <c r="AN89" s="205">
        <f t="shared" si="13"/>
        <v>1</v>
      </c>
      <c r="AO89" s="206"/>
      <c r="AP89" s="205">
        <f t="shared" si="14"/>
        <v>1</v>
      </c>
      <c r="AQ89" s="206"/>
      <c r="AR89" s="205">
        <f t="shared" si="15"/>
        <v>1</v>
      </c>
      <c r="AS89" s="206"/>
      <c r="AT89" s="205">
        <f t="shared" si="16"/>
        <v>1</v>
      </c>
      <c r="AU89" s="206"/>
      <c r="AV89" s="205">
        <f t="shared" si="17"/>
        <v>1</v>
      </c>
      <c r="AW89" s="206"/>
      <c r="AX89" s="205">
        <f t="shared" si="18"/>
        <v>1</v>
      </c>
      <c r="AY89" s="206"/>
      <c r="AZ89" s="206">
        <f t="shared" si="22"/>
        <v>7</v>
      </c>
      <c r="BA89" s="207">
        <f>AL89*'Tarifs RL'!A1+AN89*'Tarifs RL'!B1+AP89*'Tarifs RL'!C1+AR89*'Tarifs RL'!D1+AT89*'Tarifs RL'!E1+AV89*'Tarifs RL'!F1+AX89*'Tarifs RL'!G1+BE89</f>
        <v>6.7500000000000009</v>
      </c>
      <c r="BB89" s="208"/>
      <c r="BC89" s="209">
        <f t="shared" si="19"/>
        <v>1.2150000000000001</v>
      </c>
      <c r="BD89" s="210" t="s">
        <v>15</v>
      </c>
      <c r="BE89" s="211">
        <f t="shared" si="20"/>
        <v>0</v>
      </c>
      <c r="BF89" s="212"/>
      <c r="BG89" s="212"/>
      <c r="BH89" s="212"/>
      <c r="BI89" s="213"/>
      <c r="BJ89" s="230"/>
      <c r="BK89" s="237"/>
      <c r="BL89" s="241" t="s">
        <v>57</v>
      </c>
      <c r="BM89" s="69"/>
      <c r="BN89" s="243">
        <f t="shared" si="23"/>
        <v>6.7500000000000009</v>
      </c>
      <c r="BO89" s="68"/>
      <c r="BP89" s="68"/>
      <c r="BQ89" s="70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</row>
    <row r="90" spans="1:105" customFormat="1" ht="18" x14ac:dyDescent="0.25">
      <c r="A90" s="185"/>
      <c r="B90" s="186" t="s">
        <v>64</v>
      </c>
      <c r="C90" s="187">
        <v>11</v>
      </c>
      <c r="D90" s="188" t="s">
        <v>63</v>
      </c>
      <c r="E90" s="189"/>
      <c r="F90" s="201"/>
      <c r="G90" s="190"/>
      <c r="H90" s="190" t="s">
        <v>8</v>
      </c>
      <c r="I90" s="190"/>
      <c r="J90" s="190"/>
      <c r="K90" s="190"/>
      <c r="L90" s="200" t="s">
        <v>11</v>
      </c>
      <c r="M90" s="190"/>
      <c r="N90" s="190"/>
      <c r="O90" s="190"/>
      <c r="P90" s="190"/>
      <c r="Q90" s="200"/>
      <c r="R90" s="201"/>
      <c r="S90" s="190"/>
      <c r="T90" s="190"/>
      <c r="U90" s="190"/>
      <c r="V90" s="190"/>
      <c r="W90" s="190"/>
      <c r="X90" s="200"/>
      <c r="Y90" s="201"/>
      <c r="Z90" s="190"/>
      <c r="AA90" s="190"/>
      <c r="AB90" s="190"/>
      <c r="AC90" s="190"/>
      <c r="AD90" s="190"/>
      <c r="AE90" s="200"/>
      <c r="AF90" s="201"/>
      <c r="AG90" s="190"/>
      <c r="AH90" s="190"/>
      <c r="AI90" s="190"/>
      <c r="AJ90" s="190"/>
      <c r="AK90" s="204"/>
      <c r="AL90" s="205">
        <f t="shared" si="21"/>
        <v>0</v>
      </c>
      <c r="AM90" s="206"/>
      <c r="AN90" s="205">
        <f t="shared" si="13"/>
        <v>0</v>
      </c>
      <c r="AO90" s="206"/>
      <c r="AP90" s="205">
        <f t="shared" si="14"/>
        <v>1</v>
      </c>
      <c r="AQ90" s="206"/>
      <c r="AR90" s="205">
        <f t="shared" si="15"/>
        <v>0</v>
      </c>
      <c r="AS90" s="206"/>
      <c r="AT90" s="205">
        <f t="shared" si="16"/>
        <v>0</v>
      </c>
      <c r="AU90" s="206"/>
      <c r="AV90" s="205">
        <f t="shared" si="17"/>
        <v>0</v>
      </c>
      <c r="AW90" s="206"/>
      <c r="AX90" s="205">
        <f t="shared" si="18"/>
        <v>1</v>
      </c>
      <c r="AY90" s="206"/>
      <c r="AZ90" s="206">
        <f t="shared" si="22"/>
        <v>2</v>
      </c>
      <c r="BA90" s="207">
        <f>AL90*'Tarifs RL'!A1+AN90*'Tarifs RL'!B1+AP90*'Tarifs RL'!C1+AR90*'Tarifs RL'!D1+AT90*'Tarifs RL'!E1+AV90*'Tarifs RL'!F1+AX90*'Tarifs RL'!G1+BE90</f>
        <v>2.0499999999999998</v>
      </c>
      <c r="BB90" s="208"/>
      <c r="BC90" s="209">
        <f t="shared" si="19"/>
        <v>0.36899999999999994</v>
      </c>
      <c r="BD90" s="210" t="s">
        <v>15</v>
      </c>
      <c r="BE90" s="211">
        <f t="shared" si="20"/>
        <v>0</v>
      </c>
      <c r="BF90" s="212"/>
      <c r="BG90" s="212"/>
      <c r="BH90" s="212"/>
      <c r="BI90" s="213"/>
      <c r="BJ90" s="230"/>
      <c r="BK90" s="237"/>
      <c r="BL90" s="241" t="s">
        <v>57</v>
      </c>
      <c r="BM90" s="69"/>
      <c r="BN90" s="243">
        <f t="shared" si="23"/>
        <v>2.0499999999999998</v>
      </c>
      <c r="BO90" s="68"/>
      <c r="BP90" s="68"/>
      <c r="BQ90" s="70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</row>
    <row r="91" spans="1:105" customFormat="1" ht="18" x14ac:dyDescent="0.25">
      <c r="A91" s="185"/>
      <c r="B91" s="186" t="s">
        <v>64</v>
      </c>
      <c r="C91" s="187">
        <v>26</v>
      </c>
      <c r="D91" s="188" t="s">
        <v>63</v>
      </c>
      <c r="E91" s="189"/>
      <c r="F91" s="201" t="s">
        <v>6</v>
      </c>
      <c r="G91" s="190" t="s">
        <v>7</v>
      </c>
      <c r="H91" s="190" t="s">
        <v>8</v>
      </c>
      <c r="I91" s="190" t="s">
        <v>9</v>
      </c>
      <c r="J91" s="190" t="s">
        <v>10</v>
      </c>
      <c r="K91" s="190" t="s">
        <v>12</v>
      </c>
      <c r="L91" s="200" t="s">
        <v>11</v>
      </c>
      <c r="M91" s="190"/>
      <c r="N91" s="190"/>
      <c r="O91" s="190"/>
      <c r="P91" s="190"/>
      <c r="Q91" s="200"/>
      <c r="R91" s="201"/>
      <c r="S91" s="190"/>
      <c r="T91" s="190"/>
      <c r="U91" s="190"/>
      <c r="V91" s="190"/>
      <c r="W91" s="190"/>
      <c r="X91" s="200"/>
      <c r="Y91" s="201"/>
      <c r="Z91" s="190"/>
      <c r="AA91" s="190"/>
      <c r="AB91" s="190"/>
      <c r="AC91" s="190"/>
      <c r="AD91" s="190"/>
      <c r="AE91" s="200"/>
      <c r="AF91" s="201"/>
      <c r="AG91" s="190"/>
      <c r="AH91" s="190"/>
      <c r="AI91" s="190"/>
      <c r="AJ91" s="190"/>
      <c r="AK91" s="204"/>
      <c r="AL91" s="205">
        <f t="shared" si="21"/>
        <v>1</v>
      </c>
      <c r="AM91" s="206"/>
      <c r="AN91" s="205">
        <f t="shared" si="13"/>
        <v>1</v>
      </c>
      <c r="AO91" s="206"/>
      <c r="AP91" s="205">
        <f t="shared" si="14"/>
        <v>1</v>
      </c>
      <c r="AQ91" s="206"/>
      <c r="AR91" s="205">
        <f t="shared" si="15"/>
        <v>1</v>
      </c>
      <c r="AS91" s="206"/>
      <c r="AT91" s="205">
        <f t="shared" si="16"/>
        <v>1</v>
      </c>
      <c r="AU91" s="206"/>
      <c r="AV91" s="205">
        <f t="shared" si="17"/>
        <v>1</v>
      </c>
      <c r="AW91" s="206"/>
      <c r="AX91" s="205">
        <f t="shared" si="18"/>
        <v>1</v>
      </c>
      <c r="AY91" s="206"/>
      <c r="AZ91" s="206">
        <f t="shared" si="22"/>
        <v>7</v>
      </c>
      <c r="BA91" s="207">
        <f>AL91*'Tarifs RL'!A1+AN91*'Tarifs RL'!B1+AP91*'Tarifs RL'!C1+AR91*'Tarifs RL'!D1+AT91*'Tarifs RL'!E1+AV91*'Tarifs RL'!F1+AX91*'Tarifs RL'!G1+BE91</f>
        <v>6.7500000000000009</v>
      </c>
      <c r="BB91" s="208"/>
      <c r="BC91" s="209">
        <f t="shared" si="19"/>
        <v>1.2150000000000001</v>
      </c>
      <c r="BD91" s="210" t="s">
        <v>15</v>
      </c>
      <c r="BE91" s="211">
        <f t="shared" si="20"/>
        <v>0</v>
      </c>
      <c r="BF91" s="212"/>
      <c r="BG91" s="212"/>
      <c r="BH91" s="212"/>
      <c r="BI91" s="213"/>
      <c r="BJ91" s="230"/>
      <c r="BK91" s="237"/>
      <c r="BL91" s="241" t="s">
        <v>57</v>
      </c>
      <c r="BM91" s="69"/>
      <c r="BN91" s="243">
        <f t="shared" si="23"/>
        <v>6.7500000000000009</v>
      </c>
      <c r="BO91" s="68"/>
      <c r="BP91" s="68"/>
      <c r="BQ91" s="70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</row>
    <row r="92" spans="1:105" customFormat="1" ht="18" x14ac:dyDescent="0.25">
      <c r="A92" s="185"/>
      <c r="B92" s="186" t="s">
        <v>64</v>
      </c>
      <c r="C92" s="187">
        <v>17</v>
      </c>
      <c r="D92" s="188" t="s">
        <v>63</v>
      </c>
      <c r="E92" s="189"/>
      <c r="F92" s="201"/>
      <c r="G92" s="190"/>
      <c r="H92" s="190"/>
      <c r="I92" s="190"/>
      <c r="J92" s="190"/>
      <c r="K92" s="190" t="s">
        <v>12</v>
      </c>
      <c r="L92" s="200" t="s">
        <v>11</v>
      </c>
      <c r="M92" s="190"/>
      <c r="N92" s="190"/>
      <c r="O92" s="190"/>
      <c r="P92" s="190"/>
      <c r="Q92" s="200"/>
      <c r="R92" s="201"/>
      <c r="S92" s="190"/>
      <c r="T92" s="190"/>
      <c r="U92" s="190"/>
      <c r="V92" s="190"/>
      <c r="W92" s="190"/>
      <c r="X92" s="200"/>
      <c r="Y92" s="201"/>
      <c r="Z92" s="190"/>
      <c r="AA92" s="190"/>
      <c r="AB92" s="190"/>
      <c r="AC92" s="190"/>
      <c r="AD92" s="190"/>
      <c r="AE92" s="200"/>
      <c r="AF92" s="201"/>
      <c r="AG92" s="190"/>
      <c r="AH92" s="190"/>
      <c r="AI92" s="190"/>
      <c r="AJ92" s="190"/>
      <c r="AK92" s="204"/>
      <c r="AL92" s="205">
        <f t="shared" si="21"/>
        <v>0</v>
      </c>
      <c r="AM92" s="206"/>
      <c r="AN92" s="205">
        <f t="shared" si="13"/>
        <v>0</v>
      </c>
      <c r="AO92" s="206"/>
      <c r="AP92" s="205">
        <f t="shared" si="14"/>
        <v>0</v>
      </c>
      <c r="AQ92" s="206"/>
      <c r="AR92" s="205">
        <f t="shared" si="15"/>
        <v>0</v>
      </c>
      <c r="AS92" s="206"/>
      <c r="AT92" s="205">
        <f t="shared" si="16"/>
        <v>0</v>
      </c>
      <c r="AU92" s="206"/>
      <c r="AV92" s="205">
        <f t="shared" si="17"/>
        <v>1</v>
      </c>
      <c r="AW92" s="206"/>
      <c r="AX92" s="205">
        <f t="shared" si="18"/>
        <v>1</v>
      </c>
      <c r="AY92" s="206"/>
      <c r="AZ92" s="206">
        <f t="shared" si="22"/>
        <v>2</v>
      </c>
      <c r="BA92" s="207">
        <f>AL92*'Tarifs RL'!A1+AN92*'Tarifs RL'!B1+AP92*'Tarifs RL'!C1+AR92*'Tarifs RL'!D1+AT92*'Tarifs RL'!E1+AV92*'Tarifs RL'!F1+AX92*'Tarifs RL'!G1+BE92</f>
        <v>1.85</v>
      </c>
      <c r="BB92" s="208"/>
      <c r="BC92" s="209">
        <f t="shared" si="19"/>
        <v>0.33300000000000002</v>
      </c>
      <c r="BD92" s="210" t="s">
        <v>15</v>
      </c>
      <c r="BE92" s="211">
        <f t="shared" si="20"/>
        <v>0</v>
      </c>
      <c r="BF92" s="212"/>
      <c r="BG92" s="212"/>
      <c r="BH92" s="212"/>
      <c r="BI92" s="213"/>
      <c r="BJ92" s="230"/>
      <c r="BK92" s="237"/>
      <c r="BL92" s="241" t="s">
        <v>57</v>
      </c>
      <c r="BM92" s="69"/>
      <c r="BN92" s="243">
        <f t="shared" si="23"/>
        <v>1.85</v>
      </c>
      <c r="BO92" s="68"/>
      <c r="BP92" s="68"/>
      <c r="BQ92" s="70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</row>
    <row r="93" spans="1:105" customFormat="1" ht="18" x14ac:dyDescent="0.25">
      <c r="A93" s="185"/>
      <c r="B93" s="186" t="s">
        <v>64</v>
      </c>
      <c r="C93" s="187">
        <v>14</v>
      </c>
      <c r="D93" s="188" t="s">
        <v>63</v>
      </c>
      <c r="E93" s="189"/>
      <c r="F93" s="201"/>
      <c r="G93" s="190"/>
      <c r="H93" s="190"/>
      <c r="I93" s="190"/>
      <c r="J93" s="190"/>
      <c r="K93" s="190" t="s">
        <v>12</v>
      </c>
      <c r="L93" s="200" t="s">
        <v>11</v>
      </c>
      <c r="M93" s="190"/>
      <c r="N93" s="190"/>
      <c r="O93" s="190"/>
      <c r="P93" s="190"/>
      <c r="Q93" s="200"/>
      <c r="R93" s="201"/>
      <c r="S93" s="190"/>
      <c r="T93" s="190"/>
      <c r="U93" s="190"/>
      <c r="V93" s="190"/>
      <c r="W93" s="190"/>
      <c r="X93" s="200"/>
      <c r="Y93" s="201"/>
      <c r="Z93" s="190"/>
      <c r="AA93" s="190"/>
      <c r="AB93" s="190"/>
      <c r="AC93" s="190"/>
      <c r="AD93" s="190"/>
      <c r="AE93" s="200"/>
      <c r="AF93" s="201"/>
      <c r="AG93" s="190"/>
      <c r="AH93" s="190"/>
      <c r="AI93" s="190"/>
      <c r="AJ93" s="190"/>
      <c r="AK93" s="204"/>
      <c r="AL93" s="205">
        <f t="shared" si="21"/>
        <v>0</v>
      </c>
      <c r="AM93" s="206"/>
      <c r="AN93" s="205">
        <f t="shared" si="13"/>
        <v>0</v>
      </c>
      <c r="AO93" s="206"/>
      <c r="AP93" s="205">
        <f t="shared" si="14"/>
        <v>0</v>
      </c>
      <c r="AQ93" s="206"/>
      <c r="AR93" s="205">
        <f t="shared" si="15"/>
        <v>0</v>
      </c>
      <c r="AS93" s="206"/>
      <c r="AT93" s="205">
        <f t="shared" si="16"/>
        <v>0</v>
      </c>
      <c r="AU93" s="206"/>
      <c r="AV93" s="205">
        <f t="shared" si="17"/>
        <v>1</v>
      </c>
      <c r="AW93" s="206"/>
      <c r="AX93" s="205">
        <f t="shared" si="18"/>
        <v>1</v>
      </c>
      <c r="AY93" s="206"/>
      <c r="AZ93" s="206">
        <f t="shared" si="22"/>
        <v>2</v>
      </c>
      <c r="BA93" s="207">
        <f>AL93*'Tarifs RL'!A1+AN93*'Tarifs RL'!B1+AP93*'Tarifs RL'!C1+AR93*'Tarifs RL'!D1+AT93*'Tarifs RL'!E1+AV93*'Tarifs RL'!F1+AX93*'Tarifs RL'!G1+BE93</f>
        <v>1.85</v>
      </c>
      <c r="BB93" s="208"/>
      <c r="BC93" s="209">
        <f t="shared" si="19"/>
        <v>0.33300000000000002</v>
      </c>
      <c r="BD93" s="210" t="s">
        <v>15</v>
      </c>
      <c r="BE93" s="211">
        <f t="shared" si="20"/>
        <v>0</v>
      </c>
      <c r="BF93" s="212"/>
      <c r="BG93" s="212"/>
      <c r="BH93" s="212"/>
      <c r="BI93" s="213"/>
      <c r="BJ93" s="230"/>
      <c r="BK93" s="237"/>
      <c r="BL93" s="241" t="s">
        <v>57</v>
      </c>
      <c r="BM93" s="69"/>
      <c r="BN93" s="243">
        <f t="shared" si="23"/>
        <v>1.85</v>
      </c>
      <c r="BO93" s="68"/>
      <c r="BP93" s="68"/>
      <c r="BQ93" s="70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</row>
    <row r="94" spans="1:105" customFormat="1" ht="18" x14ac:dyDescent="0.25">
      <c r="A94" s="185"/>
      <c r="B94" s="186" t="s">
        <v>64</v>
      </c>
      <c r="C94" s="187">
        <v>10</v>
      </c>
      <c r="D94" s="188" t="s">
        <v>63</v>
      </c>
      <c r="E94" s="189"/>
      <c r="F94" s="201"/>
      <c r="G94" s="190" t="s">
        <v>7</v>
      </c>
      <c r="H94" s="190" t="s">
        <v>8</v>
      </c>
      <c r="I94" s="190" t="s">
        <v>9</v>
      </c>
      <c r="J94" s="190" t="s">
        <v>10</v>
      </c>
      <c r="K94" s="190" t="s">
        <v>12</v>
      </c>
      <c r="L94" s="200" t="s">
        <v>11</v>
      </c>
      <c r="M94" s="190"/>
      <c r="N94" s="190"/>
      <c r="O94" s="190"/>
      <c r="P94" s="190"/>
      <c r="Q94" s="200"/>
      <c r="R94" s="201"/>
      <c r="S94" s="190"/>
      <c r="T94" s="190"/>
      <c r="U94" s="190"/>
      <c r="V94" s="190"/>
      <c r="W94" s="190"/>
      <c r="X94" s="200"/>
      <c r="Y94" s="201"/>
      <c r="Z94" s="190"/>
      <c r="AA94" s="190"/>
      <c r="AB94" s="190"/>
      <c r="AC94" s="190"/>
      <c r="AD94" s="190"/>
      <c r="AE94" s="200"/>
      <c r="AF94" s="201"/>
      <c r="AG94" s="190"/>
      <c r="AH94" s="190"/>
      <c r="AI94" s="190"/>
      <c r="AJ94" s="190"/>
      <c r="AK94" s="204"/>
      <c r="AL94" s="205">
        <f t="shared" si="21"/>
        <v>0</v>
      </c>
      <c r="AM94" s="206"/>
      <c r="AN94" s="205">
        <f t="shared" si="13"/>
        <v>1</v>
      </c>
      <c r="AO94" s="206"/>
      <c r="AP94" s="205">
        <f t="shared" si="14"/>
        <v>1</v>
      </c>
      <c r="AQ94" s="206"/>
      <c r="AR94" s="205">
        <f t="shared" si="15"/>
        <v>1</v>
      </c>
      <c r="AS94" s="206"/>
      <c r="AT94" s="205">
        <f t="shared" si="16"/>
        <v>1</v>
      </c>
      <c r="AU94" s="206"/>
      <c r="AV94" s="205">
        <f t="shared" si="17"/>
        <v>1</v>
      </c>
      <c r="AW94" s="206"/>
      <c r="AX94" s="205">
        <f t="shared" si="18"/>
        <v>1</v>
      </c>
      <c r="AY94" s="206"/>
      <c r="AZ94" s="206">
        <f t="shared" si="22"/>
        <v>6</v>
      </c>
      <c r="BA94" s="207">
        <f>AL94*'Tarifs RL'!A1+AN94*'Tarifs RL'!B1+AP94*'Tarifs RL'!C1+AR94*'Tarifs RL'!D1+AT94*'Tarifs RL'!E1+AV94*'Tarifs RL'!F1+AX94*'Tarifs RL'!G1+BE94</f>
        <v>5.8500000000000005</v>
      </c>
      <c r="BB94" s="208"/>
      <c r="BC94" s="209">
        <f t="shared" si="19"/>
        <v>1.0530000000000002</v>
      </c>
      <c r="BD94" s="210" t="s">
        <v>15</v>
      </c>
      <c r="BE94" s="211">
        <f t="shared" si="20"/>
        <v>0</v>
      </c>
      <c r="BF94" s="212"/>
      <c r="BG94" s="212"/>
      <c r="BH94" s="212"/>
      <c r="BI94" s="213"/>
      <c r="BJ94" s="230"/>
      <c r="BK94" s="237"/>
      <c r="BL94" s="241" t="s">
        <v>57</v>
      </c>
      <c r="BM94" s="69"/>
      <c r="BN94" s="243">
        <f t="shared" si="23"/>
        <v>5.8500000000000005</v>
      </c>
      <c r="BO94" s="68"/>
      <c r="BP94" s="68"/>
      <c r="BQ94" s="70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</row>
    <row r="95" spans="1:105" customFormat="1" ht="18" x14ac:dyDescent="0.25">
      <c r="A95" s="185"/>
      <c r="B95" s="186" t="s">
        <v>64</v>
      </c>
      <c r="C95" s="187">
        <v>3</v>
      </c>
      <c r="D95" s="188" t="s">
        <v>63</v>
      </c>
      <c r="E95" s="189"/>
      <c r="F95" s="201"/>
      <c r="G95" s="190"/>
      <c r="H95" s="190" t="s">
        <v>8</v>
      </c>
      <c r="I95" s="190"/>
      <c r="J95" s="190"/>
      <c r="K95" s="190" t="s">
        <v>12</v>
      </c>
      <c r="L95" s="200" t="s">
        <v>11</v>
      </c>
      <c r="M95" s="190"/>
      <c r="N95" s="190"/>
      <c r="O95" s="190"/>
      <c r="P95" s="190"/>
      <c r="Q95" s="200"/>
      <c r="R95" s="201"/>
      <c r="S95" s="190"/>
      <c r="T95" s="190"/>
      <c r="U95" s="190"/>
      <c r="V95" s="190"/>
      <c r="W95" s="190"/>
      <c r="X95" s="200"/>
      <c r="Y95" s="201"/>
      <c r="Z95" s="190"/>
      <c r="AA95" s="190"/>
      <c r="AB95" s="190"/>
      <c r="AC95" s="190"/>
      <c r="AD95" s="190"/>
      <c r="AE95" s="200"/>
      <c r="AF95" s="201"/>
      <c r="AG95" s="190"/>
      <c r="AH95" s="190"/>
      <c r="AI95" s="190"/>
      <c r="AJ95" s="190"/>
      <c r="AK95" s="204"/>
      <c r="AL95" s="205">
        <f t="shared" si="21"/>
        <v>0</v>
      </c>
      <c r="AM95" s="206"/>
      <c r="AN95" s="205">
        <f t="shared" si="13"/>
        <v>0</v>
      </c>
      <c r="AO95" s="206"/>
      <c r="AP95" s="205">
        <f t="shared" si="14"/>
        <v>1</v>
      </c>
      <c r="AQ95" s="206"/>
      <c r="AR95" s="205">
        <f t="shared" si="15"/>
        <v>0</v>
      </c>
      <c r="AS95" s="206"/>
      <c r="AT95" s="205">
        <f t="shared" si="16"/>
        <v>0</v>
      </c>
      <c r="AU95" s="206"/>
      <c r="AV95" s="205">
        <f t="shared" si="17"/>
        <v>1</v>
      </c>
      <c r="AW95" s="206"/>
      <c r="AX95" s="205">
        <f t="shared" si="18"/>
        <v>1</v>
      </c>
      <c r="AY95" s="206"/>
      <c r="AZ95" s="206">
        <f t="shared" si="22"/>
        <v>3</v>
      </c>
      <c r="BA95" s="207">
        <f>AL95*'Tarifs RL'!A1+AN95*'Tarifs RL'!B1+AP95*'Tarifs RL'!C1+AR95*'Tarifs RL'!D1+AT95*'Tarifs RL'!E1+AV95*'Tarifs RL'!F1+AX95*'Tarifs RL'!G1+BE95</f>
        <v>2.95</v>
      </c>
      <c r="BB95" s="208"/>
      <c r="BC95" s="209">
        <f t="shared" si="19"/>
        <v>0.53100000000000003</v>
      </c>
      <c r="BD95" s="210" t="s">
        <v>15</v>
      </c>
      <c r="BE95" s="211">
        <f t="shared" si="20"/>
        <v>0</v>
      </c>
      <c r="BF95" s="212"/>
      <c r="BG95" s="212"/>
      <c r="BH95" s="212"/>
      <c r="BI95" s="213"/>
      <c r="BJ95" s="230"/>
      <c r="BK95" s="237"/>
      <c r="BL95" s="241" t="s">
        <v>57</v>
      </c>
      <c r="BM95" s="69"/>
      <c r="BN95" s="243">
        <f t="shared" si="23"/>
        <v>2.95</v>
      </c>
      <c r="BO95" s="68"/>
      <c r="BP95" s="68"/>
      <c r="BQ95" s="70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</row>
    <row r="96" spans="1:105" customFormat="1" ht="18" x14ac:dyDescent="0.25">
      <c r="A96" s="185"/>
      <c r="B96" s="186" t="s">
        <v>64</v>
      </c>
      <c r="C96" s="187">
        <v>17</v>
      </c>
      <c r="D96" s="188" t="s">
        <v>63</v>
      </c>
      <c r="E96" s="189"/>
      <c r="F96" s="201" t="s">
        <v>6</v>
      </c>
      <c r="G96" s="190" t="s">
        <v>7</v>
      </c>
      <c r="H96" s="190" t="s">
        <v>8</v>
      </c>
      <c r="I96" s="190" t="s">
        <v>9</v>
      </c>
      <c r="J96" s="190" t="s">
        <v>10</v>
      </c>
      <c r="K96" s="190" t="s">
        <v>12</v>
      </c>
      <c r="L96" s="200" t="s">
        <v>11</v>
      </c>
      <c r="M96" s="190"/>
      <c r="N96" s="190"/>
      <c r="O96" s="190"/>
      <c r="P96" s="190"/>
      <c r="Q96" s="200"/>
      <c r="R96" s="201"/>
      <c r="S96" s="190"/>
      <c r="T96" s="190"/>
      <c r="U96" s="190"/>
      <c r="V96" s="190"/>
      <c r="W96" s="190"/>
      <c r="X96" s="200"/>
      <c r="Y96" s="201"/>
      <c r="Z96" s="190"/>
      <c r="AA96" s="190"/>
      <c r="AB96" s="190"/>
      <c r="AC96" s="190"/>
      <c r="AD96" s="190"/>
      <c r="AE96" s="200"/>
      <c r="AF96" s="201"/>
      <c r="AG96" s="190"/>
      <c r="AH96" s="190"/>
      <c r="AI96" s="190"/>
      <c r="AJ96" s="190"/>
      <c r="AK96" s="204"/>
      <c r="AL96" s="205">
        <f t="shared" si="21"/>
        <v>1</v>
      </c>
      <c r="AM96" s="206"/>
      <c r="AN96" s="205">
        <f t="shared" si="13"/>
        <v>1</v>
      </c>
      <c r="AO96" s="206"/>
      <c r="AP96" s="205">
        <f t="shared" si="14"/>
        <v>1</v>
      </c>
      <c r="AQ96" s="206"/>
      <c r="AR96" s="205">
        <f t="shared" si="15"/>
        <v>1</v>
      </c>
      <c r="AS96" s="206"/>
      <c r="AT96" s="205">
        <f t="shared" si="16"/>
        <v>1</v>
      </c>
      <c r="AU96" s="206"/>
      <c r="AV96" s="205">
        <f t="shared" si="17"/>
        <v>1</v>
      </c>
      <c r="AW96" s="206"/>
      <c r="AX96" s="205">
        <f t="shared" si="18"/>
        <v>1</v>
      </c>
      <c r="AY96" s="206"/>
      <c r="AZ96" s="206">
        <f t="shared" si="22"/>
        <v>7</v>
      </c>
      <c r="BA96" s="207">
        <f>AL96*'Tarifs RL'!A1+AN96*'Tarifs RL'!B1+AP96*'Tarifs RL'!C1+AR96*'Tarifs RL'!D1+AT96*'Tarifs RL'!E1+AV96*'Tarifs RL'!F1+AX96*'Tarifs RL'!G1+BE96</f>
        <v>6.7500000000000009</v>
      </c>
      <c r="BB96" s="208"/>
      <c r="BC96" s="209">
        <f t="shared" si="19"/>
        <v>1.2150000000000001</v>
      </c>
      <c r="BD96" s="210" t="s">
        <v>15</v>
      </c>
      <c r="BE96" s="211">
        <f t="shared" si="20"/>
        <v>0</v>
      </c>
      <c r="BF96" s="212"/>
      <c r="BG96" s="212"/>
      <c r="BH96" s="212"/>
      <c r="BI96" s="213"/>
      <c r="BJ96" s="230"/>
      <c r="BK96" s="237"/>
      <c r="BL96" s="241" t="s">
        <v>57</v>
      </c>
      <c r="BM96" s="69"/>
      <c r="BN96" s="243">
        <f t="shared" si="23"/>
        <v>6.7500000000000009</v>
      </c>
      <c r="BO96" s="68"/>
      <c r="BP96" s="68"/>
      <c r="BQ96" s="70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</row>
    <row r="97" spans="1:105" customFormat="1" ht="18" x14ac:dyDescent="0.25">
      <c r="A97" s="185"/>
      <c r="B97" s="186" t="s">
        <v>64</v>
      </c>
      <c r="C97" s="187">
        <v>13</v>
      </c>
      <c r="D97" s="188" t="s">
        <v>63</v>
      </c>
      <c r="E97" s="189"/>
      <c r="F97" s="201"/>
      <c r="G97" s="190"/>
      <c r="H97" s="190" t="s">
        <v>8</v>
      </c>
      <c r="I97" s="190"/>
      <c r="J97" s="190"/>
      <c r="K97" s="190"/>
      <c r="L97" s="200"/>
      <c r="M97" s="190"/>
      <c r="N97" s="190"/>
      <c r="O97" s="190"/>
      <c r="P97" s="190"/>
      <c r="Q97" s="200"/>
      <c r="R97" s="201"/>
      <c r="S97" s="190"/>
      <c r="T97" s="190"/>
      <c r="U97" s="190"/>
      <c r="V97" s="190"/>
      <c r="W97" s="190"/>
      <c r="X97" s="200"/>
      <c r="Y97" s="201"/>
      <c r="Z97" s="190"/>
      <c r="AA97" s="190"/>
      <c r="AB97" s="190"/>
      <c r="AC97" s="190"/>
      <c r="AD97" s="190"/>
      <c r="AE97" s="200"/>
      <c r="AF97" s="201"/>
      <c r="AG97" s="190"/>
      <c r="AH97" s="190"/>
      <c r="AI97" s="190"/>
      <c r="AJ97" s="190"/>
      <c r="AK97" s="204"/>
      <c r="AL97" s="205">
        <f t="shared" si="21"/>
        <v>0</v>
      </c>
      <c r="AM97" s="206"/>
      <c r="AN97" s="205">
        <f t="shared" si="13"/>
        <v>0</v>
      </c>
      <c r="AO97" s="206"/>
      <c r="AP97" s="205">
        <f t="shared" si="14"/>
        <v>1</v>
      </c>
      <c r="AQ97" s="206"/>
      <c r="AR97" s="205">
        <f t="shared" si="15"/>
        <v>0</v>
      </c>
      <c r="AS97" s="206"/>
      <c r="AT97" s="205">
        <f t="shared" si="16"/>
        <v>0</v>
      </c>
      <c r="AU97" s="206"/>
      <c r="AV97" s="205">
        <f t="shared" si="17"/>
        <v>0</v>
      </c>
      <c r="AW97" s="206"/>
      <c r="AX97" s="205">
        <f t="shared" si="18"/>
        <v>0</v>
      </c>
      <c r="AY97" s="206"/>
      <c r="AZ97" s="206">
        <f t="shared" si="22"/>
        <v>1</v>
      </c>
      <c r="BA97" s="207">
        <f>AL97*'Tarifs RL'!A1+AN97*'Tarifs RL'!B1+AP97*'Tarifs RL'!C1+AR97*'Tarifs RL'!D1+AT97*'Tarifs RL'!E1+AV97*'Tarifs RL'!F1+AX97*'Tarifs RL'!G1+BE97</f>
        <v>1.1000000000000001</v>
      </c>
      <c r="BB97" s="208"/>
      <c r="BC97" s="209">
        <f t="shared" si="19"/>
        <v>0.19800000000000001</v>
      </c>
      <c r="BD97" s="210" t="s">
        <v>15</v>
      </c>
      <c r="BE97" s="211">
        <f t="shared" si="20"/>
        <v>0</v>
      </c>
      <c r="BF97" s="212"/>
      <c r="BG97" s="212"/>
      <c r="BH97" s="212"/>
      <c r="BI97" s="213"/>
      <c r="BJ97" s="230"/>
      <c r="BK97" s="237"/>
      <c r="BL97" s="241" t="s">
        <v>57</v>
      </c>
      <c r="BM97" s="69"/>
      <c r="BN97" s="243">
        <f t="shared" si="23"/>
        <v>1.1000000000000001</v>
      </c>
      <c r="BO97" s="68"/>
      <c r="BP97" s="68"/>
      <c r="BQ97" s="70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</row>
    <row r="98" spans="1:105" customFormat="1" ht="18" x14ac:dyDescent="0.25">
      <c r="A98" s="185"/>
      <c r="B98" s="186" t="s">
        <v>64</v>
      </c>
      <c r="C98" s="187">
        <v>31</v>
      </c>
      <c r="D98" s="188" t="s">
        <v>63</v>
      </c>
      <c r="E98" s="189"/>
      <c r="F98" s="201" t="s">
        <v>6</v>
      </c>
      <c r="G98" s="190" t="s">
        <v>7</v>
      </c>
      <c r="H98" s="190" t="s">
        <v>8</v>
      </c>
      <c r="I98" s="190" t="s">
        <v>9</v>
      </c>
      <c r="J98" s="190" t="s">
        <v>10</v>
      </c>
      <c r="K98" s="190" t="s">
        <v>12</v>
      </c>
      <c r="L98" s="200" t="s">
        <v>11</v>
      </c>
      <c r="M98" s="190"/>
      <c r="N98" s="190"/>
      <c r="O98" s="190"/>
      <c r="P98" s="190"/>
      <c r="Q98" s="200"/>
      <c r="R98" s="201"/>
      <c r="S98" s="190"/>
      <c r="T98" s="190"/>
      <c r="U98" s="190"/>
      <c r="V98" s="190"/>
      <c r="W98" s="190"/>
      <c r="X98" s="200"/>
      <c r="Y98" s="201"/>
      <c r="Z98" s="190"/>
      <c r="AA98" s="190"/>
      <c r="AB98" s="190"/>
      <c r="AC98" s="190"/>
      <c r="AD98" s="190"/>
      <c r="AE98" s="200"/>
      <c r="AF98" s="201"/>
      <c r="AG98" s="190"/>
      <c r="AH98" s="190"/>
      <c r="AI98" s="190"/>
      <c r="AJ98" s="190"/>
      <c r="AK98" s="204"/>
      <c r="AL98" s="205">
        <f t="shared" si="21"/>
        <v>1</v>
      </c>
      <c r="AM98" s="206"/>
      <c r="AN98" s="205">
        <f t="shared" si="13"/>
        <v>1</v>
      </c>
      <c r="AO98" s="206"/>
      <c r="AP98" s="205">
        <f t="shared" si="14"/>
        <v>1</v>
      </c>
      <c r="AQ98" s="206"/>
      <c r="AR98" s="205">
        <f t="shared" si="15"/>
        <v>1</v>
      </c>
      <c r="AS98" s="206"/>
      <c r="AT98" s="205">
        <f t="shared" si="16"/>
        <v>1</v>
      </c>
      <c r="AU98" s="206"/>
      <c r="AV98" s="205">
        <f t="shared" si="17"/>
        <v>1</v>
      </c>
      <c r="AW98" s="206"/>
      <c r="AX98" s="205">
        <f t="shared" si="18"/>
        <v>1</v>
      </c>
      <c r="AY98" s="206"/>
      <c r="AZ98" s="206">
        <f t="shared" si="22"/>
        <v>7</v>
      </c>
      <c r="BA98" s="207">
        <f>AL98*'Tarifs RL'!A1+AN98*'Tarifs RL'!B1+AP98*'Tarifs RL'!C1+AR98*'Tarifs RL'!D1+AT98*'Tarifs RL'!E1+AV98*'Tarifs RL'!F1+AX98*'Tarifs RL'!G1+BE98</f>
        <v>6.7500000000000009</v>
      </c>
      <c r="BB98" s="208"/>
      <c r="BC98" s="209">
        <f t="shared" si="19"/>
        <v>1.2150000000000001</v>
      </c>
      <c r="BD98" s="210" t="s">
        <v>15</v>
      </c>
      <c r="BE98" s="211">
        <f t="shared" si="20"/>
        <v>0</v>
      </c>
      <c r="BF98" s="212"/>
      <c r="BG98" s="212"/>
      <c r="BH98" s="212"/>
      <c r="BI98" s="213"/>
      <c r="BJ98" s="230"/>
      <c r="BK98" s="237"/>
      <c r="BL98" s="241" t="s">
        <v>57</v>
      </c>
      <c r="BM98" s="69"/>
      <c r="BN98" s="243">
        <f t="shared" si="23"/>
        <v>6.7500000000000009</v>
      </c>
      <c r="BO98" s="68"/>
      <c r="BP98" s="68"/>
      <c r="BQ98" s="70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</row>
    <row r="99" spans="1:105" s="57" customFormat="1" ht="18" x14ac:dyDescent="0.25">
      <c r="A99" s="195" t="s">
        <v>48</v>
      </c>
      <c r="B99" s="186" t="s">
        <v>64</v>
      </c>
      <c r="C99" s="191">
        <v>11</v>
      </c>
      <c r="D99" s="188" t="s">
        <v>63</v>
      </c>
      <c r="E99" s="189"/>
      <c r="F99" s="201"/>
      <c r="G99" s="190"/>
      <c r="H99" s="190"/>
      <c r="I99" s="190"/>
      <c r="J99" s="190"/>
      <c r="K99" s="190"/>
      <c r="L99" s="200" t="s">
        <v>11</v>
      </c>
      <c r="M99" s="190"/>
      <c r="N99" s="190"/>
      <c r="O99" s="190"/>
      <c r="P99" s="190"/>
      <c r="Q99" s="200"/>
      <c r="R99" s="201"/>
      <c r="S99" s="190"/>
      <c r="T99" s="190"/>
      <c r="U99" s="190"/>
      <c r="V99" s="190"/>
      <c r="W99" s="190"/>
      <c r="X99" s="200"/>
      <c r="Y99" s="201"/>
      <c r="Z99" s="190"/>
      <c r="AA99" s="190"/>
      <c r="AB99" s="190"/>
      <c r="AC99" s="190"/>
      <c r="AD99" s="190"/>
      <c r="AE99" s="200"/>
      <c r="AF99" s="201"/>
      <c r="AG99" s="190"/>
      <c r="AH99" s="190"/>
      <c r="AI99" s="190"/>
      <c r="AJ99" s="190"/>
      <c r="AK99" s="204"/>
      <c r="AL99" s="205">
        <f t="shared" si="21"/>
        <v>0</v>
      </c>
      <c r="AM99" s="206"/>
      <c r="AN99" s="205">
        <f t="shared" si="13"/>
        <v>0</v>
      </c>
      <c r="AO99" s="206"/>
      <c r="AP99" s="205">
        <f t="shared" si="14"/>
        <v>0</v>
      </c>
      <c r="AQ99" s="206"/>
      <c r="AR99" s="205">
        <f t="shared" si="15"/>
        <v>0</v>
      </c>
      <c r="AS99" s="206"/>
      <c r="AT99" s="205">
        <f t="shared" si="16"/>
        <v>0</v>
      </c>
      <c r="AU99" s="206"/>
      <c r="AV99" s="205">
        <f t="shared" si="17"/>
        <v>0</v>
      </c>
      <c r="AW99" s="206"/>
      <c r="AX99" s="205">
        <f t="shared" si="18"/>
        <v>1</v>
      </c>
      <c r="AY99" s="206"/>
      <c r="AZ99" s="206">
        <f t="shared" si="22"/>
        <v>1</v>
      </c>
      <c r="BA99" s="207">
        <f>AL99*'Tarifs RL'!A1+AN99*'Tarifs RL'!B1+AP99*'Tarifs RL'!C1+AR99*'Tarifs RL'!D1+AT99*'Tarifs RL'!E1+AV99*'Tarifs RL'!F1+AX99*'Tarifs RL'!G1+BE99</f>
        <v>0.95</v>
      </c>
      <c r="BB99" s="208"/>
      <c r="BC99" s="209">
        <f t="shared" si="19"/>
        <v>0.17099999999999999</v>
      </c>
      <c r="BD99" s="210" t="s">
        <v>15</v>
      </c>
      <c r="BE99" s="211">
        <f t="shared" si="20"/>
        <v>0</v>
      </c>
      <c r="BF99" s="212"/>
      <c r="BG99" s="212"/>
      <c r="BH99" s="212"/>
      <c r="BI99" s="215"/>
      <c r="BJ99" s="230"/>
      <c r="BK99" s="238"/>
      <c r="BL99" s="241" t="s">
        <v>57</v>
      </c>
      <c r="BM99" s="73"/>
      <c r="BN99" s="243">
        <f t="shared" si="23"/>
        <v>0.95</v>
      </c>
      <c r="BO99" s="73"/>
      <c r="BP99" s="73"/>
      <c r="BQ99" s="73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</row>
    <row r="100" spans="1:105" customFormat="1" ht="18" x14ac:dyDescent="0.25">
      <c r="A100" s="185"/>
      <c r="B100" s="186" t="s">
        <v>64</v>
      </c>
      <c r="C100" s="187">
        <v>37</v>
      </c>
      <c r="D100" s="188" t="s">
        <v>63</v>
      </c>
      <c r="E100" s="189"/>
      <c r="F100" s="201" t="s">
        <v>6</v>
      </c>
      <c r="G100" s="190" t="s">
        <v>7</v>
      </c>
      <c r="H100" s="190" t="s">
        <v>8</v>
      </c>
      <c r="I100" s="190" t="s">
        <v>9</v>
      </c>
      <c r="J100" s="190" t="s">
        <v>10</v>
      </c>
      <c r="K100" s="190" t="s">
        <v>12</v>
      </c>
      <c r="L100" s="200" t="s">
        <v>11</v>
      </c>
      <c r="M100" s="190"/>
      <c r="N100" s="190"/>
      <c r="O100" s="190"/>
      <c r="P100" s="190"/>
      <c r="Q100" s="200"/>
      <c r="R100" s="201"/>
      <c r="S100" s="190"/>
      <c r="T100" s="190"/>
      <c r="U100" s="190"/>
      <c r="V100" s="190"/>
      <c r="W100" s="190"/>
      <c r="X100" s="200"/>
      <c r="Y100" s="201"/>
      <c r="Z100" s="190"/>
      <c r="AA100" s="190"/>
      <c r="AB100" s="190"/>
      <c r="AC100" s="190"/>
      <c r="AD100" s="190"/>
      <c r="AE100" s="200"/>
      <c r="AF100" s="201"/>
      <c r="AG100" s="190"/>
      <c r="AH100" s="190"/>
      <c r="AI100" s="190"/>
      <c r="AJ100" s="190"/>
      <c r="AK100" s="214"/>
      <c r="AL100" s="205">
        <f t="shared" si="21"/>
        <v>1</v>
      </c>
      <c r="AM100" s="206"/>
      <c r="AN100" s="205">
        <f t="shared" si="13"/>
        <v>1</v>
      </c>
      <c r="AO100" s="206"/>
      <c r="AP100" s="205">
        <f t="shared" si="14"/>
        <v>1</v>
      </c>
      <c r="AQ100" s="206"/>
      <c r="AR100" s="205">
        <f t="shared" si="15"/>
        <v>1</v>
      </c>
      <c r="AS100" s="206"/>
      <c r="AT100" s="205">
        <f t="shared" si="16"/>
        <v>1</v>
      </c>
      <c r="AU100" s="206"/>
      <c r="AV100" s="205">
        <f t="shared" si="17"/>
        <v>1</v>
      </c>
      <c r="AW100" s="206"/>
      <c r="AX100" s="205">
        <f t="shared" si="18"/>
        <v>1</v>
      </c>
      <c r="AY100" s="206"/>
      <c r="AZ100" s="206">
        <f t="shared" si="22"/>
        <v>7</v>
      </c>
      <c r="BA100" s="207">
        <f>AL100*'Tarifs RL'!A1+AN100*'Tarifs RL'!B1+AP100*'Tarifs RL'!C1+AR100*'Tarifs RL'!D1+AT100*'Tarifs RL'!E1+AV100*'Tarifs RL'!F1+AX100*'Tarifs RL'!G1+BE100</f>
        <v>6.7500000000000009</v>
      </c>
      <c r="BB100" s="208"/>
      <c r="BC100" s="209">
        <f t="shared" si="19"/>
        <v>1.2150000000000001</v>
      </c>
      <c r="BD100" s="210" t="s">
        <v>15</v>
      </c>
      <c r="BE100" s="211">
        <f t="shared" si="20"/>
        <v>0</v>
      </c>
      <c r="BF100" s="212"/>
      <c r="BG100" s="212"/>
      <c r="BH100" s="212"/>
      <c r="BI100" s="213"/>
      <c r="BJ100" s="230"/>
      <c r="BK100" s="237"/>
      <c r="BL100" s="241" t="s">
        <v>57</v>
      </c>
      <c r="BM100" s="69"/>
      <c r="BN100" s="243">
        <f t="shared" si="23"/>
        <v>6.7500000000000009</v>
      </c>
      <c r="BO100" s="68"/>
      <c r="BP100" s="68"/>
      <c r="BQ100" s="70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</row>
    <row r="101" spans="1:105" customFormat="1" ht="18" x14ac:dyDescent="0.25">
      <c r="A101" s="185"/>
      <c r="B101" s="186" t="s">
        <v>64</v>
      </c>
      <c r="C101" s="187">
        <v>34</v>
      </c>
      <c r="D101" s="188" t="s">
        <v>63</v>
      </c>
      <c r="E101" s="189"/>
      <c r="F101" s="201" t="s">
        <v>6</v>
      </c>
      <c r="G101" s="190" t="s">
        <v>7</v>
      </c>
      <c r="H101" s="190" t="s">
        <v>8</v>
      </c>
      <c r="I101" s="190" t="s">
        <v>9</v>
      </c>
      <c r="J101" s="190" t="s">
        <v>10</v>
      </c>
      <c r="K101" s="190" t="s">
        <v>12</v>
      </c>
      <c r="L101" s="200" t="s">
        <v>11</v>
      </c>
      <c r="M101" s="190"/>
      <c r="N101" s="190"/>
      <c r="O101" s="190"/>
      <c r="P101" s="190"/>
      <c r="Q101" s="200"/>
      <c r="R101" s="201"/>
      <c r="S101" s="190"/>
      <c r="T101" s="190"/>
      <c r="U101" s="190"/>
      <c r="V101" s="190"/>
      <c r="W101" s="190"/>
      <c r="X101" s="200"/>
      <c r="Y101" s="201"/>
      <c r="Z101" s="190"/>
      <c r="AA101" s="190"/>
      <c r="AB101" s="190"/>
      <c r="AC101" s="190"/>
      <c r="AD101" s="190"/>
      <c r="AE101" s="200"/>
      <c r="AF101" s="201"/>
      <c r="AG101" s="190"/>
      <c r="AH101" s="190"/>
      <c r="AI101" s="190"/>
      <c r="AJ101" s="190"/>
      <c r="AK101" s="225"/>
      <c r="AL101" s="205">
        <f t="shared" si="21"/>
        <v>1</v>
      </c>
      <c r="AM101" s="206"/>
      <c r="AN101" s="205">
        <f t="shared" si="13"/>
        <v>1</v>
      </c>
      <c r="AO101" s="206"/>
      <c r="AP101" s="205">
        <f t="shared" si="14"/>
        <v>1</v>
      </c>
      <c r="AQ101" s="206"/>
      <c r="AR101" s="205">
        <f t="shared" si="15"/>
        <v>1</v>
      </c>
      <c r="AS101" s="206"/>
      <c r="AT101" s="205">
        <f t="shared" si="16"/>
        <v>1</v>
      </c>
      <c r="AU101" s="206"/>
      <c r="AV101" s="205">
        <f t="shared" si="17"/>
        <v>1</v>
      </c>
      <c r="AW101" s="206"/>
      <c r="AX101" s="205">
        <f t="shared" si="18"/>
        <v>1</v>
      </c>
      <c r="AY101" s="206"/>
      <c r="AZ101" s="206">
        <f t="shared" si="22"/>
        <v>7</v>
      </c>
      <c r="BA101" s="207">
        <f>AL101*'Tarifs RL'!A1+AN101*'Tarifs RL'!B1+AP101*'Tarifs RL'!C1+AR101*'Tarifs RL'!D1+AT101*'Tarifs RL'!E1+AV101*'Tarifs RL'!F1+AX101*'Tarifs RL'!G1+BE101</f>
        <v>6.7500000000000009</v>
      </c>
      <c r="BB101" s="208"/>
      <c r="BC101" s="209">
        <f t="shared" si="19"/>
        <v>1.2150000000000001</v>
      </c>
      <c r="BD101" s="210" t="s">
        <v>15</v>
      </c>
      <c r="BE101" s="211">
        <f t="shared" si="20"/>
        <v>0</v>
      </c>
      <c r="BF101" s="212"/>
      <c r="BG101" s="212"/>
      <c r="BH101" s="212"/>
      <c r="BI101" s="213"/>
      <c r="BJ101" s="230"/>
      <c r="BK101" s="237"/>
      <c r="BL101" s="241" t="s">
        <v>57</v>
      </c>
      <c r="BM101" s="69"/>
      <c r="BN101" s="243">
        <f t="shared" si="23"/>
        <v>6.7500000000000009</v>
      </c>
      <c r="BO101" s="68"/>
      <c r="BP101" s="68"/>
      <c r="BQ101" s="70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</row>
    <row r="102" spans="1:105" customFormat="1" ht="18" x14ac:dyDescent="0.25">
      <c r="A102" s="185"/>
      <c r="B102" s="186" t="s">
        <v>64</v>
      </c>
      <c r="C102" s="187">
        <v>59</v>
      </c>
      <c r="D102" s="188" t="s">
        <v>63</v>
      </c>
      <c r="E102" s="189"/>
      <c r="F102" s="201" t="s">
        <v>6</v>
      </c>
      <c r="G102" s="190" t="s">
        <v>7</v>
      </c>
      <c r="H102" s="190" t="s">
        <v>8</v>
      </c>
      <c r="I102" s="190" t="s">
        <v>9</v>
      </c>
      <c r="J102" s="190" t="s">
        <v>10</v>
      </c>
      <c r="K102" s="190" t="s">
        <v>12</v>
      </c>
      <c r="L102" s="200" t="s">
        <v>11</v>
      </c>
      <c r="M102" s="190"/>
      <c r="N102" s="190"/>
      <c r="O102" s="190"/>
      <c r="P102" s="190"/>
      <c r="Q102" s="200"/>
      <c r="R102" s="201"/>
      <c r="S102" s="190"/>
      <c r="T102" s="190"/>
      <c r="U102" s="190"/>
      <c r="V102" s="190"/>
      <c r="W102" s="190"/>
      <c r="X102" s="200"/>
      <c r="Y102" s="201"/>
      <c r="Z102" s="190"/>
      <c r="AA102" s="190"/>
      <c r="AB102" s="190"/>
      <c r="AC102" s="190"/>
      <c r="AD102" s="190"/>
      <c r="AE102" s="200"/>
      <c r="AF102" s="201"/>
      <c r="AG102" s="190"/>
      <c r="AH102" s="190"/>
      <c r="AI102" s="190"/>
      <c r="AJ102" s="190"/>
      <c r="AK102" s="204"/>
      <c r="AL102" s="205">
        <f t="shared" si="21"/>
        <v>1</v>
      </c>
      <c r="AM102" s="206"/>
      <c r="AN102" s="205">
        <f t="shared" si="13"/>
        <v>1</v>
      </c>
      <c r="AO102" s="206"/>
      <c r="AP102" s="205">
        <f t="shared" si="14"/>
        <v>1</v>
      </c>
      <c r="AQ102" s="206"/>
      <c r="AR102" s="205">
        <f t="shared" si="15"/>
        <v>1</v>
      </c>
      <c r="AS102" s="206"/>
      <c r="AT102" s="205">
        <f t="shared" si="16"/>
        <v>1</v>
      </c>
      <c r="AU102" s="206"/>
      <c r="AV102" s="205">
        <f t="shared" si="17"/>
        <v>1</v>
      </c>
      <c r="AW102" s="206"/>
      <c r="AX102" s="205">
        <f t="shared" si="18"/>
        <v>1</v>
      </c>
      <c r="AY102" s="206"/>
      <c r="AZ102" s="206">
        <f t="shared" si="22"/>
        <v>7</v>
      </c>
      <c r="BA102" s="207">
        <f>AL102*'Tarifs RL'!A1+AN102*'Tarifs RL'!B1+AP102*'Tarifs RL'!C1+AR102*'Tarifs RL'!D1+AT102*'Tarifs RL'!E1+AV102*'Tarifs RL'!F1+AX102*'Tarifs RL'!G1+BE102</f>
        <v>6.7500000000000009</v>
      </c>
      <c r="BB102" s="208"/>
      <c r="BC102" s="209">
        <f t="shared" si="19"/>
        <v>1.2150000000000001</v>
      </c>
      <c r="BD102" s="210" t="s">
        <v>15</v>
      </c>
      <c r="BE102" s="211">
        <f t="shared" si="20"/>
        <v>0</v>
      </c>
      <c r="BF102" s="212"/>
      <c r="BG102" s="212"/>
      <c r="BH102" s="212"/>
      <c r="BI102" s="213"/>
      <c r="BJ102" s="230"/>
      <c r="BK102" s="237"/>
      <c r="BL102" s="241" t="s">
        <v>57</v>
      </c>
      <c r="BM102" s="69"/>
      <c r="BN102" s="243">
        <f t="shared" si="23"/>
        <v>6.7500000000000009</v>
      </c>
      <c r="BO102" s="68"/>
      <c r="BP102" s="68"/>
      <c r="BQ102" s="70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</row>
    <row r="103" spans="1:105" customFormat="1" ht="18" x14ac:dyDescent="0.25">
      <c r="A103" s="185"/>
      <c r="B103" s="186" t="s">
        <v>64</v>
      </c>
      <c r="C103" s="187">
        <v>18</v>
      </c>
      <c r="D103" s="188" t="s">
        <v>63</v>
      </c>
      <c r="E103" s="189"/>
      <c r="F103" s="201"/>
      <c r="G103" s="190"/>
      <c r="H103" s="190" t="s">
        <v>8</v>
      </c>
      <c r="I103" s="190"/>
      <c r="J103" s="190" t="s">
        <v>10</v>
      </c>
      <c r="K103" s="190" t="s">
        <v>12</v>
      </c>
      <c r="L103" s="200" t="s">
        <v>11</v>
      </c>
      <c r="M103" s="190"/>
      <c r="N103" s="190"/>
      <c r="O103" s="190"/>
      <c r="P103" s="190"/>
      <c r="Q103" s="200"/>
      <c r="R103" s="201"/>
      <c r="S103" s="190"/>
      <c r="T103" s="190"/>
      <c r="U103" s="190"/>
      <c r="V103" s="190"/>
      <c r="W103" s="190"/>
      <c r="X103" s="200"/>
      <c r="Y103" s="201"/>
      <c r="Z103" s="190"/>
      <c r="AA103" s="190"/>
      <c r="AB103" s="190"/>
      <c r="AC103" s="190"/>
      <c r="AD103" s="190"/>
      <c r="AE103" s="200"/>
      <c r="AF103" s="201"/>
      <c r="AG103" s="190"/>
      <c r="AH103" s="190"/>
      <c r="AI103" s="190"/>
      <c r="AJ103" s="190"/>
      <c r="AK103" s="204"/>
      <c r="AL103" s="205">
        <f t="shared" si="21"/>
        <v>0</v>
      </c>
      <c r="AM103" s="206"/>
      <c r="AN103" s="205">
        <f t="shared" si="13"/>
        <v>0</v>
      </c>
      <c r="AO103" s="206"/>
      <c r="AP103" s="205">
        <f t="shared" si="14"/>
        <v>1</v>
      </c>
      <c r="AQ103" s="206"/>
      <c r="AR103" s="205">
        <f t="shared" si="15"/>
        <v>0</v>
      </c>
      <c r="AS103" s="206"/>
      <c r="AT103" s="205">
        <f t="shared" si="16"/>
        <v>1</v>
      </c>
      <c r="AU103" s="206"/>
      <c r="AV103" s="205">
        <f t="shared" si="17"/>
        <v>1</v>
      </c>
      <c r="AW103" s="206"/>
      <c r="AX103" s="205">
        <f t="shared" si="18"/>
        <v>1</v>
      </c>
      <c r="AY103" s="206"/>
      <c r="AZ103" s="206">
        <f t="shared" si="22"/>
        <v>4</v>
      </c>
      <c r="BA103" s="207">
        <f>AL103*'Tarifs RL'!A1+AN103*'Tarifs RL'!B1+AP103*'Tarifs RL'!C1+AR103*'Tarifs RL'!D1+AT103*'Tarifs RL'!E1+AV103*'Tarifs RL'!F1+AX103*'Tarifs RL'!G1+BE103</f>
        <v>4.05</v>
      </c>
      <c r="BB103" s="208"/>
      <c r="BC103" s="209">
        <f t="shared" si="19"/>
        <v>0.72899999999999998</v>
      </c>
      <c r="BD103" s="210" t="s">
        <v>15</v>
      </c>
      <c r="BE103" s="211">
        <f t="shared" si="20"/>
        <v>0</v>
      </c>
      <c r="BF103" s="212"/>
      <c r="BG103" s="212"/>
      <c r="BH103" s="212"/>
      <c r="BI103" s="213"/>
      <c r="BJ103" s="230"/>
      <c r="BK103" s="237"/>
      <c r="BL103" s="241" t="s">
        <v>57</v>
      </c>
      <c r="BM103" s="69"/>
      <c r="BN103" s="243">
        <f t="shared" si="23"/>
        <v>4.05</v>
      </c>
      <c r="BO103" s="68"/>
      <c r="BP103" s="68"/>
      <c r="BQ103" s="70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</row>
    <row r="104" spans="1:105" customFormat="1" ht="18" x14ac:dyDescent="0.25">
      <c r="A104" s="185"/>
      <c r="B104" s="186" t="s">
        <v>64</v>
      </c>
      <c r="C104" s="187">
        <v>3</v>
      </c>
      <c r="D104" s="188" t="s">
        <v>63</v>
      </c>
      <c r="E104" s="189"/>
      <c r="F104" s="201" t="s">
        <v>6</v>
      </c>
      <c r="G104" s="190" t="s">
        <v>7</v>
      </c>
      <c r="H104" s="190" t="s">
        <v>8</v>
      </c>
      <c r="I104" s="190" t="s">
        <v>9</v>
      </c>
      <c r="J104" s="190" t="s">
        <v>10</v>
      </c>
      <c r="K104" s="190" t="s">
        <v>12</v>
      </c>
      <c r="L104" s="200" t="s">
        <v>11</v>
      </c>
      <c r="M104" s="190"/>
      <c r="N104" s="190"/>
      <c r="O104" s="190"/>
      <c r="P104" s="190"/>
      <c r="Q104" s="200"/>
      <c r="R104" s="201"/>
      <c r="S104" s="190"/>
      <c r="T104" s="190"/>
      <c r="U104" s="190"/>
      <c r="V104" s="190"/>
      <c r="W104" s="190"/>
      <c r="X104" s="200"/>
      <c r="Y104" s="201"/>
      <c r="Z104" s="190"/>
      <c r="AA104" s="190"/>
      <c r="AB104" s="190"/>
      <c r="AC104" s="190"/>
      <c r="AD104" s="190"/>
      <c r="AE104" s="200"/>
      <c r="AF104" s="201"/>
      <c r="AG104" s="190"/>
      <c r="AH104" s="190"/>
      <c r="AI104" s="190"/>
      <c r="AJ104" s="190"/>
      <c r="AK104" s="204"/>
      <c r="AL104" s="205">
        <f t="shared" si="21"/>
        <v>1</v>
      </c>
      <c r="AM104" s="206"/>
      <c r="AN104" s="205">
        <f t="shared" si="13"/>
        <v>1</v>
      </c>
      <c r="AO104" s="206"/>
      <c r="AP104" s="205">
        <f t="shared" si="14"/>
        <v>1</v>
      </c>
      <c r="AQ104" s="206"/>
      <c r="AR104" s="205">
        <f t="shared" si="15"/>
        <v>1</v>
      </c>
      <c r="AS104" s="206"/>
      <c r="AT104" s="205">
        <f t="shared" si="16"/>
        <v>1</v>
      </c>
      <c r="AU104" s="206"/>
      <c r="AV104" s="205">
        <f t="shared" si="17"/>
        <v>1</v>
      </c>
      <c r="AW104" s="206"/>
      <c r="AX104" s="205">
        <f t="shared" si="18"/>
        <v>1</v>
      </c>
      <c r="AY104" s="206"/>
      <c r="AZ104" s="206">
        <f t="shared" si="22"/>
        <v>7</v>
      </c>
      <c r="BA104" s="207">
        <f>AL104*'Tarifs RL'!A1+AN104*'Tarifs RL'!B1+AP104*'Tarifs RL'!C1+AR104*'Tarifs RL'!D1+AT104*'Tarifs RL'!E1+AV104*'Tarifs RL'!F1+AX104*'Tarifs RL'!G1+BE104</f>
        <v>6.7500000000000009</v>
      </c>
      <c r="BB104" s="208"/>
      <c r="BC104" s="209">
        <f t="shared" si="19"/>
        <v>1.2150000000000001</v>
      </c>
      <c r="BD104" s="210" t="s">
        <v>15</v>
      </c>
      <c r="BE104" s="211">
        <f t="shared" si="20"/>
        <v>0</v>
      </c>
      <c r="BF104" s="212"/>
      <c r="BG104" s="212"/>
      <c r="BH104" s="212"/>
      <c r="BI104" s="213"/>
      <c r="BJ104" s="230"/>
      <c r="BK104" s="237"/>
      <c r="BL104" s="241" t="s">
        <v>57</v>
      </c>
      <c r="BM104" s="69"/>
      <c r="BN104" s="243">
        <f t="shared" si="23"/>
        <v>6.7500000000000009</v>
      </c>
      <c r="BO104" s="68"/>
      <c r="BP104" s="68"/>
      <c r="BQ104" s="70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</row>
    <row r="105" spans="1:105" customFormat="1" ht="18" x14ac:dyDescent="0.25">
      <c r="A105" s="185"/>
      <c r="B105" s="186" t="s">
        <v>64</v>
      </c>
      <c r="C105" s="187">
        <v>10</v>
      </c>
      <c r="D105" s="188" t="s">
        <v>63</v>
      </c>
      <c r="E105" s="189"/>
      <c r="F105" s="201" t="s">
        <v>6</v>
      </c>
      <c r="G105" s="190" t="s">
        <v>7</v>
      </c>
      <c r="H105" s="190" t="s">
        <v>8</v>
      </c>
      <c r="I105" s="190" t="s">
        <v>9</v>
      </c>
      <c r="J105" s="190" t="s">
        <v>10</v>
      </c>
      <c r="K105" s="190" t="s">
        <v>12</v>
      </c>
      <c r="L105" s="200" t="s">
        <v>11</v>
      </c>
      <c r="M105" s="190"/>
      <c r="N105" s="190"/>
      <c r="O105" s="190"/>
      <c r="P105" s="190"/>
      <c r="Q105" s="200"/>
      <c r="R105" s="201"/>
      <c r="S105" s="190"/>
      <c r="T105" s="190"/>
      <c r="U105" s="190"/>
      <c r="V105" s="190"/>
      <c r="W105" s="190"/>
      <c r="X105" s="200"/>
      <c r="Y105" s="201"/>
      <c r="Z105" s="190"/>
      <c r="AA105" s="190"/>
      <c r="AB105" s="190"/>
      <c r="AC105" s="190"/>
      <c r="AD105" s="190"/>
      <c r="AE105" s="200"/>
      <c r="AF105" s="201"/>
      <c r="AG105" s="190"/>
      <c r="AH105" s="190"/>
      <c r="AI105" s="190"/>
      <c r="AJ105" s="190"/>
      <c r="AK105" s="204"/>
      <c r="AL105" s="205">
        <f t="shared" si="21"/>
        <v>1</v>
      </c>
      <c r="AM105" s="206"/>
      <c r="AN105" s="205">
        <f t="shared" si="13"/>
        <v>1</v>
      </c>
      <c r="AO105" s="206"/>
      <c r="AP105" s="205">
        <f t="shared" si="14"/>
        <v>1</v>
      </c>
      <c r="AQ105" s="206"/>
      <c r="AR105" s="205">
        <f t="shared" si="15"/>
        <v>1</v>
      </c>
      <c r="AS105" s="206"/>
      <c r="AT105" s="205">
        <f t="shared" si="16"/>
        <v>1</v>
      </c>
      <c r="AU105" s="206"/>
      <c r="AV105" s="205">
        <f t="shared" si="17"/>
        <v>1</v>
      </c>
      <c r="AW105" s="206"/>
      <c r="AX105" s="205">
        <f t="shared" si="18"/>
        <v>1</v>
      </c>
      <c r="AY105" s="206"/>
      <c r="AZ105" s="206">
        <f t="shared" si="22"/>
        <v>7</v>
      </c>
      <c r="BA105" s="207">
        <f>AL105*'Tarifs RL'!A1+AN105*'Tarifs RL'!B1+AP105*'Tarifs RL'!C1+AR105*'Tarifs RL'!D1+AT105*'Tarifs RL'!E1+AV105*'Tarifs RL'!F1+AX105*'Tarifs RL'!G1+BE105</f>
        <v>6.7500000000000009</v>
      </c>
      <c r="BB105" s="208"/>
      <c r="BC105" s="209">
        <f t="shared" si="19"/>
        <v>1.2150000000000001</v>
      </c>
      <c r="BD105" s="210" t="s">
        <v>15</v>
      </c>
      <c r="BE105" s="211">
        <f t="shared" si="20"/>
        <v>0</v>
      </c>
      <c r="BF105" s="212"/>
      <c r="BG105" s="212"/>
      <c r="BH105" s="212"/>
      <c r="BI105" s="213"/>
      <c r="BJ105" s="230"/>
      <c r="BK105" s="237"/>
      <c r="BL105" s="241" t="s">
        <v>57</v>
      </c>
      <c r="BM105" s="69"/>
      <c r="BN105" s="243">
        <f t="shared" si="23"/>
        <v>6.7500000000000009</v>
      </c>
      <c r="BO105" s="68"/>
      <c r="BP105" s="68"/>
      <c r="BQ105" s="70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</row>
    <row r="106" spans="1:105" customFormat="1" ht="18" x14ac:dyDescent="0.25">
      <c r="A106" s="185"/>
      <c r="B106" s="186" t="s">
        <v>64</v>
      </c>
      <c r="C106" s="187">
        <v>12</v>
      </c>
      <c r="D106" s="188" t="s">
        <v>63</v>
      </c>
      <c r="E106" s="189"/>
      <c r="F106" s="201" t="s">
        <v>6</v>
      </c>
      <c r="G106" s="190" t="s">
        <v>7</v>
      </c>
      <c r="H106" s="190" t="s">
        <v>8</v>
      </c>
      <c r="I106" s="190" t="s">
        <v>9</v>
      </c>
      <c r="J106" s="190" t="s">
        <v>10</v>
      </c>
      <c r="K106" s="190" t="s">
        <v>12</v>
      </c>
      <c r="L106" s="200" t="s">
        <v>11</v>
      </c>
      <c r="M106" s="190"/>
      <c r="N106" s="190"/>
      <c r="O106" s="190"/>
      <c r="P106" s="190"/>
      <c r="Q106" s="200"/>
      <c r="R106" s="201"/>
      <c r="S106" s="190"/>
      <c r="T106" s="190"/>
      <c r="U106" s="190"/>
      <c r="V106" s="190"/>
      <c r="W106" s="190"/>
      <c r="X106" s="200"/>
      <c r="Y106" s="201"/>
      <c r="Z106" s="190"/>
      <c r="AA106" s="190"/>
      <c r="AB106" s="190"/>
      <c r="AC106" s="190"/>
      <c r="AD106" s="190"/>
      <c r="AE106" s="200"/>
      <c r="AF106" s="201"/>
      <c r="AG106" s="190"/>
      <c r="AH106" s="190"/>
      <c r="AI106" s="190"/>
      <c r="AJ106" s="190"/>
      <c r="AK106" s="190"/>
      <c r="AL106" s="205">
        <f t="shared" ref="AL106" si="24">COUNTIF(F106:AJ106,"=Lun")</f>
        <v>1</v>
      </c>
      <c r="AM106" s="206"/>
      <c r="AN106" s="205">
        <f t="shared" ref="AN106" si="25">COUNTIF(F106:AJ106,"=Mar")</f>
        <v>1</v>
      </c>
      <c r="AO106" s="206"/>
      <c r="AP106" s="205">
        <f t="shared" ref="AP106" si="26">COUNTIF(F106:AJ106,"=Mer")</f>
        <v>1</v>
      </c>
      <c r="AQ106" s="206"/>
      <c r="AR106" s="205">
        <f t="shared" ref="AR106" si="27">COUNTIF(F106:AJ106,"=Jeu")</f>
        <v>1</v>
      </c>
      <c r="AS106" s="206"/>
      <c r="AT106" s="205">
        <f t="shared" ref="AT106" si="28">COUNTIF(F106:AJ106,"=Ven")</f>
        <v>1</v>
      </c>
      <c r="AU106" s="206"/>
      <c r="AV106" s="205">
        <f t="shared" si="17"/>
        <v>1</v>
      </c>
      <c r="AW106" s="206"/>
      <c r="AX106" s="205">
        <f t="shared" si="18"/>
        <v>1</v>
      </c>
      <c r="AY106" s="206"/>
      <c r="AZ106" s="206">
        <f t="shared" si="22"/>
        <v>7</v>
      </c>
      <c r="BA106" s="207">
        <f>AL106*'Tarifs RL'!A1+AN106*'Tarifs RL'!B1+AP106*'Tarifs RL'!C1+AR106*'Tarifs RL'!D1+AT106*'Tarifs RL'!E1+AV106*'Tarifs RL'!F1+AX106*'Tarifs RL'!G1+BE106</f>
        <v>6.7500000000000009</v>
      </c>
      <c r="BB106" s="208"/>
      <c r="BC106" s="209">
        <f t="shared" si="19"/>
        <v>1.2150000000000001</v>
      </c>
      <c r="BD106" s="210" t="s">
        <v>15</v>
      </c>
      <c r="BE106" s="211">
        <f t="shared" si="20"/>
        <v>0</v>
      </c>
      <c r="BF106" s="212"/>
      <c r="BG106" s="212"/>
      <c r="BH106" s="212"/>
      <c r="BI106" s="213"/>
      <c r="BJ106" s="230"/>
      <c r="BK106" s="237"/>
      <c r="BL106" s="241" t="s">
        <v>57</v>
      </c>
      <c r="BM106" s="69"/>
      <c r="BN106" s="243">
        <f t="shared" si="23"/>
        <v>6.7500000000000009</v>
      </c>
      <c r="BO106" s="68"/>
      <c r="BP106" s="68"/>
      <c r="BQ106" s="70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</row>
    <row r="107" spans="1:105" customFormat="1" ht="18" x14ac:dyDescent="0.25">
      <c r="A107" s="185"/>
      <c r="B107" s="186" t="s">
        <v>64</v>
      </c>
      <c r="C107" s="187">
        <v>1</v>
      </c>
      <c r="D107" s="188" t="s">
        <v>63</v>
      </c>
      <c r="E107" s="189"/>
      <c r="F107" s="201" t="s">
        <v>6</v>
      </c>
      <c r="G107" s="190" t="s">
        <v>7</v>
      </c>
      <c r="H107" s="190" t="s">
        <v>8</v>
      </c>
      <c r="I107" s="190" t="s">
        <v>9</v>
      </c>
      <c r="J107" s="190" t="s">
        <v>10</v>
      </c>
      <c r="K107" s="190" t="s">
        <v>12</v>
      </c>
      <c r="L107" s="200" t="s">
        <v>11</v>
      </c>
      <c r="M107" s="190"/>
      <c r="N107" s="190"/>
      <c r="O107" s="190"/>
      <c r="P107" s="190"/>
      <c r="Q107" s="200"/>
      <c r="R107" s="201"/>
      <c r="S107" s="190"/>
      <c r="T107" s="190"/>
      <c r="U107" s="190"/>
      <c r="V107" s="190"/>
      <c r="W107" s="190"/>
      <c r="X107" s="200"/>
      <c r="Y107" s="201"/>
      <c r="Z107" s="190"/>
      <c r="AA107" s="190"/>
      <c r="AB107" s="190"/>
      <c r="AC107" s="190"/>
      <c r="AD107" s="190"/>
      <c r="AE107" s="200"/>
      <c r="AF107" s="201"/>
      <c r="AG107" s="190"/>
      <c r="AH107" s="190"/>
      <c r="AI107" s="190"/>
      <c r="AJ107" s="190"/>
      <c r="AK107" s="204"/>
      <c r="AL107" s="205">
        <f t="shared" si="21"/>
        <v>1</v>
      </c>
      <c r="AM107" s="206"/>
      <c r="AN107" s="205">
        <f t="shared" ref="AN107:AN117" si="29">COUNTIF(F107:AJ107,"=Mar")</f>
        <v>1</v>
      </c>
      <c r="AO107" s="206"/>
      <c r="AP107" s="205">
        <f t="shared" ref="AP107:AP117" si="30">COUNTIF(F107:AJ107,"=Mer")</f>
        <v>1</v>
      </c>
      <c r="AQ107" s="206"/>
      <c r="AR107" s="205">
        <f t="shared" ref="AR107:AR117" si="31">COUNTIF(F107:AJ107,"=Jeu")</f>
        <v>1</v>
      </c>
      <c r="AS107" s="206"/>
      <c r="AT107" s="205">
        <f t="shared" ref="AT107:AT117" si="32">COUNTIF(F107:AJ107,"=Ven")</f>
        <v>1</v>
      </c>
      <c r="AU107" s="206"/>
      <c r="AV107" s="205">
        <f t="shared" ref="AV107:AV117" si="33">COUNTIF(F107:AJ107,"=Sam")</f>
        <v>1</v>
      </c>
      <c r="AW107" s="206"/>
      <c r="AX107" s="205">
        <f t="shared" ref="AX107:AX117" si="34">COUNTIF(F107:AJ107,"=Dim")</f>
        <v>1</v>
      </c>
      <c r="AY107" s="206"/>
      <c r="AZ107" s="206">
        <f t="shared" si="22"/>
        <v>7</v>
      </c>
      <c r="BA107" s="207">
        <f>AL107*'Tarifs RL'!A1+AN107*'Tarifs RL'!B1+AP107*'Tarifs RL'!C1+AR107*'Tarifs RL'!D1+AT107*'Tarifs RL'!E1+AV107*'Tarifs RL'!F1+AX107*'Tarifs RL'!G1+BE107</f>
        <v>6.7500000000000009</v>
      </c>
      <c r="BB107" s="208"/>
      <c r="BC107" s="209">
        <f t="shared" si="19"/>
        <v>1.2150000000000001</v>
      </c>
      <c r="BD107" s="210" t="s">
        <v>15</v>
      </c>
      <c r="BE107" s="211">
        <f t="shared" si="20"/>
        <v>0</v>
      </c>
      <c r="BF107" s="212"/>
      <c r="BG107" s="212"/>
      <c r="BH107" s="212"/>
      <c r="BI107" s="213"/>
      <c r="BJ107" s="230"/>
      <c r="BK107" s="237"/>
      <c r="BL107" s="241" t="s">
        <v>57</v>
      </c>
      <c r="BM107" s="69"/>
      <c r="BN107" s="243">
        <f t="shared" si="23"/>
        <v>6.7500000000000009</v>
      </c>
      <c r="BO107" s="68"/>
      <c r="BP107" s="68"/>
      <c r="BQ107" s="70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</row>
    <row r="108" spans="1:105" customFormat="1" ht="18" x14ac:dyDescent="0.25">
      <c r="A108" s="185"/>
      <c r="B108" s="186"/>
      <c r="C108" s="187"/>
      <c r="D108" s="188"/>
      <c r="E108" s="189"/>
      <c r="F108" s="201"/>
      <c r="G108" s="190"/>
      <c r="H108" s="190"/>
      <c r="I108" s="190"/>
      <c r="J108" s="190"/>
      <c r="K108" s="190"/>
      <c r="L108" s="200"/>
      <c r="M108" s="190"/>
      <c r="N108" s="190"/>
      <c r="O108" s="190"/>
      <c r="P108" s="190"/>
      <c r="Q108" s="200"/>
      <c r="R108" s="201"/>
      <c r="S108" s="190"/>
      <c r="T108" s="190"/>
      <c r="U108" s="190"/>
      <c r="V108" s="190"/>
      <c r="W108" s="190"/>
      <c r="X108" s="200"/>
      <c r="Y108" s="201"/>
      <c r="Z108" s="190"/>
      <c r="AA108" s="190"/>
      <c r="AB108" s="190"/>
      <c r="AC108" s="190"/>
      <c r="AD108" s="190"/>
      <c r="AE108" s="200"/>
      <c r="AF108" s="201"/>
      <c r="AG108" s="190"/>
      <c r="AH108" s="190"/>
      <c r="AI108" s="190"/>
      <c r="AJ108" s="190"/>
      <c r="AK108" s="204"/>
      <c r="AL108" s="205">
        <f t="shared" si="21"/>
        <v>0</v>
      </c>
      <c r="AM108" s="206"/>
      <c r="AN108" s="205">
        <f t="shared" si="29"/>
        <v>0</v>
      </c>
      <c r="AO108" s="206"/>
      <c r="AP108" s="205">
        <f t="shared" si="30"/>
        <v>0</v>
      </c>
      <c r="AQ108" s="206"/>
      <c r="AR108" s="205">
        <f t="shared" si="31"/>
        <v>0</v>
      </c>
      <c r="AS108" s="206"/>
      <c r="AT108" s="205">
        <f t="shared" si="32"/>
        <v>0</v>
      </c>
      <c r="AU108" s="206"/>
      <c r="AV108" s="205">
        <f t="shared" si="33"/>
        <v>0</v>
      </c>
      <c r="AW108" s="206"/>
      <c r="AX108" s="205">
        <f t="shared" si="34"/>
        <v>0</v>
      </c>
      <c r="AY108" s="206"/>
      <c r="AZ108" s="206">
        <f t="shared" si="22"/>
        <v>0</v>
      </c>
      <c r="BA108" s="207">
        <f>AL108*'Tarifs RL'!A1+AN108*'Tarifs RL'!B1+AP108*'Tarifs RL'!C1+AR108*'Tarifs RL'!D1+AT108*'Tarifs RL'!E1+AV108*'Tarifs RL'!F1+AX108*'Tarifs RL'!G1+BE108</f>
        <v>0</v>
      </c>
      <c r="BB108" s="208"/>
      <c r="BC108" s="209">
        <f t="shared" si="19"/>
        <v>0</v>
      </c>
      <c r="BD108" s="210" t="s">
        <v>15</v>
      </c>
      <c r="BE108" s="211">
        <f t="shared" si="20"/>
        <v>0</v>
      </c>
      <c r="BF108" s="212"/>
      <c r="BG108" s="212"/>
      <c r="BH108" s="212"/>
      <c r="BI108" s="213"/>
      <c r="BJ108" s="230"/>
      <c r="BK108" s="237"/>
      <c r="BL108" s="241"/>
      <c r="BM108" s="69"/>
      <c r="BN108" s="243" t="b">
        <f t="shared" si="23"/>
        <v>0</v>
      </c>
      <c r="BO108" s="68"/>
      <c r="BP108" s="68"/>
      <c r="BQ108" s="70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</row>
    <row r="109" spans="1:105" customFormat="1" ht="18" x14ac:dyDescent="0.25">
      <c r="A109" s="185"/>
      <c r="B109" s="186"/>
      <c r="C109" s="187"/>
      <c r="D109" s="188"/>
      <c r="E109" s="189"/>
      <c r="F109" s="194"/>
      <c r="G109" s="194"/>
      <c r="H109" s="194"/>
      <c r="I109" s="194"/>
      <c r="J109" s="194"/>
      <c r="K109" s="194"/>
      <c r="L109" s="194"/>
      <c r="M109" s="194"/>
      <c r="N109" s="194"/>
      <c r="O109" s="194"/>
      <c r="P109" s="194"/>
      <c r="Q109" s="194"/>
      <c r="R109" s="194"/>
      <c r="S109" s="194"/>
      <c r="T109" s="194"/>
      <c r="U109" s="194"/>
      <c r="V109" s="194"/>
      <c r="W109" s="194"/>
      <c r="X109" s="194"/>
      <c r="Y109" s="194"/>
      <c r="Z109" s="194"/>
      <c r="AA109" s="194"/>
      <c r="AB109" s="194"/>
      <c r="AC109" s="194"/>
      <c r="AD109" s="194"/>
      <c r="AE109" s="194"/>
      <c r="AF109" s="194"/>
      <c r="AG109" s="194"/>
      <c r="AH109" s="194"/>
      <c r="AI109" s="194"/>
      <c r="AJ109" s="194"/>
      <c r="AK109" s="204"/>
      <c r="AL109" s="205">
        <f t="shared" si="21"/>
        <v>0</v>
      </c>
      <c r="AM109" s="206"/>
      <c r="AN109" s="205">
        <f t="shared" si="29"/>
        <v>0</v>
      </c>
      <c r="AO109" s="206"/>
      <c r="AP109" s="205">
        <f t="shared" si="30"/>
        <v>0</v>
      </c>
      <c r="AQ109" s="206"/>
      <c r="AR109" s="205">
        <f t="shared" si="31"/>
        <v>0</v>
      </c>
      <c r="AS109" s="206"/>
      <c r="AT109" s="205">
        <f t="shared" si="32"/>
        <v>0</v>
      </c>
      <c r="AU109" s="206"/>
      <c r="AV109" s="205">
        <f t="shared" si="33"/>
        <v>0</v>
      </c>
      <c r="AW109" s="206"/>
      <c r="AX109" s="205">
        <f t="shared" si="34"/>
        <v>0</v>
      </c>
      <c r="AY109" s="206"/>
      <c r="AZ109" s="206">
        <f t="shared" si="22"/>
        <v>0</v>
      </c>
      <c r="BA109" s="207">
        <f>AL109*'Tarifs RL'!A1+AN109*'Tarifs RL'!B1+AP109*'Tarifs RL'!C1+AR109*'Tarifs RL'!D1+AT109*'Tarifs RL'!E1+AV109*'Tarifs RL'!F1+AX109*'Tarifs RL'!G1+BE109</f>
        <v>0</v>
      </c>
      <c r="BB109" s="208"/>
      <c r="BC109" s="209">
        <f t="shared" si="19"/>
        <v>0</v>
      </c>
      <c r="BD109" s="210" t="s">
        <v>15</v>
      </c>
      <c r="BE109" s="211">
        <f t="shared" si="20"/>
        <v>0</v>
      </c>
      <c r="BF109" s="212"/>
      <c r="BG109" s="212"/>
      <c r="BH109" s="212"/>
      <c r="BI109" s="213"/>
      <c r="BJ109" s="230"/>
      <c r="BK109" s="237"/>
      <c r="BL109" s="241"/>
      <c r="BM109" s="69"/>
      <c r="BN109" s="243" t="b">
        <f t="shared" si="23"/>
        <v>0</v>
      </c>
      <c r="BO109" s="68"/>
      <c r="BP109" s="68"/>
      <c r="BQ109" s="70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</row>
    <row r="110" spans="1:105" customFormat="1" ht="18" x14ac:dyDescent="0.25">
      <c r="A110" s="185"/>
      <c r="B110" s="186"/>
      <c r="C110" s="187"/>
      <c r="D110" s="188"/>
      <c r="E110" s="189"/>
      <c r="F110" s="194"/>
      <c r="G110" s="194"/>
      <c r="H110" s="194"/>
      <c r="I110" s="194"/>
      <c r="J110" s="194"/>
      <c r="K110" s="194"/>
      <c r="L110" s="194"/>
      <c r="M110" s="194"/>
      <c r="N110" s="194"/>
      <c r="O110" s="194"/>
      <c r="P110" s="194"/>
      <c r="Q110" s="194"/>
      <c r="R110" s="194"/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4"/>
      <c r="AI110" s="194"/>
      <c r="AJ110" s="194"/>
      <c r="AK110" s="204"/>
      <c r="AL110" s="205">
        <f t="shared" si="21"/>
        <v>0</v>
      </c>
      <c r="AM110" s="206"/>
      <c r="AN110" s="205">
        <f t="shared" si="29"/>
        <v>0</v>
      </c>
      <c r="AO110" s="206"/>
      <c r="AP110" s="205">
        <f t="shared" si="30"/>
        <v>0</v>
      </c>
      <c r="AQ110" s="206"/>
      <c r="AR110" s="205">
        <f t="shared" si="31"/>
        <v>0</v>
      </c>
      <c r="AS110" s="206"/>
      <c r="AT110" s="205">
        <f t="shared" si="32"/>
        <v>0</v>
      </c>
      <c r="AU110" s="206"/>
      <c r="AV110" s="205">
        <f t="shared" si="33"/>
        <v>0</v>
      </c>
      <c r="AW110" s="206"/>
      <c r="AX110" s="205">
        <f t="shared" si="34"/>
        <v>0</v>
      </c>
      <c r="AY110" s="206"/>
      <c r="AZ110" s="206">
        <f t="shared" si="22"/>
        <v>0</v>
      </c>
      <c r="BA110" s="207">
        <f>AL110*'Tarifs RL'!A1+AN110*'Tarifs RL'!B1+AP110*'Tarifs RL'!C1+AR110*'Tarifs RL'!D1+AT110*'Tarifs RL'!E1+AV110*'Tarifs RL'!F1+AX110*'Tarifs RL'!G1+BE110</f>
        <v>0</v>
      </c>
      <c r="BB110" s="208"/>
      <c r="BC110" s="209">
        <f t="shared" si="19"/>
        <v>0</v>
      </c>
      <c r="BD110" s="210" t="s">
        <v>15</v>
      </c>
      <c r="BE110" s="211">
        <f t="shared" si="20"/>
        <v>0</v>
      </c>
      <c r="BF110" s="212"/>
      <c r="BG110" s="212"/>
      <c r="BH110" s="212"/>
      <c r="BI110" s="213"/>
      <c r="BJ110" s="230"/>
      <c r="BK110" s="237"/>
      <c r="BL110" s="241"/>
      <c r="BM110" s="69"/>
      <c r="BN110" s="243" t="b">
        <f t="shared" si="23"/>
        <v>0</v>
      </c>
      <c r="BO110" s="68"/>
      <c r="BP110" s="68"/>
      <c r="BQ110" s="70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</row>
    <row r="111" spans="1:105" customFormat="1" ht="18" x14ac:dyDescent="0.25">
      <c r="A111" s="185"/>
      <c r="B111" s="186"/>
      <c r="C111" s="187"/>
      <c r="D111" s="188"/>
      <c r="E111" s="189"/>
      <c r="F111" s="194"/>
      <c r="G111" s="194"/>
      <c r="H111" s="194"/>
      <c r="I111" s="194"/>
      <c r="J111" s="194"/>
      <c r="K111" s="194"/>
      <c r="L111" s="194"/>
      <c r="M111" s="194"/>
      <c r="N111" s="194"/>
      <c r="O111" s="194"/>
      <c r="P111" s="194"/>
      <c r="Q111" s="194"/>
      <c r="R111" s="194"/>
      <c r="S111" s="194"/>
      <c r="T111" s="194"/>
      <c r="U111" s="194"/>
      <c r="V111" s="194"/>
      <c r="W111" s="194"/>
      <c r="X111" s="194"/>
      <c r="Y111" s="194"/>
      <c r="Z111" s="194"/>
      <c r="AA111" s="194"/>
      <c r="AB111" s="194"/>
      <c r="AC111" s="194"/>
      <c r="AD111" s="194"/>
      <c r="AE111" s="194"/>
      <c r="AF111" s="194"/>
      <c r="AG111" s="194"/>
      <c r="AH111" s="194"/>
      <c r="AI111" s="194"/>
      <c r="AJ111" s="194"/>
      <c r="AK111" s="204"/>
      <c r="AL111" s="205">
        <f t="shared" si="21"/>
        <v>0</v>
      </c>
      <c r="AM111" s="206"/>
      <c r="AN111" s="205">
        <f t="shared" si="29"/>
        <v>0</v>
      </c>
      <c r="AO111" s="206"/>
      <c r="AP111" s="205">
        <f t="shared" si="30"/>
        <v>0</v>
      </c>
      <c r="AQ111" s="206"/>
      <c r="AR111" s="205">
        <f t="shared" si="31"/>
        <v>0</v>
      </c>
      <c r="AS111" s="206"/>
      <c r="AT111" s="205">
        <f t="shared" si="32"/>
        <v>0</v>
      </c>
      <c r="AU111" s="206"/>
      <c r="AV111" s="205">
        <f t="shared" si="33"/>
        <v>0</v>
      </c>
      <c r="AW111" s="206"/>
      <c r="AX111" s="205">
        <f t="shared" si="34"/>
        <v>0</v>
      </c>
      <c r="AY111" s="206"/>
      <c r="AZ111" s="206">
        <f t="shared" si="22"/>
        <v>0</v>
      </c>
      <c r="BA111" s="207">
        <f>AL111*'Tarifs RL'!A1+AN111*'Tarifs RL'!B1+AP111*'Tarifs RL'!C1+AR111*'Tarifs RL'!D1+AT111*'Tarifs RL'!E1+AV111*'Tarifs RL'!F1+AX111*'Tarifs RL'!G1+BE111</f>
        <v>0</v>
      </c>
      <c r="BB111" s="208"/>
      <c r="BC111" s="209">
        <f t="shared" si="19"/>
        <v>0</v>
      </c>
      <c r="BD111" s="210" t="s">
        <v>15</v>
      </c>
      <c r="BE111" s="211">
        <f t="shared" si="20"/>
        <v>0</v>
      </c>
      <c r="BF111" s="212"/>
      <c r="BG111" s="212"/>
      <c r="BH111" s="212"/>
      <c r="BI111" s="213"/>
      <c r="BJ111" s="230"/>
      <c r="BK111" s="237"/>
      <c r="BL111" s="241"/>
      <c r="BM111" s="69"/>
      <c r="BN111" s="243" t="b">
        <f t="shared" si="23"/>
        <v>0</v>
      </c>
      <c r="BO111" s="68"/>
      <c r="BP111" s="68"/>
      <c r="BQ111" s="70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</row>
    <row r="112" spans="1:105" customFormat="1" ht="18" hidden="1" x14ac:dyDescent="0.25">
      <c r="A112" s="109"/>
      <c r="B112" s="171"/>
      <c r="C112" s="169"/>
      <c r="D112" s="170"/>
      <c r="E112" s="38"/>
      <c r="F112" s="174"/>
      <c r="G112" s="174"/>
      <c r="H112" s="174"/>
      <c r="I112" s="174"/>
      <c r="J112" s="174"/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4"/>
      <c r="W112" s="174"/>
      <c r="X112" s="174"/>
      <c r="Y112" s="174"/>
      <c r="Z112" s="174"/>
      <c r="AA112" s="174"/>
      <c r="AB112" s="174"/>
      <c r="AC112" s="174"/>
      <c r="AD112" s="174"/>
      <c r="AE112" s="174"/>
      <c r="AF112" s="174"/>
      <c r="AG112" s="174"/>
      <c r="AH112" s="174"/>
      <c r="AI112" s="174"/>
      <c r="AJ112" s="174"/>
      <c r="AK112" s="27"/>
      <c r="AL112" s="118">
        <f t="shared" si="21"/>
        <v>0</v>
      </c>
      <c r="AM112" s="119"/>
      <c r="AN112" s="118">
        <f t="shared" si="29"/>
        <v>0</v>
      </c>
      <c r="AO112" s="119"/>
      <c r="AP112" s="118">
        <f t="shared" si="30"/>
        <v>0</v>
      </c>
      <c r="AQ112" s="119"/>
      <c r="AR112" s="118">
        <f t="shared" si="31"/>
        <v>0</v>
      </c>
      <c r="AS112" s="119"/>
      <c r="AT112" s="118">
        <f t="shared" si="32"/>
        <v>0</v>
      </c>
      <c r="AU112" s="119"/>
      <c r="AV112" s="118">
        <f t="shared" si="33"/>
        <v>0</v>
      </c>
      <c r="AW112" s="119"/>
      <c r="AX112" s="118">
        <f t="shared" si="34"/>
        <v>0</v>
      </c>
      <c r="AY112" s="119"/>
      <c r="AZ112" s="120">
        <f t="shared" si="22"/>
        <v>0</v>
      </c>
      <c r="BA112" s="51">
        <f>AL112*'Tarifs RL'!A1+AN112*'Tarifs RL'!B1+AP112*'Tarifs RL'!C1+AR112*'Tarifs RL'!D1+AT112*'Tarifs RL'!E1+AV112*'Tarifs RL'!F1+AX112*'Tarifs RL'!G1+BE112</f>
        <v>0</v>
      </c>
      <c r="BB112" s="124"/>
      <c r="BC112" s="121">
        <f t="shared" si="19"/>
        <v>0</v>
      </c>
      <c r="BD112" s="122" t="s">
        <v>15</v>
      </c>
      <c r="BE112" s="123">
        <f t="shared" si="20"/>
        <v>0</v>
      </c>
      <c r="BF112" s="147"/>
      <c r="BG112" s="147"/>
      <c r="BH112" s="147"/>
      <c r="BI112" s="56"/>
      <c r="BJ112" s="10"/>
      <c r="BK112" s="68"/>
      <c r="BL112" s="240" t="s">
        <v>57</v>
      </c>
      <c r="BM112" s="69"/>
      <c r="BN112" s="68"/>
      <c r="BO112" s="68"/>
      <c r="BP112" s="68"/>
      <c r="BQ112" s="70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</row>
    <row r="113" spans="1:105" customFormat="1" ht="18" hidden="1" x14ac:dyDescent="0.25">
      <c r="A113" s="109"/>
      <c r="B113" s="171"/>
      <c r="C113" s="169"/>
      <c r="D113" s="170"/>
      <c r="E113" s="8"/>
      <c r="F113" s="21"/>
      <c r="G113" s="20"/>
      <c r="H113" s="20"/>
      <c r="I113" s="20"/>
      <c r="J113" s="22"/>
      <c r="K113" s="20"/>
      <c r="L113" s="20"/>
      <c r="M113" s="21"/>
      <c r="N113" s="20"/>
      <c r="O113" s="20"/>
      <c r="P113" s="20"/>
      <c r="Q113" s="22"/>
      <c r="R113" s="20"/>
      <c r="S113" s="20"/>
      <c r="T113" s="21"/>
      <c r="U113" s="20"/>
      <c r="V113" s="20"/>
      <c r="W113" s="20"/>
      <c r="X113" s="22"/>
      <c r="Y113" s="20"/>
      <c r="Z113" s="20"/>
      <c r="AA113" s="21"/>
      <c r="AB113" s="20"/>
      <c r="AC113" s="20"/>
      <c r="AD113" s="20"/>
      <c r="AE113" s="22"/>
      <c r="AF113" s="20"/>
      <c r="AG113" s="20"/>
      <c r="AH113" s="21"/>
      <c r="AI113" s="20"/>
      <c r="AJ113" s="20"/>
      <c r="AK113" s="27"/>
      <c r="AL113" s="118">
        <f t="shared" si="21"/>
        <v>0</v>
      </c>
      <c r="AM113" s="119"/>
      <c r="AN113" s="118">
        <f t="shared" si="29"/>
        <v>0</v>
      </c>
      <c r="AO113" s="119"/>
      <c r="AP113" s="118">
        <f t="shared" si="30"/>
        <v>0</v>
      </c>
      <c r="AQ113" s="119"/>
      <c r="AR113" s="118">
        <f t="shared" si="31"/>
        <v>0</v>
      </c>
      <c r="AS113" s="119"/>
      <c r="AT113" s="118">
        <f t="shared" si="32"/>
        <v>0</v>
      </c>
      <c r="AU113" s="119"/>
      <c r="AV113" s="118">
        <f t="shared" si="33"/>
        <v>0</v>
      </c>
      <c r="AW113" s="119"/>
      <c r="AX113" s="118">
        <f t="shared" si="34"/>
        <v>0</v>
      </c>
      <c r="AY113" s="119"/>
      <c r="AZ113" s="120">
        <f t="shared" si="22"/>
        <v>0</v>
      </c>
      <c r="BA113" s="51">
        <f>AL113*'Tarifs RL'!A1+AN113*'Tarifs RL'!B1+AP113*'Tarifs RL'!C1+AR113*'Tarifs RL'!D1+AT113*'Tarifs RL'!E1+AV113*'Tarifs RL'!F1+AX113*'Tarifs RL'!G1+BE113</f>
        <v>0</v>
      </c>
      <c r="BB113" s="124"/>
      <c r="BC113" s="121">
        <f t="shared" si="19"/>
        <v>0</v>
      </c>
      <c r="BD113" s="122" t="s">
        <v>15</v>
      </c>
      <c r="BE113" s="123">
        <f t="shared" si="20"/>
        <v>0</v>
      </c>
      <c r="BF113" s="147"/>
      <c r="BG113" s="147"/>
      <c r="BH113" s="147"/>
      <c r="BI113" s="56"/>
      <c r="BJ113" s="10"/>
      <c r="BK113" s="68"/>
      <c r="BL113" s="240" t="s">
        <v>57</v>
      </c>
      <c r="BM113" s="69"/>
      <c r="BN113" s="68"/>
      <c r="BO113" s="68"/>
      <c r="BP113" s="68"/>
      <c r="BQ113" s="70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</row>
    <row r="114" spans="1:105" customFormat="1" ht="18" hidden="1" x14ac:dyDescent="0.25">
      <c r="A114" s="109"/>
      <c r="B114" s="171"/>
      <c r="C114" s="169"/>
      <c r="D114" s="170"/>
      <c r="E114" s="8"/>
      <c r="F114" s="21"/>
      <c r="G114" s="20"/>
      <c r="H114" s="20"/>
      <c r="I114" s="20"/>
      <c r="J114" s="22"/>
      <c r="K114" s="20"/>
      <c r="L114" s="20"/>
      <c r="M114" s="21"/>
      <c r="N114" s="20"/>
      <c r="O114" s="20"/>
      <c r="P114" s="20"/>
      <c r="Q114" s="22"/>
      <c r="R114" s="20"/>
      <c r="S114" s="20"/>
      <c r="T114" s="21"/>
      <c r="U114" s="20"/>
      <c r="V114" s="20"/>
      <c r="W114" s="20"/>
      <c r="X114" s="22"/>
      <c r="Y114" s="20"/>
      <c r="Z114" s="20"/>
      <c r="AA114" s="21"/>
      <c r="AB114" s="20"/>
      <c r="AC114" s="20"/>
      <c r="AD114" s="20"/>
      <c r="AE114" s="22"/>
      <c r="AF114" s="20"/>
      <c r="AG114" s="20"/>
      <c r="AH114" s="21"/>
      <c r="AI114" s="20"/>
      <c r="AJ114" s="20"/>
      <c r="AK114" s="27"/>
      <c r="AL114" s="118">
        <f t="shared" si="21"/>
        <v>0</v>
      </c>
      <c r="AM114" s="119"/>
      <c r="AN114" s="118">
        <f t="shared" si="29"/>
        <v>0</v>
      </c>
      <c r="AO114" s="119"/>
      <c r="AP114" s="118">
        <f t="shared" si="30"/>
        <v>0</v>
      </c>
      <c r="AQ114" s="119"/>
      <c r="AR114" s="118">
        <f t="shared" si="31"/>
        <v>0</v>
      </c>
      <c r="AS114" s="119"/>
      <c r="AT114" s="118">
        <f t="shared" si="32"/>
        <v>0</v>
      </c>
      <c r="AU114" s="119"/>
      <c r="AV114" s="118">
        <f t="shared" si="33"/>
        <v>0</v>
      </c>
      <c r="AW114" s="119"/>
      <c r="AX114" s="118">
        <f t="shared" si="34"/>
        <v>0</v>
      </c>
      <c r="AY114" s="119"/>
      <c r="AZ114" s="120">
        <f t="shared" si="22"/>
        <v>0</v>
      </c>
      <c r="BA114" s="51">
        <f>AL114*'Tarifs RL'!A1+AN114*'Tarifs RL'!B1+AP114*'Tarifs RL'!C1+AR114*'Tarifs RL'!D1+AT114*'Tarifs RL'!E1+AV114*'Tarifs RL'!F1+AX114*'Tarifs RL'!G1+BE114</f>
        <v>0</v>
      </c>
      <c r="BB114" s="124"/>
      <c r="BC114" s="121">
        <f>BA114*18%</f>
        <v>0</v>
      </c>
      <c r="BD114" s="122" t="s">
        <v>15</v>
      </c>
      <c r="BE114" s="123">
        <f t="shared" si="20"/>
        <v>0</v>
      </c>
      <c r="BF114" s="147"/>
      <c r="BG114" s="147"/>
      <c r="BH114" s="147"/>
      <c r="BI114" s="56"/>
      <c r="BJ114" s="10"/>
      <c r="BK114" s="68"/>
      <c r="BL114" s="240" t="s">
        <v>57</v>
      </c>
      <c r="BM114" s="69"/>
      <c r="BN114" s="68"/>
      <c r="BO114" s="68"/>
      <c r="BP114" s="68"/>
      <c r="BQ114" s="70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</row>
    <row r="115" spans="1:105" customFormat="1" ht="18" hidden="1" customHeight="1" x14ac:dyDescent="0.25">
      <c r="A115" s="109"/>
      <c r="B115" s="24"/>
      <c r="C115" s="17"/>
      <c r="D115" s="18"/>
      <c r="E115" s="8"/>
      <c r="F115" s="21"/>
      <c r="G115" s="20"/>
      <c r="H115" s="20"/>
      <c r="I115" s="20"/>
      <c r="J115" s="22"/>
      <c r="K115" s="20"/>
      <c r="L115" s="20"/>
      <c r="M115" s="21"/>
      <c r="N115" s="20"/>
      <c r="O115" s="20"/>
      <c r="P115" s="20"/>
      <c r="Q115" s="22"/>
      <c r="R115" s="20"/>
      <c r="S115" s="20"/>
      <c r="T115" s="21"/>
      <c r="U115" s="20"/>
      <c r="V115" s="20"/>
      <c r="W115" s="20"/>
      <c r="X115" s="22"/>
      <c r="Y115" s="20"/>
      <c r="Z115" s="20"/>
      <c r="AA115" s="21"/>
      <c r="AB115" s="20"/>
      <c r="AC115" s="20"/>
      <c r="AD115" s="20"/>
      <c r="AE115" s="22"/>
      <c r="AF115" s="20"/>
      <c r="AG115" s="20"/>
      <c r="AH115" s="21"/>
      <c r="AI115" s="20"/>
      <c r="AJ115" s="20"/>
      <c r="AK115" s="27"/>
      <c r="AL115" s="118">
        <f t="shared" si="21"/>
        <v>0</v>
      </c>
      <c r="AM115" s="119"/>
      <c r="AN115" s="118">
        <f t="shared" si="29"/>
        <v>0</v>
      </c>
      <c r="AO115" s="119"/>
      <c r="AP115" s="118">
        <f t="shared" si="30"/>
        <v>0</v>
      </c>
      <c r="AQ115" s="119"/>
      <c r="AR115" s="118">
        <f t="shared" si="31"/>
        <v>0</v>
      </c>
      <c r="AS115" s="119"/>
      <c r="AT115" s="118">
        <f t="shared" si="32"/>
        <v>0</v>
      </c>
      <c r="AU115" s="119"/>
      <c r="AV115" s="118">
        <f t="shared" si="33"/>
        <v>0</v>
      </c>
      <c r="AW115" s="119"/>
      <c r="AX115" s="118">
        <f t="shared" si="34"/>
        <v>0</v>
      </c>
      <c r="AY115" s="119"/>
      <c r="AZ115" s="120">
        <f>SUM(AL115:AX115)</f>
        <v>0</v>
      </c>
      <c r="BA115" s="51">
        <f>AL115*'Tarifs RL'!A1+AN115*'Tarifs RL'!B1+AP115*'Tarifs RL'!C1+AR115*'Tarifs RL'!D1+AT115*'Tarifs RL'!E1+AV115*'Tarifs RL'!F1+AX115*'Tarifs RL'!G1+BE115</f>
        <v>0</v>
      </c>
      <c r="BB115" s="124"/>
      <c r="BC115" s="121">
        <f>BA115*18%</f>
        <v>0</v>
      </c>
      <c r="BD115" s="122" t="s">
        <v>15</v>
      </c>
      <c r="BE115" s="123">
        <f t="shared" si="20"/>
        <v>0</v>
      </c>
      <c r="BF115" s="147"/>
      <c r="BG115" s="147"/>
      <c r="BH115" s="147"/>
      <c r="BI115" s="56"/>
      <c r="BJ115" s="10"/>
      <c r="BK115" s="68"/>
      <c r="BL115" s="240" t="s">
        <v>57</v>
      </c>
      <c r="BM115" s="69"/>
      <c r="BN115" s="68"/>
      <c r="BO115" s="68"/>
      <c r="BP115" s="68"/>
      <c r="BQ115" s="70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</row>
    <row r="116" spans="1:105" customFormat="1" ht="18" hidden="1" x14ac:dyDescent="0.25">
      <c r="A116" s="109"/>
      <c r="B116" s="102"/>
      <c r="C116" s="104"/>
      <c r="D116" s="105"/>
      <c r="E116" s="103"/>
      <c r="F116" s="142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7"/>
      <c r="AI116" s="106"/>
      <c r="AJ116" s="106"/>
      <c r="AK116" s="27"/>
      <c r="AL116" s="118">
        <f t="shared" si="21"/>
        <v>0</v>
      </c>
      <c r="AM116" s="119"/>
      <c r="AN116" s="118">
        <f t="shared" si="29"/>
        <v>0</v>
      </c>
      <c r="AO116" s="119"/>
      <c r="AP116" s="118">
        <f t="shared" si="30"/>
        <v>0</v>
      </c>
      <c r="AQ116" s="119"/>
      <c r="AR116" s="118">
        <f t="shared" si="31"/>
        <v>0</v>
      </c>
      <c r="AS116" s="119"/>
      <c r="AT116" s="118">
        <f t="shared" si="32"/>
        <v>0</v>
      </c>
      <c r="AU116" s="119"/>
      <c r="AV116" s="118">
        <f t="shared" si="33"/>
        <v>0</v>
      </c>
      <c r="AW116" s="119"/>
      <c r="AX116" s="118">
        <f t="shared" si="34"/>
        <v>0</v>
      </c>
      <c r="AY116" s="119"/>
      <c r="AZ116" s="120">
        <f>SUM(AL116:AX116)</f>
        <v>0</v>
      </c>
      <c r="BA116" s="51">
        <f>AL116*'Tarifs RL'!A1+AN116*'Tarifs RL'!B1+AP116*'Tarifs RL'!C1+AR116*'Tarifs RL'!D1+AT116*'Tarifs RL'!E1+AV116*'Tarifs RL'!F1+AX116*'Tarifs RL'!G1+BE116</f>
        <v>0</v>
      </c>
      <c r="BB116" s="124"/>
      <c r="BC116" s="121">
        <f>BA116*18%</f>
        <v>0</v>
      </c>
      <c r="BD116" s="122" t="s">
        <v>15</v>
      </c>
      <c r="BE116" s="123">
        <f t="shared" si="20"/>
        <v>0</v>
      </c>
      <c r="BF116" s="147"/>
      <c r="BG116" s="147"/>
      <c r="BH116" s="147"/>
      <c r="BI116" s="56"/>
      <c r="BJ116" s="10"/>
      <c r="BK116" s="68"/>
      <c r="BL116" s="240" t="s">
        <v>57</v>
      </c>
      <c r="BM116" s="69"/>
      <c r="BN116" s="68"/>
      <c r="BO116" s="68"/>
      <c r="BP116" s="68"/>
      <c r="BQ116" s="70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</row>
    <row r="117" spans="1:105" customFormat="1" ht="18" hidden="1" x14ac:dyDescent="0.25">
      <c r="A117" s="109"/>
      <c r="B117" s="143">
        <f>COUNTIF(B3:B114,"&gt;=a")</f>
        <v>105</v>
      </c>
      <c r="C117" s="104"/>
      <c r="D117" s="105"/>
      <c r="E117" s="103"/>
      <c r="F117" s="142"/>
      <c r="G117" s="106"/>
      <c r="H117" s="106"/>
      <c r="I117" s="106"/>
      <c r="J117" s="106"/>
      <c r="K117" s="106"/>
      <c r="L117" s="106"/>
      <c r="M117" s="106"/>
      <c r="N117" s="106"/>
      <c r="O117" s="31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7"/>
      <c r="AI117" s="106"/>
      <c r="AJ117" s="106"/>
      <c r="AK117" s="27"/>
      <c r="AL117" s="118">
        <f t="shared" si="21"/>
        <v>0</v>
      </c>
      <c r="AM117" s="119"/>
      <c r="AN117" s="118">
        <f t="shared" si="29"/>
        <v>0</v>
      </c>
      <c r="AO117" s="119"/>
      <c r="AP117" s="118">
        <f t="shared" si="30"/>
        <v>0</v>
      </c>
      <c r="AQ117" s="119"/>
      <c r="AR117" s="118">
        <f t="shared" si="31"/>
        <v>0</v>
      </c>
      <c r="AS117" s="119"/>
      <c r="AT117" s="118">
        <f t="shared" si="32"/>
        <v>0</v>
      </c>
      <c r="AU117" s="119"/>
      <c r="AV117" s="118">
        <f t="shared" si="33"/>
        <v>0</v>
      </c>
      <c r="AW117" s="119"/>
      <c r="AX117" s="118">
        <f t="shared" si="34"/>
        <v>0</v>
      </c>
      <c r="AY117" s="119"/>
      <c r="AZ117" s="120">
        <f>SUM(AL117:AX117)</f>
        <v>0</v>
      </c>
      <c r="BA117" s="51">
        <f>AL117*'Tarifs RL'!A1+AN117*'Tarifs RL'!B1+AP117*'Tarifs RL'!C1+AR117*'Tarifs RL'!D1+AT117*'Tarifs RL'!E1+AV117*'Tarifs RL'!F1+AX117*'Tarifs RL'!G1+BE117</f>
        <v>0</v>
      </c>
      <c r="BB117" s="124"/>
      <c r="BC117" s="121">
        <f>BA117*18%</f>
        <v>0</v>
      </c>
      <c r="BD117" s="122" t="s">
        <v>15</v>
      </c>
      <c r="BE117" s="123">
        <f>SUM(BF117:BH117)</f>
        <v>0</v>
      </c>
      <c r="BF117" s="147"/>
      <c r="BG117" s="147"/>
      <c r="BH117" s="147"/>
      <c r="BI117" s="56"/>
      <c r="BJ117" s="10"/>
      <c r="BK117" s="68"/>
      <c r="BL117" s="240" t="s">
        <v>57</v>
      </c>
      <c r="BM117" s="69"/>
      <c r="BN117" s="68"/>
      <c r="BO117" s="68"/>
      <c r="BP117" s="68"/>
      <c r="BQ117" s="70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</row>
    <row r="118" spans="1:105" customFormat="1" ht="18" hidden="1" x14ac:dyDescent="0.25">
      <c r="A118" s="109"/>
      <c r="B118" s="8"/>
      <c r="C118" s="8"/>
      <c r="D118" s="8"/>
      <c r="E118" s="10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10"/>
      <c r="AL118" s="125"/>
      <c r="AM118" s="125"/>
      <c r="AN118" s="126"/>
      <c r="AO118" s="113"/>
      <c r="AP118" s="113"/>
      <c r="AQ118" s="113"/>
      <c r="AR118" s="113"/>
      <c r="AS118" s="113"/>
      <c r="AT118" s="113"/>
      <c r="AU118" s="113"/>
      <c r="AV118" s="113"/>
      <c r="AW118" s="113"/>
      <c r="AX118" s="113"/>
      <c r="AY118" s="113"/>
      <c r="AZ118" s="115"/>
      <c r="BA118" s="113"/>
      <c r="BB118" s="113"/>
      <c r="BC118" s="113"/>
      <c r="BD118" s="113"/>
      <c r="BE118" s="127"/>
      <c r="BF118" s="37"/>
      <c r="BG118" s="37"/>
      <c r="BH118" s="37"/>
      <c r="BI118" s="38"/>
      <c r="BJ118" s="8"/>
      <c r="BK118" s="8"/>
      <c r="BL118" s="240" t="s">
        <v>57</v>
      </c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</row>
    <row r="119" spans="1:105" customFormat="1" ht="21.95" hidden="1" customHeight="1" x14ac:dyDescent="0.25">
      <c r="A119" s="110"/>
      <c r="B119" s="10"/>
      <c r="C119" s="88"/>
      <c r="D119" s="8"/>
      <c r="E119" s="10"/>
      <c r="F119" s="95">
        <f>COUNTIF(F3:F117,"Lun")</f>
        <v>69</v>
      </c>
      <c r="G119" s="95">
        <f>COUNTIF(G3:G117,"Lun")</f>
        <v>0</v>
      </c>
      <c r="H119" s="95">
        <f t="shared" ref="H119:AJ119" si="35">COUNTIF(H3:H117,"Lun")</f>
        <v>0</v>
      </c>
      <c r="I119" s="95">
        <f t="shared" si="35"/>
        <v>0</v>
      </c>
      <c r="J119" s="95">
        <f t="shared" si="35"/>
        <v>0</v>
      </c>
      <c r="K119" s="95">
        <f t="shared" si="35"/>
        <v>0</v>
      </c>
      <c r="L119" s="95">
        <f t="shared" si="35"/>
        <v>0</v>
      </c>
      <c r="M119" s="95">
        <f t="shared" si="35"/>
        <v>0</v>
      </c>
      <c r="N119" s="95">
        <f t="shared" si="35"/>
        <v>0</v>
      </c>
      <c r="O119" s="95">
        <f t="shared" si="35"/>
        <v>0</v>
      </c>
      <c r="P119" s="95">
        <f t="shared" si="35"/>
        <v>0</v>
      </c>
      <c r="Q119" s="95">
        <f t="shared" si="35"/>
        <v>0</v>
      </c>
      <c r="R119" s="95">
        <f t="shared" si="35"/>
        <v>0</v>
      </c>
      <c r="S119" s="95">
        <f t="shared" si="35"/>
        <v>0</v>
      </c>
      <c r="T119" s="95">
        <f t="shared" si="35"/>
        <v>0</v>
      </c>
      <c r="U119" s="95">
        <f t="shared" si="35"/>
        <v>0</v>
      </c>
      <c r="V119" s="95">
        <f t="shared" si="35"/>
        <v>0</v>
      </c>
      <c r="W119" s="95">
        <f t="shared" si="35"/>
        <v>0</v>
      </c>
      <c r="X119" s="95">
        <f t="shared" si="35"/>
        <v>0</v>
      </c>
      <c r="Y119" s="95">
        <f t="shared" si="35"/>
        <v>0</v>
      </c>
      <c r="Z119" s="95">
        <f t="shared" si="35"/>
        <v>0</v>
      </c>
      <c r="AA119" s="95">
        <f t="shared" si="35"/>
        <v>0</v>
      </c>
      <c r="AB119" s="95">
        <f t="shared" si="35"/>
        <v>0</v>
      </c>
      <c r="AC119" s="95">
        <f t="shared" si="35"/>
        <v>0</v>
      </c>
      <c r="AD119" s="95">
        <f t="shared" si="35"/>
        <v>0</v>
      </c>
      <c r="AE119" s="95">
        <f t="shared" si="35"/>
        <v>0</v>
      </c>
      <c r="AF119" s="95">
        <f t="shared" si="35"/>
        <v>0</v>
      </c>
      <c r="AG119" s="95">
        <f t="shared" si="35"/>
        <v>0</v>
      </c>
      <c r="AH119" s="95">
        <f t="shared" si="35"/>
        <v>0</v>
      </c>
      <c r="AI119" s="95">
        <f t="shared" si="35"/>
        <v>0</v>
      </c>
      <c r="AJ119" s="95">
        <f t="shared" si="35"/>
        <v>0</v>
      </c>
      <c r="AK119" s="36"/>
      <c r="AL119" s="319">
        <f>SUM(AL3:AL117)</f>
        <v>69</v>
      </c>
      <c r="AM119" s="128"/>
      <c r="AN119" s="327">
        <f>SUM(AN3:AN117)</f>
        <v>76</v>
      </c>
      <c r="AO119" s="138"/>
      <c r="AP119" s="327">
        <f>SUM(AP3:AP117)</f>
        <v>89</v>
      </c>
      <c r="AQ119" s="138"/>
      <c r="AR119" s="327">
        <f>SUM(AR3:AR117)</f>
        <v>77</v>
      </c>
      <c r="AS119" s="138"/>
      <c r="AT119" s="327">
        <f>SUM(AT3:AT117)</f>
        <v>83</v>
      </c>
      <c r="AU119" s="138"/>
      <c r="AV119" s="327">
        <f>SUM(AV3:AV117)</f>
        <v>96</v>
      </c>
      <c r="AW119" s="129"/>
      <c r="AX119" s="322">
        <f>SUM(AX3:AX117)</f>
        <v>103</v>
      </c>
      <c r="AY119" s="130"/>
      <c r="AZ119" s="341">
        <f>SUM(AZ3:AZ117)</f>
        <v>593</v>
      </c>
      <c r="BA119" s="333"/>
      <c r="BB119" s="131"/>
      <c r="BC119" s="333"/>
      <c r="BD119" s="113"/>
      <c r="BE119" s="332"/>
      <c r="BF119" s="37"/>
      <c r="BG119" s="37"/>
      <c r="BH119" s="37"/>
      <c r="BI119" s="38"/>
      <c r="BJ119" s="8"/>
      <c r="BK119" s="8"/>
      <c r="BL119" s="240" t="s">
        <v>57</v>
      </c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</row>
    <row r="120" spans="1:105" customFormat="1" ht="21.95" hidden="1" customHeight="1" x14ac:dyDescent="0.25">
      <c r="A120" s="110"/>
      <c r="B120" s="35"/>
      <c r="C120" s="3"/>
      <c r="D120" s="8"/>
      <c r="E120" s="10"/>
      <c r="F120" s="95">
        <f>COUNTIF(F3:F117,"Mar")</f>
        <v>0</v>
      </c>
      <c r="G120" s="95">
        <f t="shared" ref="G120:AJ120" si="36">COUNTIF(G3:G117,"Mar")</f>
        <v>76</v>
      </c>
      <c r="H120" s="95">
        <f t="shared" si="36"/>
        <v>0</v>
      </c>
      <c r="I120" s="95">
        <f t="shared" si="36"/>
        <v>0</v>
      </c>
      <c r="J120" s="95">
        <f t="shared" si="36"/>
        <v>0</v>
      </c>
      <c r="K120" s="95">
        <f t="shared" si="36"/>
        <v>0</v>
      </c>
      <c r="L120" s="95">
        <f t="shared" si="36"/>
        <v>0</v>
      </c>
      <c r="M120" s="95">
        <f t="shared" si="36"/>
        <v>0</v>
      </c>
      <c r="N120" s="95">
        <f t="shared" si="36"/>
        <v>0</v>
      </c>
      <c r="O120" s="95">
        <f t="shared" si="36"/>
        <v>0</v>
      </c>
      <c r="P120" s="95">
        <f t="shared" si="36"/>
        <v>0</v>
      </c>
      <c r="Q120" s="95">
        <f t="shared" si="36"/>
        <v>0</v>
      </c>
      <c r="R120" s="95">
        <f t="shared" si="36"/>
        <v>0</v>
      </c>
      <c r="S120" s="95">
        <f t="shared" si="36"/>
        <v>0</v>
      </c>
      <c r="T120" s="95">
        <f t="shared" si="36"/>
        <v>0</v>
      </c>
      <c r="U120" s="95">
        <f t="shared" si="36"/>
        <v>0</v>
      </c>
      <c r="V120" s="95">
        <f t="shared" si="36"/>
        <v>0</v>
      </c>
      <c r="W120" s="95">
        <f t="shared" si="36"/>
        <v>0</v>
      </c>
      <c r="X120" s="95">
        <f t="shared" si="36"/>
        <v>0</v>
      </c>
      <c r="Y120" s="95">
        <f t="shared" si="36"/>
        <v>0</v>
      </c>
      <c r="Z120" s="95">
        <f t="shared" si="36"/>
        <v>0</v>
      </c>
      <c r="AA120" s="95">
        <f t="shared" si="36"/>
        <v>0</v>
      </c>
      <c r="AB120" s="95">
        <f t="shared" si="36"/>
        <v>0</v>
      </c>
      <c r="AC120" s="95">
        <f t="shared" si="36"/>
        <v>0</v>
      </c>
      <c r="AD120" s="95">
        <f t="shared" si="36"/>
        <v>0</v>
      </c>
      <c r="AE120" s="95">
        <f t="shared" si="36"/>
        <v>0</v>
      </c>
      <c r="AF120" s="95">
        <f t="shared" si="36"/>
        <v>0</v>
      </c>
      <c r="AG120" s="95">
        <f t="shared" si="36"/>
        <v>0</v>
      </c>
      <c r="AH120" s="95">
        <f t="shared" si="36"/>
        <v>0</v>
      </c>
      <c r="AI120" s="95">
        <f t="shared" si="36"/>
        <v>0</v>
      </c>
      <c r="AJ120" s="95">
        <f t="shared" si="36"/>
        <v>0</v>
      </c>
      <c r="AK120" s="36"/>
      <c r="AL120" s="320"/>
      <c r="AM120" s="132"/>
      <c r="AN120" s="328"/>
      <c r="AO120" s="138"/>
      <c r="AP120" s="328"/>
      <c r="AQ120" s="138"/>
      <c r="AR120" s="328"/>
      <c r="AS120" s="138"/>
      <c r="AT120" s="328"/>
      <c r="AU120" s="138"/>
      <c r="AV120" s="328"/>
      <c r="AW120" s="129"/>
      <c r="AX120" s="323"/>
      <c r="AY120" s="130"/>
      <c r="AZ120" s="342"/>
      <c r="BA120" s="333"/>
      <c r="BB120" s="131"/>
      <c r="BC120" s="333"/>
      <c r="BD120" s="113"/>
      <c r="BE120" s="332"/>
      <c r="BF120" s="37"/>
      <c r="BG120" s="37"/>
      <c r="BH120" s="37"/>
      <c r="BI120" s="38"/>
      <c r="BJ120" s="8"/>
      <c r="BK120" s="8"/>
      <c r="BL120" s="240" t="s">
        <v>57</v>
      </c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</row>
    <row r="121" spans="1:105" customFormat="1" ht="21.95" hidden="1" customHeight="1" x14ac:dyDescent="0.25">
      <c r="A121" s="110"/>
      <c r="B121" s="35"/>
      <c r="C121" s="35"/>
      <c r="D121" s="8"/>
      <c r="E121" s="10"/>
      <c r="F121" s="95">
        <f>COUNTIF(F3:F117,"Mer")</f>
        <v>0</v>
      </c>
      <c r="G121" s="95">
        <f t="shared" ref="G121:AJ121" si="37">COUNTIF(G3:G117,"Mer")</f>
        <v>0</v>
      </c>
      <c r="H121" s="95">
        <f t="shared" si="37"/>
        <v>89</v>
      </c>
      <c r="I121" s="95">
        <f t="shared" si="37"/>
        <v>0</v>
      </c>
      <c r="J121" s="95">
        <f t="shared" si="37"/>
        <v>0</v>
      </c>
      <c r="K121" s="95">
        <f t="shared" si="37"/>
        <v>0</v>
      </c>
      <c r="L121" s="95">
        <f t="shared" si="37"/>
        <v>0</v>
      </c>
      <c r="M121" s="95">
        <f t="shared" si="37"/>
        <v>0</v>
      </c>
      <c r="N121" s="95">
        <f t="shared" si="37"/>
        <v>0</v>
      </c>
      <c r="O121" s="95">
        <f t="shared" si="37"/>
        <v>0</v>
      </c>
      <c r="P121" s="95">
        <f t="shared" si="37"/>
        <v>0</v>
      </c>
      <c r="Q121" s="95">
        <f t="shared" si="37"/>
        <v>0</v>
      </c>
      <c r="R121" s="95">
        <f t="shared" si="37"/>
        <v>0</v>
      </c>
      <c r="S121" s="95">
        <f t="shared" si="37"/>
        <v>0</v>
      </c>
      <c r="T121" s="95">
        <f t="shared" si="37"/>
        <v>0</v>
      </c>
      <c r="U121" s="95">
        <f t="shared" si="37"/>
        <v>0</v>
      </c>
      <c r="V121" s="95">
        <f t="shared" si="37"/>
        <v>0</v>
      </c>
      <c r="W121" s="95">
        <f t="shared" si="37"/>
        <v>0</v>
      </c>
      <c r="X121" s="95">
        <f t="shared" si="37"/>
        <v>0</v>
      </c>
      <c r="Y121" s="95">
        <f t="shared" si="37"/>
        <v>0</v>
      </c>
      <c r="Z121" s="95">
        <f t="shared" si="37"/>
        <v>0</v>
      </c>
      <c r="AA121" s="95">
        <f t="shared" si="37"/>
        <v>0</v>
      </c>
      <c r="AB121" s="95">
        <f t="shared" si="37"/>
        <v>0</v>
      </c>
      <c r="AC121" s="95">
        <f t="shared" si="37"/>
        <v>0</v>
      </c>
      <c r="AD121" s="95">
        <f t="shared" si="37"/>
        <v>0</v>
      </c>
      <c r="AE121" s="95">
        <f t="shared" si="37"/>
        <v>0</v>
      </c>
      <c r="AF121" s="95">
        <f t="shared" si="37"/>
        <v>0</v>
      </c>
      <c r="AG121" s="95">
        <f t="shared" si="37"/>
        <v>0</v>
      </c>
      <c r="AH121" s="95">
        <f t="shared" si="37"/>
        <v>0</v>
      </c>
      <c r="AI121" s="95">
        <f t="shared" si="37"/>
        <v>0</v>
      </c>
      <c r="AJ121" s="95">
        <f t="shared" si="37"/>
        <v>0</v>
      </c>
      <c r="AK121" s="36"/>
      <c r="AL121" s="321"/>
      <c r="AM121" s="139"/>
      <c r="AN121" s="334">
        <f>SUM(AN119+AP119+AR119+AT119+AV119)</f>
        <v>421</v>
      </c>
      <c r="AO121" s="335"/>
      <c r="AP121" s="335"/>
      <c r="AQ121" s="335"/>
      <c r="AR121" s="335"/>
      <c r="AS121" s="335"/>
      <c r="AT121" s="335"/>
      <c r="AU121" s="335"/>
      <c r="AV121" s="336"/>
      <c r="AW121" s="139"/>
      <c r="AX121" s="324"/>
      <c r="AY121" s="133"/>
      <c r="AZ121" s="133"/>
      <c r="BA121" s="333"/>
      <c r="BB121" s="131"/>
      <c r="BC121" s="333"/>
      <c r="BD121" s="113"/>
      <c r="BE121" s="332"/>
      <c r="BF121" s="37"/>
      <c r="BG121" s="37"/>
      <c r="BH121" s="37"/>
      <c r="BI121" s="38"/>
      <c r="BJ121" s="8"/>
      <c r="BK121" s="8"/>
      <c r="BL121" s="240" t="s">
        <v>57</v>
      </c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</row>
    <row r="122" spans="1:105" customFormat="1" ht="21.95" hidden="1" customHeight="1" x14ac:dyDescent="0.25">
      <c r="A122" s="110"/>
      <c r="B122" s="10"/>
      <c r="C122" s="10"/>
      <c r="D122" s="8"/>
      <c r="E122" s="10"/>
      <c r="F122" s="95">
        <f>COUNTIF(F3:F117,"Jeu")</f>
        <v>0</v>
      </c>
      <c r="G122" s="95">
        <f t="shared" ref="G122:AJ122" si="38">COUNTIF(G3:G117,"Jeu")</f>
        <v>0</v>
      </c>
      <c r="H122" s="95">
        <f t="shared" si="38"/>
        <v>0</v>
      </c>
      <c r="I122" s="95">
        <f t="shared" si="38"/>
        <v>77</v>
      </c>
      <c r="J122" s="95">
        <f t="shared" si="38"/>
        <v>0</v>
      </c>
      <c r="K122" s="95">
        <f t="shared" si="38"/>
        <v>0</v>
      </c>
      <c r="L122" s="95">
        <f t="shared" si="38"/>
        <v>0</v>
      </c>
      <c r="M122" s="95">
        <f t="shared" si="38"/>
        <v>0</v>
      </c>
      <c r="N122" s="95">
        <f t="shared" si="38"/>
        <v>0</v>
      </c>
      <c r="O122" s="95">
        <f t="shared" si="38"/>
        <v>0</v>
      </c>
      <c r="P122" s="95">
        <f t="shared" si="38"/>
        <v>0</v>
      </c>
      <c r="Q122" s="95">
        <f t="shared" si="38"/>
        <v>0</v>
      </c>
      <c r="R122" s="95">
        <f t="shared" si="38"/>
        <v>0</v>
      </c>
      <c r="S122" s="95">
        <f t="shared" si="38"/>
        <v>0</v>
      </c>
      <c r="T122" s="95">
        <f t="shared" si="38"/>
        <v>0</v>
      </c>
      <c r="U122" s="95">
        <f t="shared" si="38"/>
        <v>0</v>
      </c>
      <c r="V122" s="95">
        <f t="shared" si="38"/>
        <v>0</v>
      </c>
      <c r="W122" s="95">
        <f t="shared" si="38"/>
        <v>0</v>
      </c>
      <c r="X122" s="95">
        <f t="shared" si="38"/>
        <v>0</v>
      </c>
      <c r="Y122" s="95">
        <f t="shared" si="38"/>
        <v>0</v>
      </c>
      <c r="Z122" s="95">
        <f t="shared" si="38"/>
        <v>0</v>
      </c>
      <c r="AA122" s="95">
        <f t="shared" si="38"/>
        <v>0</v>
      </c>
      <c r="AB122" s="95">
        <f t="shared" si="38"/>
        <v>0</v>
      </c>
      <c r="AC122" s="95">
        <f t="shared" si="38"/>
        <v>0</v>
      </c>
      <c r="AD122" s="95">
        <f t="shared" si="38"/>
        <v>0</v>
      </c>
      <c r="AE122" s="95">
        <f t="shared" si="38"/>
        <v>0</v>
      </c>
      <c r="AF122" s="95">
        <f t="shared" si="38"/>
        <v>0</v>
      </c>
      <c r="AG122" s="95">
        <f t="shared" si="38"/>
        <v>0</v>
      </c>
      <c r="AH122" s="95">
        <f t="shared" si="38"/>
        <v>0</v>
      </c>
      <c r="AI122" s="95">
        <f t="shared" si="38"/>
        <v>0</v>
      </c>
      <c r="AJ122" s="95">
        <f t="shared" si="38"/>
        <v>0</v>
      </c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2"/>
      <c r="BD122" s="10"/>
      <c r="BE122" s="39"/>
      <c r="BF122" s="39"/>
      <c r="BG122" s="39"/>
      <c r="BH122" s="39"/>
      <c r="BI122" s="38"/>
      <c r="BJ122" s="8"/>
      <c r="BK122" s="8"/>
      <c r="BL122" s="240" t="s">
        <v>57</v>
      </c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</row>
    <row r="123" spans="1:105" customFormat="1" ht="21.95" hidden="1" customHeight="1" x14ac:dyDescent="0.25">
      <c r="A123" s="110"/>
      <c r="B123" s="28"/>
      <c r="C123" s="28"/>
      <c r="D123" s="8"/>
      <c r="E123" s="10"/>
      <c r="F123" s="95">
        <f>COUNTIF(F3:F117,"Ven")</f>
        <v>0</v>
      </c>
      <c r="G123" s="95">
        <f t="shared" ref="G123:AJ123" si="39">COUNTIF(G3:G117,"Ven")</f>
        <v>0</v>
      </c>
      <c r="H123" s="95">
        <f t="shared" si="39"/>
        <v>0</v>
      </c>
      <c r="I123" s="95">
        <f t="shared" si="39"/>
        <v>0</v>
      </c>
      <c r="J123" s="95">
        <f t="shared" si="39"/>
        <v>83</v>
      </c>
      <c r="K123" s="95">
        <f t="shared" si="39"/>
        <v>0</v>
      </c>
      <c r="L123" s="95">
        <f t="shared" si="39"/>
        <v>0</v>
      </c>
      <c r="M123" s="95">
        <f t="shared" si="39"/>
        <v>0</v>
      </c>
      <c r="N123" s="95">
        <f t="shared" si="39"/>
        <v>0</v>
      </c>
      <c r="O123" s="95">
        <f t="shared" si="39"/>
        <v>0</v>
      </c>
      <c r="P123" s="95">
        <f t="shared" si="39"/>
        <v>0</v>
      </c>
      <c r="Q123" s="95">
        <f t="shared" si="39"/>
        <v>0</v>
      </c>
      <c r="R123" s="95">
        <f t="shared" si="39"/>
        <v>0</v>
      </c>
      <c r="S123" s="95">
        <f t="shared" si="39"/>
        <v>0</v>
      </c>
      <c r="T123" s="95">
        <f t="shared" si="39"/>
        <v>0</v>
      </c>
      <c r="U123" s="95">
        <f t="shared" si="39"/>
        <v>0</v>
      </c>
      <c r="V123" s="95">
        <f t="shared" si="39"/>
        <v>0</v>
      </c>
      <c r="W123" s="95">
        <f t="shared" si="39"/>
        <v>0</v>
      </c>
      <c r="X123" s="95">
        <f t="shared" si="39"/>
        <v>0</v>
      </c>
      <c r="Y123" s="95">
        <f t="shared" si="39"/>
        <v>0</v>
      </c>
      <c r="Z123" s="95">
        <f t="shared" si="39"/>
        <v>0</v>
      </c>
      <c r="AA123" s="95">
        <f t="shared" si="39"/>
        <v>0</v>
      </c>
      <c r="AB123" s="95">
        <f t="shared" si="39"/>
        <v>0</v>
      </c>
      <c r="AC123" s="95">
        <f t="shared" si="39"/>
        <v>0</v>
      </c>
      <c r="AD123" s="95">
        <f t="shared" si="39"/>
        <v>0</v>
      </c>
      <c r="AE123" s="95">
        <f t="shared" si="39"/>
        <v>0</v>
      </c>
      <c r="AF123" s="95">
        <f t="shared" si="39"/>
        <v>0</v>
      </c>
      <c r="AG123" s="95">
        <f t="shared" si="39"/>
        <v>0</v>
      </c>
      <c r="AH123" s="95">
        <f t="shared" si="39"/>
        <v>0</v>
      </c>
      <c r="AI123" s="95">
        <f t="shared" si="39"/>
        <v>0</v>
      </c>
      <c r="AJ123" s="95">
        <f t="shared" si="39"/>
        <v>0</v>
      </c>
      <c r="AK123" s="10"/>
      <c r="AL123" s="318" t="s">
        <v>30</v>
      </c>
      <c r="AM123" s="318"/>
      <c r="AN123" s="318"/>
      <c r="AO123" s="318"/>
      <c r="AP123" s="318"/>
      <c r="AQ123" s="318"/>
      <c r="AR123" s="318"/>
      <c r="AS123" s="318"/>
      <c r="AT123" s="318"/>
      <c r="AU123" s="318"/>
      <c r="AV123" s="318"/>
      <c r="AW123" s="318"/>
      <c r="AX123" s="318"/>
      <c r="AY123" s="318"/>
      <c r="AZ123" s="318"/>
      <c r="BA123" s="98">
        <f>SUM(BA3:BA117)</f>
        <v>573.25000000000023</v>
      </c>
      <c r="BB123" s="40"/>
      <c r="BC123" s="41"/>
      <c r="BD123" s="42"/>
      <c r="BE123" s="39"/>
      <c r="BF123" s="39"/>
      <c r="BG123" s="39"/>
      <c r="BH123" s="39"/>
      <c r="BI123" s="15"/>
      <c r="BJ123" s="8"/>
      <c r="BK123" s="8"/>
      <c r="BL123" s="240" t="s">
        <v>57</v>
      </c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</row>
    <row r="124" spans="1:105" customFormat="1" ht="21.95" hidden="1" customHeight="1" x14ac:dyDescent="0.25">
      <c r="A124" s="110"/>
      <c r="B124" s="43"/>
      <c r="C124" s="43"/>
      <c r="D124" s="10"/>
      <c r="E124" s="10"/>
      <c r="F124" s="95">
        <f>COUNTIF(F3:F117,"Sam")</f>
        <v>0</v>
      </c>
      <c r="G124" s="95">
        <f t="shared" ref="G124:AJ124" si="40">COUNTIF(G3:G117,"Sam")</f>
        <v>0</v>
      </c>
      <c r="H124" s="95">
        <f t="shared" si="40"/>
        <v>0</v>
      </c>
      <c r="I124" s="95">
        <f t="shared" si="40"/>
        <v>0</v>
      </c>
      <c r="J124" s="95">
        <f t="shared" si="40"/>
        <v>0</v>
      </c>
      <c r="K124" s="95">
        <f t="shared" si="40"/>
        <v>96</v>
      </c>
      <c r="L124" s="95">
        <f t="shared" si="40"/>
        <v>0</v>
      </c>
      <c r="M124" s="95">
        <f t="shared" si="40"/>
        <v>0</v>
      </c>
      <c r="N124" s="95">
        <f t="shared" si="40"/>
        <v>0</v>
      </c>
      <c r="O124" s="95">
        <f t="shared" si="40"/>
        <v>0</v>
      </c>
      <c r="P124" s="95">
        <f t="shared" si="40"/>
        <v>0</v>
      </c>
      <c r="Q124" s="95">
        <f t="shared" si="40"/>
        <v>0</v>
      </c>
      <c r="R124" s="95">
        <f t="shared" si="40"/>
        <v>0</v>
      </c>
      <c r="S124" s="95">
        <f t="shared" si="40"/>
        <v>0</v>
      </c>
      <c r="T124" s="95">
        <f t="shared" si="40"/>
        <v>0</v>
      </c>
      <c r="U124" s="95">
        <f t="shared" si="40"/>
        <v>0</v>
      </c>
      <c r="V124" s="95">
        <f t="shared" si="40"/>
        <v>0</v>
      </c>
      <c r="W124" s="95">
        <f t="shared" si="40"/>
        <v>0</v>
      </c>
      <c r="X124" s="95">
        <f t="shared" si="40"/>
        <v>0</v>
      </c>
      <c r="Y124" s="95">
        <f t="shared" si="40"/>
        <v>0</v>
      </c>
      <c r="Z124" s="95">
        <f t="shared" si="40"/>
        <v>0</v>
      </c>
      <c r="AA124" s="95">
        <f t="shared" si="40"/>
        <v>0</v>
      </c>
      <c r="AB124" s="95">
        <f t="shared" si="40"/>
        <v>0</v>
      </c>
      <c r="AC124" s="95">
        <f t="shared" si="40"/>
        <v>0</v>
      </c>
      <c r="AD124" s="95">
        <f t="shared" si="40"/>
        <v>0</v>
      </c>
      <c r="AE124" s="95">
        <f t="shared" si="40"/>
        <v>0</v>
      </c>
      <c r="AF124" s="95">
        <f t="shared" si="40"/>
        <v>0</v>
      </c>
      <c r="AG124" s="95">
        <f t="shared" si="40"/>
        <v>0</v>
      </c>
      <c r="AH124" s="95">
        <f t="shared" si="40"/>
        <v>0</v>
      </c>
      <c r="AI124" s="95">
        <f t="shared" si="40"/>
        <v>0</v>
      </c>
      <c r="AJ124" s="95">
        <f t="shared" si="40"/>
        <v>0</v>
      </c>
      <c r="AK124" s="10"/>
      <c r="AL124" s="315" t="s">
        <v>45</v>
      </c>
      <c r="AM124" s="316"/>
      <c r="AN124" s="316"/>
      <c r="AO124" s="316"/>
      <c r="AP124" s="316"/>
      <c r="AQ124" s="316"/>
      <c r="AR124" s="316"/>
      <c r="AS124" s="316"/>
      <c r="AT124" s="316"/>
      <c r="AU124" s="316"/>
      <c r="AV124" s="316"/>
      <c r="AW124" s="316"/>
      <c r="AX124" s="316"/>
      <c r="AY124" s="316"/>
      <c r="AZ124" s="317"/>
      <c r="BA124" s="98" t="e">
        <f>SUM(BA123-#REF!)</f>
        <v>#REF!</v>
      </c>
      <c r="BB124" s="10"/>
      <c r="BC124" s="10"/>
      <c r="BD124" s="10"/>
      <c r="BE124" s="39"/>
      <c r="BF124" s="39"/>
      <c r="BG124" s="39"/>
      <c r="BH124" s="39"/>
      <c r="BI124" s="15"/>
      <c r="BJ124" s="8"/>
      <c r="BK124" s="8"/>
      <c r="BL124" s="240" t="s">
        <v>57</v>
      </c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</row>
    <row r="125" spans="1:105" customFormat="1" ht="21.95" hidden="1" customHeight="1" x14ac:dyDescent="0.25">
      <c r="A125" s="110"/>
      <c r="B125" s="10"/>
      <c r="C125" s="10"/>
      <c r="D125" s="10"/>
      <c r="E125" s="10"/>
      <c r="F125" s="182">
        <f>COUNTIF(F3:F117,"Dim")</f>
        <v>0</v>
      </c>
      <c r="G125" s="182">
        <f t="shared" ref="G125:AJ125" si="41">COUNTIF(G3:G117,"Dim")</f>
        <v>0</v>
      </c>
      <c r="H125" s="182">
        <f t="shared" si="41"/>
        <v>0</v>
      </c>
      <c r="I125" s="182">
        <f t="shared" si="41"/>
        <v>0</v>
      </c>
      <c r="J125" s="182">
        <f t="shared" si="41"/>
        <v>0</v>
      </c>
      <c r="K125" s="182">
        <f t="shared" si="41"/>
        <v>0</v>
      </c>
      <c r="L125" s="182">
        <f t="shared" si="41"/>
        <v>103</v>
      </c>
      <c r="M125" s="182">
        <f t="shared" si="41"/>
        <v>0</v>
      </c>
      <c r="N125" s="182">
        <f t="shared" si="41"/>
        <v>0</v>
      </c>
      <c r="O125" s="182">
        <f t="shared" si="41"/>
        <v>0</v>
      </c>
      <c r="P125" s="182">
        <f t="shared" si="41"/>
        <v>0</v>
      </c>
      <c r="Q125" s="182">
        <f t="shared" si="41"/>
        <v>0</v>
      </c>
      <c r="R125" s="182">
        <f t="shared" si="41"/>
        <v>0</v>
      </c>
      <c r="S125" s="182">
        <f t="shared" si="41"/>
        <v>0</v>
      </c>
      <c r="T125" s="182">
        <f t="shared" si="41"/>
        <v>0</v>
      </c>
      <c r="U125" s="182">
        <f t="shared" si="41"/>
        <v>0</v>
      </c>
      <c r="V125" s="182">
        <f t="shared" si="41"/>
        <v>0</v>
      </c>
      <c r="W125" s="182">
        <f t="shared" si="41"/>
        <v>0</v>
      </c>
      <c r="X125" s="182">
        <f t="shared" si="41"/>
        <v>0</v>
      </c>
      <c r="Y125" s="182">
        <f t="shared" si="41"/>
        <v>0</v>
      </c>
      <c r="Z125" s="182">
        <f t="shared" si="41"/>
        <v>0</v>
      </c>
      <c r="AA125" s="182">
        <f>COUNTIF(AA3:AA117,"Dim")</f>
        <v>0</v>
      </c>
      <c r="AB125" s="182">
        <f t="shared" si="41"/>
        <v>0</v>
      </c>
      <c r="AC125" s="182">
        <f t="shared" si="41"/>
        <v>0</v>
      </c>
      <c r="AD125" s="182">
        <f t="shared" si="41"/>
        <v>0</v>
      </c>
      <c r="AE125" s="182">
        <f t="shared" si="41"/>
        <v>0</v>
      </c>
      <c r="AF125" s="182">
        <f t="shared" si="41"/>
        <v>0</v>
      </c>
      <c r="AG125" s="182">
        <f t="shared" si="41"/>
        <v>0</v>
      </c>
      <c r="AH125" s="182">
        <f t="shared" si="41"/>
        <v>0</v>
      </c>
      <c r="AI125" s="182">
        <f t="shared" si="41"/>
        <v>0</v>
      </c>
      <c r="AJ125" s="182">
        <f t="shared" si="41"/>
        <v>0</v>
      </c>
      <c r="AK125" s="10"/>
      <c r="AL125" s="318" t="s">
        <v>46</v>
      </c>
      <c r="AM125" s="318"/>
      <c r="AN125" s="318"/>
      <c r="AO125" s="318"/>
      <c r="AP125" s="318"/>
      <c r="AQ125" s="318"/>
      <c r="AR125" s="318"/>
      <c r="AS125" s="318"/>
      <c r="AT125" s="318"/>
      <c r="AU125" s="318"/>
      <c r="AV125" s="318"/>
      <c r="AW125" s="318"/>
      <c r="AX125" s="318"/>
      <c r="AY125" s="318"/>
      <c r="AZ125" s="318"/>
      <c r="BA125" s="98">
        <f>SUM(BC3:BC117)</f>
        <v>103.18500000000014</v>
      </c>
      <c r="BB125" s="10"/>
      <c r="BC125" s="10"/>
      <c r="BD125" s="10"/>
      <c r="BE125" s="39"/>
      <c r="BF125" s="39"/>
      <c r="BG125" s="39"/>
      <c r="BH125" s="39"/>
      <c r="BI125" s="15"/>
      <c r="BJ125" s="8"/>
      <c r="BK125" s="8"/>
      <c r="BL125" s="240" t="s">
        <v>57</v>
      </c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</row>
    <row r="126" spans="1:105" customFormat="1" ht="22.5" customHeight="1" thickBot="1" x14ac:dyDescent="0.25">
      <c r="A126" s="96">
        <f>COUNTA(A3:A111)</f>
        <v>22</v>
      </c>
      <c r="B126" s="96">
        <f>COUNTIF(B3:B114,"&gt;=a")</f>
        <v>105</v>
      </c>
      <c r="C126" s="44"/>
      <c r="D126" s="8"/>
      <c r="E126" s="10"/>
      <c r="F126" s="183">
        <f>SUM(F119:F125)-F133</f>
        <v>69</v>
      </c>
      <c r="G126" s="183">
        <f t="shared" ref="G126:AJ126" si="42">SUM(G119:G125)-G133</f>
        <v>76</v>
      </c>
      <c r="H126" s="183">
        <f t="shared" si="42"/>
        <v>89</v>
      </c>
      <c r="I126" s="183">
        <f t="shared" si="42"/>
        <v>77</v>
      </c>
      <c r="J126" s="183">
        <f t="shared" si="42"/>
        <v>83</v>
      </c>
      <c r="K126" s="183">
        <f t="shared" si="42"/>
        <v>96</v>
      </c>
      <c r="L126" s="183">
        <f t="shared" si="42"/>
        <v>103</v>
      </c>
      <c r="M126" s="183">
        <f t="shared" si="42"/>
        <v>0</v>
      </c>
      <c r="N126" s="183">
        <f t="shared" si="42"/>
        <v>0</v>
      </c>
      <c r="O126" s="183">
        <f t="shared" si="42"/>
        <v>0</v>
      </c>
      <c r="P126" s="183">
        <f t="shared" si="42"/>
        <v>0</v>
      </c>
      <c r="Q126" s="183">
        <f t="shared" si="42"/>
        <v>0</v>
      </c>
      <c r="R126" s="183">
        <f t="shared" si="42"/>
        <v>0</v>
      </c>
      <c r="S126" s="183">
        <f t="shared" si="42"/>
        <v>0</v>
      </c>
      <c r="T126" s="183">
        <f t="shared" si="42"/>
        <v>0</v>
      </c>
      <c r="U126" s="183">
        <f t="shared" si="42"/>
        <v>0</v>
      </c>
      <c r="V126" s="183">
        <f t="shared" si="42"/>
        <v>0</v>
      </c>
      <c r="W126" s="183">
        <f t="shared" si="42"/>
        <v>0</v>
      </c>
      <c r="X126" s="183">
        <f t="shared" si="42"/>
        <v>0</v>
      </c>
      <c r="Y126" s="183">
        <f t="shared" si="42"/>
        <v>0</v>
      </c>
      <c r="Z126" s="183">
        <f t="shared" si="42"/>
        <v>0</v>
      </c>
      <c r="AA126" s="183">
        <f t="shared" si="42"/>
        <v>0</v>
      </c>
      <c r="AB126" s="183">
        <f t="shared" si="42"/>
        <v>0</v>
      </c>
      <c r="AC126" s="183">
        <f t="shared" si="42"/>
        <v>0</v>
      </c>
      <c r="AD126" s="183">
        <f t="shared" si="42"/>
        <v>0</v>
      </c>
      <c r="AE126" s="183">
        <f t="shared" si="42"/>
        <v>0</v>
      </c>
      <c r="AF126" s="183">
        <f t="shared" si="42"/>
        <v>0</v>
      </c>
      <c r="AG126" s="183">
        <f t="shared" si="42"/>
        <v>0</v>
      </c>
      <c r="AH126" s="183">
        <f t="shared" si="42"/>
        <v>0</v>
      </c>
      <c r="AI126" s="183">
        <f t="shared" si="42"/>
        <v>0</v>
      </c>
      <c r="AJ126" s="183">
        <f t="shared" si="42"/>
        <v>0</v>
      </c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39"/>
      <c r="BF126" s="39"/>
      <c r="BG126" s="39"/>
      <c r="BH126" s="39"/>
      <c r="BI126" s="15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</row>
    <row r="127" spans="1:105" customFormat="1" ht="22.5" customHeight="1" thickBot="1" x14ac:dyDescent="0.3">
      <c r="A127" s="110"/>
      <c r="B127" s="44"/>
      <c r="C127" s="44"/>
      <c r="D127" s="8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90"/>
      <c r="AM127" s="90"/>
      <c r="AN127" s="90"/>
      <c r="AO127" s="90"/>
      <c r="AP127" s="90"/>
      <c r="AQ127" s="90"/>
      <c r="AR127" s="90"/>
      <c r="AS127" s="90"/>
      <c r="AT127" s="90"/>
      <c r="AU127" s="90"/>
      <c r="AV127" s="90"/>
      <c r="AW127" s="90"/>
      <c r="AX127" s="90"/>
      <c r="AY127" s="90"/>
      <c r="AZ127" s="90"/>
      <c r="BA127" s="184">
        <f>SUM(BA3:BA111)</f>
        <v>573.25000000000023</v>
      </c>
      <c r="BB127" s="10"/>
      <c r="BC127" s="184">
        <f>SUM(BC3:BC111)</f>
        <v>103.18500000000014</v>
      </c>
      <c r="BD127" s="222" t="s">
        <v>29</v>
      </c>
      <c r="BE127" s="220">
        <f>SUM(BE3:BE111)</f>
        <v>0</v>
      </c>
      <c r="BF127" s="298" t="s">
        <v>29</v>
      </c>
      <c r="BG127" s="299"/>
      <c r="BH127" s="299"/>
      <c r="BI127" s="300"/>
      <c r="BJ127" s="221">
        <f>SUM(BJ3:BJ111)</f>
        <v>0</v>
      </c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</row>
    <row r="128" spans="1:105" customFormat="1" ht="15.75" x14ac:dyDescent="0.25">
      <c r="A128" s="110"/>
      <c r="B128" s="94" t="s">
        <v>37</v>
      </c>
      <c r="C128" s="45"/>
      <c r="D128" s="8"/>
      <c r="E128" s="10"/>
      <c r="F128" s="181">
        <f>F126</f>
        <v>69</v>
      </c>
      <c r="G128" s="181">
        <f t="shared" ref="G128:AJ128" si="43">G126</f>
        <v>76</v>
      </c>
      <c r="H128" s="181">
        <f t="shared" si="43"/>
        <v>89</v>
      </c>
      <c r="I128" s="181">
        <f t="shared" si="43"/>
        <v>77</v>
      </c>
      <c r="J128" s="181">
        <f t="shared" si="43"/>
        <v>83</v>
      </c>
      <c r="K128" s="181">
        <f t="shared" si="43"/>
        <v>96</v>
      </c>
      <c r="L128" s="181">
        <f t="shared" si="43"/>
        <v>103</v>
      </c>
      <c r="M128" s="181">
        <f t="shared" si="43"/>
        <v>0</v>
      </c>
      <c r="N128" s="181">
        <f t="shared" si="43"/>
        <v>0</v>
      </c>
      <c r="O128" s="181">
        <f t="shared" si="43"/>
        <v>0</v>
      </c>
      <c r="P128" s="181">
        <f t="shared" si="43"/>
        <v>0</v>
      </c>
      <c r="Q128" s="181">
        <f t="shared" si="43"/>
        <v>0</v>
      </c>
      <c r="R128" s="181">
        <f t="shared" si="43"/>
        <v>0</v>
      </c>
      <c r="S128" s="181">
        <f t="shared" si="43"/>
        <v>0</v>
      </c>
      <c r="T128" s="181">
        <f t="shared" si="43"/>
        <v>0</v>
      </c>
      <c r="U128" s="181">
        <f t="shared" si="43"/>
        <v>0</v>
      </c>
      <c r="V128" s="181">
        <f t="shared" si="43"/>
        <v>0</v>
      </c>
      <c r="W128" s="181">
        <f t="shared" si="43"/>
        <v>0</v>
      </c>
      <c r="X128" s="181">
        <f t="shared" si="43"/>
        <v>0</v>
      </c>
      <c r="Y128" s="181">
        <f t="shared" si="43"/>
        <v>0</v>
      </c>
      <c r="Z128" s="181">
        <f t="shared" si="43"/>
        <v>0</v>
      </c>
      <c r="AA128" s="181">
        <f t="shared" si="43"/>
        <v>0</v>
      </c>
      <c r="AB128" s="181">
        <f t="shared" si="43"/>
        <v>0</v>
      </c>
      <c r="AC128" s="181">
        <f t="shared" si="43"/>
        <v>0</v>
      </c>
      <c r="AD128" s="181">
        <f t="shared" si="43"/>
        <v>0</v>
      </c>
      <c r="AE128" s="181">
        <f t="shared" si="43"/>
        <v>0</v>
      </c>
      <c r="AF128" s="181">
        <f t="shared" si="43"/>
        <v>0</v>
      </c>
      <c r="AG128" s="181">
        <f t="shared" si="43"/>
        <v>0</v>
      </c>
      <c r="AH128" s="181">
        <f t="shared" si="43"/>
        <v>0</v>
      </c>
      <c r="AI128" s="181">
        <f t="shared" si="43"/>
        <v>0</v>
      </c>
      <c r="AJ128" s="181">
        <f t="shared" si="43"/>
        <v>0</v>
      </c>
      <c r="AK128" s="10"/>
      <c r="AL128" s="10"/>
      <c r="AM128" s="10"/>
      <c r="AN128" s="10"/>
      <c r="AO128" s="337">
        <f>SUM(F128:AJ128)</f>
        <v>593</v>
      </c>
      <c r="AP128" s="338"/>
      <c r="AQ128" s="338"/>
      <c r="AR128" s="338"/>
      <c r="AS128" s="338"/>
      <c r="AT128" s="338"/>
      <c r="AU128" s="339"/>
      <c r="AV128" s="10"/>
      <c r="AW128" s="10"/>
      <c r="AX128" s="10"/>
      <c r="AY128" s="10"/>
      <c r="AZ128" s="29"/>
      <c r="BA128" s="10"/>
      <c r="BB128" s="10"/>
      <c r="BC128" s="10"/>
      <c r="BD128" s="10"/>
      <c r="BE128" s="39"/>
      <c r="BF128" s="39"/>
      <c r="BG128" s="39"/>
      <c r="BH128" s="39"/>
      <c r="BI128" s="15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</row>
    <row r="129" spans="1:105" customFormat="1" ht="22.5" customHeight="1" x14ac:dyDescent="0.25">
      <c r="A129" s="110"/>
      <c r="B129" s="65"/>
      <c r="C129" s="45"/>
      <c r="D129" s="8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302"/>
      <c r="AM129" s="302"/>
      <c r="AN129" s="302"/>
      <c r="AO129" s="302"/>
      <c r="AP129" s="302"/>
      <c r="AQ129" s="302"/>
      <c r="AR129" s="302"/>
      <c r="AS129" s="302"/>
      <c r="AT129" s="302"/>
      <c r="AU129" s="302"/>
      <c r="AV129" s="302"/>
      <c r="AW129" s="302"/>
      <c r="AX129" s="302"/>
      <c r="AY129" s="302"/>
      <c r="AZ129" s="302"/>
      <c r="BA129" s="91"/>
      <c r="BB129" s="8"/>
      <c r="BC129" s="295">
        <f>SUM(BC127+BE127+BJ127)</f>
        <v>103.18500000000014</v>
      </c>
      <c r="BD129" s="296"/>
      <c r="BE129" s="296"/>
      <c r="BF129" s="296"/>
      <c r="BG129" s="296"/>
      <c r="BH129" s="296"/>
      <c r="BI129" s="296"/>
      <c r="BJ129" s="297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</row>
    <row r="130" spans="1:105" customFormat="1" ht="15.75" x14ac:dyDescent="0.25">
      <c r="A130" s="110"/>
      <c r="B130" s="85" t="s">
        <v>42</v>
      </c>
      <c r="C130" s="10"/>
      <c r="D130" s="8"/>
      <c r="E130" s="10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10"/>
      <c r="AL130" s="340">
        <f>SUM(F130:AJ130)</f>
        <v>0</v>
      </c>
      <c r="AM130" s="340"/>
      <c r="AN130" s="340"/>
      <c r="AO130" s="303">
        <f>SUM(AL130+AL132-AL133)</f>
        <v>0</v>
      </c>
      <c r="AP130" s="304"/>
      <c r="AQ130" s="304"/>
      <c r="AR130" s="304"/>
      <c r="AS130" s="304"/>
      <c r="AT130" s="304"/>
      <c r="AU130" s="305"/>
      <c r="AV130" s="8"/>
      <c r="AW130" s="8"/>
      <c r="AX130" s="8"/>
      <c r="AY130" s="8"/>
      <c r="AZ130" s="30"/>
      <c r="BA130" s="8"/>
      <c r="BB130" s="8"/>
      <c r="BC130" s="8"/>
      <c r="BD130" s="8"/>
      <c r="BE130" s="37"/>
      <c r="BF130" s="37"/>
      <c r="BG130" s="37"/>
      <c r="BH130" s="37"/>
      <c r="BI130" s="15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</row>
    <row r="131" spans="1:105" s="1" customFormat="1" ht="15.75" x14ac:dyDescent="0.25">
      <c r="A131" s="111"/>
      <c r="B131" s="87"/>
      <c r="C131" s="10"/>
      <c r="D131" s="10"/>
      <c r="E131" s="1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"/>
      <c r="AL131" s="92"/>
      <c r="AM131" s="92"/>
      <c r="AN131" s="92"/>
      <c r="AO131" s="306"/>
      <c r="AP131" s="307"/>
      <c r="AQ131" s="307"/>
      <c r="AR131" s="307"/>
      <c r="AS131" s="307"/>
      <c r="AT131" s="307"/>
      <c r="AU131" s="308"/>
      <c r="AV131" s="10"/>
      <c r="AW131" s="10"/>
      <c r="AX131" s="10"/>
      <c r="AY131" s="10"/>
      <c r="AZ131" s="29"/>
      <c r="BA131" s="10"/>
      <c r="BB131" s="10"/>
      <c r="BC131" s="10"/>
      <c r="BD131" s="10"/>
      <c r="BE131" s="39"/>
      <c r="BF131" s="39"/>
      <c r="BG131" s="39"/>
      <c r="BH131" s="39"/>
      <c r="BI131" s="46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</row>
    <row r="132" spans="1:105" customFormat="1" ht="15.75" x14ac:dyDescent="0.25">
      <c r="A132" s="111"/>
      <c r="B132" s="97" t="s">
        <v>44</v>
      </c>
      <c r="C132" s="10"/>
      <c r="D132" s="10"/>
      <c r="E132" s="10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  <c r="AB132" s="101"/>
      <c r="AC132" s="101"/>
      <c r="AD132" s="101"/>
      <c r="AE132" s="101"/>
      <c r="AF132" s="101"/>
      <c r="AG132" s="101"/>
      <c r="AH132" s="101"/>
      <c r="AI132" s="101"/>
      <c r="AJ132" s="101"/>
      <c r="AK132" s="10"/>
      <c r="AL132" s="314">
        <f>SUM(F132:AJ132)</f>
        <v>0</v>
      </c>
      <c r="AM132" s="314"/>
      <c r="AN132" s="314"/>
      <c r="AO132" s="306"/>
      <c r="AP132" s="307"/>
      <c r="AQ132" s="307"/>
      <c r="AR132" s="307"/>
      <c r="AS132" s="307"/>
      <c r="AT132" s="307"/>
      <c r="AU132" s="308"/>
      <c r="AV132" s="10"/>
      <c r="AW132" s="10"/>
      <c r="AX132" s="10"/>
      <c r="AY132" s="10"/>
      <c r="AZ132" s="29"/>
      <c r="BA132" s="10"/>
      <c r="BB132" s="10"/>
      <c r="BC132" s="10"/>
      <c r="BD132" s="10"/>
      <c r="BE132" s="39"/>
      <c r="BF132" s="39"/>
      <c r="BG132" s="39"/>
      <c r="BH132" s="39"/>
      <c r="BI132" s="46"/>
      <c r="BJ132" s="10"/>
      <c r="BK132" s="10"/>
      <c r="BL132" s="10"/>
      <c r="BM132" s="10"/>
      <c r="BN132" s="10"/>
      <c r="BO132" s="10"/>
      <c r="BP132" s="10"/>
      <c r="BQ132" s="10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</row>
    <row r="133" spans="1:105" customFormat="1" ht="15.75" x14ac:dyDescent="0.2">
      <c r="A133" s="111"/>
      <c r="B133" s="145" t="s">
        <v>49</v>
      </c>
      <c r="C133" s="10"/>
      <c r="D133" s="10"/>
      <c r="E133" s="10"/>
      <c r="F133" s="146">
        <f t="shared" ref="F133:AJ133" si="44">SUM(F135:F139)</f>
        <v>0</v>
      </c>
      <c r="G133" s="146">
        <f t="shared" si="44"/>
        <v>0</v>
      </c>
      <c r="H133" s="146">
        <f t="shared" si="44"/>
        <v>0</v>
      </c>
      <c r="I133" s="146">
        <f t="shared" si="44"/>
        <v>0</v>
      </c>
      <c r="J133" s="146">
        <f t="shared" si="44"/>
        <v>0</v>
      </c>
      <c r="K133" s="146">
        <f t="shared" si="44"/>
        <v>0</v>
      </c>
      <c r="L133" s="146">
        <f t="shared" si="44"/>
        <v>0</v>
      </c>
      <c r="M133" s="146">
        <f t="shared" si="44"/>
        <v>0</v>
      </c>
      <c r="N133" s="146">
        <f t="shared" si="44"/>
        <v>0</v>
      </c>
      <c r="O133" s="146">
        <f t="shared" si="44"/>
        <v>0</v>
      </c>
      <c r="P133" s="146">
        <f t="shared" si="44"/>
        <v>0</v>
      </c>
      <c r="Q133" s="146">
        <f t="shared" si="44"/>
        <v>0</v>
      </c>
      <c r="R133" s="146">
        <f t="shared" si="44"/>
        <v>0</v>
      </c>
      <c r="S133" s="146">
        <f t="shared" si="44"/>
        <v>0</v>
      </c>
      <c r="T133" s="146">
        <f t="shared" si="44"/>
        <v>0</v>
      </c>
      <c r="U133" s="146">
        <f t="shared" si="44"/>
        <v>0</v>
      </c>
      <c r="V133" s="146">
        <f t="shared" si="44"/>
        <v>0</v>
      </c>
      <c r="W133" s="146">
        <f t="shared" si="44"/>
        <v>0</v>
      </c>
      <c r="X133" s="146">
        <f t="shared" si="44"/>
        <v>0</v>
      </c>
      <c r="Y133" s="146">
        <f t="shared" si="44"/>
        <v>0</v>
      </c>
      <c r="Z133" s="146">
        <f t="shared" si="44"/>
        <v>0</v>
      </c>
      <c r="AA133" s="146">
        <f t="shared" si="44"/>
        <v>0</v>
      </c>
      <c r="AB133" s="146">
        <f t="shared" si="44"/>
        <v>0</v>
      </c>
      <c r="AC133" s="146">
        <f t="shared" si="44"/>
        <v>0</v>
      </c>
      <c r="AD133" s="146">
        <f t="shared" si="44"/>
        <v>0</v>
      </c>
      <c r="AE133" s="146">
        <f t="shared" si="44"/>
        <v>0</v>
      </c>
      <c r="AF133" s="146">
        <f t="shared" si="44"/>
        <v>0</v>
      </c>
      <c r="AG133" s="146">
        <f t="shared" si="44"/>
        <v>0</v>
      </c>
      <c r="AH133" s="146">
        <f t="shared" si="44"/>
        <v>0</v>
      </c>
      <c r="AI133" s="146">
        <f t="shared" si="44"/>
        <v>0</v>
      </c>
      <c r="AJ133" s="146">
        <f t="shared" si="44"/>
        <v>0</v>
      </c>
      <c r="AK133" s="10"/>
      <c r="AL133" s="312">
        <f>SUM(F133:AJ133)</f>
        <v>0</v>
      </c>
      <c r="AM133" s="312"/>
      <c r="AN133" s="312"/>
      <c r="AO133" s="309"/>
      <c r="AP133" s="310"/>
      <c r="AQ133" s="310"/>
      <c r="AR133" s="310"/>
      <c r="AS133" s="310"/>
      <c r="AT133" s="310"/>
      <c r="AU133" s="311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</row>
    <row r="134" spans="1:105" s="10" customFormat="1" ht="15.75" x14ac:dyDescent="0.2">
      <c r="A134" s="111"/>
      <c r="B134" s="87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41"/>
      <c r="AI134" s="141"/>
      <c r="AJ134" s="141"/>
      <c r="AL134" s="92"/>
      <c r="AM134" s="92"/>
      <c r="AN134" s="92"/>
      <c r="AO134" s="89"/>
      <c r="AP134" s="89"/>
      <c r="AQ134" s="89"/>
      <c r="AR134" s="89"/>
      <c r="AS134" s="89"/>
      <c r="AT134" s="89"/>
      <c r="AU134" s="89"/>
    </row>
    <row r="135" spans="1:105" ht="18" customHeight="1" x14ac:dyDescent="0.2">
      <c r="A135" s="325" t="s">
        <v>43</v>
      </c>
      <c r="B135" s="149"/>
      <c r="C135" s="150"/>
      <c r="D135" s="150"/>
      <c r="E135" s="150"/>
      <c r="F135" s="149"/>
      <c r="G135" s="149"/>
      <c r="H135" s="149"/>
      <c r="I135" s="149"/>
      <c r="J135" s="149"/>
      <c r="K135" s="149"/>
      <c r="L135" s="149"/>
      <c r="M135" s="149"/>
      <c r="N135" s="149"/>
      <c r="O135" s="149"/>
      <c r="P135" s="149"/>
      <c r="Q135" s="149"/>
      <c r="R135" s="149"/>
      <c r="S135" s="149"/>
      <c r="T135" s="149"/>
      <c r="U135" s="149"/>
      <c r="V135" s="149"/>
      <c r="W135" s="149"/>
      <c r="X135" s="149"/>
      <c r="Y135" s="149"/>
      <c r="Z135" s="149"/>
      <c r="AA135" s="149"/>
      <c r="AB135" s="149"/>
      <c r="AC135" s="149"/>
      <c r="AD135" s="149"/>
      <c r="AE135" s="149"/>
      <c r="AF135" s="149"/>
      <c r="AG135" s="149"/>
      <c r="AH135" s="149"/>
      <c r="AI135" s="149"/>
      <c r="AJ135" s="149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</row>
    <row r="136" spans="1:105" ht="18" customHeight="1" x14ac:dyDescent="0.2">
      <c r="A136" s="325"/>
      <c r="B136" s="151"/>
      <c r="C136" s="152"/>
      <c r="D136" s="152"/>
      <c r="E136" s="152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  <c r="AA136" s="151"/>
      <c r="AB136" s="151"/>
      <c r="AC136" s="151"/>
      <c r="AD136" s="151"/>
      <c r="AE136" s="151"/>
      <c r="AF136" s="151"/>
      <c r="AG136" s="151"/>
      <c r="AH136" s="151"/>
      <c r="AI136" s="151"/>
      <c r="AJ136" s="151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</row>
    <row r="137" spans="1:105" ht="18" customHeight="1" x14ac:dyDescent="0.2">
      <c r="A137" s="325"/>
      <c r="B137" s="153"/>
      <c r="C137" s="154"/>
      <c r="D137" s="154"/>
      <c r="E137" s="154"/>
      <c r="F137" s="153"/>
      <c r="G137" s="153"/>
      <c r="H137" s="153"/>
      <c r="I137" s="153"/>
      <c r="J137" s="153"/>
      <c r="K137" s="153"/>
      <c r="L137" s="153"/>
      <c r="M137" s="153"/>
      <c r="N137" s="153"/>
      <c r="O137" s="153"/>
      <c r="P137" s="153"/>
      <c r="Q137" s="153"/>
      <c r="R137" s="153"/>
      <c r="S137" s="153"/>
      <c r="T137" s="153"/>
      <c r="U137" s="153"/>
      <c r="V137" s="153"/>
      <c r="W137" s="153"/>
      <c r="X137" s="153"/>
      <c r="Y137" s="153"/>
      <c r="Z137" s="153"/>
      <c r="AA137" s="153"/>
      <c r="AB137" s="153"/>
      <c r="AC137" s="153"/>
      <c r="AD137" s="153"/>
      <c r="AE137" s="153"/>
      <c r="AF137" s="153"/>
      <c r="AG137" s="153"/>
      <c r="AH137" s="153"/>
      <c r="AI137" s="153"/>
      <c r="AJ137" s="153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</row>
    <row r="138" spans="1:105" ht="18" customHeight="1" x14ac:dyDescent="0.2">
      <c r="A138" s="325"/>
      <c r="B138" s="155"/>
      <c r="C138" s="156"/>
      <c r="D138" s="156"/>
      <c r="E138" s="156"/>
      <c r="F138" s="155"/>
      <c r="G138" s="155"/>
      <c r="H138" s="155"/>
      <c r="I138" s="155"/>
      <c r="J138" s="155"/>
      <c r="K138" s="155"/>
      <c r="L138" s="155"/>
      <c r="M138" s="155"/>
      <c r="N138" s="155"/>
      <c r="O138" s="155"/>
      <c r="P138" s="155"/>
      <c r="Q138" s="155"/>
      <c r="R138" s="155"/>
      <c r="S138" s="155"/>
      <c r="T138" s="155"/>
      <c r="U138" s="155"/>
      <c r="V138" s="155"/>
      <c r="W138" s="155"/>
      <c r="X138" s="155"/>
      <c r="Y138" s="155"/>
      <c r="Z138" s="155"/>
      <c r="AA138" s="155"/>
      <c r="AB138" s="155"/>
      <c r="AC138" s="155"/>
      <c r="AD138" s="155"/>
      <c r="AE138" s="155"/>
      <c r="AF138" s="155"/>
      <c r="AG138" s="155"/>
      <c r="AH138" s="155"/>
      <c r="AI138" s="155"/>
      <c r="AJ138" s="155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</row>
    <row r="139" spans="1:105" ht="18" customHeight="1" x14ac:dyDescent="0.2">
      <c r="A139" s="325"/>
      <c r="B139" s="157"/>
      <c r="C139" s="158"/>
      <c r="D139" s="158"/>
      <c r="E139" s="158"/>
      <c r="F139" s="157"/>
      <c r="G139" s="157"/>
      <c r="H139" s="157"/>
      <c r="I139" s="157"/>
      <c r="J139" s="157"/>
      <c r="K139" s="157"/>
      <c r="L139" s="157"/>
      <c r="M139" s="157"/>
      <c r="N139" s="157"/>
      <c r="O139" s="157"/>
      <c r="P139" s="157"/>
      <c r="Q139" s="157"/>
      <c r="R139" s="157"/>
      <c r="S139" s="157"/>
      <c r="T139" s="157"/>
      <c r="U139" s="157"/>
      <c r="V139" s="157"/>
      <c r="W139" s="157"/>
      <c r="X139" s="157"/>
      <c r="Y139" s="157"/>
      <c r="Z139" s="157"/>
      <c r="AA139" s="157"/>
      <c r="AB139" s="157"/>
      <c r="AC139" s="157"/>
      <c r="AD139" s="157"/>
      <c r="AE139" s="157"/>
      <c r="AF139" s="157"/>
      <c r="AG139" s="157"/>
      <c r="AH139" s="157"/>
      <c r="AI139" s="157"/>
      <c r="AJ139" s="157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</row>
    <row r="140" spans="1:105" s="178" customFormat="1" ht="18" customHeight="1" x14ac:dyDescent="0.2">
      <c r="A140" s="175"/>
      <c r="B140" s="176"/>
      <c r="C140" s="177"/>
      <c r="D140" s="177"/>
      <c r="E140" s="177"/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176"/>
      <c r="S140" s="176"/>
      <c r="T140" s="176"/>
      <c r="U140" s="176"/>
      <c r="V140" s="176"/>
      <c r="W140" s="176"/>
      <c r="X140" s="176"/>
      <c r="Y140" s="176"/>
      <c r="Z140" s="176"/>
      <c r="AA140" s="176"/>
      <c r="AB140" s="176"/>
      <c r="AC140" s="176"/>
      <c r="AD140" s="176"/>
      <c r="AE140" s="176"/>
      <c r="AF140" s="176"/>
      <c r="AG140" s="176"/>
      <c r="AH140" s="176"/>
      <c r="AI140" s="176"/>
      <c r="AJ140" s="176"/>
    </row>
    <row r="141" spans="1:105" s="10" customFormat="1" ht="15.75" x14ac:dyDescent="0.2">
      <c r="A141" s="140"/>
      <c r="B141" s="179" t="s">
        <v>54</v>
      </c>
      <c r="F141" s="180"/>
      <c r="G141" s="180"/>
      <c r="H141" s="180"/>
      <c r="I141" s="180"/>
      <c r="J141" s="180"/>
      <c r="K141" s="180"/>
      <c r="L141" s="180"/>
      <c r="M141" s="180"/>
      <c r="N141" s="180"/>
      <c r="O141" s="180"/>
      <c r="P141" s="180"/>
      <c r="Q141" s="180"/>
      <c r="R141" s="180"/>
      <c r="S141" s="180"/>
      <c r="T141" s="180"/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  <c r="AF141" s="180"/>
      <c r="AG141" s="180"/>
      <c r="AH141" s="180"/>
      <c r="AI141" s="180"/>
      <c r="AJ141" s="180"/>
      <c r="AL141" s="92"/>
      <c r="AM141" s="92"/>
      <c r="AN141" s="92"/>
      <c r="AO141" s="89"/>
      <c r="AP141" s="89"/>
      <c r="AQ141" s="89"/>
      <c r="AR141" s="89"/>
      <c r="AS141" s="89"/>
      <c r="AT141" s="89"/>
      <c r="AU141" s="89"/>
    </row>
    <row r="142" spans="1:105" s="10" customFormat="1" ht="15.75" x14ac:dyDescent="0.2">
      <c r="A142" s="111"/>
      <c r="B142" s="87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L142" s="92"/>
      <c r="AM142" s="92"/>
      <c r="AN142" s="92"/>
      <c r="AO142" s="89"/>
      <c r="AP142" s="89"/>
      <c r="AQ142" s="89"/>
      <c r="AR142" s="89"/>
      <c r="AS142" s="89"/>
      <c r="AT142" s="89"/>
      <c r="AU142" s="89"/>
    </row>
    <row r="143" spans="1:105" customFormat="1" ht="15.75" x14ac:dyDescent="0.2">
      <c r="A143" s="111"/>
      <c r="B143" s="86" t="s">
        <v>16</v>
      </c>
      <c r="C143" s="10"/>
      <c r="D143" s="10"/>
      <c r="E143" s="10"/>
      <c r="F143" s="134">
        <f t="shared" ref="F143:AJ143" si="45">SUM(F130:F132)-F141</f>
        <v>0</v>
      </c>
      <c r="G143" s="134">
        <f t="shared" si="45"/>
        <v>0</v>
      </c>
      <c r="H143" s="134">
        <f t="shared" si="45"/>
        <v>0</v>
      </c>
      <c r="I143" s="134">
        <f t="shared" si="45"/>
        <v>0</v>
      </c>
      <c r="J143" s="134">
        <f t="shared" si="45"/>
        <v>0</v>
      </c>
      <c r="K143" s="134">
        <f t="shared" si="45"/>
        <v>0</v>
      </c>
      <c r="L143" s="134">
        <f t="shared" si="45"/>
        <v>0</v>
      </c>
      <c r="M143" s="134">
        <f t="shared" si="45"/>
        <v>0</v>
      </c>
      <c r="N143" s="134">
        <f t="shared" si="45"/>
        <v>0</v>
      </c>
      <c r="O143" s="134">
        <f t="shared" si="45"/>
        <v>0</v>
      </c>
      <c r="P143" s="134">
        <f t="shared" si="45"/>
        <v>0</v>
      </c>
      <c r="Q143" s="134">
        <f t="shared" si="45"/>
        <v>0</v>
      </c>
      <c r="R143" s="134">
        <f t="shared" si="45"/>
        <v>0</v>
      </c>
      <c r="S143" s="134">
        <f t="shared" si="45"/>
        <v>0</v>
      </c>
      <c r="T143" s="134">
        <f t="shared" si="45"/>
        <v>0</v>
      </c>
      <c r="U143" s="134">
        <f t="shared" si="45"/>
        <v>0</v>
      </c>
      <c r="V143" s="134">
        <f t="shared" si="45"/>
        <v>0</v>
      </c>
      <c r="W143" s="134">
        <f t="shared" si="45"/>
        <v>0</v>
      </c>
      <c r="X143" s="134">
        <f t="shared" si="45"/>
        <v>0</v>
      </c>
      <c r="Y143" s="134">
        <f t="shared" si="45"/>
        <v>0</v>
      </c>
      <c r="Z143" s="134">
        <f t="shared" si="45"/>
        <v>0</v>
      </c>
      <c r="AA143" s="134">
        <f t="shared" si="45"/>
        <v>0</v>
      </c>
      <c r="AB143" s="134">
        <f t="shared" si="45"/>
        <v>0</v>
      </c>
      <c r="AC143" s="134">
        <f t="shared" si="45"/>
        <v>0</v>
      </c>
      <c r="AD143" s="134">
        <f t="shared" si="45"/>
        <v>0</v>
      </c>
      <c r="AE143" s="134">
        <f t="shared" si="45"/>
        <v>0</v>
      </c>
      <c r="AF143" s="134">
        <f t="shared" si="45"/>
        <v>0</v>
      </c>
      <c r="AG143" s="134">
        <f t="shared" si="45"/>
        <v>0</v>
      </c>
      <c r="AH143" s="134">
        <f t="shared" si="45"/>
        <v>0</v>
      </c>
      <c r="AI143" s="134">
        <f t="shared" si="45"/>
        <v>0</v>
      </c>
      <c r="AJ143" s="134">
        <f t="shared" si="45"/>
        <v>0</v>
      </c>
      <c r="AK143" s="10"/>
      <c r="AL143" s="301"/>
      <c r="AM143" s="301"/>
      <c r="AN143" s="301"/>
      <c r="AO143" s="313">
        <f>SUM(I143:AM143)</f>
        <v>0</v>
      </c>
      <c r="AP143" s="313"/>
      <c r="AQ143" s="313"/>
      <c r="AR143" s="313"/>
      <c r="AS143" s="313"/>
      <c r="AT143" s="313"/>
      <c r="AU143" s="313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8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</row>
    <row r="144" spans="1:105" ht="15" x14ac:dyDescent="0.2">
      <c r="A144" s="111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301">
        <f>SUM(F144:AJ144)</f>
        <v>0</v>
      </c>
      <c r="AM144" s="301"/>
      <c r="AN144" s="301"/>
      <c r="AO144" s="93"/>
      <c r="AP144" s="93"/>
      <c r="AQ144" s="93"/>
      <c r="AR144" s="93"/>
      <c r="AS144" s="93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</row>
    <row r="145" spans="1:105" ht="18" x14ac:dyDescent="0.25">
      <c r="A145" s="111"/>
      <c r="B145" s="10"/>
      <c r="C145" s="10"/>
      <c r="D145" s="10"/>
      <c r="E145" s="10"/>
      <c r="F145" s="20" t="str">
        <f>F102</f>
        <v>Lun</v>
      </c>
      <c r="G145" s="20" t="str">
        <f t="shared" ref="G145:AJ145" si="46">G102</f>
        <v>Mar</v>
      </c>
      <c r="H145" s="20" t="str">
        <f t="shared" si="46"/>
        <v>Mer</v>
      </c>
      <c r="I145" s="20" t="str">
        <f t="shared" si="46"/>
        <v>Jeu</v>
      </c>
      <c r="J145" s="20" t="str">
        <f t="shared" si="46"/>
        <v>Ven</v>
      </c>
      <c r="K145" s="20" t="str">
        <f t="shared" si="46"/>
        <v>Sam</v>
      </c>
      <c r="L145" s="20" t="str">
        <f t="shared" si="46"/>
        <v>Dim</v>
      </c>
      <c r="M145" s="20">
        <f t="shared" si="46"/>
        <v>0</v>
      </c>
      <c r="N145" s="20">
        <f t="shared" si="46"/>
        <v>0</v>
      </c>
      <c r="O145" s="20">
        <f t="shared" si="46"/>
        <v>0</v>
      </c>
      <c r="P145" s="20">
        <f t="shared" si="46"/>
        <v>0</v>
      </c>
      <c r="Q145" s="20">
        <f t="shared" si="46"/>
        <v>0</v>
      </c>
      <c r="R145" s="20">
        <f t="shared" si="46"/>
        <v>0</v>
      </c>
      <c r="S145" s="20">
        <f t="shared" si="46"/>
        <v>0</v>
      </c>
      <c r="T145" s="20">
        <f t="shared" si="46"/>
        <v>0</v>
      </c>
      <c r="U145" s="20">
        <f t="shared" si="46"/>
        <v>0</v>
      </c>
      <c r="V145" s="20">
        <f t="shared" si="46"/>
        <v>0</v>
      </c>
      <c r="W145" s="20">
        <f t="shared" si="46"/>
        <v>0</v>
      </c>
      <c r="X145" s="20">
        <f t="shared" si="46"/>
        <v>0</v>
      </c>
      <c r="Y145" s="20">
        <f t="shared" si="46"/>
        <v>0</v>
      </c>
      <c r="Z145" s="20">
        <f t="shared" si="46"/>
        <v>0</v>
      </c>
      <c r="AA145" s="20">
        <f t="shared" si="46"/>
        <v>0</v>
      </c>
      <c r="AB145" s="20">
        <f t="shared" si="46"/>
        <v>0</v>
      </c>
      <c r="AC145" s="20">
        <f t="shared" si="46"/>
        <v>0</v>
      </c>
      <c r="AD145" s="20">
        <f t="shared" si="46"/>
        <v>0</v>
      </c>
      <c r="AE145" s="20">
        <f t="shared" si="46"/>
        <v>0</v>
      </c>
      <c r="AF145" s="20">
        <f t="shared" si="46"/>
        <v>0</v>
      </c>
      <c r="AG145" s="20">
        <f t="shared" si="46"/>
        <v>0</v>
      </c>
      <c r="AH145" s="20">
        <f t="shared" si="46"/>
        <v>0</v>
      </c>
      <c r="AI145" s="20">
        <f t="shared" si="46"/>
        <v>0</v>
      </c>
      <c r="AJ145" s="20">
        <f t="shared" si="46"/>
        <v>0</v>
      </c>
      <c r="AK145" s="10"/>
      <c r="AL145" s="301">
        <f>SUM(F145:AJ145)</f>
        <v>0</v>
      </c>
      <c r="AM145" s="301"/>
      <c r="AN145" s="301"/>
      <c r="AO145" s="93"/>
      <c r="AP145" s="93"/>
      <c r="AQ145" s="93"/>
      <c r="AR145" s="93"/>
      <c r="AS145" s="93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</row>
    <row r="146" spans="1:105" x14ac:dyDescent="0.2">
      <c r="A146" s="111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</row>
    <row r="147" spans="1:105" x14ac:dyDescent="0.2">
      <c r="A147" s="111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</row>
    <row r="148" spans="1:105" x14ac:dyDescent="0.2">
      <c r="A148" s="111"/>
      <c r="B148" s="10"/>
      <c r="C148" s="10"/>
      <c r="D148" s="10"/>
      <c r="E148" s="10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</row>
    <row r="149" spans="1:105" x14ac:dyDescent="0.2">
      <c r="A149" s="111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</row>
    <row r="150" spans="1:105" x14ac:dyDescent="0.2">
      <c r="A150" s="111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</row>
    <row r="151" spans="1:105" x14ac:dyDescent="0.2">
      <c r="A151" s="111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</row>
    <row r="152" spans="1:105" x14ac:dyDescent="0.2">
      <c r="A152" s="111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</row>
    <row r="153" spans="1:105" x14ac:dyDescent="0.2">
      <c r="A153" s="111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</row>
    <row r="154" spans="1:105" x14ac:dyDescent="0.2">
      <c r="A154" s="111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</row>
    <row r="155" spans="1:105" x14ac:dyDescent="0.2">
      <c r="A155" s="111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</row>
    <row r="156" spans="1:105" x14ac:dyDescent="0.2">
      <c r="A156" s="111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</row>
    <row r="157" spans="1:105" x14ac:dyDescent="0.2">
      <c r="A157" s="111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</row>
    <row r="158" spans="1:105" x14ac:dyDescent="0.2">
      <c r="A158" s="111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</row>
    <row r="159" spans="1:105" x14ac:dyDescent="0.2">
      <c r="A159" s="111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</row>
    <row r="160" spans="1:105" x14ac:dyDescent="0.2">
      <c r="A160" s="111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</row>
    <row r="161" spans="1:105" x14ac:dyDescent="0.2">
      <c r="A161" s="111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</row>
    <row r="162" spans="1:105" x14ac:dyDescent="0.2">
      <c r="A162" s="111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</row>
    <row r="163" spans="1:105" x14ac:dyDescent="0.2">
      <c r="A163" s="111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</row>
    <row r="164" spans="1:105" x14ac:dyDescent="0.2">
      <c r="A164" s="111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</row>
    <row r="165" spans="1:105" x14ac:dyDescent="0.2">
      <c r="A165" s="111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</row>
    <row r="166" spans="1:105" x14ac:dyDescent="0.2">
      <c r="A166" s="111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</row>
    <row r="167" spans="1:105" x14ac:dyDescent="0.2">
      <c r="A167" s="111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</row>
    <row r="168" spans="1:105" x14ac:dyDescent="0.2">
      <c r="A168" s="111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BS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</row>
    <row r="169" spans="1:105" x14ac:dyDescent="0.2"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105" x14ac:dyDescent="0.2"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105" x14ac:dyDescent="0.2"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105" x14ac:dyDescent="0.2"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105" x14ac:dyDescent="0.2"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105" x14ac:dyDescent="0.2"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</sheetData>
  <mergeCells count="30">
    <mergeCell ref="A135:A139"/>
    <mergeCell ref="BE1:BH1"/>
    <mergeCell ref="AN119:AN120"/>
    <mergeCell ref="AV119:AV120"/>
    <mergeCell ref="AT119:AT120"/>
    <mergeCell ref="BF2:BH2"/>
    <mergeCell ref="BE119:BE121"/>
    <mergeCell ref="BA119:BA121"/>
    <mergeCell ref="BC119:BC121"/>
    <mergeCell ref="AN121:AV121"/>
    <mergeCell ref="AO128:AU128"/>
    <mergeCell ref="AL130:AN130"/>
    <mergeCell ref="AZ119:AZ120"/>
    <mergeCell ref="AR119:AR120"/>
    <mergeCell ref="AP119:AP120"/>
    <mergeCell ref="AL123:AZ123"/>
    <mergeCell ref="AL124:AZ124"/>
    <mergeCell ref="AL125:AZ125"/>
    <mergeCell ref="AL119:AL121"/>
    <mergeCell ref="AX119:AX121"/>
    <mergeCell ref="AL144:AN144"/>
    <mergeCell ref="BC129:BJ129"/>
    <mergeCell ref="BF127:BI127"/>
    <mergeCell ref="AL145:AN145"/>
    <mergeCell ref="AL129:AZ129"/>
    <mergeCell ref="AO130:AU133"/>
    <mergeCell ref="AL133:AN133"/>
    <mergeCell ref="AL143:AN143"/>
    <mergeCell ref="AO143:AU143"/>
    <mergeCell ref="AL132:AN132"/>
  </mergeCells>
  <phoneticPr fontId="8" type="noConversion"/>
  <conditionalFormatting sqref="H143">
    <cfRule type="cellIs" dxfId="30" priority="4" stopIfTrue="1" operator="equal">
      <formula>$H$128</formula>
    </cfRule>
  </conditionalFormatting>
  <conditionalFormatting sqref="F143">
    <cfRule type="cellIs" dxfId="29" priority="5" stopIfTrue="1" operator="equal">
      <formula>$F$128</formula>
    </cfRule>
  </conditionalFormatting>
  <conditionalFormatting sqref="I143">
    <cfRule type="cellIs" dxfId="28" priority="6" stopIfTrue="1" operator="equal">
      <formula>$I$128</formula>
    </cfRule>
  </conditionalFormatting>
  <conditionalFormatting sqref="J143">
    <cfRule type="cellIs" dxfId="27" priority="7" stopIfTrue="1" operator="equal">
      <formula>$J$128</formula>
    </cfRule>
  </conditionalFormatting>
  <conditionalFormatting sqref="K143">
    <cfRule type="cellIs" dxfId="26" priority="8" stopIfTrue="1" operator="equal">
      <formula>$K$128</formula>
    </cfRule>
  </conditionalFormatting>
  <conditionalFormatting sqref="L143">
    <cfRule type="cellIs" dxfId="25" priority="9" stopIfTrue="1" operator="equal">
      <formula>$L$128</formula>
    </cfRule>
  </conditionalFormatting>
  <conditionalFormatting sqref="M143">
    <cfRule type="cellIs" dxfId="24" priority="10" stopIfTrue="1" operator="equal">
      <formula>$M$128</formula>
    </cfRule>
  </conditionalFormatting>
  <conditionalFormatting sqref="N143">
    <cfRule type="cellIs" dxfId="23" priority="11" stopIfTrue="1" operator="equal">
      <formula>$N$128</formula>
    </cfRule>
  </conditionalFormatting>
  <conditionalFormatting sqref="O143">
    <cfRule type="cellIs" dxfId="22" priority="12" stopIfTrue="1" operator="equal">
      <formula>$O$128</formula>
    </cfRule>
  </conditionalFormatting>
  <conditionalFormatting sqref="P143">
    <cfRule type="cellIs" dxfId="21" priority="13" stopIfTrue="1" operator="equal">
      <formula>$P$128</formula>
    </cfRule>
  </conditionalFormatting>
  <conditionalFormatting sqref="Q143">
    <cfRule type="cellIs" dxfId="20" priority="14" stopIfTrue="1" operator="equal">
      <formula>$Q$128</formula>
    </cfRule>
  </conditionalFormatting>
  <conditionalFormatting sqref="R143">
    <cfRule type="cellIs" dxfId="19" priority="15" stopIfTrue="1" operator="equal">
      <formula>$R$128</formula>
    </cfRule>
  </conditionalFormatting>
  <conditionalFormatting sqref="S143">
    <cfRule type="cellIs" dxfId="18" priority="16" stopIfTrue="1" operator="equal">
      <formula>$S$128</formula>
    </cfRule>
  </conditionalFormatting>
  <conditionalFormatting sqref="T143">
    <cfRule type="cellIs" dxfId="17" priority="17" stopIfTrue="1" operator="equal">
      <formula>$T$128</formula>
    </cfRule>
  </conditionalFormatting>
  <conditionalFormatting sqref="U143">
    <cfRule type="cellIs" dxfId="16" priority="18" stopIfTrue="1" operator="equal">
      <formula>$U$128</formula>
    </cfRule>
  </conditionalFormatting>
  <conditionalFormatting sqref="V143">
    <cfRule type="cellIs" dxfId="15" priority="19" stopIfTrue="1" operator="equal">
      <formula>$V$128</formula>
    </cfRule>
  </conditionalFormatting>
  <conditionalFormatting sqref="W143">
    <cfRule type="cellIs" dxfId="14" priority="20" stopIfTrue="1" operator="equal">
      <formula>$W$128</formula>
    </cfRule>
  </conditionalFormatting>
  <conditionalFormatting sqref="Y143">
    <cfRule type="cellIs" dxfId="13" priority="22" stopIfTrue="1" operator="equal">
      <formula>$Y$128</formula>
    </cfRule>
  </conditionalFormatting>
  <conditionalFormatting sqref="Z143">
    <cfRule type="cellIs" dxfId="12" priority="23" stopIfTrue="1" operator="equal">
      <formula>$Z$128</formula>
    </cfRule>
  </conditionalFormatting>
  <conditionalFormatting sqref="AA143">
    <cfRule type="cellIs" dxfId="11" priority="24" stopIfTrue="1" operator="equal">
      <formula>$AA$128</formula>
    </cfRule>
  </conditionalFormatting>
  <conditionalFormatting sqref="AB143">
    <cfRule type="cellIs" dxfId="10" priority="25" stopIfTrue="1" operator="equal">
      <formula>$AB$128</formula>
    </cfRule>
  </conditionalFormatting>
  <conditionalFormatting sqref="AC143">
    <cfRule type="cellIs" dxfId="9" priority="26" stopIfTrue="1" operator="equal">
      <formula>$AC$128</formula>
    </cfRule>
  </conditionalFormatting>
  <conditionalFormatting sqref="AD143">
    <cfRule type="cellIs" dxfId="8" priority="27" stopIfTrue="1" operator="equal">
      <formula>$AD$128</formula>
    </cfRule>
  </conditionalFormatting>
  <conditionalFormatting sqref="AE143">
    <cfRule type="cellIs" dxfId="7" priority="28" stopIfTrue="1" operator="equal">
      <formula>$AE$128</formula>
    </cfRule>
  </conditionalFormatting>
  <conditionalFormatting sqref="AF143">
    <cfRule type="cellIs" dxfId="6" priority="29" stopIfTrue="1" operator="equal">
      <formula>$AF$128</formula>
    </cfRule>
  </conditionalFormatting>
  <conditionalFormatting sqref="AG143">
    <cfRule type="cellIs" dxfId="5" priority="30" stopIfTrue="1" operator="equal">
      <formula>$AG$128</formula>
    </cfRule>
  </conditionalFormatting>
  <conditionalFormatting sqref="AH143">
    <cfRule type="cellIs" dxfId="4" priority="31" stopIfTrue="1" operator="equal">
      <formula>$AH$128</formula>
    </cfRule>
  </conditionalFormatting>
  <conditionalFormatting sqref="AI143">
    <cfRule type="cellIs" dxfId="3" priority="32" stopIfTrue="1" operator="equal">
      <formula>$AI$128</formula>
    </cfRule>
  </conditionalFormatting>
  <conditionalFormatting sqref="AJ143">
    <cfRule type="cellIs" dxfId="2" priority="33" stopIfTrue="1" operator="equal">
      <formula>$AJ$128</formula>
    </cfRule>
  </conditionalFormatting>
  <conditionalFormatting sqref="G143">
    <cfRule type="cellIs" dxfId="1" priority="3" stopIfTrue="1" operator="equal">
      <formula>$G$128</formula>
    </cfRule>
  </conditionalFormatting>
  <conditionalFormatting sqref="X143">
    <cfRule type="cellIs" dxfId="0" priority="1" stopIfTrue="1" operator="equal">
      <formula>$X$128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ignoredErrors>
    <ignoredError sqref="BE1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Tarifs RL</vt:lpstr>
      <vt:lpstr>Listing</vt:lpstr>
      <vt:lpstr>Mois</vt:lpstr>
      <vt:lpstr>Listing!Impression_des_titres</vt:lpstr>
      <vt:lpstr>Listing!Zone_d_impression</vt:lpstr>
    </vt:vector>
  </TitlesOfParts>
  <Company>Idem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Mangeon</dc:creator>
  <cp:lastModifiedBy>Herve</cp:lastModifiedBy>
  <cp:lastPrinted>2013-12-28T19:39:44Z</cp:lastPrinted>
  <dcterms:created xsi:type="dcterms:W3CDTF">2003-01-26T19:08:32Z</dcterms:created>
  <dcterms:modified xsi:type="dcterms:W3CDTF">2013-12-31T14:24:05Z</dcterms:modified>
</cp:coreProperties>
</file>