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showInkAnnotation="0" autoCompressPictures="0"/>
  <bookViews>
    <workbookView xWindow="0" yWindow="0" windowWidth="25600" windowHeight="145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P14" i="1" l="1"/>
  <c r="AP13" i="1"/>
  <c r="AP12" i="1"/>
  <c r="AP11" i="1"/>
  <c r="AP10" i="1"/>
  <c r="AP9" i="1"/>
  <c r="AP8" i="1"/>
  <c r="AP7" i="1"/>
  <c r="AP6" i="1"/>
  <c r="AP5" i="1"/>
  <c r="AP4" i="1"/>
  <c r="AP3" i="1"/>
  <c r="AP2" i="1"/>
  <c r="W19" i="1"/>
  <c r="W20" i="1"/>
  <c r="W21" i="1"/>
  <c r="W22" i="1"/>
  <c r="W23" i="1"/>
  <c r="W24" i="1"/>
  <c r="W25" i="1"/>
  <c r="W26" i="1"/>
  <c r="W27" i="1"/>
  <c r="W28" i="1"/>
  <c r="W29" i="1"/>
  <c r="U19" i="1"/>
  <c r="U20" i="1"/>
  <c r="U21" i="1"/>
  <c r="U22" i="1"/>
  <c r="U23" i="1"/>
  <c r="U24" i="1"/>
  <c r="U25" i="1"/>
  <c r="U26" i="1"/>
  <c r="U27" i="1"/>
  <c r="U28" i="1"/>
  <c r="U29" i="1"/>
  <c r="W18" i="1"/>
  <c r="U18" i="1"/>
  <c r="S19" i="1"/>
  <c r="S20" i="1"/>
  <c r="S21" i="1"/>
  <c r="S22" i="1"/>
  <c r="S23" i="1"/>
  <c r="S24" i="1"/>
  <c r="S25" i="1"/>
  <c r="S26" i="1"/>
  <c r="S27" i="1"/>
  <c r="S28" i="1"/>
  <c r="S29" i="1"/>
  <c r="S18" i="1"/>
  <c r="Q19" i="1"/>
  <c r="Q20" i="1"/>
  <c r="Q21" i="1"/>
  <c r="Q22" i="1"/>
  <c r="Q23" i="1"/>
  <c r="Q24" i="1"/>
  <c r="Q25" i="1"/>
  <c r="Q26" i="1"/>
  <c r="Q27" i="1"/>
  <c r="Q28" i="1"/>
  <c r="Q29" i="1"/>
  <c r="Q18" i="1"/>
  <c r="Y19" i="1"/>
  <c r="Y20" i="1"/>
  <c r="Y21" i="1"/>
  <c r="Y22" i="1"/>
  <c r="Y23" i="1"/>
  <c r="Y24" i="1"/>
  <c r="Y25" i="1"/>
  <c r="Y26" i="1"/>
  <c r="Y27" i="1"/>
  <c r="Y28" i="1"/>
  <c r="Y29" i="1"/>
  <c r="Y18" i="1"/>
  <c r="AR22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AR24" i="1"/>
  <c r="AQ22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AQ24" i="1"/>
  <c r="AP22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AP24" i="1"/>
  <c r="AO22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AO24" i="1"/>
  <c r="J19" i="1"/>
  <c r="J20" i="1"/>
  <c r="J21" i="1"/>
  <c r="J22" i="1"/>
  <c r="J23" i="1"/>
  <c r="J24" i="1"/>
  <c r="J25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AM26" i="1"/>
  <c r="AO26" i="1"/>
  <c r="AP26" i="1"/>
  <c r="AR26" i="1"/>
  <c r="J26" i="1"/>
  <c r="J27" i="1"/>
  <c r="J28" i="1"/>
  <c r="J29" i="1"/>
  <c r="I19" i="1"/>
  <c r="I20" i="1"/>
  <c r="I21" i="1"/>
  <c r="I22" i="1"/>
  <c r="I23" i="1"/>
  <c r="I24" i="1"/>
  <c r="I25" i="1"/>
  <c r="AQ26" i="1"/>
  <c r="I26" i="1"/>
  <c r="I27" i="1"/>
  <c r="I28" i="1"/>
  <c r="I29" i="1"/>
  <c r="J18" i="1"/>
  <c r="I18" i="1"/>
  <c r="AM25" i="1"/>
  <c r="AM23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I18" i="1"/>
  <c r="AI19" i="1"/>
  <c r="AI24" i="1"/>
  <c r="AI20" i="1"/>
  <c r="AI21" i="1"/>
  <c r="AI22" i="1"/>
  <c r="AI23" i="1"/>
  <c r="AI25" i="1"/>
  <c r="AI26" i="1"/>
  <c r="AI27" i="1"/>
  <c r="AI28" i="1"/>
  <c r="AI29" i="1"/>
  <c r="AI30" i="1"/>
  <c r="AG18" i="1"/>
  <c r="AG19" i="1"/>
  <c r="AG24" i="1"/>
  <c r="AG20" i="1"/>
  <c r="AG21" i="1"/>
  <c r="AG22" i="1"/>
  <c r="AG23" i="1"/>
  <c r="AG25" i="1"/>
  <c r="AG26" i="1"/>
  <c r="AG27" i="1"/>
  <c r="AG28" i="1"/>
  <c r="AG29" i="1"/>
  <c r="AG30" i="1"/>
  <c r="AE30" i="1"/>
  <c r="AC20" i="1"/>
  <c r="AC18" i="1"/>
  <c r="AC19" i="1"/>
  <c r="AC21" i="1"/>
  <c r="AC22" i="1"/>
  <c r="AC23" i="1"/>
  <c r="AC24" i="1"/>
  <c r="AC25" i="1"/>
  <c r="AC26" i="1"/>
  <c r="AC27" i="1"/>
  <c r="AC28" i="1"/>
  <c r="AC29" i="1"/>
  <c r="AC30" i="1"/>
  <c r="AA30" i="1"/>
  <c r="Y30" i="1"/>
  <c r="W30" i="1"/>
  <c r="U30" i="1"/>
  <c r="S30" i="1"/>
  <c r="Q30" i="1"/>
</calcChain>
</file>

<file path=xl/sharedStrings.xml><?xml version="1.0" encoding="utf-8"?>
<sst xmlns="http://schemas.openxmlformats.org/spreadsheetml/2006/main" count="88" uniqueCount="66">
  <si>
    <t>Fériés</t>
  </si>
  <si>
    <t>J</t>
  </si>
  <si>
    <t>Nouvel An</t>
  </si>
  <si>
    <t>F</t>
  </si>
  <si>
    <t>M</t>
  </si>
  <si>
    <t>A</t>
  </si>
  <si>
    <t>Lundi de pâques</t>
  </si>
  <si>
    <t>Fêtes du travail</t>
  </si>
  <si>
    <t>Ascension/Pentecôte</t>
  </si>
  <si>
    <t>Fête Nationnal</t>
  </si>
  <si>
    <t>Assomption</t>
  </si>
  <si>
    <t>S</t>
  </si>
  <si>
    <t>O</t>
  </si>
  <si>
    <t>N</t>
  </si>
  <si>
    <t>Toussaint/Armistice</t>
  </si>
  <si>
    <t>D</t>
  </si>
  <si>
    <t>Noël</t>
  </si>
  <si>
    <t>R</t>
  </si>
  <si>
    <t>Total</t>
  </si>
  <si>
    <t>CV</t>
  </si>
  <si>
    <t>KD</t>
  </si>
  <si>
    <t>V</t>
  </si>
  <si>
    <t>M-A</t>
  </si>
  <si>
    <t>JT</t>
  </si>
  <si>
    <t>H Sup.</t>
  </si>
  <si>
    <t>H.Nuit</t>
  </si>
  <si>
    <t>F Sup.</t>
  </si>
  <si>
    <t>NS</t>
  </si>
  <si>
    <t>ND</t>
  </si>
  <si>
    <t>CO</t>
  </si>
  <si>
    <t>VO</t>
  </si>
  <si>
    <t>Report de l'année</t>
  </si>
  <si>
    <t>précédente</t>
  </si>
  <si>
    <t>Pour l'année</t>
  </si>
  <si>
    <t>en cours</t>
  </si>
  <si>
    <t>Total disponible</t>
  </si>
  <si>
    <t>A reporter</t>
  </si>
  <si>
    <t>DA</t>
  </si>
  <si>
    <t>AP</t>
  </si>
  <si>
    <t>Vacances scolaires</t>
  </si>
  <si>
    <t>Noël 24/12 au 04/01</t>
  </si>
  <si>
    <t>Carnaval 11/02 au 15/02</t>
  </si>
  <si>
    <t>Pâques 01/04 au 12/04</t>
  </si>
  <si>
    <t>Vacances Estivale</t>
  </si>
  <si>
    <t>du 01/07 au 31/08</t>
  </si>
  <si>
    <t>Toussaint</t>
  </si>
  <si>
    <t>du 28/10 au 01/11</t>
  </si>
  <si>
    <t xml:space="preserve">Noël du 23/12 au 03/01 </t>
  </si>
  <si>
    <t>Période de 28 jours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</si>
  <si>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</si>
  <si>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</si>
  <si>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</si>
  <si>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</si>
  <si>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</si>
  <si>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</si>
  <si>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</si>
  <si>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</si>
  <si>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</si>
  <si>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</si>
  <si>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</si>
  <si>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</si>
  <si>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</si>
  <si>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Nbre total de R et CCP à déduire en cas d'absence et/ou maladie. Cacule automatique suivant la formule prévue par HR</t>
  </si>
  <si>
    <t>NOMBRE A DEDUIRE NON-ARRONDI</t>
  </si>
  <si>
    <t>Ensuite ce nombre(case AM26) est divisé en 2 pour repartir celui-ci en CCP et R équitablement</t>
  </si>
  <si>
    <t>ARRONDI INFERIEUR car HR (CE NOMBRE N EST PAS PRIS EN COMPTE DANS LA CASE AM26 SI INFERIEUR +1 ET INDIQUE FAUX A LA PLACE)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</si>
</sst>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2"/>
      <color theme="1"/>
      <name val="Calibri"/>
      <family val="2"/>
      <scheme val="minor"/>
    </font>
    <font>
      <sz val="10"/>
      <color theme="1"/>
      <name val="Calibri"/>
      <scheme val="minor"/>
    </font>
    <font>
      <b/>
      <sz val="8"/>
      <color theme="1"/>
      <name val="Times New Roman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Calibri"/>
      <scheme val="minor"/>
    </font>
    <font>
      <b/>
      <sz val="8"/>
      <color rgb="FF000000"/>
      <name val="Times New Roman"/>
    </font>
    <font>
      <sz val="12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</font>
    <font>
      <b/>
      <sz val="12"/>
      <color theme="1"/>
      <name val="Calibri"/>
      <family val="2"/>
      <scheme val="minor"/>
    </font>
    <font>
      <i/>
      <sz val="12"/>
      <name val="Times New Roman"/>
      <family val="1"/>
    </font>
    <font>
      <i/>
      <sz val="10"/>
      <name val="Times New Roman"/>
      <family val="1"/>
    </font>
    <font>
      <i/>
      <u/>
      <sz val="10"/>
      <name val="Times New Roman"/>
      <family val="1"/>
    </font>
    <font>
      <b/>
      <i/>
      <sz val="14"/>
      <name val="Times New Roman"/>
      <family val="1"/>
    </font>
    <font>
      <i/>
      <u/>
      <sz val="9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darkGray"/>
    </fill>
    <fill>
      <patternFill patternType="solid">
        <fgColor rgb="FFFD00E9"/>
        <bgColor indexed="64"/>
      </patternFill>
    </fill>
    <fill>
      <patternFill patternType="solid">
        <fgColor rgb="FFC93D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EADC1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1BDE3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D14F"/>
        <bgColor indexed="64"/>
      </patternFill>
    </fill>
    <fill>
      <patternFill patternType="solid">
        <fgColor rgb="FFCC99FF"/>
        <bgColor rgb="FF000000"/>
      </patternFill>
    </fill>
    <fill>
      <patternFill patternType="solid">
        <fgColor rgb="FFFF2FDA"/>
        <bgColor rgb="FF000000"/>
      </patternFill>
    </fill>
    <fill>
      <patternFill patternType="solid">
        <fgColor theme="9"/>
        <bgColor rgb="FF000000"/>
      </patternFill>
    </fill>
    <fill>
      <patternFill patternType="solid">
        <fgColor theme="0"/>
        <bgColor rgb="FF000000"/>
      </patternFill>
    </fill>
    <fill>
      <patternFill patternType="darkGray">
        <fgColor rgb="FF000000"/>
        <bgColor theme="0"/>
      </patternFill>
    </fill>
    <fill>
      <patternFill patternType="solid">
        <fgColor rgb="FFFF2FDA"/>
        <bgColor indexed="64"/>
      </patternFill>
    </fill>
  </fills>
  <borders count="11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rgb="FFFF0000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 style="dotted">
        <color auto="1"/>
      </top>
      <bottom style="dotted">
        <color auto="1"/>
      </bottom>
      <diagonal/>
    </border>
    <border>
      <left/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dotted">
        <color auto="1"/>
      </top>
      <bottom/>
      <diagonal/>
    </border>
    <border>
      <left/>
      <right style="thick">
        <color auto="1"/>
      </right>
      <top style="dotted">
        <color auto="1"/>
      </top>
      <bottom/>
      <diagonal/>
    </border>
    <border>
      <left style="thick">
        <color auto="1"/>
      </left>
      <right/>
      <top/>
      <bottom style="dotted">
        <color auto="1"/>
      </bottom>
      <diagonal/>
    </border>
    <border>
      <left/>
      <right style="thick">
        <color auto="1"/>
      </right>
      <top/>
      <bottom style="dotted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hair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theme="3" tint="0.59999389629810485"/>
      </right>
      <top style="thick">
        <color theme="3" tint="0.59999389629810485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theme="1"/>
      </right>
      <top style="thin">
        <color theme="1"/>
      </top>
      <bottom style="thick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ck">
        <color auto="1"/>
      </bottom>
      <diagonal/>
    </border>
    <border>
      <left style="thin">
        <color auto="1"/>
      </left>
      <right style="thick">
        <color rgb="FFFF0000"/>
      </right>
      <top style="thick">
        <color auto="1"/>
      </top>
      <bottom style="thin">
        <color auto="1"/>
      </bottom>
      <diagonal/>
    </border>
    <border>
      <left/>
      <right style="thin">
        <color theme="1"/>
      </right>
      <top style="thick">
        <color auto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ck">
        <color rgb="FFFF0000"/>
      </right>
      <top style="thin">
        <color auto="1"/>
      </top>
      <bottom style="thick">
        <color auto="1"/>
      </bottom>
      <diagonal/>
    </border>
  </borders>
  <cellStyleXfs count="3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03">
    <xf numFmtId="0" fontId="0" fillId="0" borderId="0" xfId="0"/>
    <xf numFmtId="0" fontId="2" fillId="2" borderId="5" xfId="0" applyFont="1" applyFill="1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60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1" fillId="9" borderId="33" xfId="0" applyFont="1" applyFill="1" applyBorder="1" applyAlignment="1">
      <alignment horizontal="center" vertical="center"/>
    </xf>
    <xf numFmtId="0" fontId="1" fillId="9" borderId="34" xfId="0" applyFont="1" applyFill="1" applyBorder="1" applyAlignment="1">
      <alignment horizontal="center" vertical="center"/>
    </xf>
    <xf numFmtId="0" fontId="1" fillId="9" borderId="35" xfId="0" applyFont="1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0" fillId="10" borderId="43" xfId="0" applyFill="1" applyBorder="1" applyAlignment="1">
      <alignment horizontal="center" vertical="center"/>
    </xf>
    <xf numFmtId="0" fontId="1" fillId="10" borderId="33" xfId="0" applyFont="1" applyFill="1" applyBorder="1" applyAlignment="1">
      <alignment horizontal="center" vertical="center"/>
    </xf>
    <xf numFmtId="0" fontId="1" fillId="10" borderId="34" xfId="0" applyFont="1" applyFill="1" applyBorder="1" applyAlignment="1">
      <alignment horizontal="center" vertical="center"/>
    </xf>
    <xf numFmtId="0" fontId="1" fillId="10" borderId="35" xfId="0" applyFont="1" applyFill="1" applyBorder="1" applyAlignment="1">
      <alignment horizontal="center" vertical="center"/>
    </xf>
    <xf numFmtId="0" fontId="5" fillId="11" borderId="31" xfId="0" applyFont="1" applyFill="1" applyBorder="1" applyAlignment="1">
      <alignment vertical="center"/>
    </xf>
    <xf numFmtId="0" fontId="5" fillId="11" borderId="33" xfId="0" applyFont="1" applyFill="1" applyBorder="1" applyAlignment="1">
      <alignment vertical="center"/>
    </xf>
    <xf numFmtId="0" fontId="0" fillId="15" borderId="36" xfId="0" applyFill="1" applyBorder="1" applyAlignment="1">
      <alignment horizontal="center" vertical="center"/>
    </xf>
    <xf numFmtId="0" fontId="0" fillId="24" borderId="59" xfId="0" applyFill="1" applyBorder="1"/>
    <xf numFmtId="0" fontId="0" fillId="24" borderId="0" xfId="0" applyFill="1" applyBorder="1"/>
    <xf numFmtId="0" fontId="0" fillId="3" borderId="1" xfId="0" applyFill="1" applyBorder="1"/>
    <xf numFmtId="0" fontId="0" fillId="3" borderId="66" xfId="0" applyFill="1" applyBorder="1"/>
    <xf numFmtId="0" fontId="0" fillId="3" borderId="2" xfId="0" applyFill="1" applyBorder="1"/>
    <xf numFmtId="0" fontId="0" fillId="0" borderId="72" xfId="0" applyBorder="1" applyAlignment="1">
      <alignment horizontal="center" vertical="center"/>
    </xf>
    <xf numFmtId="0" fontId="12" fillId="0" borderId="0" xfId="0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4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16" fillId="0" borderId="0" xfId="0" applyFont="1" applyFill="1" applyBorder="1" applyAlignment="1" applyProtection="1">
      <alignment vertical="center"/>
      <protection locked="0"/>
    </xf>
    <xf numFmtId="0" fontId="6" fillId="21" borderId="31" xfId="0" applyFont="1" applyFill="1" applyBorder="1" applyAlignment="1">
      <alignment horizontal="center" vertical="center" wrapText="1" shrinkToFit="1"/>
    </xf>
    <xf numFmtId="0" fontId="6" fillId="29" borderId="31" xfId="0" applyFont="1" applyFill="1" applyBorder="1" applyAlignment="1">
      <alignment horizontal="center" vertical="center" wrapText="1" shrinkToFit="1"/>
    </xf>
    <xf numFmtId="0" fontId="6" fillId="30" borderId="31" xfId="0" applyFont="1" applyFill="1" applyBorder="1" applyAlignment="1">
      <alignment horizontal="center" vertical="center" wrapText="1" shrinkToFit="1"/>
    </xf>
    <xf numFmtId="0" fontId="6" fillId="25" borderId="31" xfId="0" applyFont="1" applyFill="1" applyBorder="1" applyAlignment="1">
      <alignment horizontal="center" vertical="center" wrapText="1" shrinkToFit="1"/>
    </xf>
    <xf numFmtId="0" fontId="6" fillId="31" borderId="31" xfId="0" applyFont="1" applyFill="1" applyBorder="1" applyAlignment="1">
      <alignment horizontal="center" vertical="center" wrapText="1" shrinkToFit="1"/>
    </xf>
    <xf numFmtId="0" fontId="6" fillId="28" borderId="67" xfId="0" applyFont="1" applyFill="1" applyBorder="1" applyAlignment="1">
      <alignment horizontal="center" vertical="center" wrapText="1" shrinkToFit="1"/>
    </xf>
    <xf numFmtId="0" fontId="6" fillId="28" borderId="31" xfId="0" applyFont="1" applyFill="1" applyBorder="1" applyAlignment="1">
      <alignment horizontal="center" vertical="center" wrapText="1" shrinkToFit="1"/>
    </xf>
    <xf numFmtId="0" fontId="6" fillId="32" borderId="31" xfId="0" applyFont="1" applyFill="1" applyBorder="1" applyAlignment="1">
      <alignment horizontal="center" vertical="center" wrapText="1" shrinkToFit="1"/>
    </xf>
    <xf numFmtId="0" fontId="6" fillId="29" borderId="68" xfId="0" applyFont="1" applyFill="1" applyBorder="1" applyAlignment="1">
      <alignment horizontal="center" vertical="center" wrapText="1" shrinkToFit="1"/>
    </xf>
    <xf numFmtId="0" fontId="6" fillId="25" borderId="95" xfId="0" applyFont="1" applyFill="1" applyBorder="1" applyAlignment="1">
      <alignment horizontal="center" vertical="center" wrapText="1" shrinkToFit="1"/>
    </xf>
    <xf numFmtId="0" fontId="2" fillId="2" borderId="7" xfId="0" applyFont="1" applyFill="1" applyBorder="1" applyAlignment="1">
      <alignment horizontal="center" vertical="center" wrapText="1" shrinkToFit="1"/>
    </xf>
    <xf numFmtId="0" fontId="2" fillId="25" borderId="6" xfId="0" applyFont="1" applyFill="1" applyBorder="1" applyAlignment="1">
      <alignment horizontal="center" vertical="center" wrapText="1" shrinkToFit="1"/>
    </xf>
    <xf numFmtId="0" fontId="2" fillId="25" borderId="7" xfId="0" applyFont="1" applyFill="1" applyBorder="1" applyAlignment="1">
      <alignment horizontal="center" vertical="center" wrapText="1" shrinkToFit="1"/>
    </xf>
    <xf numFmtId="0" fontId="2" fillId="25" borderId="5" xfId="0" applyFont="1" applyFill="1" applyBorder="1" applyAlignment="1">
      <alignment horizontal="center" vertical="center" wrapText="1" shrinkToFit="1"/>
    </xf>
    <xf numFmtId="0" fontId="2" fillId="21" borderId="5" xfId="0" applyFont="1" applyFill="1" applyBorder="1" applyAlignment="1">
      <alignment horizontal="center" vertical="center" wrapText="1" shrinkToFit="1"/>
    </xf>
    <xf numFmtId="0" fontId="2" fillId="32" borderId="5" xfId="0" applyFont="1" applyFill="1" applyBorder="1" applyAlignment="1">
      <alignment horizontal="center" vertical="center" wrapText="1" shrinkToFit="1"/>
    </xf>
    <xf numFmtId="0" fontId="2" fillId="25" borderId="96" xfId="0" applyFont="1" applyFill="1" applyBorder="1" applyAlignment="1">
      <alignment horizontal="center" vertical="center" wrapText="1" shrinkToFit="1"/>
    </xf>
    <xf numFmtId="0" fontId="2" fillId="25" borderId="97" xfId="0" applyFont="1" applyFill="1" applyBorder="1" applyAlignment="1">
      <alignment horizontal="center" vertical="center" wrapText="1" shrinkToFit="1"/>
    </xf>
    <xf numFmtId="0" fontId="2" fillId="21" borderId="97" xfId="0" applyFont="1" applyFill="1" applyBorder="1" applyAlignment="1">
      <alignment horizontal="center" vertical="center" wrapText="1" shrinkToFit="1"/>
    </xf>
    <xf numFmtId="0" fontId="2" fillId="2" borderId="97" xfId="0" applyFont="1" applyFill="1" applyBorder="1" applyAlignment="1">
      <alignment horizontal="center" vertical="center" wrapText="1" shrinkToFit="1"/>
    </xf>
    <xf numFmtId="0" fontId="2" fillId="32" borderId="97" xfId="0" applyFont="1" applyFill="1" applyBorder="1" applyAlignment="1">
      <alignment horizontal="center" vertical="center" wrapText="1" shrinkToFit="1"/>
    </xf>
    <xf numFmtId="0" fontId="2" fillId="2" borderId="14" xfId="0" applyFont="1" applyFill="1" applyBorder="1" applyAlignment="1">
      <alignment horizontal="center" vertical="center" wrapText="1" shrinkToFit="1"/>
    </xf>
    <xf numFmtId="0" fontId="0" fillId="7" borderId="100" xfId="0" applyFill="1" applyBorder="1" applyAlignment="1">
      <alignment horizontal="center" vertical="center" wrapText="1" shrinkToFit="1"/>
    </xf>
    <xf numFmtId="0" fontId="6" fillId="21" borderId="95" xfId="0" applyFont="1" applyFill="1" applyBorder="1" applyAlignment="1">
      <alignment horizontal="center" vertical="center" wrapText="1" shrinkToFit="1"/>
    </xf>
    <xf numFmtId="0" fontId="2" fillId="21" borderId="78" xfId="0" applyFont="1" applyFill="1" applyBorder="1" applyAlignment="1">
      <alignment horizontal="center" vertical="center" wrapText="1" shrinkToFit="1"/>
    </xf>
    <xf numFmtId="0" fontId="2" fillId="25" borderId="17" xfId="0" applyFont="1" applyFill="1" applyBorder="1" applyAlignment="1">
      <alignment horizontal="center" vertical="center" wrapText="1" shrinkToFit="1"/>
    </xf>
    <xf numFmtId="0" fontId="0" fillId="3" borderId="60" xfId="0" applyFill="1" applyBorder="1"/>
    <xf numFmtId="0" fontId="6" fillId="30" borderId="98" xfId="0" applyFont="1" applyFill="1" applyBorder="1" applyAlignment="1">
      <alignment horizontal="center" vertical="center" wrapText="1" shrinkToFit="1"/>
    </xf>
    <xf numFmtId="0" fontId="0" fillId="7" borderId="102" xfId="0" applyFill="1" applyBorder="1" applyAlignment="1">
      <alignment horizontal="center" vertical="center" wrapText="1" shrinkToFit="1"/>
    </xf>
    <xf numFmtId="0" fontId="0" fillId="7" borderId="103" xfId="0" applyFill="1" applyBorder="1" applyAlignment="1">
      <alignment horizontal="center" vertical="center" wrapText="1" shrinkToFit="1"/>
    </xf>
    <xf numFmtId="0" fontId="6" fillId="28" borderId="13" xfId="0" applyFont="1" applyFill="1" applyBorder="1" applyAlignment="1">
      <alignment horizontal="center" vertical="center" wrapText="1" shrinkToFit="1"/>
    </xf>
    <xf numFmtId="0" fontId="6" fillId="25" borderId="104" xfId="0" applyFont="1" applyFill="1" applyBorder="1" applyAlignment="1">
      <alignment horizontal="center" vertical="center" wrapText="1" shrinkToFit="1"/>
    </xf>
    <xf numFmtId="0" fontId="6" fillId="21" borderId="104" xfId="0" applyFont="1" applyFill="1" applyBorder="1" applyAlignment="1">
      <alignment horizontal="center" vertical="center" wrapText="1" shrinkToFit="1"/>
    </xf>
    <xf numFmtId="0" fontId="6" fillId="29" borderId="104" xfId="0" applyFont="1" applyFill="1" applyBorder="1" applyAlignment="1">
      <alignment horizontal="center" vertical="center" wrapText="1" shrinkToFit="1"/>
    </xf>
    <xf numFmtId="0" fontId="6" fillId="30" borderId="104" xfId="0" applyFont="1" applyFill="1" applyBorder="1" applyAlignment="1">
      <alignment horizontal="center" vertical="center" wrapText="1" shrinkToFit="1"/>
    </xf>
    <xf numFmtId="0" fontId="6" fillId="25" borderId="102" xfId="0" applyFont="1" applyFill="1" applyBorder="1" applyAlignment="1">
      <alignment horizontal="center" vertical="center" wrapText="1" shrinkToFit="1"/>
    </xf>
    <xf numFmtId="0" fontId="6" fillId="25" borderId="105" xfId="0" applyFont="1" applyFill="1" applyBorder="1" applyAlignment="1">
      <alignment horizontal="center" vertical="center" wrapText="1" shrinkToFit="1"/>
    </xf>
    <xf numFmtId="0" fontId="6" fillId="21" borderId="21" xfId="0" applyFont="1" applyFill="1" applyBorder="1" applyAlignment="1">
      <alignment horizontal="center" vertical="center" wrapText="1" shrinkToFit="1"/>
    </xf>
    <xf numFmtId="0" fontId="6" fillId="31" borderId="4" xfId="0" applyFont="1" applyFill="1" applyBorder="1" applyAlignment="1">
      <alignment horizontal="center" vertical="center" wrapText="1" shrinkToFit="1"/>
    </xf>
    <xf numFmtId="0" fontId="6" fillId="30" borderId="4" xfId="0" applyFont="1" applyFill="1" applyBorder="1" applyAlignment="1">
      <alignment horizontal="center" vertical="center" wrapText="1" shrinkToFit="1"/>
    </xf>
    <xf numFmtId="0" fontId="6" fillId="30" borderId="21" xfId="0" applyFont="1" applyFill="1" applyBorder="1" applyAlignment="1">
      <alignment horizontal="center" vertical="center" wrapText="1" shrinkToFit="1"/>
    </xf>
    <xf numFmtId="0" fontId="6" fillId="28" borderId="21" xfId="0" applyFont="1" applyFill="1" applyBorder="1" applyAlignment="1">
      <alignment horizontal="center" vertical="center" wrapText="1" shrinkToFit="1"/>
    </xf>
    <xf numFmtId="0" fontId="6" fillId="21" borderId="4" xfId="0" applyFont="1" applyFill="1" applyBorder="1" applyAlignment="1">
      <alignment horizontal="center" vertical="center" wrapText="1" shrinkToFit="1"/>
    </xf>
    <xf numFmtId="0" fontId="6" fillId="29" borderId="21" xfId="0" applyFont="1" applyFill="1" applyBorder="1" applyAlignment="1">
      <alignment horizontal="center" vertical="center" wrapText="1" shrinkToFit="1"/>
    </xf>
    <xf numFmtId="0" fontId="6" fillId="25" borderId="21" xfId="0" applyFont="1" applyFill="1" applyBorder="1" applyAlignment="1">
      <alignment horizontal="center" vertical="center" wrapText="1" shrinkToFit="1"/>
    </xf>
    <xf numFmtId="0" fontId="6" fillId="25" borderId="4" xfId="0" applyFont="1" applyFill="1" applyBorder="1" applyAlignment="1">
      <alignment horizontal="center" vertical="center" wrapText="1" shrinkToFit="1"/>
    </xf>
    <xf numFmtId="0" fontId="6" fillId="29" borderId="4" xfId="0" applyFont="1" applyFill="1" applyBorder="1" applyAlignment="1">
      <alignment horizontal="center" vertical="center" wrapText="1" shrinkToFit="1"/>
    </xf>
    <xf numFmtId="0" fontId="6" fillId="25" borderId="106" xfId="0" applyFont="1" applyFill="1" applyBorder="1" applyAlignment="1">
      <alignment horizontal="center" vertical="center" wrapText="1" shrinkToFit="1"/>
    </xf>
    <xf numFmtId="0" fontId="2" fillId="32" borderId="107" xfId="0" applyFont="1" applyFill="1" applyBorder="1" applyAlignment="1">
      <alignment horizontal="center" vertical="center" wrapText="1" shrinkToFit="1"/>
    </xf>
    <xf numFmtId="0" fontId="2" fillId="31" borderId="108" xfId="0" applyFont="1" applyFill="1" applyBorder="1" applyAlignment="1">
      <alignment horizontal="center" vertical="center" wrapText="1" shrinkToFit="1"/>
    </xf>
    <xf numFmtId="0" fontId="2" fillId="25" borderId="109" xfId="0" applyFont="1" applyFill="1" applyBorder="1" applyAlignment="1">
      <alignment horizontal="center" vertical="center" wrapText="1" shrinkToFit="1"/>
    </xf>
    <xf numFmtId="0" fontId="2" fillId="25" borderId="110" xfId="0" applyFont="1" applyFill="1" applyBorder="1" applyAlignment="1">
      <alignment horizontal="center" vertical="center" wrapText="1" shrinkToFit="1"/>
    </xf>
    <xf numFmtId="0" fontId="6" fillId="30" borderId="112" xfId="0" applyFont="1" applyFill="1" applyBorder="1" applyAlignment="1">
      <alignment horizontal="center" vertical="center" wrapText="1" shrinkToFit="1"/>
    </xf>
    <xf numFmtId="0" fontId="6" fillId="29" borderId="111" xfId="0" applyFont="1" applyFill="1" applyBorder="1" applyAlignment="1">
      <alignment horizontal="center" vertical="center" wrapText="1" shrinkToFit="1"/>
    </xf>
    <xf numFmtId="0" fontId="6" fillId="30" borderId="113" xfId="0" applyFont="1" applyFill="1" applyBorder="1" applyAlignment="1">
      <alignment horizontal="center" vertical="center" wrapText="1" shrinkToFit="1"/>
    </xf>
    <xf numFmtId="0" fontId="6" fillId="29" borderId="6" xfId="0" applyFont="1" applyFill="1" applyBorder="1" applyAlignment="1">
      <alignment horizontal="center" vertical="center" wrapText="1" shrinkToFit="1"/>
    </xf>
    <xf numFmtId="0" fontId="6" fillId="30" borderId="114" xfId="0" applyFont="1" applyFill="1" applyBorder="1" applyAlignment="1">
      <alignment horizontal="center" vertical="center" wrapText="1" shrinkToFit="1"/>
    </xf>
    <xf numFmtId="0" fontId="6" fillId="25" borderId="114" xfId="0" applyFont="1" applyFill="1" applyBorder="1" applyAlignment="1">
      <alignment horizontal="center" vertical="center" wrapText="1" shrinkToFit="1"/>
    </xf>
    <xf numFmtId="0" fontId="2" fillId="25" borderId="115" xfId="0" applyFont="1" applyFill="1" applyBorder="1" applyAlignment="1">
      <alignment horizontal="center" vertical="center" wrapText="1" shrinkToFit="1"/>
    </xf>
    <xf numFmtId="0" fontId="2" fillId="25" borderId="12" xfId="0" applyFont="1" applyFill="1" applyBorder="1" applyAlignment="1">
      <alignment horizontal="center" vertical="center" wrapText="1" shrinkToFit="1"/>
    </xf>
    <xf numFmtId="0" fontId="0" fillId="4" borderId="1" xfId="0" applyFill="1" applyBorder="1" applyAlignment="1">
      <alignment horizontal="center" vertical="center"/>
    </xf>
    <xf numFmtId="0" fontId="0" fillId="4" borderId="6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1" fillId="5" borderId="44" xfId="0" applyFont="1" applyFill="1" applyBorder="1" applyAlignment="1">
      <alignment horizontal="center" vertical="center"/>
    </xf>
    <xf numFmtId="0" fontId="11" fillId="5" borderId="46" xfId="0" applyFont="1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1" fillId="0" borderId="79" xfId="0" applyFont="1" applyBorder="1" applyAlignment="1">
      <alignment horizontal="center"/>
    </xf>
    <xf numFmtId="0" fontId="1" fillId="0" borderId="80" xfId="0" applyFont="1" applyBorder="1" applyAlignment="1">
      <alignment horizontal="center"/>
    </xf>
    <xf numFmtId="0" fontId="1" fillId="0" borderId="81" xfId="0" applyFont="1" applyBorder="1" applyAlignment="1">
      <alignment horizontal="center"/>
    </xf>
    <xf numFmtId="0" fontId="1" fillId="25" borderId="88" xfId="0" applyFont="1" applyFill="1" applyBorder="1" applyAlignment="1">
      <alignment horizontal="center"/>
    </xf>
    <xf numFmtId="0" fontId="1" fillId="25" borderId="89" xfId="0" applyFont="1" applyFill="1" applyBorder="1" applyAlignment="1">
      <alignment horizontal="center"/>
    </xf>
    <xf numFmtId="0" fontId="1" fillId="25" borderId="90" xfId="0" applyFont="1" applyFill="1" applyBorder="1" applyAlignment="1">
      <alignment horizontal="center"/>
    </xf>
    <xf numFmtId="0" fontId="1" fillId="25" borderId="91" xfId="0" applyFont="1" applyFill="1" applyBorder="1" applyAlignment="1">
      <alignment horizontal="center"/>
    </xf>
    <xf numFmtId="0" fontId="1" fillId="25" borderId="92" xfId="0" applyFont="1" applyFill="1" applyBorder="1" applyAlignment="1">
      <alignment horizontal="center"/>
    </xf>
    <xf numFmtId="0" fontId="1" fillId="25" borderId="93" xfId="0" applyFont="1" applyFill="1" applyBorder="1" applyAlignment="1">
      <alignment horizontal="center"/>
    </xf>
    <xf numFmtId="0" fontId="1" fillId="0" borderId="82" xfId="0" applyFont="1" applyBorder="1" applyAlignment="1">
      <alignment horizontal="center"/>
    </xf>
    <xf numFmtId="0" fontId="1" fillId="0" borderId="83" xfId="0" applyFont="1" applyBorder="1" applyAlignment="1">
      <alignment horizontal="center"/>
    </xf>
    <xf numFmtId="0" fontId="1" fillId="0" borderId="84" xfId="0" applyFont="1" applyBorder="1" applyAlignment="1">
      <alignment horizontal="center"/>
    </xf>
    <xf numFmtId="0" fontId="1" fillId="0" borderId="82" xfId="0" applyFont="1" applyBorder="1" applyAlignment="1">
      <alignment horizontal="center" vertical="center"/>
    </xf>
    <xf numFmtId="0" fontId="1" fillId="0" borderId="83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0" fillId="9" borderId="48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10" borderId="50" xfId="0" applyFill="1" applyBorder="1" applyAlignment="1">
      <alignment horizontal="center" vertical="center"/>
    </xf>
    <xf numFmtId="0" fontId="0" fillId="10" borderId="4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8" borderId="48" xfId="0" applyFill="1" applyBorder="1" applyAlignment="1">
      <alignment horizontal="center" vertical="center"/>
    </xf>
    <xf numFmtId="0" fontId="0" fillId="8" borderId="46" xfId="0" applyFill="1" applyBorder="1" applyAlignment="1">
      <alignment horizontal="center" vertical="center"/>
    </xf>
    <xf numFmtId="0" fontId="0" fillId="15" borderId="48" xfId="0" applyFill="1" applyBorder="1" applyAlignment="1">
      <alignment horizontal="center" vertical="center"/>
    </xf>
    <xf numFmtId="0" fontId="0" fillId="15" borderId="46" xfId="0" applyFill="1" applyBorder="1" applyAlignment="1">
      <alignment horizontal="center" vertical="center"/>
    </xf>
    <xf numFmtId="0" fontId="0" fillId="9" borderId="46" xfId="0" applyFill="1" applyBorder="1" applyAlignment="1">
      <alignment horizontal="center" vertical="center"/>
    </xf>
    <xf numFmtId="0" fontId="0" fillId="10" borderId="47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51" xfId="0" applyFill="1" applyBorder="1" applyAlignment="1">
      <alignment horizontal="center" vertical="center"/>
    </xf>
    <xf numFmtId="0" fontId="0" fillId="9" borderId="44" xfId="0" applyFill="1" applyBorder="1" applyAlignment="1">
      <alignment horizontal="center" vertical="center"/>
    </xf>
    <xf numFmtId="0" fontId="0" fillId="10" borderId="45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62" xfId="0" applyFill="1" applyBorder="1" applyAlignment="1">
      <alignment horizontal="center" vertical="center"/>
    </xf>
    <xf numFmtId="0" fontId="0" fillId="7" borderId="77" xfId="0" applyFill="1" applyBorder="1" applyAlignment="1">
      <alignment horizontal="center" vertical="center"/>
    </xf>
    <xf numFmtId="0" fontId="0" fillId="7" borderId="94" xfId="0" applyFill="1" applyBorder="1" applyAlignment="1">
      <alignment horizontal="center" vertical="center"/>
    </xf>
    <xf numFmtId="0" fontId="0" fillId="8" borderId="39" xfId="0" applyFill="1" applyBorder="1" applyAlignment="1">
      <alignment horizontal="center" vertical="center"/>
    </xf>
    <xf numFmtId="0" fontId="0" fillId="15" borderId="39" xfId="0" applyFill="1" applyBorder="1" applyAlignment="1">
      <alignment horizontal="center" vertical="center"/>
    </xf>
    <xf numFmtId="0" fontId="7" fillId="22" borderId="41" xfId="0" applyFont="1" applyFill="1" applyBorder="1" applyAlignment="1">
      <alignment horizontal="center" vertical="center"/>
    </xf>
    <xf numFmtId="0" fontId="7" fillId="22" borderId="10" xfId="0" applyFont="1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7" borderId="56" xfId="0" applyFill="1" applyBorder="1" applyAlignment="1">
      <alignment horizontal="center" vertical="center"/>
    </xf>
    <xf numFmtId="0" fontId="0" fillId="7" borderId="64" xfId="0" applyFill="1" applyBorder="1" applyAlignment="1">
      <alignment horizontal="center" vertical="center"/>
    </xf>
    <xf numFmtId="0" fontId="0" fillId="8" borderId="44" xfId="0" applyFill="1" applyBorder="1" applyAlignment="1">
      <alignment horizontal="center" vertical="center"/>
    </xf>
    <xf numFmtId="0" fontId="0" fillId="15" borderId="44" xfId="0" applyFill="1" applyBorder="1" applyAlignment="1">
      <alignment horizontal="center" vertical="center"/>
    </xf>
    <xf numFmtId="0" fontId="7" fillId="22" borderId="52" xfId="0" applyFont="1" applyFill="1" applyBorder="1" applyAlignment="1">
      <alignment horizontal="center" vertical="center"/>
    </xf>
    <xf numFmtId="0" fontId="7" fillId="22" borderId="2" xfId="0" applyFont="1" applyFill="1" applyBorder="1" applyAlignment="1">
      <alignment horizontal="center" vertical="center"/>
    </xf>
    <xf numFmtId="0" fontId="7" fillId="22" borderId="61" xfId="0" applyFont="1" applyFill="1" applyBorder="1" applyAlignment="1">
      <alignment horizontal="center" vertical="center"/>
    </xf>
    <xf numFmtId="0" fontId="7" fillId="22" borderId="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9" borderId="30" xfId="0" applyFill="1" applyBorder="1" applyAlignment="1">
      <alignment horizontal="center" vertical="center"/>
    </xf>
    <xf numFmtId="0" fontId="0" fillId="9" borderId="36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68" xfId="0" applyFill="1" applyBorder="1" applyAlignment="1">
      <alignment horizontal="center" vertical="center"/>
    </xf>
    <xf numFmtId="0" fontId="0" fillId="7" borderId="101" xfId="0" applyFill="1" applyBorder="1" applyAlignment="1">
      <alignment horizontal="center" vertical="center"/>
    </xf>
    <xf numFmtId="0" fontId="0" fillId="7" borderId="99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9" borderId="27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0" fillId="10" borderId="37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10" borderId="28" xfId="0" applyFill="1" applyBorder="1" applyAlignment="1">
      <alignment horizontal="center" vertical="center"/>
    </xf>
    <xf numFmtId="0" fontId="0" fillId="11" borderId="36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0" fontId="0" fillId="8" borderId="37" xfId="0" applyFill="1" applyBorder="1" applyAlignment="1">
      <alignment horizontal="center" vertical="center"/>
    </xf>
    <xf numFmtId="0" fontId="0" fillId="8" borderId="33" xfId="0" applyFill="1" applyBorder="1" applyAlignment="1">
      <alignment horizontal="center" vertical="center"/>
    </xf>
    <xf numFmtId="0" fontId="0" fillId="8" borderId="25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15" borderId="41" xfId="0" applyFill="1" applyBorder="1" applyAlignment="1">
      <alignment horizontal="center" vertical="center"/>
    </xf>
    <xf numFmtId="0" fontId="0" fillId="15" borderId="42" xfId="0" applyFill="1" applyBorder="1" applyAlignment="1">
      <alignment horizontal="center" vertical="center"/>
    </xf>
    <xf numFmtId="0" fontId="0" fillId="15" borderId="54" xfId="0" applyFill="1" applyBorder="1" applyAlignment="1">
      <alignment horizontal="center" vertical="center"/>
    </xf>
    <xf numFmtId="0" fontId="0" fillId="15" borderId="51" xfId="0" applyFill="1" applyBorder="1" applyAlignment="1">
      <alignment horizontal="center" vertical="center"/>
    </xf>
    <xf numFmtId="0" fontId="0" fillId="15" borderId="25" xfId="0" applyFill="1" applyBorder="1" applyAlignment="1">
      <alignment horizontal="center" vertical="center"/>
    </xf>
    <xf numFmtId="0" fontId="0" fillId="15" borderId="28" xfId="0" applyFill="1" applyBorder="1" applyAlignment="1">
      <alignment horizontal="center" vertical="center"/>
    </xf>
    <xf numFmtId="0" fontId="0" fillId="12" borderId="36" xfId="0" applyFill="1" applyBorder="1" applyAlignment="1">
      <alignment horizontal="center" vertical="center"/>
    </xf>
    <xf numFmtId="0" fontId="0" fillId="12" borderId="25" xfId="0" applyFill="1" applyBorder="1" applyAlignment="1">
      <alignment horizontal="center" vertical="center"/>
    </xf>
    <xf numFmtId="0" fontId="0" fillId="12" borderId="28" xfId="0" applyFill="1" applyBorder="1" applyAlignment="1">
      <alignment horizontal="center" vertical="center"/>
    </xf>
    <xf numFmtId="0" fontId="0" fillId="12" borderId="39" xfId="0" applyFill="1" applyBorder="1" applyAlignment="1">
      <alignment horizontal="center" vertical="center"/>
    </xf>
    <xf numFmtId="0" fontId="0" fillId="15" borderId="36" xfId="0" applyFill="1" applyBorder="1" applyAlignment="1">
      <alignment horizontal="center" vertical="center"/>
    </xf>
    <xf numFmtId="0" fontId="0" fillId="15" borderId="31" xfId="0" applyFill="1" applyBorder="1" applyAlignment="1">
      <alignment horizontal="center" vertical="center"/>
    </xf>
    <xf numFmtId="0" fontId="0" fillId="15" borderId="38" xfId="0" applyFill="1" applyBorder="1" applyAlignment="1">
      <alignment horizontal="center" vertical="center"/>
    </xf>
    <xf numFmtId="0" fontId="0" fillId="13" borderId="36" xfId="0" applyFill="1" applyBorder="1" applyAlignment="1">
      <alignment horizontal="center" vertical="center"/>
    </xf>
    <xf numFmtId="0" fontId="0" fillId="13" borderId="39" xfId="0" applyFill="1" applyBorder="1" applyAlignment="1">
      <alignment horizontal="center" vertical="center"/>
    </xf>
    <xf numFmtId="0" fontId="0" fillId="14" borderId="39" xfId="0" applyFill="1" applyBorder="1" applyAlignment="1">
      <alignment horizontal="center" vertical="center"/>
    </xf>
    <xf numFmtId="0" fontId="7" fillId="16" borderId="39" xfId="0" applyFont="1" applyFill="1" applyBorder="1" applyAlignment="1">
      <alignment horizontal="center" vertical="center"/>
    </xf>
    <xf numFmtId="0" fontId="0" fillId="14" borderId="36" xfId="0" applyFill="1" applyBorder="1" applyAlignment="1">
      <alignment horizontal="center" vertical="center"/>
    </xf>
    <xf numFmtId="0" fontId="7" fillId="16" borderId="36" xfId="0" applyFont="1" applyFill="1" applyBorder="1" applyAlignment="1">
      <alignment horizontal="center" vertical="center"/>
    </xf>
    <xf numFmtId="0" fontId="0" fillId="13" borderId="25" xfId="0" applyFill="1" applyBorder="1" applyAlignment="1">
      <alignment horizontal="center" vertical="center"/>
    </xf>
    <xf numFmtId="0" fontId="0" fillId="13" borderId="28" xfId="0" applyFill="1" applyBorder="1" applyAlignment="1">
      <alignment horizontal="center" vertical="center"/>
    </xf>
    <xf numFmtId="0" fontId="0" fillId="14" borderId="25" xfId="0" applyFill="1" applyBorder="1" applyAlignment="1">
      <alignment horizontal="center" vertical="center"/>
    </xf>
    <xf numFmtId="0" fontId="0" fillId="14" borderId="28" xfId="0" applyFill="1" applyBorder="1" applyAlignment="1">
      <alignment horizontal="center" vertical="center"/>
    </xf>
    <xf numFmtId="0" fontId="7" fillId="16" borderId="25" xfId="0" applyFont="1" applyFill="1" applyBorder="1" applyAlignment="1">
      <alignment horizontal="center" vertical="center"/>
    </xf>
    <xf numFmtId="0" fontId="7" fillId="16" borderId="28" xfId="0" applyFont="1" applyFill="1" applyBorder="1" applyAlignment="1">
      <alignment horizontal="center" vertical="center"/>
    </xf>
    <xf numFmtId="0" fontId="0" fillId="17" borderId="39" xfId="0" applyFill="1" applyBorder="1" applyAlignment="1">
      <alignment horizontal="center" vertical="center"/>
    </xf>
    <xf numFmtId="0" fontId="0" fillId="17" borderId="25" xfId="0" applyFill="1" applyBorder="1" applyAlignment="1">
      <alignment horizontal="center" vertical="center"/>
    </xf>
    <xf numFmtId="0" fontId="0" fillId="17" borderId="28" xfId="0" applyFill="1" applyBorder="1" applyAlignment="1">
      <alignment horizontal="center" vertical="center"/>
    </xf>
    <xf numFmtId="0" fontId="7" fillId="18" borderId="36" xfId="0" applyFont="1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7" fillId="18" borderId="31" xfId="0" applyFont="1" applyFill="1" applyBorder="1" applyAlignment="1">
      <alignment horizontal="center" vertical="center"/>
    </xf>
    <xf numFmtId="0" fontId="7" fillId="18" borderId="38" xfId="0" applyFont="1" applyFill="1" applyBorder="1" applyAlignment="1">
      <alignment horizontal="center" vertical="center"/>
    </xf>
    <xf numFmtId="0" fontId="7" fillId="18" borderId="7" xfId="0" applyFont="1" applyFill="1" applyBorder="1" applyAlignment="1">
      <alignment horizontal="center" vertical="center"/>
    </xf>
    <xf numFmtId="0" fontId="7" fillId="18" borderId="8" xfId="0" applyFont="1" applyFill="1" applyBorder="1" applyAlignment="1">
      <alignment horizontal="center" vertical="center"/>
    </xf>
    <xf numFmtId="0" fontId="0" fillId="17" borderId="36" xfId="0" applyFill="1" applyBorder="1" applyAlignment="1">
      <alignment horizontal="center" vertical="center"/>
    </xf>
    <xf numFmtId="0" fontId="0" fillId="19" borderId="41" xfId="0" applyFill="1" applyBorder="1" applyAlignment="1">
      <alignment horizontal="center" vertical="center"/>
    </xf>
    <xf numFmtId="0" fontId="0" fillId="19" borderId="42" xfId="0" applyFill="1" applyBorder="1" applyAlignment="1">
      <alignment horizontal="center" vertical="center"/>
    </xf>
    <xf numFmtId="0" fontId="0" fillId="20" borderId="41" xfId="0" applyFill="1" applyBorder="1" applyAlignment="1">
      <alignment horizontal="center" vertical="center"/>
    </xf>
    <xf numFmtId="0" fontId="0" fillId="20" borderId="42" xfId="0" applyFill="1" applyBorder="1" applyAlignment="1">
      <alignment horizontal="center" vertical="center"/>
    </xf>
    <xf numFmtId="0" fontId="7" fillId="18" borderId="32" xfId="0" applyFont="1" applyFill="1" applyBorder="1" applyAlignment="1">
      <alignment horizontal="center" vertical="center"/>
    </xf>
    <xf numFmtId="0" fontId="7" fillId="18" borderId="23" xfId="0" applyFont="1" applyFill="1" applyBorder="1" applyAlignment="1">
      <alignment horizontal="center" vertical="center"/>
    </xf>
    <xf numFmtId="0" fontId="7" fillId="18" borderId="25" xfId="0" applyFont="1" applyFill="1" applyBorder="1" applyAlignment="1">
      <alignment horizontal="center" vertical="center"/>
    </xf>
    <xf numFmtId="0" fontId="7" fillId="18" borderId="26" xfId="0" applyFont="1" applyFill="1" applyBorder="1" applyAlignment="1">
      <alignment horizontal="center" vertical="center"/>
    </xf>
    <xf numFmtId="0" fontId="7" fillId="18" borderId="28" xfId="0" applyFont="1" applyFill="1" applyBorder="1" applyAlignment="1">
      <alignment horizontal="center" vertical="center"/>
    </xf>
    <xf numFmtId="0" fontId="7" fillId="18" borderId="29" xfId="0" applyFont="1" applyFill="1" applyBorder="1" applyAlignment="1">
      <alignment horizontal="center" vertical="center"/>
    </xf>
    <xf numFmtId="0" fontId="0" fillId="21" borderId="41" xfId="0" applyFill="1" applyBorder="1" applyAlignment="1">
      <alignment horizontal="center" vertical="center"/>
    </xf>
    <xf numFmtId="0" fontId="0" fillId="21" borderId="42" xfId="0" applyFill="1" applyBorder="1" applyAlignment="1">
      <alignment horizontal="center" vertical="center"/>
    </xf>
    <xf numFmtId="0" fontId="0" fillId="21" borderId="54" xfId="0" applyFill="1" applyBorder="1" applyAlignment="1">
      <alignment horizontal="center" vertical="center"/>
    </xf>
    <xf numFmtId="0" fontId="0" fillId="21" borderId="51" xfId="0" applyFill="1" applyBorder="1" applyAlignment="1">
      <alignment horizontal="center" vertical="center"/>
    </xf>
    <xf numFmtId="0" fontId="0" fillId="19" borderId="25" xfId="0" applyFill="1" applyBorder="1" applyAlignment="1">
      <alignment horizontal="center" vertical="center"/>
    </xf>
    <xf numFmtId="0" fontId="0" fillId="19" borderId="26" xfId="0" applyFill="1" applyBorder="1" applyAlignment="1">
      <alignment horizontal="center" vertical="center"/>
    </xf>
    <xf numFmtId="0" fontId="0" fillId="19" borderId="28" xfId="0" applyFill="1" applyBorder="1" applyAlignment="1">
      <alignment horizontal="center" vertical="center"/>
    </xf>
    <xf numFmtId="0" fontId="0" fillId="19" borderId="29" xfId="0" applyFill="1" applyBorder="1" applyAlignment="1">
      <alignment horizontal="center" vertical="center"/>
    </xf>
    <xf numFmtId="0" fontId="0" fillId="20" borderId="36" xfId="0" applyFill="1" applyBorder="1" applyAlignment="1">
      <alignment horizontal="center" vertical="center"/>
    </xf>
    <xf numFmtId="0" fontId="0" fillId="20" borderId="52" xfId="0" applyFill="1" applyBorder="1" applyAlignment="1">
      <alignment horizontal="center" vertical="center"/>
    </xf>
    <xf numFmtId="0" fontId="0" fillId="20" borderId="40" xfId="0" applyFill="1" applyBorder="1" applyAlignment="1">
      <alignment horizontal="center" vertical="center"/>
    </xf>
    <xf numFmtId="0" fontId="0" fillId="19" borderId="36" xfId="0" applyFill="1" applyBorder="1" applyAlignment="1">
      <alignment horizontal="center" vertical="center"/>
    </xf>
    <xf numFmtId="0" fontId="8" fillId="25" borderId="75" xfId="0" applyFont="1" applyFill="1" applyBorder="1" applyAlignment="1" applyProtection="1">
      <alignment horizontal="center" vertical="center"/>
      <protection locked="0"/>
    </xf>
    <xf numFmtId="0" fontId="0" fillId="25" borderId="76" xfId="0" applyFill="1" applyBorder="1" applyAlignment="1" applyProtection="1">
      <alignment horizontal="center" vertical="center"/>
      <protection locked="0"/>
    </xf>
    <xf numFmtId="0" fontId="10" fillId="0" borderId="71" xfId="0" applyFont="1" applyBorder="1" applyAlignment="1" applyProtection="1">
      <alignment horizontal="center" vertical="center"/>
      <protection locked="0"/>
    </xf>
    <xf numFmtId="0" fontId="10" fillId="0" borderId="72" xfId="0" applyFont="1" applyBorder="1" applyAlignment="1" applyProtection="1">
      <alignment horizontal="center" vertical="center"/>
      <protection locked="0"/>
    </xf>
    <xf numFmtId="0" fontId="1" fillId="25" borderId="88" xfId="0" applyFont="1" applyFill="1" applyBorder="1" applyAlignment="1">
      <alignment horizontal="center" vertical="center"/>
    </xf>
    <xf numFmtId="0" fontId="1" fillId="25" borderId="89" xfId="0" applyFont="1" applyFill="1" applyBorder="1" applyAlignment="1">
      <alignment horizontal="center" vertical="center"/>
    </xf>
    <xf numFmtId="0" fontId="1" fillId="25" borderId="90" xfId="0" applyFont="1" applyFill="1" applyBorder="1" applyAlignment="1">
      <alignment horizontal="center" vertical="center"/>
    </xf>
    <xf numFmtId="0" fontId="1" fillId="25" borderId="91" xfId="0" applyFont="1" applyFill="1" applyBorder="1" applyAlignment="1">
      <alignment horizontal="center" vertical="center"/>
    </xf>
    <xf numFmtId="0" fontId="1" fillId="25" borderId="92" xfId="0" applyFont="1" applyFill="1" applyBorder="1" applyAlignment="1">
      <alignment horizontal="center" vertical="center"/>
    </xf>
    <xf numFmtId="0" fontId="1" fillId="25" borderId="93" xfId="0" applyFont="1" applyFill="1" applyBorder="1" applyAlignment="1">
      <alignment horizontal="center" vertical="center"/>
    </xf>
    <xf numFmtId="0" fontId="1" fillId="0" borderId="85" xfId="0" applyFont="1" applyBorder="1" applyAlignment="1">
      <alignment horizontal="center" vertical="center"/>
    </xf>
    <xf numFmtId="0" fontId="1" fillId="0" borderId="86" xfId="0" applyFont="1" applyBorder="1" applyAlignment="1">
      <alignment horizontal="center" vertical="center"/>
    </xf>
    <xf numFmtId="0" fontId="1" fillId="0" borderId="87" xfId="0" applyFont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0" fillId="21" borderId="63" xfId="0" applyFill="1" applyBorder="1" applyAlignment="1">
      <alignment horizontal="center" vertical="center"/>
    </xf>
    <xf numFmtId="0" fontId="0" fillId="21" borderId="61" xfId="0" applyFill="1" applyBorder="1" applyAlignment="1">
      <alignment horizontal="center" vertical="center"/>
    </xf>
    <xf numFmtId="0" fontId="0" fillId="21" borderId="62" xfId="0" applyFill="1" applyBorder="1" applyAlignment="1">
      <alignment horizontal="center" vertical="center"/>
    </xf>
    <xf numFmtId="0" fontId="7" fillId="22" borderId="54" xfId="0" applyFont="1" applyFill="1" applyBorder="1" applyAlignment="1">
      <alignment horizontal="center" vertical="center"/>
    </xf>
    <xf numFmtId="0" fontId="7" fillId="22" borderId="12" xfId="0" applyFont="1" applyFill="1" applyBorder="1" applyAlignment="1">
      <alignment horizontal="center" vertical="center"/>
    </xf>
    <xf numFmtId="0" fontId="0" fillId="21" borderId="56" xfId="0" applyFill="1" applyBorder="1" applyAlignment="1">
      <alignment horizontal="center" vertical="center"/>
    </xf>
    <xf numFmtId="0" fontId="0" fillId="21" borderId="57" xfId="0" applyFill="1" applyBorder="1" applyAlignment="1">
      <alignment horizontal="center" vertical="center"/>
    </xf>
    <xf numFmtId="0" fontId="0" fillId="21" borderId="58" xfId="0" applyFill="1" applyBorder="1" applyAlignment="1">
      <alignment horizontal="center" vertical="center"/>
    </xf>
    <xf numFmtId="0" fontId="0" fillId="21" borderId="55" xfId="0" applyFill="1" applyBorder="1" applyAlignment="1">
      <alignment horizontal="center" vertical="center"/>
    </xf>
    <xf numFmtId="0" fontId="7" fillId="22" borderId="59" xfId="0" applyFont="1" applyFill="1" applyBorder="1" applyAlignment="1">
      <alignment horizontal="center" vertical="center"/>
    </xf>
    <xf numFmtId="0" fontId="7" fillId="22" borderId="57" xfId="0" applyFont="1" applyFill="1" applyBorder="1" applyAlignment="1">
      <alignment horizontal="center" vertical="center"/>
    </xf>
    <xf numFmtId="0" fontId="7" fillId="22" borderId="60" xfId="0" applyFont="1" applyFill="1" applyBorder="1" applyAlignment="1">
      <alignment horizontal="center" vertical="center"/>
    </xf>
    <xf numFmtId="0" fontId="7" fillId="22" borderId="55" xfId="0" applyFont="1" applyFill="1" applyBorder="1" applyAlignment="1">
      <alignment horizontal="center" vertical="center"/>
    </xf>
    <xf numFmtId="0" fontId="12" fillId="27" borderId="0" xfId="0" applyFont="1" applyFill="1" applyAlignment="1" applyProtection="1">
      <alignment horizontal="center" vertical="center"/>
      <protection locked="0"/>
    </xf>
    <xf numFmtId="0" fontId="13" fillId="27" borderId="0" xfId="0" applyFont="1" applyFill="1" applyAlignment="1" applyProtection="1">
      <alignment horizontal="center" vertical="center"/>
      <protection locked="0"/>
    </xf>
    <xf numFmtId="0" fontId="14" fillId="27" borderId="0" xfId="0" applyFont="1" applyFill="1" applyAlignment="1" applyProtection="1">
      <alignment horizontal="center" vertical="center"/>
      <protection locked="0"/>
    </xf>
    <xf numFmtId="0" fontId="15" fillId="27" borderId="0" xfId="0" applyFont="1" applyFill="1" applyAlignment="1" applyProtection="1">
      <alignment horizontal="center" vertical="center"/>
      <protection locked="0"/>
    </xf>
    <xf numFmtId="0" fontId="16" fillId="27" borderId="0" xfId="0" applyFont="1" applyFill="1" applyAlignment="1" applyProtection="1">
      <alignment horizontal="center" vertical="center"/>
      <protection locked="0"/>
    </xf>
    <xf numFmtId="0" fontId="0" fillId="26" borderId="1" xfId="0" applyFill="1" applyBorder="1" applyAlignment="1">
      <alignment horizontal="center" vertical="center"/>
    </xf>
    <xf numFmtId="0" fontId="0" fillId="26" borderId="2" xfId="0" applyFill="1" applyBorder="1" applyAlignment="1">
      <alignment horizontal="center" vertical="center"/>
    </xf>
    <xf numFmtId="0" fontId="0" fillId="0" borderId="69" xfId="0" applyBorder="1" applyAlignment="1" applyProtection="1">
      <alignment horizontal="center" vertical="center"/>
      <protection locked="0"/>
    </xf>
    <xf numFmtId="0" fontId="0" fillId="0" borderId="70" xfId="0" applyBorder="1" applyAlignment="1" applyProtection="1">
      <alignment horizontal="center" vertical="center"/>
      <protection locked="0"/>
    </xf>
    <xf numFmtId="0" fontId="11" fillId="5" borderId="24" xfId="0" applyFont="1" applyFill="1" applyBorder="1" applyAlignment="1">
      <alignment horizontal="center" vertical="center"/>
    </xf>
    <xf numFmtId="0" fontId="11" fillId="5" borderId="64" xfId="0" applyFont="1" applyFill="1" applyBorder="1" applyAlignment="1">
      <alignment horizontal="center" vertical="center"/>
    </xf>
    <xf numFmtId="0" fontId="11" fillId="5" borderId="58" xfId="0" applyFont="1" applyFill="1" applyBorder="1" applyAlignment="1">
      <alignment horizontal="center" vertical="center"/>
    </xf>
    <xf numFmtId="0" fontId="11" fillId="5" borderId="65" xfId="0" applyFont="1" applyFill="1" applyBorder="1" applyAlignment="1">
      <alignment horizontal="center" vertical="center"/>
    </xf>
    <xf numFmtId="0" fontId="0" fillId="20" borderId="54" xfId="0" applyFill="1" applyBorder="1" applyAlignment="1">
      <alignment horizontal="center" vertical="center"/>
    </xf>
    <xf numFmtId="0" fontId="0" fillId="20" borderId="51" xfId="0" applyFill="1" applyBorder="1" applyAlignment="1">
      <alignment horizontal="center" vertical="center"/>
    </xf>
    <xf numFmtId="0" fontId="0" fillId="20" borderId="25" xfId="0" applyFill="1" applyBorder="1" applyAlignment="1">
      <alignment horizontal="center" vertical="center"/>
    </xf>
    <xf numFmtId="0" fontId="0" fillId="20" borderId="53" xfId="0" applyFill="1" applyBorder="1" applyAlignment="1">
      <alignment horizontal="center" vertical="center"/>
    </xf>
    <xf numFmtId="0" fontId="0" fillId="20" borderId="28" xfId="0" applyFill="1" applyBorder="1" applyAlignment="1">
      <alignment horizontal="center" vertical="center"/>
    </xf>
    <xf numFmtId="0" fontId="0" fillId="23" borderId="1" xfId="0" applyFill="1" applyBorder="1" applyAlignment="1" applyProtection="1">
      <alignment horizontal="center" vertical="center"/>
      <protection locked="0"/>
    </xf>
    <xf numFmtId="0" fontId="0" fillId="23" borderId="2" xfId="0" applyFill="1" applyBorder="1" applyAlignment="1" applyProtection="1">
      <alignment horizontal="center" vertical="center"/>
      <protection locked="0"/>
    </xf>
    <xf numFmtId="0" fontId="8" fillId="0" borderId="56" xfId="0" applyFont="1" applyBorder="1" applyAlignment="1" applyProtection="1">
      <alignment horizontal="center" vertical="center"/>
      <protection locked="0"/>
    </xf>
    <xf numFmtId="0" fontId="0" fillId="0" borderId="57" xfId="0" applyBorder="1" applyAlignment="1" applyProtection="1">
      <alignment horizontal="center" vertical="center"/>
      <protection locked="0"/>
    </xf>
    <xf numFmtId="0" fontId="10" fillId="0" borderId="69" xfId="0" applyFont="1" applyBorder="1" applyAlignment="1" applyProtection="1">
      <alignment horizontal="center" vertical="center"/>
      <protection locked="0"/>
    </xf>
    <xf numFmtId="0" fontId="10" fillId="0" borderId="70" xfId="0" applyFont="1" applyBorder="1" applyAlignment="1" applyProtection="1">
      <alignment horizontal="center" vertical="center"/>
      <protection locked="0"/>
    </xf>
    <xf numFmtId="0" fontId="9" fillId="0" borderId="69" xfId="0" applyFont="1" applyBorder="1" applyAlignment="1" applyProtection="1">
      <alignment horizontal="center" vertical="center"/>
      <protection locked="0"/>
    </xf>
    <xf numFmtId="0" fontId="9" fillId="0" borderId="70" xfId="0" applyFont="1" applyBorder="1" applyAlignment="1" applyProtection="1">
      <alignment horizontal="center" vertical="center"/>
      <protection locked="0"/>
    </xf>
    <xf numFmtId="0" fontId="0" fillId="25" borderId="71" xfId="0" applyFill="1" applyBorder="1" applyAlignment="1" applyProtection="1">
      <alignment horizontal="center" vertical="center"/>
      <protection locked="0"/>
    </xf>
    <xf numFmtId="0" fontId="0" fillId="25" borderId="72" xfId="0" applyFill="1" applyBorder="1" applyAlignment="1" applyProtection="1">
      <alignment horizontal="center" vertical="center"/>
      <protection locked="0"/>
    </xf>
    <xf numFmtId="0" fontId="0" fillId="25" borderId="73" xfId="0" applyFill="1" applyBorder="1" applyAlignment="1" applyProtection="1">
      <alignment horizontal="center" vertical="center"/>
      <protection locked="0"/>
    </xf>
    <xf numFmtId="0" fontId="0" fillId="25" borderId="74" xfId="0" applyFill="1" applyBorder="1" applyAlignment="1" applyProtection="1">
      <alignment vertical="center"/>
      <protection locked="0"/>
    </xf>
    <xf numFmtId="0" fontId="0" fillId="25" borderId="75" xfId="0" applyFill="1" applyBorder="1" applyAlignment="1" applyProtection="1">
      <alignment horizontal="center" vertical="center"/>
      <protection locked="0"/>
    </xf>
    <xf numFmtId="0" fontId="0" fillId="25" borderId="76" xfId="0" applyFill="1" applyBorder="1" applyAlignment="1" applyProtection="1">
      <alignment vertical="center"/>
      <protection locked="0"/>
    </xf>
    <xf numFmtId="0" fontId="0" fillId="25" borderId="74" xfId="0" applyFill="1" applyBorder="1" applyAlignment="1" applyProtection="1">
      <alignment horizontal="center" vertical="center"/>
      <protection locked="0"/>
    </xf>
  </cellXfs>
  <cellStyles count="3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Normal" xfId="0" builtinId="0"/>
  </cellStyles>
  <dxfs count="6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FF00"/>
      </font>
      <fill>
        <patternFill patternType="solid">
          <fgColor indexed="64"/>
          <bgColor theme="1" tint="0.3499862666707357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1"/>
      </font>
      <fill>
        <patternFill patternType="solid">
          <fgColor theme="9"/>
          <bgColor theme="9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3"/>
  <sheetViews>
    <sheetView tabSelected="1" workbookViewId="0">
      <selection activeCell="AR24" sqref="AR24:AR25"/>
    </sheetView>
  </sheetViews>
  <sheetFormatPr baseColWidth="10" defaultRowHeight="15" x14ac:dyDescent="0"/>
  <cols>
    <col min="1" max="36" width="3.6640625" customWidth="1"/>
    <col min="37" max="37" width="6.1640625" customWidth="1"/>
    <col min="38" max="38" width="3.6640625" customWidth="1"/>
    <col min="39" max="44" width="9" customWidth="1"/>
  </cols>
  <sheetData>
    <row r="1" spans="1:42" ht="26" customHeight="1" thickTop="1" thickBot="1">
      <c r="A1" s="154">
        <v>2014</v>
      </c>
      <c r="B1" s="155"/>
      <c r="C1" s="59">
        <v>1</v>
      </c>
      <c r="D1" s="53">
        <v>2</v>
      </c>
      <c r="E1" s="53">
        <v>3</v>
      </c>
      <c r="F1" s="53">
        <v>4</v>
      </c>
      <c r="G1" s="53">
        <v>5</v>
      </c>
      <c r="H1" s="53">
        <v>6</v>
      </c>
      <c r="I1" s="53">
        <v>7</v>
      </c>
      <c r="J1" s="53">
        <v>8</v>
      </c>
      <c r="K1" s="53">
        <v>9</v>
      </c>
      <c r="L1" s="53">
        <v>10</v>
      </c>
      <c r="M1" s="53">
        <v>11</v>
      </c>
      <c r="N1" s="53">
        <v>12</v>
      </c>
      <c r="O1" s="53">
        <v>13</v>
      </c>
      <c r="P1" s="53">
        <v>14</v>
      </c>
      <c r="Q1" s="53">
        <v>15</v>
      </c>
      <c r="R1" s="53">
        <v>16</v>
      </c>
      <c r="S1" s="53">
        <v>17</v>
      </c>
      <c r="T1" s="53">
        <v>18</v>
      </c>
      <c r="U1" s="53">
        <v>19</v>
      </c>
      <c r="V1" s="53">
        <v>20</v>
      </c>
      <c r="W1" s="53">
        <v>21</v>
      </c>
      <c r="X1" s="53">
        <v>22</v>
      </c>
      <c r="Y1" s="53">
        <v>23</v>
      </c>
      <c r="Z1" s="53">
        <v>24</v>
      </c>
      <c r="AA1" s="53">
        <v>25</v>
      </c>
      <c r="AB1" s="53">
        <v>26</v>
      </c>
      <c r="AC1" s="53">
        <v>27</v>
      </c>
      <c r="AD1" s="53">
        <v>28</v>
      </c>
      <c r="AE1" s="53">
        <v>29</v>
      </c>
      <c r="AF1" s="53">
        <v>30</v>
      </c>
      <c r="AG1" s="60">
        <v>31</v>
      </c>
      <c r="AH1" s="91" t="s">
        <v>0</v>
      </c>
      <c r="AI1" s="92"/>
      <c r="AJ1" s="92"/>
      <c r="AK1" s="93"/>
      <c r="AL1" s="20"/>
      <c r="AM1" s="288" t="s">
        <v>39</v>
      </c>
      <c r="AN1" s="289"/>
      <c r="AO1" s="275" t="s">
        <v>48</v>
      </c>
      <c r="AP1" s="276"/>
    </row>
    <row r="2" spans="1:42" ht="16" thickTop="1">
      <c r="A2" s="133" t="s">
        <v>1</v>
      </c>
      <c r="B2" s="156"/>
      <c r="C2" s="61"/>
      <c r="D2" s="62">
        <v>1275</v>
      </c>
      <c r="E2" s="62"/>
      <c r="F2" s="63"/>
      <c r="G2" s="64"/>
      <c r="H2" s="65"/>
      <c r="I2" s="62">
        <v>75</v>
      </c>
      <c r="J2" s="62"/>
      <c r="K2" s="62"/>
      <c r="L2" s="62" t="s">
        <v>19</v>
      </c>
      <c r="M2" s="63"/>
      <c r="N2" s="64"/>
      <c r="O2" s="65"/>
      <c r="P2" s="62"/>
      <c r="Q2" s="62"/>
      <c r="R2" s="62"/>
      <c r="S2" s="62"/>
      <c r="T2" s="63"/>
      <c r="U2" s="64"/>
      <c r="V2" s="65"/>
      <c r="W2" s="62"/>
      <c r="X2" s="62"/>
      <c r="Y2" s="62"/>
      <c r="Z2" s="66"/>
      <c r="AA2" s="63"/>
      <c r="AB2" s="84"/>
      <c r="AC2" s="83"/>
      <c r="AD2" s="62"/>
      <c r="AE2" s="62"/>
      <c r="AF2" s="62"/>
      <c r="AG2" s="67"/>
      <c r="AH2" s="100" t="s">
        <v>2</v>
      </c>
      <c r="AI2" s="101"/>
      <c r="AJ2" s="101"/>
      <c r="AK2" s="102"/>
      <c r="AL2" s="21"/>
      <c r="AM2" s="290" t="s">
        <v>40</v>
      </c>
      <c r="AN2" s="291"/>
      <c r="AO2" s="7" t="s">
        <v>49</v>
      </c>
      <c r="AP2" s="25">
        <f>COUNTIF(C2:AB2,"&lt;999")</f>
        <v>1</v>
      </c>
    </row>
    <row r="3" spans="1:42">
      <c r="A3" s="121" t="s">
        <v>3</v>
      </c>
      <c r="B3" s="157"/>
      <c r="C3" s="68"/>
      <c r="D3" s="32"/>
      <c r="E3" s="33"/>
      <c r="F3" s="34"/>
      <c r="G3" s="34"/>
      <c r="H3" s="34"/>
      <c r="I3" s="34"/>
      <c r="J3" s="31"/>
      <c r="K3" s="32"/>
      <c r="L3" s="33"/>
      <c r="M3" s="34"/>
      <c r="N3" s="34"/>
      <c r="O3" s="34"/>
      <c r="P3" s="34"/>
      <c r="Q3" s="31"/>
      <c r="R3" s="32"/>
      <c r="S3" s="33"/>
      <c r="T3" s="34"/>
      <c r="U3" s="34"/>
      <c r="V3" s="34"/>
      <c r="W3" s="34"/>
      <c r="X3" s="31"/>
      <c r="Y3" s="86"/>
      <c r="Z3" s="85"/>
      <c r="AA3" s="34"/>
      <c r="AB3" s="34"/>
      <c r="AC3" s="34"/>
      <c r="AD3" s="34"/>
      <c r="AE3" s="35"/>
      <c r="AF3" s="35"/>
      <c r="AG3" s="69"/>
      <c r="AH3" s="103"/>
      <c r="AI3" s="104"/>
      <c r="AJ3" s="104"/>
      <c r="AK3" s="105"/>
      <c r="AL3" s="21"/>
      <c r="AM3" s="292" t="s">
        <v>41</v>
      </c>
      <c r="AN3" s="293"/>
      <c r="AO3" s="7" t="s">
        <v>50</v>
      </c>
      <c r="AP3" s="25">
        <f>COUNTIF(AC2:AG2,"&lt;999")+COUNTIF(C3:Y3,"&lt;999")</f>
        <v>0</v>
      </c>
    </row>
    <row r="4" spans="1:42">
      <c r="A4" s="121" t="s">
        <v>4</v>
      </c>
      <c r="B4" s="157"/>
      <c r="C4" s="68"/>
      <c r="D4" s="32"/>
      <c r="E4" s="33"/>
      <c r="F4" s="34"/>
      <c r="G4" s="34"/>
      <c r="H4" s="34"/>
      <c r="I4" s="34"/>
      <c r="J4" s="31"/>
      <c r="K4" s="32"/>
      <c r="L4" s="33"/>
      <c r="M4" s="34"/>
      <c r="N4" s="34"/>
      <c r="O4" s="34"/>
      <c r="P4" s="34"/>
      <c r="Q4" s="31"/>
      <c r="R4" s="32"/>
      <c r="S4" s="33"/>
      <c r="T4" s="34"/>
      <c r="U4" s="34"/>
      <c r="V4" s="34"/>
      <c r="W4" s="34"/>
      <c r="X4" s="31"/>
      <c r="Y4" s="86"/>
      <c r="Z4" s="85"/>
      <c r="AA4" s="34"/>
      <c r="AB4" s="34"/>
      <c r="AC4" s="34"/>
      <c r="AD4" s="34"/>
      <c r="AE4" s="31"/>
      <c r="AF4" s="32"/>
      <c r="AG4" s="70"/>
      <c r="AH4" s="106"/>
      <c r="AI4" s="107"/>
      <c r="AJ4" s="107"/>
      <c r="AK4" s="108"/>
      <c r="AL4" s="21"/>
      <c r="AM4" s="277"/>
      <c r="AN4" s="278"/>
      <c r="AO4" s="7" t="s">
        <v>51</v>
      </c>
      <c r="AP4" s="25">
        <f>COUNTIF(Z3:AD3,"&lt;999")+COUNTIF(C4:Y4,"&lt;999")</f>
        <v>0</v>
      </c>
    </row>
    <row r="5" spans="1:42">
      <c r="A5" s="121" t="s">
        <v>5</v>
      </c>
      <c r="B5" s="157"/>
      <c r="C5" s="71"/>
      <c r="D5" s="34"/>
      <c r="E5" s="34"/>
      <c r="F5" s="34"/>
      <c r="G5" s="31"/>
      <c r="H5" s="32"/>
      <c r="I5" s="33"/>
      <c r="J5" s="34"/>
      <c r="K5" s="34"/>
      <c r="L5" s="34"/>
      <c r="M5" s="34"/>
      <c r="N5" s="31"/>
      <c r="O5" s="32"/>
      <c r="P5" s="33"/>
      <c r="Q5" s="34"/>
      <c r="R5" s="34"/>
      <c r="S5" s="34"/>
      <c r="T5" s="34"/>
      <c r="U5" s="54"/>
      <c r="V5" s="32"/>
      <c r="W5" s="36"/>
      <c r="X5" s="34"/>
      <c r="Y5" s="34"/>
      <c r="Z5" s="34"/>
      <c r="AA5" s="34"/>
      <c r="AB5" s="31"/>
      <c r="AC5" s="32"/>
      <c r="AD5" s="33"/>
      <c r="AE5" s="34"/>
      <c r="AF5" s="34"/>
      <c r="AG5" s="69"/>
      <c r="AH5" s="109" t="s">
        <v>6</v>
      </c>
      <c r="AI5" s="110"/>
      <c r="AJ5" s="110"/>
      <c r="AK5" s="111"/>
      <c r="AL5" s="21"/>
      <c r="AM5" s="294" t="s">
        <v>42</v>
      </c>
      <c r="AN5" s="295"/>
      <c r="AO5" s="7" t="s">
        <v>52</v>
      </c>
      <c r="AP5" s="25">
        <f>COUNTIF(Z4:AG4,"&lt;999")+COUNTIF(C5:W5,"&lt;999")</f>
        <v>0</v>
      </c>
    </row>
    <row r="6" spans="1:42">
      <c r="A6" s="121" t="s">
        <v>4</v>
      </c>
      <c r="B6" s="157"/>
      <c r="C6" s="72"/>
      <c r="D6" s="34"/>
      <c r="E6" s="31"/>
      <c r="F6" s="32"/>
      <c r="G6" s="33"/>
      <c r="H6" s="34"/>
      <c r="I6" s="34"/>
      <c r="J6" s="34"/>
      <c r="K6" s="33"/>
      <c r="L6" s="31"/>
      <c r="M6" s="32"/>
      <c r="N6" s="33"/>
      <c r="O6" s="34"/>
      <c r="P6" s="34"/>
      <c r="Q6" s="34"/>
      <c r="R6" s="40"/>
      <c r="S6" s="31"/>
      <c r="T6" s="39"/>
      <c r="U6" s="58"/>
      <c r="V6" s="87"/>
      <c r="W6" s="34"/>
      <c r="X6" s="34"/>
      <c r="Y6" s="34"/>
      <c r="Z6" s="31"/>
      <c r="AA6" s="32"/>
      <c r="AB6" s="33"/>
      <c r="AC6" s="34"/>
      <c r="AD6" s="34"/>
      <c r="AE6" s="38"/>
      <c r="AF6" s="34"/>
      <c r="AG6" s="73"/>
      <c r="AH6" s="112" t="s">
        <v>7</v>
      </c>
      <c r="AI6" s="113"/>
      <c r="AJ6" s="113"/>
      <c r="AK6" s="114"/>
      <c r="AL6" s="21"/>
      <c r="AM6" s="296"/>
      <c r="AN6" s="297"/>
      <c r="AO6" s="7" t="s">
        <v>53</v>
      </c>
      <c r="AP6" s="25">
        <f>COUNTIF(X5:AG5,"&lt;999")+COUNTIF(C6:V6,"&lt;999")</f>
        <v>0</v>
      </c>
    </row>
    <row r="7" spans="1:42">
      <c r="A7" s="121" t="s">
        <v>1</v>
      </c>
      <c r="B7" s="157"/>
      <c r="C7" s="74"/>
      <c r="D7" s="33"/>
      <c r="E7" s="34"/>
      <c r="F7" s="34"/>
      <c r="G7" s="34"/>
      <c r="H7" s="34"/>
      <c r="I7" s="31"/>
      <c r="J7" s="32"/>
      <c r="K7" s="37"/>
      <c r="L7" s="34"/>
      <c r="M7" s="34"/>
      <c r="N7" s="34"/>
      <c r="O7" s="34"/>
      <c r="P7" s="54"/>
      <c r="Q7" s="39"/>
      <c r="R7" s="58"/>
      <c r="S7" s="88"/>
      <c r="T7" s="34"/>
      <c r="U7" s="34"/>
      <c r="V7" s="34"/>
      <c r="W7" s="31"/>
      <c r="X7" s="32"/>
      <c r="Y7" s="33"/>
      <c r="Z7" s="34"/>
      <c r="AA7" s="34"/>
      <c r="AB7" s="34"/>
      <c r="AC7" s="34"/>
      <c r="AD7" s="31"/>
      <c r="AE7" s="32"/>
      <c r="AF7" s="33"/>
      <c r="AG7" s="69"/>
      <c r="AH7" s="112" t="s">
        <v>8</v>
      </c>
      <c r="AI7" s="113"/>
      <c r="AJ7" s="113"/>
      <c r="AK7" s="114"/>
      <c r="AL7" s="21"/>
      <c r="AM7" s="296"/>
      <c r="AN7" s="297"/>
      <c r="AO7" s="7" t="s">
        <v>54</v>
      </c>
      <c r="AP7" s="25">
        <f>COUNTIF(W6:AG6,"&lt;999")+COUNTIF(C7:S7,"&lt;999")</f>
        <v>0</v>
      </c>
    </row>
    <row r="8" spans="1:42">
      <c r="A8" s="121" t="s">
        <v>1</v>
      </c>
      <c r="B8" s="157"/>
      <c r="C8" s="75"/>
      <c r="D8" s="34"/>
      <c r="E8" s="34"/>
      <c r="F8" s="34"/>
      <c r="G8" s="31"/>
      <c r="H8" s="32"/>
      <c r="I8" s="33"/>
      <c r="J8" s="34"/>
      <c r="K8" s="34"/>
      <c r="L8" s="34"/>
      <c r="M8" s="40"/>
      <c r="N8" s="31"/>
      <c r="O8" s="39"/>
      <c r="P8" s="58"/>
      <c r="Q8" s="88"/>
      <c r="R8" s="34"/>
      <c r="S8" s="34"/>
      <c r="T8" s="34"/>
      <c r="U8" s="31"/>
      <c r="V8" s="32"/>
      <c r="W8" s="37"/>
      <c r="X8" s="34"/>
      <c r="Y8" s="34"/>
      <c r="Z8" s="34"/>
      <c r="AA8" s="34"/>
      <c r="AB8" s="31"/>
      <c r="AC8" s="32"/>
      <c r="AD8" s="33"/>
      <c r="AE8" s="34"/>
      <c r="AF8" s="34"/>
      <c r="AG8" s="76"/>
      <c r="AH8" s="112" t="s">
        <v>9</v>
      </c>
      <c r="AI8" s="113"/>
      <c r="AJ8" s="113"/>
      <c r="AK8" s="114"/>
      <c r="AL8" s="21"/>
      <c r="AM8" s="298" t="s">
        <v>43</v>
      </c>
      <c r="AN8" s="299"/>
      <c r="AO8" s="7" t="s">
        <v>55</v>
      </c>
      <c r="AP8" s="25">
        <f>COUNTIF(T7:AF7,"&lt;999")+COUNTIF(C8:Q8,"&lt;999")</f>
        <v>0</v>
      </c>
    </row>
    <row r="9" spans="1:42">
      <c r="A9" s="121" t="s">
        <v>5</v>
      </c>
      <c r="B9" s="157"/>
      <c r="C9" s="75"/>
      <c r="D9" s="31"/>
      <c r="E9" s="32"/>
      <c r="F9" s="33"/>
      <c r="G9" s="34"/>
      <c r="H9" s="34"/>
      <c r="I9" s="34"/>
      <c r="J9" s="40"/>
      <c r="K9" s="31"/>
      <c r="L9" s="39"/>
      <c r="M9" s="58"/>
      <c r="N9" s="88"/>
      <c r="O9" s="34"/>
      <c r="P9" s="34"/>
      <c r="Q9" s="37"/>
      <c r="R9" s="31"/>
      <c r="S9" s="32"/>
      <c r="T9" s="33"/>
      <c r="U9" s="34"/>
      <c r="V9" s="34"/>
      <c r="W9" s="34"/>
      <c r="X9" s="34"/>
      <c r="Y9" s="31"/>
      <c r="Z9" s="32"/>
      <c r="AA9" s="33"/>
      <c r="AB9" s="34"/>
      <c r="AC9" s="34"/>
      <c r="AD9" s="34"/>
      <c r="AE9" s="34"/>
      <c r="AF9" s="31"/>
      <c r="AG9" s="77"/>
      <c r="AH9" s="112" t="s">
        <v>10</v>
      </c>
      <c r="AI9" s="113"/>
      <c r="AJ9" s="113"/>
      <c r="AK9" s="114"/>
      <c r="AL9" s="21"/>
      <c r="AM9" s="300" t="s">
        <v>44</v>
      </c>
      <c r="AN9" s="301"/>
      <c r="AO9" s="7" t="s">
        <v>56</v>
      </c>
      <c r="AP9" s="25">
        <f>COUNTIF(R8:AG8,"&lt;999")+COUNTIF(C9:N9,"&lt;999")</f>
        <v>0</v>
      </c>
    </row>
    <row r="10" spans="1:42">
      <c r="A10" s="121" t="s">
        <v>11</v>
      </c>
      <c r="B10" s="157"/>
      <c r="C10" s="71"/>
      <c r="D10" s="34"/>
      <c r="E10" s="34"/>
      <c r="F10" s="34"/>
      <c r="G10" s="34"/>
      <c r="H10" s="54"/>
      <c r="I10" s="39"/>
      <c r="J10" s="58"/>
      <c r="K10" s="88"/>
      <c r="L10" s="34"/>
      <c r="M10" s="34"/>
      <c r="N10" s="34"/>
      <c r="O10" s="31"/>
      <c r="P10" s="32"/>
      <c r="Q10" s="33"/>
      <c r="R10" s="34"/>
      <c r="S10" s="34"/>
      <c r="T10" s="34"/>
      <c r="U10" s="34"/>
      <c r="V10" s="31"/>
      <c r="W10" s="32"/>
      <c r="X10" s="33"/>
      <c r="Y10" s="34"/>
      <c r="Z10" s="34"/>
      <c r="AA10" s="34"/>
      <c r="AB10" s="34"/>
      <c r="AC10" s="31"/>
      <c r="AD10" s="32"/>
      <c r="AE10" s="33"/>
      <c r="AF10" s="34"/>
      <c r="AG10" s="69"/>
      <c r="AH10" s="247"/>
      <c r="AI10" s="248"/>
      <c r="AJ10" s="248"/>
      <c r="AK10" s="249"/>
      <c r="AL10" s="21"/>
      <c r="AM10" s="277"/>
      <c r="AN10" s="278"/>
      <c r="AO10" s="7" t="s">
        <v>57</v>
      </c>
      <c r="AP10" s="25">
        <f>COUNTIF(O9:AG9,"&lt;999")+COUNTIF(C10:K10,"&lt;999")</f>
        <v>0</v>
      </c>
    </row>
    <row r="11" spans="1:42" ht="16" thickBot="1">
      <c r="A11" s="121" t="s">
        <v>12</v>
      </c>
      <c r="B11" s="157"/>
      <c r="C11" s="78"/>
      <c r="D11" s="34"/>
      <c r="E11" s="34"/>
      <c r="F11" s="31"/>
      <c r="G11" s="39"/>
      <c r="H11" s="58"/>
      <c r="I11" s="88"/>
      <c r="J11" s="34"/>
      <c r="K11" s="34"/>
      <c r="L11" s="34"/>
      <c r="M11" s="31"/>
      <c r="N11" s="32"/>
      <c r="O11" s="33"/>
      <c r="P11" s="34"/>
      <c r="Q11" s="34"/>
      <c r="R11" s="34"/>
      <c r="S11" s="34"/>
      <c r="T11" s="31"/>
      <c r="U11" s="32"/>
      <c r="V11" s="33"/>
      <c r="W11" s="34"/>
      <c r="X11" s="34"/>
      <c r="Y11" s="34"/>
      <c r="Z11" s="34"/>
      <c r="AA11" s="31"/>
      <c r="AB11" s="32"/>
      <c r="AC11" s="33"/>
      <c r="AD11" s="34"/>
      <c r="AE11" s="34"/>
      <c r="AF11" s="34"/>
      <c r="AG11" s="76"/>
      <c r="AH11" s="250"/>
      <c r="AI11" s="251"/>
      <c r="AJ11" s="251"/>
      <c r="AK11" s="252"/>
      <c r="AL11" s="21"/>
      <c r="AM11" s="298" t="s">
        <v>45</v>
      </c>
      <c r="AN11" s="302"/>
      <c r="AO11" s="7" t="s">
        <v>58</v>
      </c>
      <c r="AP11" s="25">
        <f>COUNTIF(L10:AF10,"&lt;999")+COUNTIF(C11:I11,"&lt;999")</f>
        <v>0</v>
      </c>
    </row>
    <row r="12" spans="1:42" ht="16" thickTop="1">
      <c r="A12" s="121" t="s">
        <v>13</v>
      </c>
      <c r="B12" s="157"/>
      <c r="C12" s="79"/>
      <c r="D12" s="41"/>
      <c r="E12" s="44"/>
      <c r="F12" s="42"/>
      <c r="G12" s="43"/>
      <c r="H12" s="56"/>
      <c r="I12" s="44"/>
      <c r="J12" s="45"/>
      <c r="K12" s="1"/>
      <c r="L12" s="44"/>
      <c r="M12" s="46"/>
      <c r="N12" s="44"/>
      <c r="O12" s="44"/>
      <c r="P12" s="44"/>
      <c r="Q12" s="45"/>
      <c r="R12" s="1"/>
      <c r="S12" s="44"/>
      <c r="T12" s="44"/>
      <c r="U12" s="44"/>
      <c r="V12" s="44"/>
      <c r="W12" s="44"/>
      <c r="X12" s="45"/>
      <c r="Y12" s="1"/>
      <c r="Z12" s="44"/>
      <c r="AA12" s="44"/>
      <c r="AB12" s="44"/>
      <c r="AC12" s="44"/>
      <c r="AD12" s="44"/>
      <c r="AE12" s="55"/>
      <c r="AF12" s="1"/>
      <c r="AG12" s="80"/>
      <c r="AH12" s="112" t="s">
        <v>14</v>
      </c>
      <c r="AI12" s="113"/>
      <c r="AJ12" s="113"/>
      <c r="AK12" s="114"/>
      <c r="AL12" s="21"/>
      <c r="AM12" s="243" t="s">
        <v>46</v>
      </c>
      <c r="AN12" s="244"/>
      <c r="AO12" s="7" t="s">
        <v>59</v>
      </c>
      <c r="AP12" s="25">
        <f>COUNTIF(J11:AG11,"&lt;999")+COUNTIF(C12:F12,"&lt;999")</f>
        <v>0</v>
      </c>
    </row>
    <row r="13" spans="1:42" ht="16" thickBot="1">
      <c r="A13" s="135" t="s">
        <v>15</v>
      </c>
      <c r="B13" s="158"/>
      <c r="C13" s="81"/>
      <c r="D13" s="89"/>
      <c r="E13" s="47"/>
      <c r="F13" s="48"/>
      <c r="G13" s="48"/>
      <c r="H13" s="49"/>
      <c r="I13" s="50"/>
      <c r="J13" s="48"/>
      <c r="K13" s="48"/>
      <c r="L13" s="48"/>
      <c r="M13" s="48"/>
      <c r="N13" s="48"/>
      <c r="O13" s="49"/>
      <c r="P13" s="50"/>
      <c r="Q13" s="48"/>
      <c r="R13" s="48"/>
      <c r="S13" s="48"/>
      <c r="T13" s="48"/>
      <c r="U13" s="48"/>
      <c r="V13" s="49"/>
      <c r="W13" s="50"/>
      <c r="X13" s="48"/>
      <c r="Y13" s="48"/>
      <c r="Z13" s="48"/>
      <c r="AA13" s="51"/>
      <c r="AB13" s="48"/>
      <c r="AC13" s="49"/>
      <c r="AD13" s="52"/>
      <c r="AE13" s="82"/>
      <c r="AF13" s="89"/>
      <c r="AG13" s="90"/>
      <c r="AH13" s="253" t="s">
        <v>16</v>
      </c>
      <c r="AI13" s="254"/>
      <c r="AJ13" s="254"/>
      <c r="AK13" s="255"/>
      <c r="AL13" s="21"/>
      <c r="AM13" s="245" t="s">
        <v>47</v>
      </c>
      <c r="AN13" s="246"/>
      <c r="AO13" s="7" t="s">
        <v>60</v>
      </c>
      <c r="AP13" s="25">
        <f>COUNTIF(G12:AF12,"&lt;999")+COUNTIF(C13:D13,"&lt;999")</f>
        <v>0</v>
      </c>
    </row>
    <row r="14" spans="1:42" ht="17" thickTop="1" thickBot="1">
      <c r="A14" s="22"/>
      <c r="B14" s="23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23"/>
      <c r="AI14" s="23"/>
      <c r="AJ14" s="23"/>
      <c r="AK14" s="23"/>
      <c r="AL14" s="23"/>
      <c r="AM14" s="23"/>
      <c r="AN14" s="24"/>
      <c r="AO14" s="5" t="s">
        <v>61</v>
      </c>
      <c r="AP14" s="6">
        <f>COUNTIF(E13:AF13,"&lt;999")</f>
        <v>0</v>
      </c>
    </row>
    <row r="15" spans="1:42" ht="16" thickTop="1"/>
    <row r="16" spans="1:42" ht="16" thickBot="1"/>
    <row r="17" spans="1:44" ht="17" thickTop="1" thickBot="1">
      <c r="A17" s="151"/>
      <c r="B17" s="151"/>
      <c r="C17" s="152" t="s">
        <v>17</v>
      </c>
      <c r="D17" s="153"/>
      <c r="E17" s="153"/>
      <c r="F17" s="171" t="s">
        <v>19</v>
      </c>
      <c r="G17" s="171"/>
      <c r="H17" s="171"/>
      <c r="I17" s="178" t="s">
        <v>18</v>
      </c>
      <c r="J17" s="178"/>
      <c r="K17" s="181" t="s">
        <v>21</v>
      </c>
      <c r="L17" s="181"/>
      <c r="M17" s="196" t="s">
        <v>20</v>
      </c>
      <c r="N17" s="196"/>
      <c r="O17" s="192" t="s">
        <v>22</v>
      </c>
      <c r="P17" s="192"/>
      <c r="Q17" s="199" t="s">
        <v>23</v>
      </c>
      <c r="R17" s="199"/>
      <c r="S17" s="203" t="s">
        <v>25</v>
      </c>
      <c r="T17" s="203"/>
      <c r="U17" s="204" t="s">
        <v>27</v>
      </c>
      <c r="V17" s="204"/>
      <c r="W17" s="220" t="s">
        <v>28</v>
      </c>
      <c r="X17" s="220"/>
      <c r="Y17" s="171" t="s">
        <v>26</v>
      </c>
      <c r="Z17" s="171"/>
      <c r="AA17" s="214" t="s">
        <v>24</v>
      </c>
      <c r="AB17" s="214"/>
      <c r="AC17" s="242" t="s">
        <v>29</v>
      </c>
      <c r="AD17" s="242"/>
      <c r="AE17" s="239" t="s">
        <v>30</v>
      </c>
      <c r="AF17" s="240"/>
      <c r="AG17" s="256" t="s">
        <v>37</v>
      </c>
      <c r="AH17" s="257"/>
      <c r="AI17" s="147" t="s">
        <v>38</v>
      </c>
      <c r="AJ17" s="148"/>
      <c r="AK17" s="3"/>
      <c r="AL17" s="2"/>
      <c r="AM17" s="141"/>
      <c r="AN17" s="142"/>
      <c r="AO17" s="8" t="s">
        <v>21</v>
      </c>
      <c r="AP17" s="19" t="s">
        <v>20</v>
      </c>
      <c r="AQ17" s="12" t="s">
        <v>17</v>
      </c>
      <c r="AR17" s="13" t="s">
        <v>19</v>
      </c>
    </row>
    <row r="18" spans="1:44" ht="16" thickTop="1">
      <c r="A18" s="163" t="s">
        <v>1</v>
      </c>
      <c r="B18" s="164"/>
      <c r="C18" s="174">
        <f t="shared" ref="C18:C29" si="0">COUNTIF(C2:AG2,"RX")+COUNTIF(C2:AG2,"RHr")+COUNTIF(C2:AG2,"RWR")+COUNTIF(C2:AG2,"R")+COUNTIF(C2:AG2,"RR")</f>
        <v>0</v>
      </c>
      <c r="D18" s="175"/>
      <c r="E18" s="9">
        <v>5</v>
      </c>
      <c r="F18" s="172">
        <f t="shared" ref="F18:F29" si="1">COUNTIF(C2:AG2,"CX")+COUNTIF(C2:AG2,"CHR")+COUNTIF(C2:AG2,"CWR")+COUNTIF(C2:AG2,"CV")</f>
        <v>1</v>
      </c>
      <c r="G18" s="173"/>
      <c r="H18" s="14">
        <v>6</v>
      </c>
      <c r="I18" s="17">
        <f>C18-E18-AQ18</f>
        <v>-5</v>
      </c>
      <c r="J18" s="18">
        <f>F18-H18-AR18</f>
        <v>-5</v>
      </c>
      <c r="K18" s="182">
        <f>COUNTIF(C2:AG2,"V")++COUNTIF(C2:AG2,"VV")+COUNTIF(C2:AG2,"CN")</f>
        <v>0</v>
      </c>
      <c r="L18" s="183"/>
      <c r="M18" s="197">
        <f>COUNTIF(C2:AG2,"KD")+COUNTIF(C2:AG2,"JC")</f>
        <v>0</v>
      </c>
      <c r="N18" s="198"/>
      <c r="O18" s="195">
        <f>COUNTIF(C2:AG2,"M")+COUNTIF(C2:AG2,"MM")+COUNTIF(C2:AG2,"ZZ")+COUNTIF(C2:AG2,"Z")+COUNTIF(C2:AG2,"A")</f>
        <v>0</v>
      </c>
      <c r="P18" s="195"/>
      <c r="Q18" s="200">
        <f>COUNT(C2:AG2)+COUNTIF(C2:AG2,"VO")+COUNTIF(C2:AG2,"FO")</f>
        <v>2</v>
      </c>
      <c r="R18" s="200"/>
      <c r="S18" s="201">
        <f>(SUMPRODUCT((COUNTIF(C2:AG2,{71;72}))*2))+(SUMPRODUCT((COUNTIF(C2:AG2,{74;75}))*2))+(SUMPRODUCT((COUNTIF(C2:AG2,{77;99}))*2))+(SUMPRODUCT((COUNTIF(C2:AG2,{50;51}))*2))+(SUMPRODUCT((COUNTIF(C2:AG2,{671;771}))*2))+(SUMPRODUCT((COUNTIF(C2:AG2,{672;772}))*2))+(SUMPRODUCT((COUNTIF(C2:AG2,{73;76}))*8))+(SUMPRODUCT((COUNTIF(C2:AG2,{673;773}))*8))+(SUMPRODUCT((COUNTIF(C2:AG2,{676;776}))*8))+(SUMPRODUCT((COUNTIF(C2:AG2,{11;12}))*2))+(SUMPRODUCT((COUNTIF(C2:AG2,{14;15}))*2))+(SUMPRODUCT((COUNTIF(C2:AG2,{611;711}))*2))+(SUMPRODUCT((COUNTIF(C2:AG2,{612;712}))*2))+(SUMPRODUCT((COUNTIF(C2:AG2,{13;98}))*8))+(SUMPRODUCT((COUNTIF(C2:AG2,{613;713}))*8))+(SUMPRODUCT((COUNTIF(C2:AG2,{81;82}))*2))+(SUMPRODUCT((COUNTIF(C2:AG2,{681;781}))*2))+(SUMPRODUCT((COUNTIF(C2:AG2,{682;782}))*2))+(SUMPRODUCT((COUNTIF(C2:AG2,{83;97}))*8))+(SUMPRODUCT((COUNTIF(C2:AG2,{683;783}))*8))+(SUMPRODUCT((COUNTIF(C2:AG2,{151;152}))*2))+(SUMPRODUCT((COUNTIF(C2:AG2,{20;21}))*2))+(SUMPRODUCT((COUNTIF(C2:AG2,{22;23}))*2))+(SUMPRODUCT((COUNTIF(C2:AG2,{24;25}))*2))+(SUMPRODUCT((COUNTIF(C2:AG2,{53;54}))*2))+(SUMPRODUCT((COUNTIF(C2:AG2,{653;654}))*2))+(SUMPRODUCT((COUNTIF(C2:AG2,{753;754}))*2))+(SUMPRODUCT((COUNTIF(C2:AG2,{801;802}))*2))+(SUMPRODUCT((COUNTIF(C2:AG2,{55;56}))*8))+(SUMPRODUCT((COUNTIF(C2:AG2,{655;656}))*8))+(SUMPRODUCT((COUNTIF(C2:AG2,{755;756}))*8))</f>
        <v>2</v>
      </c>
      <c r="T18" s="201"/>
      <c r="U18" s="202">
        <f>(SUMPRODUCT((COUNTIF($C2:$AG2,{671;672}))))+(SUMPRODUCT((COUNTIF($C2:$AG2,{673;676}))))+(SUMPRODUCT((COUNTIF($C2:$AG2,{611;612}))))+(SUMPRODUCT((COUNTIF($C2:$AG2,{613;698}))))+(SUMPRODUCT((COUNTIF($C2:$AG2,{681;682}))))+(SUMPRODUCT((COUNTIF($C2:$AG2,{683;697}))))+(SUMPRODUCT((COUNTIF($C2:$AG2,{653;654}))))+(SUMPRODUCT((COUNTIF($C2:$AG2,{655;656}))))+(SUMPRODUCT((COUNTIF($C2:$AG2,{801;802}))))</f>
        <v>0</v>
      </c>
      <c r="V18" s="202"/>
      <c r="W18" s="211">
        <f>(SUMPRODUCT((COUNTIF($C2:$AG2,{771;772}))))+(SUMPRODUCT((COUNTIF($C2:$AG2,{773;776}))))+(SUMPRODUCT((COUNTIF($C2:$AG2,{711;712}))))+(SUMPRODUCT((COUNTIF($C2:$AG2,{713;798}))))+(SUMPRODUCT((COUNTIF($C2:$AG2,{781;782}))))+(SUMPRODUCT((COUNTIF($C2:$AG2,{783;797}))))+(SUMPRODUCT((COUNTIF($C2:$AG2,{753;754}))))+(SUMPRODUCT((COUNTIF($C2:$AG2,{783;797}))))+(SUMPRODUCT((COUNTIF($C2:$AG2,{755;756}))))+(SUMPRODUCT((COUNTIF($C2:$AG2,{801;802}))))</f>
        <v>0</v>
      </c>
      <c r="X18" s="211"/>
      <c r="Y18" s="215">
        <f>(SUMPRODUCT((COUNTIF($C2:$AG2,{681;682}))))+(SUMPRODUCT((COUNTIF($C2:$AG2,{781;782}))))+(SUMPRODUCT((COUNTIF($C2:$AG2,{683;783}))))+(SUMPRODUCT((COUNTIF($C2:$AG2,{81;82}))))+(SUMPRODUCT((COUNTIF($C2:$AG2,{50;51}))))</f>
        <v>0</v>
      </c>
      <c r="Z18" s="215"/>
      <c r="AA18" s="216">
        <v>0</v>
      </c>
      <c r="AB18" s="217"/>
      <c r="AC18" s="235">
        <f>COUNTIF(C2:AG2,"CO")</f>
        <v>0</v>
      </c>
      <c r="AD18" s="235"/>
      <c r="AE18" s="241">
        <f>COUNTIF(C2:AG2,"VO")+COUNTIF(C2:AG2,"FO")</f>
        <v>0</v>
      </c>
      <c r="AF18" s="223"/>
      <c r="AG18" s="258">
        <f>COUNTIF(C2:AG2,"DA")</f>
        <v>0</v>
      </c>
      <c r="AH18" s="259"/>
      <c r="AI18" s="149">
        <f>COUNTIF(C2:AG2,"AP")</f>
        <v>0</v>
      </c>
      <c r="AJ18" s="150"/>
      <c r="AK18" s="3"/>
      <c r="AL18" s="4"/>
      <c r="AM18" s="143" t="s">
        <v>31</v>
      </c>
      <c r="AN18" s="144"/>
      <c r="AO18" s="145">
        <v>0</v>
      </c>
      <c r="AP18" s="146">
        <v>0</v>
      </c>
      <c r="AQ18" s="131">
        <v>0</v>
      </c>
      <c r="AR18" s="132">
        <v>0</v>
      </c>
    </row>
    <row r="19" spans="1:44">
      <c r="A19" s="159" t="s">
        <v>3</v>
      </c>
      <c r="B19" s="160"/>
      <c r="C19" s="174">
        <f t="shared" si="0"/>
        <v>0</v>
      </c>
      <c r="D19" s="175"/>
      <c r="E19" s="10">
        <v>10</v>
      </c>
      <c r="F19" s="172">
        <f t="shared" si="1"/>
        <v>0</v>
      </c>
      <c r="G19" s="173"/>
      <c r="H19" s="15">
        <v>11</v>
      </c>
      <c r="I19" s="17">
        <f t="shared" ref="I19:I29" si="2">C19-E19-AQ19</f>
        <v>-10</v>
      </c>
      <c r="J19" s="18">
        <f t="shared" ref="J19:J29" si="3">F19-H19-AR19</f>
        <v>-11</v>
      </c>
      <c r="K19" s="182">
        <f t="shared" ref="K19:K29" si="4">COUNTIF(C3:AG3,"V")++COUNTIF(C3:AG3,"VV")+COUNTIF(C3:AG3,"CN")</f>
        <v>0</v>
      </c>
      <c r="L19" s="183"/>
      <c r="M19" s="186">
        <f t="shared" ref="M19:M29" si="5">COUNTIF(C3:AG3,"KD")+COUNTIF(C3:AG3,"JC")</f>
        <v>0</v>
      </c>
      <c r="N19" s="187"/>
      <c r="O19" s="195">
        <f t="shared" ref="O19:O29" si="6">COUNTIF(C3:AG3,"M")+COUNTIF(C3:AG3,"MM")+COUNTIF(C3:AG3,"ZZ")+COUNTIF(C3:AG3,"Z")+COUNTIF(C3:AG3,"A")</f>
        <v>0</v>
      </c>
      <c r="P19" s="195"/>
      <c r="Q19" s="200">
        <f t="shared" ref="Q19:Q29" si="7">COUNT(C3:AG3)+COUNTIF(C3:AG3,"VO")+COUNTIF(C3:AG3,"FO")</f>
        <v>0</v>
      </c>
      <c r="R19" s="200"/>
      <c r="S19" s="201">
        <f>(SUMPRODUCT((COUNTIF(C3:AG3,{71;72}))*2))+(SUMPRODUCT((COUNTIF(C3:AG3,{74;75}))*2))+(SUMPRODUCT((COUNTIF(C3:AG3,{77;99}))*2))+(SUMPRODUCT((COUNTIF(C3:AG3,{50;51}))*2))+(SUMPRODUCT((COUNTIF(C3:AG3,{671;771}))*2))+(SUMPRODUCT((COUNTIF(C3:AG3,{672;772}))*2))+(SUMPRODUCT((COUNTIF(C3:AG3,{73;76}))*8))+(SUMPRODUCT((COUNTIF(C3:AG3,{673;773}))*8))+(SUMPRODUCT((COUNTIF(C3:AG3,{676;776}))*8))+(SUMPRODUCT((COUNTIF(C3:AG3,{11;12}))*2))+(SUMPRODUCT((COUNTIF(C3:AG3,{14;15}))*2))+(SUMPRODUCT((COUNTIF(C3:AG3,{611;711}))*2))+(SUMPRODUCT((COUNTIF(C3:AG3,{612;712}))*2))+(SUMPRODUCT((COUNTIF(C3:AG3,{13;98}))*8))+(SUMPRODUCT((COUNTIF(C3:AG3,{613;713}))*8))+(SUMPRODUCT((COUNTIF(C3:AG3,{81;82}))*2))+(SUMPRODUCT((COUNTIF(C3:AG3,{681;781}))*2))+(SUMPRODUCT((COUNTIF(C3:AG3,{682;782}))*2))+(SUMPRODUCT((COUNTIF(C3:AG3,{83;97}))*8))+(SUMPRODUCT((COUNTIF(C3:AG3,{683;783}))*8))+(SUMPRODUCT((COUNTIF(C3:AG3,{151;152}))*2))+(SUMPRODUCT((COUNTIF(C3:AG3,{20;21}))*2))+(SUMPRODUCT((COUNTIF(C3:AG3,{22;23}))*2))+(SUMPRODUCT((COUNTIF(C3:AG3,{24;25}))*2))+(SUMPRODUCT((COUNTIF(C3:AG3,{53;54}))*2))+(SUMPRODUCT((COUNTIF(C3:AG3,{653;654}))*2))+(SUMPRODUCT((COUNTIF(C3:AG3,{753;754}))*2))+(SUMPRODUCT((COUNTIF(C3:AG3,{801;802}))*2))+(SUMPRODUCT((COUNTIF(C3:AG3,{55;56}))*8))+(SUMPRODUCT((COUNTIF(C3:AG3,{655;656}))*8))+(SUMPRODUCT((COUNTIF(C3:AG3,{755;756}))*8))</f>
        <v>0</v>
      </c>
      <c r="T19" s="201"/>
      <c r="U19" s="202">
        <f>(SUMPRODUCT((COUNTIF($C3:$AG3,{671;672}))))+(SUMPRODUCT((COUNTIF($C3:$AG3,{673;676}))))+(SUMPRODUCT((COUNTIF($C3:$AG3,{611;612}))))+(SUMPRODUCT((COUNTIF($C3:$AG3,{613;698}))))+(SUMPRODUCT((COUNTIF($C3:$AG3,{681;682}))))+(SUMPRODUCT((COUNTIF($C3:$AG3,{683;697}))))+(SUMPRODUCT((COUNTIF($C3:$AG3,{653;654}))))+(SUMPRODUCT((COUNTIF($C3:$AG3,{655;656}))))+(SUMPRODUCT((COUNTIF($C3:$AG3,{801;802}))))</f>
        <v>0</v>
      </c>
      <c r="V19" s="202"/>
      <c r="W19" s="211">
        <f>(SUMPRODUCT((COUNTIF($C3:$AG3,{771;772}))))+(SUMPRODUCT((COUNTIF($C3:$AG3,{773;776}))))+(SUMPRODUCT((COUNTIF($C3:$AG3,{711;712}))))+(SUMPRODUCT((COUNTIF($C3:$AG3,{713;798}))))+(SUMPRODUCT((COUNTIF($C3:$AG3,{781;782}))))+(SUMPRODUCT((COUNTIF($C3:$AG3,{783;797}))))+(SUMPRODUCT((COUNTIF($C3:$AG3,{753;754}))))+(SUMPRODUCT((COUNTIF($C3:$AG3,{783;797}))))+(SUMPRODUCT((COUNTIF($C3:$AG3,{755;756}))))+(SUMPRODUCT((COUNTIF($C3:$AG3,{801;802}))))</f>
        <v>0</v>
      </c>
      <c r="X19" s="211"/>
      <c r="Y19" s="215">
        <f>(SUMPRODUCT((COUNTIF($C3:$AG3,{681;682}))))+(SUMPRODUCT((COUNTIF($C3:$AG3,{781;782}))))+(SUMPRODUCT((COUNTIF($C3:$AG3,{683;783}))))+(SUMPRODUCT((COUNTIF($C3:$AG3,{81;82}))))+(SUMPRODUCT((COUNTIF($C3:$AG3,{50;51}))))</f>
        <v>0</v>
      </c>
      <c r="Z19" s="215"/>
      <c r="AA19" s="218">
        <v>0</v>
      </c>
      <c r="AB19" s="219"/>
      <c r="AC19" s="221">
        <f>COUNTIF(C3:AG3,"CO")</f>
        <v>0</v>
      </c>
      <c r="AD19" s="222"/>
      <c r="AE19" s="223">
        <f t="shared" ref="AE19:AE29" si="8">COUNTIF(C3:AG3,"VO")+COUNTIF(C3:AG3,"FO")</f>
        <v>0</v>
      </c>
      <c r="AF19" s="224"/>
      <c r="AG19" s="231">
        <f t="shared" ref="AG19:AG29" si="9">COUNTIF(C3:AG3,"DA")</f>
        <v>0</v>
      </c>
      <c r="AH19" s="232"/>
      <c r="AI19" s="139">
        <f t="shared" ref="AI19:AI29" si="10">COUNTIF(C3:AG3,"AP")</f>
        <v>0</v>
      </c>
      <c r="AJ19" s="140"/>
      <c r="AK19" s="3"/>
      <c r="AL19" s="4"/>
      <c r="AM19" s="133" t="s">
        <v>32</v>
      </c>
      <c r="AN19" s="134"/>
      <c r="AO19" s="137"/>
      <c r="AP19" s="138"/>
      <c r="AQ19" s="116"/>
      <c r="AR19" s="118"/>
    </row>
    <row r="20" spans="1:44">
      <c r="A20" s="159" t="s">
        <v>4</v>
      </c>
      <c r="B20" s="160"/>
      <c r="C20" s="174">
        <f t="shared" si="0"/>
        <v>0</v>
      </c>
      <c r="D20" s="175"/>
      <c r="E20" s="10">
        <v>16</v>
      </c>
      <c r="F20" s="172">
        <f t="shared" si="1"/>
        <v>0</v>
      </c>
      <c r="G20" s="173"/>
      <c r="H20" s="15">
        <v>16</v>
      </c>
      <c r="I20" s="17">
        <f t="shared" si="2"/>
        <v>-81</v>
      </c>
      <c r="J20" s="18">
        <f t="shared" si="3"/>
        <v>-81</v>
      </c>
      <c r="K20" s="182">
        <f t="shared" si="4"/>
        <v>0</v>
      </c>
      <c r="L20" s="183"/>
      <c r="M20" s="186">
        <f t="shared" si="5"/>
        <v>0</v>
      </c>
      <c r="N20" s="187"/>
      <c r="O20" s="195">
        <f t="shared" si="6"/>
        <v>0</v>
      </c>
      <c r="P20" s="195"/>
      <c r="Q20" s="200">
        <f t="shared" si="7"/>
        <v>0</v>
      </c>
      <c r="R20" s="200"/>
      <c r="S20" s="201">
        <f>(SUMPRODUCT((COUNTIF(C4:AG4,{71;72}))*2))+(SUMPRODUCT((COUNTIF(C4:AG4,{74;75}))*2))+(SUMPRODUCT((COUNTIF(C4:AG4,{77;99}))*2))+(SUMPRODUCT((COUNTIF(C4:AG4,{50;51}))*2))+(SUMPRODUCT((COUNTIF(C4:AG4,{671;771}))*2))+(SUMPRODUCT((COUNTIF(C4:AG4,{672;772}))*2))+(SUMPRODUCT((COUNTIF(C4:AG4,{73;76}))*8))+(SUMPRODUCT((COUNTIF(C4:AG4,{673;773}))*8))+(SUMPRODUCT((COUNTIF(C4:AG4,{676;776}))*8))+(SUMPRODUCT((COUNTIF(C4:AG4,{11;12}))*2))+(SUMPRODUCT((COUNTIF(C4:AG4,{14;15}))*2))+(SUMPRODUCT((COUNTIF(C4:AG4,{611;711}))*2))+(SUMPRODUCT((COUNTIF(C4:AG4,{612;712}))*2))+(SUMPRODUCT((COUNTIF(C4:AG4,{13;98}))*8))+(SUMPRODUCT((COUNTIF(C4:AG4,{613;713}))*8))+(SUMPRODUCT((COUNTIF(C4:AG4,{81;82}))*2))+(SUMPRODUCT((COUNTIF(C4:AG4,{681;781}))*2))+(SUMPRODUCT((COUNTIF(C4:AG4,{682;782}))*2))+(SUMPRODUCT((COUNTIF(C4:AG4,{83;97}))*8))+(SUMPRODUCT((COUNTIF(C4:AG4,{683;783}))*8))+(SUMPRODUCT((COUNTIF(C4:AG4,{151;152}))*2))+(SUMPRODUCT((COUNTIF(C4:AG4,{20;21}))*2))+(SUMPRODUCT((COUNTIF(C4:AG4,{22;23}))*2))+(SUMPRODUCT((COUNTIF(C4:AG4,{24;25}))*2))+(SUMPRODUCT((COUNTIF(C4:AG4,{53;54}))*2))+(SUMPRODUCT((COUNTIF(C4:AG4,{653;654}))*2))+(SUMPRODUCT((COUNTIF(C4:AG4,{753;754}))*2))+(SUMPRODUCT((COUNTIF(C4:AG4,{801;802}))*2))+(SUMPRODUCT((COUNTIF(C4:AG4,{55;56}))*8))+(SUMPRODUCT((COUNTIF(C4:AG4,{655;656}))*8))+(SUMPRODUCT((COUNTIF(C4:AG4,{755;756}))*8))</f>
        <v>0</v>
      </c>
      <c r="T20" s="201"/>
      <c r="U20" s="202">
        <f>(SUMPRODUCT((COUNTIF($C4:$AG4,{671;672}))))+(SUMPRODUCT((COUNTIF($C4:$AG4,{673;676}))))+(SUMPRODUCT((COUNTIF($C4:$AG4,{611;612}))))+(SUMPRODUCT((COUNTIF($C4:$AG4,{613;698}))))+(SUMPRODUCT((COUNTIF($C4:$AG4,{681;682}))))+(SUMPRODUCT((COUNTIF($C4:$AG4,{683;697}))))+(SUMPRODUCT((COUNTIF($C4:$AG4,{653;654}))))+(SUMPRODUCT((COUNTIF($C4:$AG4,{655;656}))))+(SUMPRODUCT((COUNTIF($C4:$AG4,{801;802}))))</f>
        <v>0</v>
      </c>
      <c r="V20" s="202"/>
      <c r="W20" s="211">
        <f>(SUMPRODUCT((COUNTIF($C4:$AG4,{771;772}))))+(SUMPRODUCT((COUNTIF($C4:$AG4,{773;776}))))+(SUMPRODUCT((COUNTIF($C4:$AG4,{711;712}))))+(SUMPRODUCT((COUNTIF($C4:$AG4,{713;798}))))+(SUMPRODUCT((COUNTIF($C4:$AG4,{781;782}))))+(SUMPRODUCT((COUNTIF($C4:$AG4,{783;797}))))+(SUMPRODUCT((COUNTIF($C4:$AG4,{753;754}))))+(SUMPRODUCT((COUNTIF($C4:$AG4,{783;797}))))+(SUMPRODUCT((COUNTIF($C4:$AG4,{755;756}))))+(SUMPRODUCT((COUNTIF($C4:$AG4,{801;802}))))</f>
        <v>0</v>
      </c>
      <c r="X20" s="211"/>
      <c r="Y20" s="215">
        <f>(SUMPRODUCT((COUNTIF($C4:$AG4,{681;682}))))+(SUMPRODUCT((COUNTIF($C4:$AG4,{781;782}))))+(SUMPRODUCT((COUNTIF($C4:$AG4,{683;783}))))+(SUMPRODUCT((COUNTIF($C4:$AG4,{81;82}))))+(SUMPRODUCT((COUNTIF($C4:$AG4,{50;51}))))</f>
        <v>0</v>
      </c>
      <c r="Z20" s="215"/>
      <c r="AA20" s="218">
        <v>0</v>
      </c>
      <c r="AB20" s="219"/>
      <c r="AC20" s="221">
        <f t="shared" ref="AC20:AC29" si="11">COUNTIF(C4:AG4,"CO")</f>
        <v>0</v>
      </c>
      <c r="AD20" s="222"/>
      <c r="AE20" s="223">
        <f t="shared" si="8"/>
        <v>0</v>
      </c>
      <c r="AF20" s="224"/>
      <c r="AG20" s="231">
        <f t="shared" si="9"/>
        <v>0</v>
      </c>
      <c r="AH20" s="232"/>
      <c r="AI20" s="139">
        <f t="shared" si="10"/>
        <v>0</v>
      </c>
      <c r="AJ20" s="140"/>
      <c r="AK20" s="3"/>
      <c r="AL20" s="4"/>
      <c r="AM20" s="135" t="s">
        <v>33</v>
      </c>
      <c r="AN20" s="136"/>
      <c r="AO20" s="123">
        <v>0</v>
      </c>
      <c r="AP20" s="125">
        <v>13</v>
      </c>
      <c r="AQ20" s="115">
        <v>65</v>
      </c>
      <c r="AR20" s="117">
        <v>65</v>
      </c>
    </row>
    <row r="21" spans="1:44">
      <c r="A21" s="159" t="s">
        <v>5</v>
      </c>
      <c r="B21" s="160"/>
      <c r="C21" s="174">
        <f t="shared" si="0"/>
        <v>0</v>
      </c>
      <c r="D21" s="175"/>
      <c r="E21" s="10">
        <v>21</v>
      </c>
      <c r="F21" s="172">
        <f t="shared" si="1"/>
        <v>0</v>
      </c>
      <c r="G21" s="173"/>
      <c r="H21" s="15">
        <v>21</v>
      </c>
      <c r="I21" s="17">
        <f t="shared" si="2"/>
        <v>-21</v>
      </c>
      <c r="J21" s="18">
        <f t="shared" si="3"/>
        <v>-21</v>
      </c>
      <c r="K21" s="182">
        <f t="shared" si="4"/>
        <v>0</v>
      </c>
      <c r="L21" s="183"/>
      <c r="M21" s="186">
        <f t="shared" si="5"/>
        <v>0</v>
      </c>
      <c r="N21" s="187"/>
      <c r="O21" s="195">
        <f t="shared" si="6"/>
        <v>0</v>
      </c>
      <c r="P21" s="195"/>
      <c r="Q21" s="200">
        <f t="shared" si="7"/>
        <v>0</v>
      </c>
      <c r="R21" s="200"/>
      <c r="S21" s="201">
        <f>(SUMPRODUCT((COUNTIF(C5:AG5,{71;72}))*2))+(SUMPRODUCT((COUNTIF(C5:AG5,{74;75}))*2))+(SUMPRODUCT((COUNTIF(C5:AG5,{77;99}))*2))+(SUMPRODUCT((COUNTIF(C5:AG5,{50;51}))*2))+(SUMPRODUCT((COUNTIF(C5:AG5,{671;771}))*2))+(SUMPRODUCT((COUNTIF(C5:AG5,{672;772}))*2))+(SUMPRODUCT((COUNTIF(C5:AG5,{73;76}))*8))+(SUMPRODUCT((COUNTIF(C5:AG5,{673;773}))*8))+(SUMPRODUCT((COUNTIF(C5:AG5,{676;776}))*8))+(SUMPRODUCT((COUNTIF(C5:AG5,{11;12}))*2))+(SUMPRODUCT((COUNTIF(C5:AG5,{14;15}))*2))+(SUMPRODUCT((COUNTIF(C5:AG5,{611;711}))*2))+(SUMPRODUCT((COUNTIF(C5:AG5,{612;712}))*2))+(SUMPRODUCT((COUNTIF(C5:AG5,{13;98}))*8))+(SUMPRODUCT((COUNTIF(C5:AG5,{613;713}))*8))+(SUMPRODUCT((COUNTIF(C5:AG5,{81;82}))*2))+(SUMPRODUCT((COUNTIF(C5:AG5,{681;781}))*2))+(SUMPRODUCT((COUNTIF(C5:AG5,{682;782}))*2))+(SUMPRODUCT((COUNTIF(C5:AG5,{83;97}))*8))+(SUMPRODUCT((COUNTIF(C5:AG5,{683;783}))*8))+(SUMPRODUCT((COUNTIF(C5:AG5,{151;152}))*2))+(SUMPRODUCT((COUNTIF(C5:AG5,{20;21}))*2))+(SUMPRODUCT((COUNTIF(C5:AG5,{22;23}))*2))+(SUMPRODUCT((COUNTIF(C5:AG5,{24;25}))*2))+(SUMPRODUCT((COUNTIF(C5:AG5,{53;54}))*2))+(SUMPRODUCT((COUNTIF(C5:AG5,{653;654}))*2))+(SUMPRODUCT((COUNTIF(C5:AG5,{753;754}))*2))+(SUMPRODUCT((COUNTIF(C5:AG5,{801;802}))*2))+(SUMPRODUCT((COUNTIF(C5:AG5,{55;56}))*8))+(SUMPRODUCT((COUNTIF(C5:AG5,{655;656}))*8))+(SUMPRODUCT((COUNTIF(C5:AG5,{755;756}))*8))</f>
        <v>0</v>
      </c>
      <c r="T21" s="201"/>
      <c r="U21" s="202">
        <f>(SUMPRODUCT((COUNTIF($C5:$AG5,{671;672}))))+(SUMPRODUCT((COUNTIF($C5:$AG5,{673;676}))))+(SUMPRODUCT((COUNTIF($C5:$AG5,{611;612}))))+(SUMPRODUCT((COUNTIF($C5:$AG5,{613;698}))))+(SUMPRODUCT((COUNTIF($C5:$AG5,{681;682}))))+(SUMPRODUCT((COUNTIF($C5:$AG5,{683;697}))))+(SUMPRODUCT((COUNTIF($C5:$AG5,{653;654}))))+(SUMPRODUCT((COUNTIF($C5:$AG5,{655;656}))))+(SUMPRODUCT((COUNTIF($C5:$AG5,{801;802}))))</f>
        <v>0</v>
      </c>
      <c r="V21" s="202"/>
      <c r="W21" s="211">
        <f>(SUMPRODUCT((COUNTIF($C5:$AG5,{771;772}))))+(SUMPRODUCT((COUNTIF($C5:$AG5,{773;776}))))+(SUMPRODUCT((COUNTIF($C5:$AG5,{711;712}))))+(SUMPRODUCT((COUNTIF($C5:$AG5,{713;798}))))+(SUMPRODUCT((COUNTIF($C5:$AG5,{781;782}))))+(SUMPRODUCT((COUNTIF($C5:$AG5,{783;797}))))+(SUMPRODUCT((COUNTIF($C5:$AG5,{753;754}))))+(SUMPRODUCT((COUNTIF($C5:$AG5,{783;797}))))+(SUMPRODUCT((COUNTIF($C5:$AG5,{755;756}))))+(SUMPRODUCT((COUNTIF($C5:$AG5,{801;802}))))</f>
        <v>0</v>
      </c>
      <c r="X21" s="211"/>
      <c r="Y21" s="215">
        <f>(SUMPRODUCT((COUNTIF($C5:$AG5,{681;682}))))+(SUMPRODUCT((COUNTIF($C5:$AG5,{781;782}))))+(SUMPRODUCT((COUNTIF($C5:$AG5,{683;783}))))+(SUMPRODUCT((COUNTIF($C5:$AG5,{81;82}))))+(SUMPRODUCT((COUNTIF($C5:$AG5,{50;51}))))</f>
        <v>0</v>
      </c>
      <c r="Z21" s="215"/>
      <c r="AA21" s="218">
        <v>0</v>
      </c>
      <c r="AB21" s="219"/>
      <c r="AC21" s="221">
        <f t="shared" si="11"/>
        <v>0</v>
      </c>
      <c r="AD21" s="222"/>
      <c r="AE21" s="223">
        <f t="shared" si="8"/>
        <v>0</v>
      </c>
      <c r="AF21" s="224"/>
      <c r="AG21" s="231">
        <f t="shared" si="9"/>
        <v>0</v>
      </c>
      <c r="AH21" s="232"/>
      <c r="AI21" s="139">
        <f t="shared" si="10"/>
        <v>0</v>
      </c>
      <c r="AJ21" s="140"/>
      <c r="AK21" s="3"/>
      <c r="AL21" s="4"/>
      <c r="AM21" s="133" t="s">
        <v>34</v>
      </c>
      <c r="AN21" s="134"/>
      <c r="AO21" s="137"/>
      <c r="AP21" s="138"/>
      <c r="AQ21" s="116"/>
      <c r="AR21" s="118"/>
    </row>
    <row r="22" spans="1:44">
      <c r="A22" s="159" t="s">
        <v>4</v>
      </c>
      <c r="B22" s="160"/>
      <c r="C22" s="174">
        <f t="shared" si="0"/>
        <v>0</v>
      </c>
      <c r="D22" s="175"/>
      <c r="E22" s="10">
        <v>26</v>
      </c>
      <c r="F22" s="172">
        <f t="shared" si="1"/>
        <v>0</v>
      </c>
      <c r="G22" s="173"/>
      <c r="H22" s="15">
        <v>27</v>
      </c>
      <c r="I22" s="17">
        <f t="shared" si="2"/>
        <v>-91</v>
      </c>
      <c r="J22" s="18">
        <f t="shared" si="3"/>
        <v>-92</v>
      </c>
      <c r="K22" s="182">
        <f t="shared" si="4"/>
        <v>0</v>
      </c>
      <c r="L22" s="183"/>
      <c r="M22" s="186">
        <f t="shared" si="5"/>
        <v>0</v>
      </c>
      <c r="N22" s="187"/>
      <c r="O22" s="195">
        <f t="shared" si="6"/>
        <v>0</v>
      </c>
      <c r="P22" s="195"/>
      <c r="Q22" s="200">
        <f t="shared" si="7"/>
        <v>0</v>
      </c>
      <c r="R22" s="200"/>
      <c r="S22" s="201">
        <f>(SUMPRODUCT((COUNTIF(C6:AG6,{71;72}))*2))+(SUMPRODUCT((COUNTIF(C6:AG6,{74;75}))*2))+(SUMPRODUCT((COUNTIF(C6:AG6,{77;99}))*2))+(SUMPRODUCT((COUNTIF(C6:AG6,{50;51}))*2))+(SUMPRODUCT((COUNTIF(C6:AG6,{671;771}))*2))+(SUMPRODUCT((COUNTIF(C6:AG6,{672;772}))*2))+(SUMPRODUCT((COUNTIF(C6:AG6,{73;76}))*8))+(SUMPRODUCT((COUNTIF(C6:AG6,{673;773}))*8))+(SUMPRODUCT((COUNTIF(C6:AG6,{676;776}))*8))+(SUMPRODUCT((COUNTIF(C6:AG6,{11;12}))*2))+(SUMPRODUCT((COUNTIF(C6:AG6,{14;15}))*2))+(SUMPRODUCT((COUNTIF(C6:AG6,{611;711}))*2))+(SUMPRODUCT((COUNTIF(C6:AG6,{612;712}))*2))+(SUMPRODUCT((COUNTIF(C6:AG6,{13;98}))*8))+(SUMPRODUCT((COUNTIF(C6:AG6,{613;713}))*8))+(SUMPRODUCT((COUNTIF(C6:AG6,{81;82}))*2))+(SUMPRODUCT((COUNTIF(C6:AG6,{681;781}))*2))+(SUMPRODUCT((COUNTIF(C6:AG6,{682;782}))*2))+(SUMPRODUCT((COUNTIF(C6:AG6,{83;97}))*8))+(SUMPRODUCT((COUNTIF(C6:AG6,{683;783}))*8))+(SUMPRODUCT((COUNTIF(C6:AG6,{151;152}))*2))+(SUMPRODUCT((COUNTIF(C6:AG6,{20;21}))*2))+(SUMPRODUCT((COUNTIF(C6:AG6,{22;23}))*2))+(SUMPRODUCT((COUNTIF(C6:AG6,{24;25}))*2))+(SUMPRODUCT((COUNTIF(C6:AG6,{53;54}))*2))+(SUMPRODUCT((COUNTIF(C6:AG6,{653;654}))*2))+(SUMPRODUCT((COUNTIF(C6:AG6,{753;754}))*2))+(SUMPRODUCT((COUNTIF(C6:AG6,{801;802}))*2))+(SUMPRODUCT((COUNTIF(C6:AG6,{55;56}))*8))+(SUMPRODUCT((COUNTIF(C6:AG6,{655;656}))*8))+(SUMPRODUCT((COUNTIF(C6:AG6,{755;756}))*8))</f>
        <v>0</v>
      </c>
      <c r="T22" s="201"/>
      <c r="U22" s="202">
        <f>(SUMPRODUCT((COUNTIF($C6:$AG6,{671;672}))))+(SUMPRODUCT((COUNTIF($C6:$AG6,{673;676}))))+(SUMPRODUCT((COUNTIF($C6:$AG6,{611;612}))))+(SUMPRODUCT((COUNTIF($C6:$AG6,{613;698}))))+(SUMPRODUCT((COUNTIF($C6:$AG6,{681;682}))))+(SUMPRODUCT((COUNTIF($C6:$AG6,{683;697}))))+(SUMPRODUCT((COUNTIF($C6:$AG6,{653;654}))))+(SUMPRODUCT((COUNTIF($C6:$AG6,{655;656}))))+(SUMPRODUCT((COUNTIF($C6:$AG6,{801;802}))))</f>
        <v>0</v>
      </c>
      <c r="V22" s="202"/>
      <c r="W22" s="211">
        <f>(SUMPRODUCT((COUNTIF($C6:$AG6,{771;772}))))+(SUMPRODUCT((COUNTIF($C6:$AG6,{773;776}))))+(SUMPRODUCT((COUNTIF($C6:$AG6,{711;712}))))+(SUMPRODUCT((COUNTIF($C6:$AG6,{713;798}))))+(SUMPRODUCT((COUNTIF($C6:$AG6,{781;782}))))+(SUMPRODUCT((COUNTIF($C6:$AG6,{783;797}))))+(SUMPRODUCT((COUNTIF($C6:$AG6,{753;754}))))+(SUMPRODUCT((COUNTIF($C6:$AG6,{783;797}))))+(SUMPRODUCT((COUNTIF($C6:$AG6,{755;756}))))+(SUMPRODUCT((COUNTIF($C6:$AG6,{801;802}))))</f>
        <v>0</v>
      </c>
      <c r="X22" s="211"/>
      <c r="Y22" s="215">
        <f>(SUMPRODUCT((COUNTIF($C6:$AG6,{681;682}))))+(SUMPRODUCT((COUNTIF($C6:$AG6,{781;782}))))+(SUMPRODUCT((COUNTIF($C6:$AG6,{683;783}))))+(SUMPRODUCT((COUNTIF($C6:$AG6,{81;82}))))+(SUMPRODUCT((COUNTIF($C6:$AG6,{50;51}))))</f>
        <v>0</v>
      </c>
      <c r="Z22" s="215"/>
      <c r="AA22" s="218">
        <v>0</v>
      </c>
      <c r="AB22" s="219"/>
      <c r="AC22" s="221">
        <f t="shared" si="11"/>
        <v>0</v>
      </c>
      <c r="AD22" s="222"/>
      <c r="AE22" s="223">
        <f t="shared" si="8"/>
        <v>0</v>
      </c>
      <c r="AF22" s="224"/>
      <c r="AG22" s="231">
        <f t="shared" si="9"/>
        <v>0</v>
      </c>
      <c r="AH22" s="232"/>
      <c r="AI22" s="139">
        <f t="shared" si="10"/>
        <v>0</v>
      </c>
      <c r="AJ22" s="140"/>
      <c r="AK22" s="3"/>
      <c r="AL22" s="4"/>
      <c r="AM22" s="121" t="s">
        <v>35</v>
      </c>
      <c r="AN22" s="122"/>
      <c r="AO22" s="123">
        <f>SUM(AO18:AO21)</f>
        <v>0</v>
      </c>
      <c r="AP22" s="125">
        <f>SUM(AP18:AP21)</f>
        <v>13</v>
      </c>
      <c r="AQ22" s="115">
        <f>SUM(AQ18:AQ21)</f>
        <v>65</v>
      </c>
      <c r="AR22" s="117">
        <f>SUM(AR18:AR21)</f>
        <v>65</v>
      </c>
    </row>
    <row r="23" spans="1:44">
      <c r="A23" s="159" t="s">
        <v>1</v>
      </c>
      <c r="B23" s="160"/>
      <c r="C23" s="174">
        <f t="shared" si="0"/>
        <v>0</v>
      </c>
      <c r="D23" s="175"/>
      <c r="E23" s="10">
        <v>32</v>
      </c>
      <c r="F23" s="172">
        <f t="shared" si="1"/>
        <v>0</v>
      </c>
      <c r="G23" s="173"/>
      <c r="H23" s="15">
        <v>32</v>
      </c>
      <c r="I23" s="17">
        <f t="shared" si="2"/>
        <v>-32</v>
      </c>
      <c r="J23" s="18">
        <f t="shared" si="3"/>
        <v>-32</v>
      </c>
      <c r="K23" s="182">
        <f t="shared" si="4"/>
        <v>0</v>
      </c>
      <c r="L23" s="183"/>
      <c r="M23" s="186">
        <f t="shared" si="5"/>
        <v>0</v>
      </c>
      <c r="N23" s="187"/>
      <c r="O23" s="195">
        <f t="shared" si="6"/>
        <v>0</v>
      </c>
      <c r="P23" s="195"/>
      <c r="Q23" s="200">
        <f t="shared" si="7"/>
        <v>0</v>
      </c>
      <c r="R23" s="200"/>
      <c r="S23" s="201">
        <f>(SUMPRODUCT((COUNTIF(C7:AG7,{71;72}))*2))+(SUMPRODUCT((COUNTIF(C7:AG7,{74;75}))*2))+(SUMPRODUCT((COUNTIF(C7:AG7,{77;99}))*2))+(SUMPRODUCT((COUNTIF(C7:AG7,{50;51}))*2))+(SUMPRODUCT((COUNTIF(C7:AG7,{671;771}))*2))+(SUMPRODUCT((COUNTIF(C7:AG7,{672;772}))*2))+(SUMPRODUCT((COUNTIF(C7:AG7,{73;76}))*8))+(SUMPRODUCT((COUNTIF(C7:AG7,{673;773}))*8))+(SUMPRODUCT((COUNTIF(C7:AG7,{676;776}))*8))+(SUMPRODUCT((COUNTIF(C7:AG7,{11;12}))*2))+(SUMPRODUCT((COUNTIF(C7:AG7,{14;15}))*2))+(SUMPRODUCT((COUNTIF(C7:AG7,{611;711}))*2))+(SUMPRODUCT((COUNTIF(C7:AG7,{612;712}))*2))+(SUMPRODUCT((COUNTIF(C7:AG7,{13;98}))*8))+(SUMPRODUCT((COUNTIF(C7:AG7,{613;713}))*8))+(SUMPRODUCT((COUNTIF(C7:AG7,{81;82}))*2))+(SUMPRODUCT((COUNTIF(C7:AG7,{681;781}))*2))+(SUMPRODUCT((COUNTIF(C7:AG7,{682;782}))*2))+(SUMPRODUCT((COUNTIF(C7:AG7,{83;97}))*8))+(SUMPRODUCT((COUNTIF(C7:AG7,{683;783}))*8))+(SUMPRODUCT((COUNTIF(C7:AG7,{151;152}))*2))+(SUMPRODUCT((COUNTIF(C7:AG7,{20;21}))*2))+(SUMPRODUCT((COUNTIF(C7:AG7,{22;23}))*2))+(SUMPRODUCT((COUNTIF(C7:AG7,{24;25}))*2))+(SUMPRODUCT((COUNTIF(C7:AG7,{53;54}))*2))+(SUMPRODUCT((COUNTIF(C7:AG7,{653;654}))*2))+(SUMPRODUCT((COUNTIF(C7:AG7,{753;754}))*2))+(SUMPRODUCT((COUNTIF(C7:AG7,{801;802}))*2))+(SUMPRODUCT((COUNTIF(C7:AG7,{55;56}))*8))+(SUMPRODUCT((COUNTIF(C7:AG7,{655;656}))*8))+(SUMPRODUCT((COUNTIF(C7:AG7,{755;756}))*8))</f>
        <v>0</v>
      </c>
      <c r="T23" s="201"/>
      <c r="U23" s="202">
        <f>(SUMPRODUCT((COUNTIF($C7:$AG7,{671;672}))))+(SUMPRODUCT((COUNTIF($C7:$AG7,{673;676}))))+(SUMPRODUCT((COUNTIF($C7:$AG7,{611;612}))))+(SUMPRODUCT((COUNTIF($C7:$AG7,{613;698}))))+(SUMPRODUCT((COUNTIF($C7:$AG7,{681;682}))))+(SUMPRODUCT((COUNTIF($C7:$AG7,{683;697}))))+(SUMPRODUCT((COUNTIF($C7:$AG7,{653;654}))))+(SUMPRODUCT((COUNTIF($C7:$AG7,{655;656}))))+(SUMPRODUCT((COUNTIF($C7:$AG7,{801;802}))))</f>
        <v>0</v>
      </c>
      <c r="V23" s="202"/>
      <c r="W23" s="211">
        <f>(SUMPRODUCT((COUNTIF($C7:$AG7,{771;772}))))+(SUMPRODUCT((COUNTIF($C7:$AG7,{773;776}))))+(SUMPRODUCT((COUNTIF($C7:$AG7,{711;712}))))+(SUMPRODUCT((COUNTIF($C7:$AG7,{713;798}))))+(SUMPRODUCT((COUNTIF($C7:$AG7,{781;782}))))+(SUMPRODUCT((COUNTIF($C7:$AG7,{783;797}))))+(SUMPRODUCT((COUNTIF($C7:$AG7,{753;754}))))+(SUMPRODUCT((COUNTIF($C7:$AG7,{783;797}))))+(SUMPRODUCT((COUNTIF($C7:$AG7,{755;756}))))+(SUMPRODUCT((COUNTIF($C7:$AG7,{801;802}))))</f>
        <v>0</v>
      </c>
      <c r="X23" s="211"/>
      <c r="Y23" s="215">
        <f>(SUMPRODUCT((COUNTIF($C7:$AG7,{681;682}))))+(SUMPRODUCT((COUNTIF($C7:$AG7,{781;782}))))+(SUMPRODUCT((COUNTIF($C7:$AG7,{683;783}))))+(SUMPRODUCT((COUNTIF($C7:$AG7,{81;82}))))+(SUMPRODUCT((COUNTIF($C7:$AG7,{50;51}))))</f>
        <v>0</v>
      </c>
      <c r="Z23" s="215"/>
      <c r="AA23" s="218">
        <v>0</v>
      </c>
      <c r="AB23" s="219"/>
      <c r="AC23" s="221">
        <f t="shared" si="11"/>
        <v>0</v>
      </c>
      <c r="AD23" s="222"/>
      <c r="AE23" s="223">
        <f t="shared" si="8"/>
        <v>0</v>
      </c>
      <c r="AF23" s="224"/>
      <c r="AG23" s="231">
        <f t="shared" si="9"/>
        <v>0</v>
      </c>
      <c r="AH23" s="232"/>
      <c r="AI23" s="139">
        <f t="shared" si="10"/>
        <v>0</v>
      </c>
      <c r="AJ23" s="140"/>
      <c r="AK23" s="3"/>
      <c r="AL23" s="4"/>
      <c r="AM23" s="119">
        <f>SUM(AO22:AR23)</f>
        <v>143</v>
      </c>
      <c r="AN23" s="120"/>
      <c r="AO23" s="137"/>
      <c r="AP23" s="138"/>
      <c r="AQ23" s="116"/>
      <c r="AR23" s="118"/>
    </row>
    <row r="24" spans="1:44">
      <c r="A24" s="159" t="s">
        <v>1</v>
      </c>
      <c r="B24" s="160"/>
      <c r="C24" s="174">
        <f t="shared" si="0"/>
        <v>0</v>
      </c>
      <c r="D24" s="175"/>
      <c r="E24" s="10">
        <v>37</v>
      </c>
      <c r="F24" s="172">
        <f t="shared" si="1"/>
        <v>0</v>
      </c>
      <c r="G24" s="173"/>
      <c r="H24" s="15">
        <v>38</v>
      </c>
      <c r="I24" s="17">
        <f t="shared" si="2"/>
        <v>-102</v>
      </c>
      <c r="J24" s="18">
        <f t="shared" si="3"/>
        <v>-102</v>
      </c>
      <c r="K24" s="182">
        <f t="shared" si="4"/>
        <v>0</v>
      </c>
      <c r="L24" s="183"/>
      <c r="M24" s="186">
        <f t="shared" si="5"/>
        <v>0</v>
      </c>
      <c r="N24" s="187"/>
      <c r="O24" s="195">
        <f t="shared" si="6"/>
        <v>0</v>
      </c>
      <c r="P24" s="195"/>
      <c r="Q24" s="200">
        <f t="shared" si="7"/>
        <v>0</v>
      </c>
      <c r="R24" s="200"/>
      <c r="S24" s="201">
        <f>(SUMPRODUCT((COUNTIF(C8:AG8,{71;72}))*2))+(SUMPRODUCT((COUNTIF(C8:AG8,{74;75}))*2))+(SUMPRODUCT((COUNTIF(C8:AG8,{77;99}))*2))+(SUMPRODUCT((COUNTIF(C8:AG8,{50;51}))*2))+(SUMPRODUCT((COUNTIF(C8:AG8,{671;771}))*2))+(SUMPRODUCT((COUNTIF(C8:AG8,{672;772}))*2))+(SUMPRODUCT((COUNTIF(C8:AG8,{73;76}))*8))+(SUMPRODUCT((COUNTIF(C8:AG8,{673;773}))*8))+(SUMPRODUCT((COUNTIF(C8:AG8,{676;776}))*8))+(SUMPRODUCT((COUNTIF(C8:AG8,{11;12}))*2))+(SUMPRODUCT((COUNTIF(C8:AG8,{14;15}))*2))+(SUMPRODUCT((COUNTIF(C8:AG8,{611;711}))*2))+(SUMPRODUCT((COUNTIF(C8:AG8,{612;712}))*2))+(SUMPRODUCT((COUNTIF(C8:AG8,{13;98}))*8))+(SUMPRODUCT((COUNTIF(C8:AG8,{613;713}))*8))+(SUMPRODUCT((COUNTIF(C8:AG8,{81;82}))*2))+(SUMPRODUCT((COUNTIF(C8:AG8,{681;781}))*2))+(SUMPRODUCT((COUNTIF(C8:AG8,{682;782}))*2))+(SUMPRODUCT((COUNTIF(C8:AG8,{83;97}))*8))+(SUMPRODUCT((COUNTIF(C8:AG8,{683;783}))*8))+(SUMPRODUCT((COUNTIF(C8:AG8,{151;152}))*2))+(SUMPRODUCT((COUNTIF(C8:AG8,{20;21}))*2))+(SUMPRODUCT((COUNTIF(C8:AG8,{22;23}))*2))+(SUMPRODUCT((COUNTIF(C8:AG8,{24;25}))*2))+(SUMPRODUCT((COUNTIF(C8:AG8,{53;54}))*2))+(SUMPRODUCT((COUNTIF(C8:AG8,{653;654}))*2))+(SUMPRODUCT((COUNTIF(C8:AG8,{753;754}))*2))+(SUMPRODUCT((COUNTIF(C8:AG8,{801;802}))*2))+(SUMPRODUCT((COUNTIF(C8:AG8,{55;56}))*8))+(SUMPRODUCT((COUNTIF(C8:AG8,{655;656}))*8))+(SUMPRODUCT((COUNTIF(C8:AG8,{755;756}))*8))</f>
        <v>0</v>
      </c>
      <c r="T24" s="201"/>
      <c r="U24" s="202">
        <f>(SUMPRODUCT((COUNTIF($C8:$AG8,{671;672}))))+(SUMPRODUCT((COUNTIF($C8:$AG8,{673;676}))))+(SUMPRODUCT((COUNTIF($C8:$AG8,{611;612}))))+(SUMPRODUCT((COUNTIF($C8:$AG8,{613;698}))))+(SUMPRODUCT((COUNTIF($C8:$AG8,{681;682}))))+(SUMPRODUCT((COUNTIF($C8:$AG8,{683;697}))))+(SUMPRODUCT((COUNTIF($C8:$AG8,{653;654}))))+(SUMPRODUCT((COUNTIF($C8:$AG8,{655;656}))))+(SUMPRODUCT((COUNTIF($C8:$AG8,{801;802}))))</f>
        <v>0</v>
      </c>
      <c r="V24" s="202"/>
      <c r="W24" s="211">
        <f>(SUMPRODUCT((COUNTIF($C8:$AG8,{771;772}))))+(SUMPRODUCT((COUNTIF($C8:$AG8,{773;776}))))+(SUMPRODUCT((COUNTIF($C8:$AG8,{711;712}))))+(SUMPRODUCT((COUNTIF($C8:$AG8,{713;798}))))+(SUMPRODUCT((COUNTIF($C8:$AG8,{781;782}))))+(SUMPRODUCT((COUNTIF($C8:$AG8,{783;797}))))+(SUMPRODUCT((COUNTIF($C8:$AG8,{753;754}))))+(SUMPRODUCT((COUNTIF($C8:$AG8,{783;797}))))+(SUMPRODUCT((COUNTIF($C8:$AG8,{755;756}))))+(SUMPRODUCT((COUNTIF($C8:$AG8,{801;802}))))</f>
        <v>0</v>
      </c>
      <c r="X24" s="211"/>
      <c r="Y24" s="215">
        <f>(SUMPRODUCT((COUNTIF($C8:$AG8,{681;682}))))+(SUMPRODUCT((COUNTIF($C8:$AG8,{781;782}))))+(SUMPRODUCT((COUNTIF($C8:$AG8,{683;783}))))+(SUMPRODUCT((COUNTIF($C8:$AG8,{81;82}))))+(SUMPRODUCT((COUNTIF($C8:$AG8,{50;51}))))</f>
        <v>0</v>
      </c>
      <c r="Z24" s="215"/>
      <c r="AA24" s="218">
        <v>0</v>
      </c>
      <c r="AB24" s="219"/>
      <c r="AC24" s="221">
        <f t="shared" si="11"/>
        <v>0</v>
      </c>
      <c r="AD24" s="222"/>
      <c r="AE24" s="223">
        <f t="shared" si="8"/>
        <v>0</v>
      </c>
      <c r="AF24" s="224"/>
      <c r="AG24" s="231">
        <f t="shared" si="9"/>
        <v>0</v>
      </c>
      <c r="AH24" s="232"/>
      <c r="AI24" s="139">
        <f t="shared" si="10"/>
        <v>0</v>
      </c>
      <c r="AJ24" s="140"/>
      <c r="AK24" s="3"/>
      <c r="AL24" s="4"/>
      <c r="AM24" s="121" t="s">
        <v>36</v>
      </c>
      <c r="AN24" s="122"/>
      <c r="AO24" s="123">
        <f>AO22-K30</f>
        <v>0</v>
      </c>
      <c r="AP24" s="125">
        <f>AP22-M30</f>
        <v>13</v>
      </c>
      <c r="AQ24" s="115">
        <f>AQ22-C30</f>
        <v>65</v>
      </c>
      <c r="AR24" s="117">
        <f>AR22-F30</f>
        <v>64</v>
      </c>
    </row>
    <row r="25" spans="1:44" ht="16" thickBot="1">
      <c r="A25" s="159" t="s">
        <v>5</v>
      </c>
      <c r="B25" s="160"/>
      <c r="C25" s="174">
        <f t="shared" si="0"/>
        <v>0</v>
      </c>
      <c r="D25" s="175"/>
      <c r="E25" s="10">
        <v>43</v>
      </c>
      <c r="F25" s="172">
        <f t="shared" si="1"/>
        <v>0</v>
      </c>
      <c r="G25" s="173"/>
      <c r="H25" s="15">
        <v>43</v>
      </c>
      <c r="I25" s="17">
        <f t="shared" si="2"/>
        <v>-43</v>
      </c>
      <c r="J25" s="18">
        <f t="shared" si="3"/>
        <v>-43</v>
      </c>
      <c r="K25" s="182">
        <f t="shared" si="4"/>
        <v>0</v>
      </c>
      <c r="L25" s="183"/>
      <c r="M25" s="186">
        <f t="shared" si="5"/>
        <v>0</v>
      </c>
      <c r="N25" s="187"/>
      <c r="O25" s="195">
        <f t="shared" si="6"/>
        <v>0</v>
      </c>
      <c r="P25" s="195"/>
      <c r="Q25" s="200">
        <f t="shared" si="7"/>
        <v>0</v>
      </c>
      <c r="R25" s="200"/>
      <c r="S25" s="201">
        <f>(SUMPRODUCT((COUNTIF(C9:AG9,{71;72}))*2))+(SUMPRODUCT((COUNTIF(C9:AG9,{74;75}))*2))+(SUMPRODUCT((COUNTIF(C9:AG9,{77;99}))*2))+(SUMPRODUCT((COUNTIF(C9:AG9,{50;51}))*2))+(SUMPRODUCT((COUNTIF(C9:AG9,{671;771}))*2))+(SUMPRODUCT((COUNTIF(C9:AG9,{672;772}))*2))+(SUMPRODUCT((COUNTIF(C9:AG9,{73;76}))*8))+(SUMPRODUCT((COUNTIF(C9:AG9,{673;773}))*8))+(SUMPRODUCT((COUNTIF(C9:AG9,{676;776}))*8))+(SUMPRODUCT((COUNTIF(C9:AG9,{11;12}))*2))+(SUMPRODUCT((COUNTIF(C9:AG9,{14;15}))*2))+(SUMPRODUCT((COUNTIF(C9:AG9,{611;711}))*2))+(SUMPRODUCT((COUNTIF(C9:AG9,{612;712}))*2))+(SUMPRODUCT((COUNTIF(C9:AG9,{13;98}))*8))+(SUMPRODUCT((COUNTIF(C9:AG9,{613;713}))*8))+(SUMPRODUCT((COUNTIF(C9:AG9,{81;82}))*2))+(SUMPRODUCT((COUNTIF(C9:AG9,{681;781}))*2))+(SUMPRODUCT((COUNTIF(C9:AG9,{682;782}))*2))+(SUMPRODUCT((COUNTIF(C9:AG9,{83;97}))*8))+(SUMPRODUCT((COUNTIF(C9:AG9,{683;783}))*8))+(SUMPRODUCT((COUNTIF(C9:AG9,{151;152}))*2))+(SUMPRODUCT((COUNTIF(C9:AG9,{20;21}))*2))+(SUMPRODUCT((COUNTIF(C9:AG9,{22;23}))*2))+(SUMPRODUCT((COUNTIF(C9:AG9,{24;25}))*2))+(SUMPRODUCT((COUNTIF(C9:AG9,{53;54}))*2))+(SUMPRODUCT((COUNTIF(C9:AG9,{653;654}))*2))+(SUMPRODUCT((COUNTIF(C9:AG9,{753;754}))*2))+(SUMPRODUCT((COUNTIF(C9:AG9,{801;802}))*2))+(SUMPRODUCT((COUNTIF(C9:AG9,{55;56}))*8))+(SUMPRODUCT((COUNTIF(C9:AG9,{655;656}))*8))+(SUMPRODUCT((COUNTIF(C9:AG9,{755;756}))*8))</f>
        <v>0</v>
      </c>
      <c r="T25" s="201"/>
      <c r="U25" s="202">
        <f>(SUMPRODUCT((COUNTIF($C9:$AG9,{671;672}))))+(SUMPRODUCT((COUNTIF($C9:$AG9,{673;676}))))+(SUMPRODUCT((COUNTIF($C9:$AG9,{611;612}))))+(SUMPRODUCT((COUNTIF($C9:$AG9,{613;698}))))+(SUMPRODUCT((COUNTIF($C9:$AG9,{681;682}))))+(SUMPRODUCT((COUNTIF($C9:$AG9,{683;697}))))+(SUMPRODUCT((COUNTIF($C9:$AG9,{653;654}))))+(SUMPRODUCT((COUNTIF($C9:$AG9,{655;656}))))+(SUMPRODUCT((COUNTIF($C9:$AG9,{801;802}))))</f>
        <v>0</v>
      </c>
      <c r="V25" s="202"/>
      <c r="W25" s="211">
        <f>(SUMPRODUCT((COUNTIF($C9:$AG9,{771;772}))))+(SUMPRODUCT((COUNTIF($C9:$AG9,{773;776}))))+(SUMPRODUCT((COUNTIF($C9:$AG9,{711;712}))))+(SUMPRODUCT((COUNTIF($C9:$AG9,{713;798}))))+(SUMPRODUCT((COUNTIF($C9:$AG9,{781;782}))))+(SUMPRODUCT((COUNTIF($C9:$AG9,{783;797}))))+(SUMPRODUCT((COUNTIF($C9:$AG9,{753;754}))))+(SUMPRODUCT((COUNTIF($C9:$AG9,{783;797}))))+(SUMPRODUCT((COUNTIF($C9:$AG9,{755;756}))))+(SUMPRODUCT((COUNTIF($C9:$AG9,{801;802}))))</f>
        <v>0</v>
      </c>
      <c r="X25" s="211"/>
      <c r="Y25" s="215">
        <f>(SUMPRODUCT((COUNTIF($C9:$AG9,{681;682}))))+(SUMPRODUCT((COUNTIF($C9:$AG9,{781;782}))))+(SUMPRODUCT((COUNTIF($C9:$AG9,{683;783}))))+(SUMPRODUCT((COUNTIF($C9:$AG9,{81;82}))))+(SUMPRODUCT((COUNTIF($C9:$AG9,{50;51}))))</f>
        <v>0</v>
      </c>
      <c r="Z25" s="215"/>
      <c r="AA25" s="218">
        <v>0</v>
      </c>
      <c r="AB25" s="219"/>
      <c r="AC25" s="221">
        <f t="shared" si="11"/>
        <v>0</v>
      </c>
      <c r="AD25" s="222"/>
      <c r="AE25" s="223">
        <f t="shared" si="8"/>
        <v>0</v>
      </c>
      <c r="AF25" s="224"/>
      <c r="AG25" s="231">
        <f t="shared" si="9"/>
        <v>0</v>
      </c>
      <c r="AH25" s="232"/>
      <c r="AI25" s="139">
        <f t="shared" si="10"/>
        <v>0</v>
      </c>
      <c r="AJ25" s="140"/>
      <c r="AK25" s="3"/>
      <c r="AL25" s="4"/>
      <c r="AM25" s="129">
        <f>SUM(AO24:AR25)</f>
        <v>142</v>
      </c>
      <c r="AN25" s="130"/>
      <c r="AO25" s="124"/>
      <c r="AP25" s="126"/>
      <c r="AQ25" s="127"/>
      <c r="AR25" s="128"/>
    </row>
    <row r="26" spans="1:44" ht="16" thickTop="1">
      <c r="A26" s="159" t="s">
        <v>11</v>
      </c>
      <c r="B26" s="160"/>
      <c r="C26" s="174">
        <f t="shared" si="0"/>
        <v>0</v>
      </c>
      <c r="D26" s="175"/>
      <c r="E26" s="10">
        <v>48</v>
      </c>
      <c r="F26" s="172">
        <f t="shared" si="1"/>
        <v>0</v>
      </c>
      <c r="G26" s="173"/>
      <c r="H26" s="15">
        <v>49</v>
      </c>
      <c r="I26" s="17">
        <f t="shared" si="2"/>
        <v>-48</v>
      </c>
      <c r="J26" s="18">
        <f t="shared" si="3"/>
        <v>-49</v>
      </c>
      <c r="K26" s="182">
        <f t="shared" si="4"/>
        <v>0</v>
      </c>
      <c r="L26" s="183"/>
      <c r="M26" s="186">
        <f t="shared" si="5"/>
        <v>0</v>
      </c>
      <c r="N26" s="187"/>
      <c r="O26" s="195">
        <f t="shared" si="6"/>
        <v>0</v>
      </c>
      <c r="P26" s="195"/>
      <c r="Q26" s="200">
        <f t="shared" si="7"/>
        <v>0</v>
      </c>
      <c r="R26" s="200"/>
      <c r="S26" s="201">
        <f>(SUMPRODUCT((COUNTIF(C10:AG10,{71;72}))*2))+(SUMPRODUCT((COUNTIF(C10:AG10,{74;75}))*2))+(SUMPRODUCT((COUNTIF(C10:AG10,{77;99}))*2))+(SUMPRODUCT((COUNTIF(C10:AG10,{50;51}))*2))+(SUMPRODUCT((COUNTIF(C10:AG10,{671;771}))*2))+(SUMPRODUCT((COUNTIF(C10:AG10,{672;772}))*2))+(SUMPRODUCT((COUNTIF(C10:AG10,{73;76}))*8))+(SUMPRODUCT((COUNTIF(C10:AG10,{673;773}))*8))+(SUMPRODUCT((COUNTIF(C10:AG10,{676;776}))*8))+(SUMPRODUCT((COUNTIF(C10:AG10,{11;12}))*2))+(SUMPRODUCT((COUNTIF(C10:AG10,{14;15}))*2))+(SUMPRODUCT((COUNTIF(C10:AG10,{611;711}))*2))+(SUMPRODUCT((COUNTIF(C10:AG10,{612;712}))*2))+(SUMPRODUCT((COUNTIF(C10:AG10,{13;98}))*8))+(SUMPRODUCT((COUNTIF(C10:AG10,{613;713}))*8))+(SUMPRODUCT((COUNTIF(C10:AG10,{81;82}))*2))+(SUMPRODUCT((COUNTIF(C10:AG10,{681;781}))*2))+(SUMPRODUCT((COUNTIF(C10:AG10,{682;782}))*2))+(SUMPRODUCT((COUNTIF(C10:AG10,{83;97}))*8))+(SUMPRODUCT((COUNTIF(C10:AG10,{683;783}))*8))+(SUMPRODUCT((COUNTIF(C10:AG10,{151;152}))*2))+(SUMPRODUCT((COUNTIF(C10:AG10,{20;21}))*2))+(SUMPRODUCT((COUNTIF(C10:AG10,{22;23}))*2))+(SUMPRODUCT((COUNTIF(C10:AG10,{24;25}))*2))+(SUMPRODUCT((COUNTIF(C10:AG10,{53;54}))*2))+(SUMPRODUCT((COUNTIF(C10:AG10,{653;654}))*2))+(SUMPRODUCT((COUNTIF(C10:AG10,{753;754}))*2))+(SUMPRODUCT((COUNTIF(C10:AG10,{801;802}))*2))+(SUMPRODUCT((COUNTIF(C10:AG10,{55;56}))*8))+(SUMPRODUCT((COUNTIF(C10:AG10,{655;656}))*8))+(SUMPRODUCT((COUNTIF(C10:AG10,{755;756}))*8))</f>
        <v>0</v>
      </c>
      <c r="T26" s="201"/>
      <c r="U26" s="202">
        <f>(SUMPRODUCT((COUNTIF($C10:$AG10,{671;672}))))+(SUMPRODUCT((COUNTIF($C10:$AG10,{673;676}))))+(SUMPRODUCT((COUNTIF($C10:$AG10,{611;612}))))+(SUMPRODUCT((COUNTIF($C10:$AG10,{613;698}))))+(SUMPRODUCT((COUNTIF($C10:$AG10,{681;682}))))+(SUMPRODUCT((COUNTIF($C10:$AG10,{683;697}))))+(SUMPRODUCT((COUNTIF($C10:$AG10,{653;654}))))+(SUMPRODUCT((COUNTIF($C10:$AG10,{655;656}))))+(SUMPRODUCT((COUNTIF($C10:$AG10,{801;802}))))</f>
        <v>0</v>
      </c>
      <c r="V26" s="202"/>
      <c r="W26" s="211">
        <f>(SUMPRODUCT((COUNTIF($C10:$AG10,{771;772}))))+(SUMPRODUCT((COUNTIF($C10:$AG10,{773;776}))))+(SUMPRODUCT((COUNTIF($C10:$AG10,{711;712}))))+(SUMPRODUCT((COUNTIF($C10:$AG10,{713;798}))))+(SUMPRODUCT((COUNTIF($C10:$AG10,{781;782}))))+(SUMPRODUCT((COUNTIF($C10:$AG10,{783;797}))))+(SUMPRODUCT((COUNTIF($C10:$AG10,{753;754}))))+(SUMPRODUCT((COUNTIF($C10:$AG10,{783;797}))))+(SUMPRODUCT((COUNTIF($C10:$AG10,{755;756}))))+(SUMPRODUCT((COUNTIF($C10:$AG10,{801;802}))))</f>
        <v>0</v>
      </c>
      <c r="X26" s="211"/>
      <c r="Y26" s="215">
        <f>(SUMPRODUCT((COUNTIF($C10:$AG10,{681;682}))))+(SUMPRODUCT((COUNTIF($C10:$AG10,{781;782}))))+(SUMPRODUCT((COUNTIF($C10:$AG10,{683;783}))))+(SUMPRODUCT((COUNTIF($C10:$AG10,{81;82}))))+(SUMPRODUCT((COUNTIF($C10:$AG10,{50;51}))))</f>
        <v>0</v>
      </c>
      <c r="Z26" s="215"/>
      <c r="AA26" s="218">
        <v>0</v>
      </c>
      <c r="AB26" s="219"/>
      <c r="AC26" s="221">
        <f t="shared" si="11"/>
        <v>0</v>
      </c>
      <c r="AD26" s="222"/>
      <c r="AE26" s="223">
        <f t="shared" si="8"/>
        <v>0</v>
      </c>
      <c r="AF26" s="224"/>
      <c r="AG26" s="231">
        <f t="shared" si="9"/>
        <v>0</v>
      </c>
      <c r="AH26" s="232"/>
      <c r="AI26" s="139">
        <f t="shared" si="10"/>
        <v>0</v>
      </c>
      <c r="AJ26" s="140"/>
      <c r="AK26" s="3"/>
      <c r="AL26" s="4"/>
      <c r="AM26" s="279">
        <f>(O30-6)/365*130</f>
        <v>-2.1369863013698627</v>
      </c>
      <c r="AN26" s="280"/>
      <c r="AO26" s="94">
        <f>ROUNDDOWN(AM26,0)</f>
        <v>-2</v>
      </c>
      <c r="AP26" s="94" t="b">
        <f>IF(AO26&gt;=1,AO26)</f>
        <v>0</v>
      </c>
      <c r="AQ26" s="96">
        <f>AP26/2</f>
        <v>0</v>
      </c>
      <c r="AR26" s="98">
        <f>AP26/2</f>
        <v>0</v>
      </c>
    </row>
    <row r="27" spans="1:44" ht="16" thickBot="1">
      <c r="A27" s="159" t="s">
        <v>12</v>
      </c>
      <c r="B27" s="160"/>
      <c r="C27" s="174">
        <f t="shared" si="0"/>
        <v>0</v>
      </c>
      <c r="D27" s="175"/>
      <c r="E27" s="10">
        <v>54</v>
      </c>
      <c r="F27" s="172">
        <f t="shared" si="1"/>
        <v>0</v>
      </c>
      <c r="G27" s="173"/>
      <c r="H27" s="15">
        <v>54</v>
      </c>
      <c r="I27" s="17">
        <f t="shared" si="2"/>
        <v>-54</v>
      </c>
      <c r="J27" s="18">
        <f t="shared" si="3"/>
        <v>-54</v>
      </c>
      <c r="K27" s="182">
        <f t="shared" si="4"/>
        <v>0</v>
      </c>
      <c r="L27" s="183"/>
      <c r="M27" s="186">
        <f t="shared" si="5"/>
        <v>0</v>
      </c>
      <c r="N27" s="187"/>
      <c r="O27" s="195">
        <f t="shared" si="6"/>
        <v>0</v>
      </c>
      <c r="P27" s="195"/>
      <c r="Q27" s="200">
        <f t="shared" si="7"/>
        <v>0</v>
      </c>
      <c r="R27" s="200"/>
      <c r="S27" s="201">
        <f>(SUMPRODUCT((COUNTIF(C11:AG11,{71;72}))*2))+(SUMPRODUCT((COUNTIF(C11:AG11,{74;75}))*2))+(SUMPRODUCT((COUNTIF(C11:AG11,{77;99}))*2))+(SUMPRODUCT((COUNTIF(C11:AG11,{50;51}))*2))+(SUMPRODUCT((COUNTIF(C11:AG11,{671;771}))*2))+(SUMPRODUCT((COUNTIF(C11:AG11,{672;772}))*2))+(SUMPRODUCT((COUNTIF(C11:AG11,{73;76}))*8))+(SUMPRODUCT((COUNTIF(C11:AG11,{673;773}))*8))+(SUMPRODUCT((COUNTIF(C11:AG11,{676;776}))*8))+(SUMPRODUCT((COUNTIF(C11:AG11,{11;12}))*2))+(SUMPRODUCT((COUNTIF(C11:AG11,{14;15}))*2))+(SUMPRODUCT((COUNTIF(C11:AG11,{611;711}))*2))+(SUMPRODUCT((COUNTIF(C11:AG11,{612;712}))*2))+(SUMPRODUCT((COUNTIF(C11:AG11,{13;98}))*8))+(SUMPRODUCT((COUNTIF(C11:AG11,{613;713}))*8))+(SUMPRODUCT((COUNTIF(C11:AG11,{81;82}))*2))+(SUMPRODUCT((COUNTIF(C11:AG11,{681;781}))*2))+(SUMPRODUCT((COUNTIF(C11:AG11,{682;782}))*2))+(SUMPRODUCT((COUNTIF(C11:AG11,{83;97}))*8))+(SUMPRODUCT((COUNTIF(C11:AG11,{683;783}))*8))+(SUMPRODUCT((COUNTIF(C11:AG11,{151;152}))*2))+(SUMPRODUCT((COUNTIF(C11:AG11,{20;21}))*2))+(SUMPRODUCT((COUNTIF(C11:AG11,{22;23}))*2))+(SUMPRODUCT((COUNTIF(C11:AG11,{24;25}))*2))+(SUMPRODUCT((COUNTIF(C11:AG11,{53;54}))*2))+(SUMPRODUCT((COUNTIF(C11:AG11,{653;654}))*2))+(SUMPRODUCT((COUNTIF(C11:AG11,{753;754}))*2))+(SUMPRODUCT((COUNTIF(C11:AG11,{801;802}))*2))+(SUMPRODUCT((COUNTIF(C11:AG11,{55;56}))*8))+(SUMPRODUCT((COUNTIF(C11:AG11,{655;656}))*8))+(SUMPRODUCT((COUNTIF(C11:AG11,{755;756}))*8))</f>
        <v>0</v>
      </c>
      <c r="T27" s="201"/>
      <c r="U27" s="202">
        <f>(SUMPRODUCT((COUNTIF($C11:$AG11,{671;672}))))+(SUMPRODUCT((COUNTIF($C11:$AG11,{673;676}))))+(SUMPRODUCT((COUNTIF($C11:$AG11,{611;612}))))+(SUMPRODUCT((COUNTIF($C11:$AG11,{613;698}))))+(SUMPRODUCT((COUNTIF($C11:$AG11,{681;682}))))+(SUMPRODUCT((COUNTIF($C11:$AG11,{683;697}))))+(SUMPRODUCT((COUNTIF($C11:$AG11,{653;654}))))+(SUMPRODUCT((COUNTIF($C11:$AG11,{655;656}))))+(SUMPRODUCT((COUNTIF($C11:$AG11,{801;802}))))</f>
        <v>0</v>
      </c>
      <c r="V27" s="202"/>
      <c r="W27" s="211">
        <f>(SUMPRODUCT((COUNTIF($C11:$AG11,{771;772}))))+(SUMPRODUCT((COUNTIF($C11:$AG11,{773;776}))))+(SUMPRODUCT((COUNTIF($C11:$AG11,{711;712}))))+(SUMPRODUCT((COUNTIF($C11:$AG11,{713;798}))))+(SUMPRODUCT((COUNTIF($C11:$AG11,{781;782}))))+(SUMPRODUCT((COUNTIF($C11:$AG11,{783;797}))))+(SUMPRODUCT((COUNTIF($C11:$AG11,{753;754}))))+(SUMPRODUCT((COUNTIF($C11:$AG11,{783;797}))))+(SUMPRODUCT((COUNTIF($C11:$AG11,{755;756}))))+(SUMPRODUCT((COUNTIF($C11:$AG11,{801;802}))))</f>
        <v>0</v>
      </c>
      <c r="X27" s="211"/>
      <c r="Y27" s="215">
        <f>(SUMPRODUCT((COUNTIF($C11:$AG11,{681;682}))))+(SUMPRODUCT((COUNTIF($C11:$AG11,{781;782}))))+(SUMPRODUCT((COUNTIF($C11:$AG11,{683;783}))))+(SUMPRODUCT((COUNTIF($C11:$AG11,{81;82}))))+(SUMPRODUCT((COUNTIF($C11:$AG11,{50;51}))))</f>
        <v>0</v>
      </c>
      <c r="Z27" s="215"/>
      <c r="AA27" s="218">
        <v>0</v>
      </c>
      <c r="AB27" s="219"/>
      <c r="AC27" s="221">
        <f t="shared" si="11"/>
        <v>0</v>
      </c>
      <c r="AD27" s="222"/>
      <c r="AE27" s="223">
        <f t="shared" si="8"/>
        <v>0</v>
      </c>
      <c r="AF27" s="224"/>
      <c r="AG27" s="231">
        <f t="shared" si="9"/>
        <v>0</v>
      </c>
      <c r="AH27" s="232"/>
      <c r="AI27" s="139">
        <f t="shared" si="10"/>
        <v>0</v>
      </c>
      <c r="AJ27" s="140"/>
      <c r="AK27" s="3"/>
      <c r="AL27" s="4"/>
      <c r="AM27" s="281"/>
      <c r="AN27" s="282"/>
      <c r="AO27" s="95"/>
      <c r="AP27" s="95"/>
      <c r="AQ27" s="97"/>
      <c r="AR27" s="99"/>
    </row>
    <row r="28" spans="1:44" ht="16" thickTop="1">
      <c r="A28" s="159" t="s">
        <v>13</v>
      </c>
      <c r="B28" s="160"/>
      <c r="C28" s="174">
        <f t="shared" si="0"/>
        <v>0</v>
      </c>
      <c r="D28" s="175"/>
      <c r="E28" s="10">
        <v>60</v>
      </c>
      <c r="F28" s="172">
        <f t="shared" si="1"/>
        <v>0</v>
      </c>
      <c r="G28" s="173"/>
      <c r="H28" s="15">
        <v>59</v>
      </c>
      <c r="I28" s="17">
        <f t="shared" si="2"/>
        <v>-60</v>
      </c>
      <c r="J28" s="18">
        <f t="shared" si="3"/>
        <v>-59</v>
      </c>
      <c r="K28" s="182">
        <f t="shared" si="4"/>
        <v>0</v>
      </c>
      <c r="L28" s="183"/>
      <c r="M28" s="186">
        <f t="shared" si="5"/>
        <v>0</v>
      </c>
      <c r="N28" s="187"/>
      <c r="O28" s="195">
        <f t="shared" si="6"/>
        <v>0</v>
      </c>
      <c r="P28" s="195"/>
      <c r="Q28" s="200">
        <f t="shared" si="7"/>
        <v>0</v>
      </c>
      <c r="R28" s="200"/>
      <c r="S28" s="201">
        <f>(SUMPRODUCT((COUNTIF(C12:AG12,{71;72}))*2))+(SUMPRODUCT((COUNTIF(C12:AG12,{74;75}))*2))+(SUMPRODUCT((COUNTIF(C12:AG12,{77;99}))*2))+(SUMPRODUCT((COUNTIF(C12:AG12,{50;51}))*2))+(SUMPRODUCT((COUNTIF(C12:AG12,{671;771}))*2))+(SUMPRODUCT((COUNTIF(C12:AG12,{672;772}))*2))+(SUMPRODUCT((COUNTIF(C12:AG12,{73;76}))*8))+(SUMPRODUCT((COUNTIF(C12:AG12,{673;773}))*8))+(SUMPRODUCT((COUNTIF(C12:AG12,{676;776}))*8))+(SUMPRODUCT((COUNTIF(C12:AG12,{11;12}))*2))+(SUMPRODUCT((COUNTIF(C12:AG12,{14;15}))*2))+(SUMPRODUCT((COUNTIF(C12:AG12,{611;711}))*2))+(SUMPRODUCT((COUNTIF(C12:AG12,{612;712}))*2))+(SUMPRODUCT((COUNTIF(C12:AG12,{13;98}))*8))+(SUMPRODUCT((COUNTIF(C12:AG12,{613;713}))*8))+(SUMPRODUCT((COUNTIF(C12:AG12,{81;82}))*2))+(SUMPRODUCT((COUNTIF(C12:AG12,{681;781}))*2))+(SUMPRODUCT((COUNTIF(C12:AG12,{682;782}))*2))+(SUMPRODUCT((COUNTIF(C12:AG12,{83;97}))*8))+(SUMPRODUCT((COUNTIF(C12:AG12,{683;783}))*8))+(SUMPRODUCT((COUNTIF(C12:AG12,{151;152}))*2))+(SUMPRODUCT((COUNTIF(C12:AG12,{20;21}))*2))+(SUMPRODUCT((COUNTIF(C12:AG12,{22;23}))*2))+(SUMPRODUCT((COUNTIF(C12:AG12,{24;25}))*2))+(SUMPRODUCT((COUNTIF(C12:AG12,{53;54}))*2))+(SUMPRODUCT((COUNTIF(C12:AG12,{653;654}))*2))+(SUMPRODUCT((COUNTIF(C12:AG12,{753;754}))*2))+(SUMPRODUCT((COUNTIF(C12:AG12,{801;802}))*2))+(SUMPRODUCT((COUNTIF(C12:AG12,{55;56}))*8))+(SUMPRODUCT((COUNTIF(C12:AG12,{655;656}))*8))+(SUMPRODUCT((COUNTIF(C12:AG12,{755;756}))*8))</f>
        <v>0</v>
      </c>
      <c r="T28" s="201"/>
      <c r="U28" s="202">
        <f>(SUMPRODUCT((COUNTIF($C12:$AG12,{671;672}))))+(SUMPRODUCT((COUNTIF($C12:$AG12,{673;676}))))+(SUMPRODUCT((COUNTIF($C12:$AG12,{611;612}))))+(SUMPRODUCT((COUNTIF($C12:$AG12,{613;698}))))+(SUMPRODUCT((COUNTIF($C12:$AG12,{681;682}))))+(SUMPRODUCT((COUNTIF($C12:$AG12,{683;697}))))+(SUMPRODUCT((COUNTIF($C12:$AG12,{653;654}))))+(SUMPRODUCT((COUNTIF($C12:$AG12,{655;656}))))+(SUMPRODUCT((COUNTIF($C12:$AG12,{801;802}))))</f>
        <v>0</v>
      </c>
      <c r="V28" s="202"/>
      <c r="W28" s="211">
        <f>(SUMPRODUCT((COUNTIF($C12:$AG12,{771;772}))))+(SUMPRODUCT((COUNTIF($C12:$AG12,{773;776}))))+(SUMPRODUCT((COUNTIF($C12:$AG12,{711;712}))))+(SUMPRODUCT((COUNTIF($C12:$AG12,{713;798}))))+(SUMPRODUCT((COUNTIF($C12:$AG12,{781;782}))))+(SUMPRODUCT((COUNTIF($C12:$AG12,{783;797}))))+(SUMPRODUCT((COUNTIF($C12:$AG12,{753;754}))))+(SUMPRODUCT((COUNTIF($C12:$AG12,{783;797}))))+(SUMPRODUCT((COUNTIF($C12:$AG12,{755;756}))))+(SUMPRODUCT((COUNTIF($C12:$AG12,{801;802}))))</f>
        <v>0</v>
      </c>
      <c r="X28" s="211"/>
      <c r="Y28" s="215">
        <f>(SUMPRODUCT((COUNTIF($C12:$AG12,{681;682}))))+(SUMPRODUCT((COUNTIF($C12:$AG12,{781;782}))))+(SUMPRODUCT((COUNTIF($C12:$AG12,{683;783}))))+(SUMPRODUCT((COUNTIF($C12:$AG12,{81;82}))))+(SUMPRODUCT((COUNTIF($C12:$AG12,{50;51}))))</f>
        <v>0</v>
      </c>
      <c r="Z28" s="215"/>
      <c r="AA28" s="218">
        <v>0</v>
      </c>
      <c r="AB28" s="219"/>
      <c r="AC28" s="221">
        <f t="shared" si="11"/>
        <v>0</v>
      </c>
      <c r="AD28" s="222"/>
      <c r="AE28" s="223">
        <f t="shared" si="8"/>
        <v>0</v>
      </c>
      <c r="AF28" s="224"/>
      <c r="AG28" s="231">
        <f t="shared" si="9"/>
        <v>0</v>
      </c>
      <c r="AH28" s="232"/>
      <c r="AI28" s="139">
        <f t="shared" si="10"/>
        <v>0</v>
      </c>
      <c r="AJ28" s="140"/>
      <c r="AK28" s="3"/>
    </row>
    <row r="29" spans="1:44" ht="16" thickBot="1">
      <c r="A29" s="161" t="s">
        <v>15</v>
      </c>
      <c r="B29" s="162"/>
      <c r="C29" s="174">
        <f t="shared" si="0"/>
        <v>0</v>
      </c>
      <c r="D29" s="175"/>
      <c r="E29" s="11">
        <v>65</v>
      </c>
      <c r="F29" s="172">
        <f t="shared" si="1"/>
        <v>0</v>
      </c>
      <c r="G29" s="173"/>
      <c r="H29" s="16">
        <v>65</v>
      </c>
      <c r="I29" s="17">
        <f t="shared" si="2"/>
        <v>-65</v>
      </c>
      <c r="J29" s="18">
        <f t="shared" si="3"/>
        <v>-65</v>
      </c>
      <c r="K29" s="182">
        <f t="shared" si="4"/>
        <v>0</v>
      </c>
      <c r="L29" s="183"/>
      <c r="M29" s="188">
        <f t="shared" si="5"/>
        <v>0</v>
      </c>
      <c r="N29" s="189"/>
      <c r="O29" s="195">
        <f t="shared" si="6"/>
        <v>0</v>
      </c>
      <c r="P29" s="195"/>
      <c r="Q29" s="200">
        <f t="shared" si="7"/>
        <v>0</v>
      </c>
      <c r="R29" s="200"/>
      <c r="S29" s="201">
        <f>(SUMPRODUCT((COUNTIF(C13:AG13,{71;72}))*2))+(SUMPRODUCT((COUNTIF(C13:AG13,{74;75}))*2))+(SUMPRODUCT((COUNTIF(C13:AG13,{77;99}))*2))+(SUMPRODUCT((COUNTIF(C13:AG13,{50;51}))*2))+(SUMPRODUCT((COUNTIF(C13:AG13,{671;771}))*2))+(SUMPRODUCT((COUNTIF(C13:AG13,{672;772}))*2))+(SUMPRODUCT((COUNTIF(C13:AG13,{73;76}))*8))+(SUMPRODUCT((COUNTIF(C13:AG13,{673;773}))*8))+(SUMPRODUCT((COUNTIF(C13:AG13,{676;776}))*8))+(SUMPRODUCT((COUNTIF(C13:AG13,{11;12}))*2))+(SUMPRODUCT((COUNTIF(C13:AG13,{14;15}))*2))+(SUMPRODUCT((COUNTIF(C13:AG13,{611;711}))*2))+(SUMPRODUCT((COUNTIF(C13:AG13,{612;712}))*2))+(SUMPRODUCT((COUNTIF(C13:AG13,{13;98}))*8))+(SUMPRODUCT((COUNTIF(C13:AG13,{613;713}))*8))+(SUMPRODUCT((COUNTIF(C13:AG13,{81;82}))*2))+(SUMPRODUCT((COUNTIF(C13:AG13,{681;781}))*2))+(SUMPRODUCT((COUNTIF(C13:AG13,{682;782}))*2))+(SUMPRODUCT((COUNTIF(C13:AG13,{83;97}))*8))+(SUMPRODUCT((COUNTIF(C13:AG13,{683;783}))*8))+(SUMPRODUCT((COUNTIF(C13:AG13,{151;152}))*2))+(SUMPRODUCT((COUNTIF(C13:AG13,{20;21}))*2))+(SUMPRODUCT((COUNTIF(C13:AG13,{22;23}))*2))+(SUMPRODUCT((COUNTIF(C13:AG13,{24;25}))*2))+(SUMPRODUCT((COUNTIF(C13:AG13,{53;54}))*2))+(SUMPRODUCT((COUNTIF(C13:AG13,{653;654}))*2))+(SUMPRODUCT((COUNTIF(C13:AG13,{753;754}))*2))+(SUMPRODUCT((COUNTIF(C13:AG13,{801;802}))*2))+(SUMPRODUCT((COUNTIF(C13:AG13,{55;56}))*8))+(SUMPRODUCT((COUNTIF(C13:AG13,{655;656}))*8))+(SUMPRODUCT((COUNTIF(C13:AG13,{755;756}))*8))</f>
        <v>0</v>
      </c>
      <c r="T29" s="201"/>
      <c r="U29" s="202">
        <f>(SUMPRODUCT((COUNTIF($C13:$AG13,{671;672}))))+(SUMPRODUCT((COUNTIF($C13:$AG13,{673;676}))))+(SUMPRODUCT((COUNTIF($C13:$AG13,{611;612}))))+(SUMPRODUCT((COUNTIF($C13:$AG13,{613;698}))))+(SUMPRODUCT((COUNTIF($C13:$AG13,{681;682}))))+(SUMPRODUCT((COUNTIF($C13:$AG13,{683;697}))))+(SUMPRODUCT((COUNTIF($C13:$AG13,{653;654}))))+(SUMPRODUCT((COUNTIF($C13:$AG13,{655;656}))))+(SUMPRODUCT((COUNTIF($C13:$AG13,{801;802}))))</f>
        <v>0</v>
      </c>
      <c r="V29" s="202"/>
      <c r="W29" s="211">
        <f>(SUMPRODUCT((COUNTIF($C13:$AG13,{771;772}))))+(SUMPRODUCT((COUNTIF($C13:$AG13,{773;776}))))+(SUMPRODUCT((COUNTIF($C13:$AG13,{711;712}))))+(SUMPRODUCT((COUNTIF($C13:$AG13,{713;798}))))+(SUMPRODUCT((COUNTIF($C13:$AG13,{781;782}))))+(SUMPRODUCT((COUNTIF($C13:$AG13,{783;797}))))+(SUMPRODUCT((COUNTIF($C13:$AG13,{753;754}))))+(SUMPRODUCT((COUNTIF($C13:$AG13,{783;797}))))+(SUMPRODUCT((COUNTIF($C13:$AG13,{755;756}))))+(SUMPRODUCT((COUNTIF($C13:$AG13,{801;802}))))</f>
        <v>0</v>
      </c>
      <c r="X29" s="211"/>
      <c r="Y29" s="215">
        <f>(SUMPRODUCT((COUNTIF($C13:$AG13,{681;682}))))+(SUMPRODUCT((COUNTIF($C13:$AG13,{781;782}))))+(SUMPRODUCT((COUNTIF($C13:$AG13,{683;783}))))+(SUMPRODUCT((COUNTIF($C13:$AG13,{81;82}))))+(SUMPRODUCT((COUNTIF($C13:$AG13,{50;51}))))</f>
        <v>0</v>
      </c>
      <c r="Z29" s="215"/>
      <c r="AA29" s="225">
        <v>0</v>
      </c>
      <c r="AB29" s="226"/>
      <c r="AC29" s="221">
        <f t="shared" si="11"/>
        <v>0</v>
      </c>
      <c r="AD29" s="222"/>
      <c r="AE29" s="283">
        <f t="shared" si="8"/>
        <v>0</v>
      </c>
      <c r="AF29" s="284"/>
      <c r="AG29" s="233">
        <f t="shared" si="9"/>
        <v>0</v>
      </c>
      <c r="AH29" s="234"/>
      <c r="AI29" s="260">
        <f t="shared" si="10"/>
        <v>0</v>
      </c>
      <c r="AJ29" s="261"/>
      <c r="AK29" s="3"/>
    </row>
    <row r="30" spans="1:44" ht="16" thickTop="1">
      <c r="A30" s="163" t="s">
        <v>18</v>
      </c>
      <c r="B30" s="164"/>
      <c r="C30" s="167">
        <f>SUM(C18:D29)</f>
        <v>0</v>
      </c>
      <c r="D30" s="168"/>
      <c r="E30" s="168"/>
      <c r="F30" s="176">
        <f>SUM(F18:G29)</f>
        <v>1</v>
      </c>
      <c r="G30" s="176"/>
      <c r="H30" s="176"/>
      <c r="I30" s="179"/>
      <c r="J30" s="179"/>
      <c r="K30" s="184">
        <f>SUM(K18:L29)</f>
        <v>0</v>
      </c>
      <c r="L30" s="184"/>
      <c r="M30" s="190">
        <f>SUM(M18:N29)</f>
        <v>0</v>
      </c>
      <c r="N30" s="190"/>
      <c r="O30" s="193">
        <f>SUM(O18:P29)</f>
        <v>0</v>
      </c>
      <c r="P30" s="193"/>
      <c r="Q30" s="205">
        <f>SUM(Q18:R29)</f>
        <v>2</v>
      </c>
      <c r="R30" s="205"/>
      <c r="S30" s="207">
        <f>SUM(S18:T29)</f>
        <v>2</v>
      </c>
      <c r="T30" s="207"/>
      <c r="U30" s="209">
        <f>SUM(U18:V29)</f>
        <v>0</v>
      </c>
      <c r="V30" s="209"/>
      <c r="W30" s="212">
        <f>SUM(W18:X29)</f>
        <v>0</v>
      </c>
      <c r="X30" s="212"/>
      <c r="Y30" s="176">
        <f>SUM(Y18:Z29)</f>
        <v>0</v>
      </c>
      <c r="Z30" s="176"/>
      <c r="AA30" s="227">
        <f>SUM(AA18:AB29)</f>
        <v>0</v>
      </c>
      <c r="AB30" s="228"/>
      <c r="AC30" s="235">
        <f>SUM(AC18:AD29)</f>
        <v>0</v>
      </c>
      <c r="AD30" s="236"/>
      <c r="AE30" s="285">
        <f>SUM(AE18:AF29)</f>
        <v>0</v>
      </c>
      <c r="AF30" s="286"/>
      <c r="AG30" s="262">
        <f>SUM(AG18:AH29)</f>
        <v>0</v>
      </c>
      <c r="AH30" s="263"/>
      <c r="AI30" s="266">
        <f>SUM(AI18:AJ29)</f>
        <v>0</v>
      </c>
      <c r="AJ30" s="267"/>
      <c r="AK30" s="3"/>
    </row>
    <row r="31" spans="1:44" ht="16" thickBot="1">
      <c r="A31" s="165"/>
      <c r="B31" s="166"/>
      <c r="C31" s="169"/>
      <c r="D31" s="170"/>
      <c r="E31" s="170"/>
      <c r="F31" s="177"/>
      <c r="G31" s="177"/>
      <c r="H31" s="177"/>
      <c r="I31" s="180"/>
      <c r="J31" s="180"/>
      <c r="K31" s="185"/>
      <c r="L31" s="185"/>
      <c r="M31" s="191"/>
      <c r="N31" s="191"/>
      <c r="O31" s="194"/>
      <c r="P31" s="194"/>
      <c r="Q31" s="206"/>
      <c r="R31" s="206"/>
      <c r="S31" s="208"/>
      <c r="T31" s="208"/>
      <c r="U31" s="210"/>
      <c r="V31" s="210"/>
      <c r="W31" s="213"/>
      <c r="X31" s="213"/>
      <c r="Y31" s="177"/>
      <c r="Z31" s="177"/>
      <c r="AA31" s="229"/>
      <c r="AB31" s="230"/>
      <c r="AC31" s="237"/>
      <c r="AD31" s="238"/>
      <c r="AE31" s="287"/>
      <c r="AF31" s="283"/>
      <c r="AG31" s="264"/>
      <c r="AH31" s="265"/>
      <c r="AI31" s="268"/>
      <c r="AJ31" s="269"/>
      <c r="AK31" s="3"/>
    </row>
    <row r="32" spans="1:44" ht="16" thickTop="1"/>
    <row r="33" spans="3:40">
      <c r="AH33" s="151"/>
      <c r="AI33" s="151"/>
      <c r="AJ33" s="3"/>
      <c r="AK33" s="3"/>
      <c r="AL33" s="3"/>
      <c r="AM33" s="3"/>
      <c r="AN33" s="3"/>
    </row>
    <row r="34" spans="3:40">
      <c r="C34" s="270" t="s">
        <v>62</v>
      </c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  <c r="T34" s="270"/>
      <c r="U34" s="270"/>
      <c r="V34" s="270"/>
      <c r="W34" s="270"/>
      <c r="X34" s="270"/>
      <c r="Y34" s="270"/>
      <c r="Z34" s="270"/>
      <c r="AA34" s="270"/>
      <c r="AB34" s="270"/>
      <c r="AC34" s="270"/>
      <c r="AD34" s="270"/>
      <c r="AE34" s="270"/>
      <c r="AF34" s="270"/>
      <c r="AG34" s="26"/>
      <c r="AH34" s="26"/>
      <c r="AI34" s="26"/>
      <c r="AJ34" s="26"/>
      <c r="AK34" s="26"/>
      <c r="AL34" s="26"/>
      <c r="AM34" s="4"/>
      <c r="AN34" s="4"/>
    </row>
    <row r="35" spans="3:40"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1"/>
      <c r="T35" s="271"/>
      <c r="U35" s="271"/>
      <c r="V35" s="271"/>
      <c r="W35" s="271"/>
      <c r="X35" s="271"/>
      <c r="Y35" s="271"/>
      <c r="Z35" s="271"/>
      <c r="AA35" s="271"/>
      <c r="AB35" s="271"/>
      <c r="AC35" s="271"/>
      <c r="AD35" s="271"/>
      <c r="AE35" s="271"/>
      <c r="AF35" s="271"/>
      <c r="AG35" s="27"/>
      <c r="AH35" s="27"/>
      <c r="AI35" s="27"/>
      <c r="AJ35" s="27"/>
      <c r="AK35" s="27"/>
      <c r="AL35" s="27"/>
      <c r="AM35" s="4"/>
      <c r="AN35" s="4"/>
    </row>
    <row r="36" spans="3:40">
      <c r="C36" s="272" t="s">
        <v>63</v>
      </c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2"/>
      <c r="T36" s="272"/>
      <c r="U36" s="272"/>
      <c r="V36" s="272"/>
      <c r="W36" s="272"/>
      <c r="X36" s="272"/>
      <c r="Y36" s="272"/>
      <c r="Z36" s="272"/>
      <c r="AA36" s="272"/>
      <c r="AB36" s="272"/>
      <c r="AC36" s="272"/>
      <c r="AD36" s="272"/>
      <c r="AE36" s="272"/>
      <c r="AF36" s="272"/>
      <c r="AG36" s="28"/>
      <c r="AH36" s="28"/>
      <c r="AI36" s="28"/>
      <c r="AJ36" s="28"/>
      <c r="AK36" s="28"/>
      <c r="AL36" s="28"/>
      <c r="AM36" s="4"/>
      <c r="AN36" s="4"/>
    </row>
    <row r="37" spans="3:40" ht="16">
      <c r="C37" s="273">
        <v>-2.1369863009999999</v>
      </c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3"/>
      <c r="T37" s="273"/>
      <c r="U37" s="273"/>
      <c r="V37" s="273"/>
      <c r="W37" s="273"/>
      <c r="X37" s="273"/>
      <c r="Y37" s="273"/>
      <c r="Z37" s="273"/>
      <c r="AA37" s="273"/>
      <c r="AB37" s="273"/>
      <c r="AC37" s="273"/>
      <c r="AD37" s="273"/>
      <c r="AE37" s="273"/>
      <c r="AF37" s="273"/>
      <c r="AG37" s="29"/>
      <c r="AH37" s="29"/>
      <c r="AI37" s="29"/>
      <c r="AJ37" s="29"/>
      <c r="AK37" s="29"/>
      <c r="AL37" s="29"/>
      <c r="AM37" s="4"/>
      <c r="AN37" s="4"/>
    </row>
    <row r="38" spans="3:40">
      <c r="C38" s="274" t="s">
        <v>65</v>
      </c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  <c r="Z38" s="274"/>
      <c r="AA38" s="274"/>
      <c r="AB38" s="274"/>
      <c r="AC38" s="274"/>
      <c r="AD38" s="274"/>
      <c r="AE38" s="274"/>
      <c r="AF38" s="274"/>
      <c r="AG38" s="30"/>
      <c r="AH38" s="30"/>
      <c r="AI38" s="30"/>
      <c r="AJ38" s="30"/>
      <c r="AK38" s="30"/>
      <c r="AL38" s="30"/>
      <c r="AM38" s="4"/>
      <c r="AN38" s="4"/>
    </row>
    <row r="39" spans="3:40" ht="16">
      <c r="C39" s="273">
        <v>-2</v>
      </c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273"/>
      <c r="U39" s="273"/>
      <c r="V39" s="273"/>
      <c r="W39" s="273"/>
      <c r="X39" s="273"/>
      <c r="Y39" s="273"/>
      <c r="Z39" s="273"/>
      <c r="AA39" s="273"/>
      <c r="AB39" s="273"/>
      <c r="AC39" s="273"/>
      <c r="AD39" s="273"/>
      <c r="AE39" s="273"/>
      <c r="AF39" s="273"/>
      <c r="AG39" s="29"/>
      <c r="AH39" s="29"/>
      <c r="AI39" s="29"/>
      <c r="AJ39" s="29"/>
      <c r="AK39" s="29"/>
      <c r="AL39" s="29"/>
      <c r="AM39" s="4"/>
      <c r="AN39" s="4"/>
    </row>
    <row r="40" spans="3:40">
      <c r="C40" s="270" t="s">
        <v>64</v>
      </c>
      <c r="D40" s="270"/>
      <c r="E40" s="270"/>
      <c r="F40" s="270"/>
      <c r="G40" s="270"/>
      <c r="H40" s="270"/>
      <c r="I40" s="270"/>
      <c r="J40" s="270"/>
      <c r="K40" s="270"/>
      <c r="L40" s="270"/>
      <c r="M40" s="270"/>
      <c r="N40" s="270"/>
      <c r="O40" s="270"/>
      <c r="P40" s="270"/>
      <c r="Q40" s="270"/>
      <c r="R40" s="270"/>
      <c r="S40" s="270"/>
      <c r="T40" s="270"/>
      <c r="U40" s="270"/>
      <c r="V40" s="270"/>
      <c r="W40" s="270"/>
      <c r="X40" s="270"/>
      <c r="Y40" s="270"/>
      <c r="Z40" s="270"/>
      <c r="AA40" s="270"/>
      <c r="AB40" s="270"/>
      <c r="AC40" s="270"/>
      <c r="AD40" s="270"/>
      <c r="AE40" s="270"/>
      <c r="AF40" s="270"/>
      <c r="AG40" s="26"/>
      <c r="AH40" s="26"/>
      <c r="AI40" s="26"/>
      <c r="AJ40" s="26"/>
      <c r="AK40" s="26"/>
      <c r="AL40" s="26"/>
      <c r="AM40" s="4"/>
      <c r="AN40" s="4"/>
    </row>
    <row r="41" spans="3:40">
      <c r="AH41" s="4"/>
      <c r="AI41" s="4"/>
      <c r="AJ41" s="4"/>
      <c r="AK41" s="3"/>
      <c r="AL41" s="4"/>
      <c r="AM41" s="4"/>
      <c r="AN41" s="4"/>
    </row>
    <row r="42" spans="3:40">
      <c r="AH42" s="4"/>
      <c r="AI42" s="4"/>
      <c r="AJ42" s="4"/>
      <c r="AK42" s="3"/>
      <c r="AL42" s="4"/>
      <c r="AM42" s="4"/>
      <c r="AN42" s="4"/>
    </row>
    <row r="43" spans="3:40">
      <c r="AH43" s="4"/>
      <c r="AI43" s="4"/>
      <c r="AJ43" s="4"/>
      <c r="AK43" s="3"/>
      <c r="AL43" s="4"/>
      <c r="AM43" s="4"/>
      <c r="AN43" s="4"/>
    </row>
  </sheetData>
  <mergeCells count="304">
    <mergeCell ref="C34:AF34"/>
    <mergeCell ref="C35:AF35"/>
    <mergeCell ref="C36:AF36"/>
    <mergeCell ref="C37:AF37"/>
    <mergeCell ref="C38:AF38"/>
    <mergeCell ref="C39:AF39"/>
    <mergeCell ref="C40:AF40"/>
    <mergeCell ref="AO1:AP1"/>
    <mergeCell ref="AM4:AN4"/>
    <mergeCell ref="AM26:AN27"/>
    <mergeCell ref="AE27:AF27"/>
    <mergeCell ref="AE28:AF28"/>
    <mergeCell ref="AE29:AF29"/>
    <mergeCell ref="AE30:AF31"/>
    <mergeCell ref="AM1:AN1"/>
    <mergeCell ref="AM2:AN2"/>
    <mergeCell ref="AM3:AN3"/>
    <mergeCell ref="AM5:AN5"/>
    <mergeCell ref="AM6:AN6"/>
    <mergeCell ref="AM7:AN7"/>
    <mergeCell ref="AM8:AN8"/>
    <mergeCell ref="AM9:AN9"/>
    <mergeCell ref="AM10:AN10"/>
    <mergeCell ref="AM11:AN11"/>
    <mergeCell ref="AM12:AN12"/>
    <mergeCell ref="AM13:AN13"/>
    <mergeCell ref="AH9:AK9"/>
    <mergeCell ref="AH10:AK10"/>
    <mergeCell ref="AH11:AK11"/>
    <mergeCell ref="AH12:AK12"/>
    <mergeCell ref="AH13:AK13"/>
    <mergeCell ref="AH33:AI33"/>
    <mergeCell ref="AI21:AJ21"/>
    <mergeCell ref="AG17:AH17"/>
    <mergeCell ref="AG18:AH18"/>
    <mergeCell ref="AG19:AH19"/>
    <mergeCell ref="AG20:AH20"/>
    <mergeCell ref="AG21:AH21"/>
    <mergeCell ref="AG22:AH22"/>
    <mergeCell ref="AG23:AH23"/>
    <mergeCell ref="AG24:AH24"/>
    <mergeCell ref="AG25:AH25"/>
    <mergeCell ref="AI26:AJ26"/>
    <mergeCell ref="AI27:AJ27"/>
    <mergeCell ref="AI28:AJ28"/>
    <mergeCell ref="AI29:AJ29"/>
    <mergeCell ref="AG30:AH31"/>
    <mergeCell ref="AI30:AJ31"/>
    <mergeCell ref="AG26:AH26"/>
    <mergeCell ref="AG27:AH27"/>
    <mergeCell ref="AG28:AH28"/>
    <mergeCell ref="AG29:AH29"/>
    <mergeCell ref="AC29:AD29"/>
    <mergeCell ref="AC30:AD31"/>
    <mergeCell ref="AE17:AF17"/>
    <mergeCell ref="AE18:AF18"/>
    <mergeCell ref="AE19:AF19"/>
    <mergeCell ref="AE20:AF20"/>
    <mergeCell ref="AE21:AF21"/>
    <mergeCell ref="AE22:AF22"/>
    <mergeCell ref="AE23:AF23"/>
    <mergeCell ref="AE24:AF24"/>
    <mergeCell ref="AC23:AD23"/>
    <mergeCell ref="AC24:AD24"/>
    <mergeCell ref="AC25:AD25"/>
    <mergeCell ref="AC26:AD26"/>
    <mergeCell ref="AC27:AD27"/>
    <mergeCell ref="AC28:AD28"/>
    <mergeCell ref="AC17:AD17"/>
    <mergeCell ref="AC18:AD18"/>
    <mergeCell ref="AC19:AD19"/>
    <mergeCell ref="AC20:AD20"/>
    <mergeCell ref="AC21:AD21"/>
    <mergeCell ref="AC22:AD22"/>
    <mergeCell ref="AE25:AF25"/>
    <mergeCell ref="AE26:AF26"/>
    <mergeCell ref="AA27:AB27"/>
    <mergeCell ref="AA28:AB28"/>
    <mergeCell ref="AA29:AB29"/>
    <mergeCell ref="Y30:Z31"/>
    <mergeCell ref="AA30:AB31"/>
    <mergeCell ref="Y28:Z28"/>
    <mergeCell ref="Y29:Z29"/>
    <mergeCell ref="Y26:Z26"/>
    <mergeCell ref="Y27:Z27"/>
    <mergeCell ref="Y17:Z17"/>
    <mergeCell ref="AA17:AB17"/>
    <mergeCell ref="Y18:Z18"/>
    <mergeCell ref="Y19:Z19"/>
    <mergeCell ref="Y20:Z20"/>
    <mergeCell ref="Y21:Z21"/>
    <mergeCell ref="W24:X24"/>
    <mergeCell ref="W25:X25"/>
    <mergeCell ref="W26:X26"/>
    <mergeCell ref="AA18:AB18"/>
    <mergeCell ref="AA19:AB19"/>
    <mergeCell ref="AA20:AB20"/>
    <mergeCell ref="AA21:AB21"/>
    <mergeCell ref="AA22:AB22"/>
    <mergeCell ref="AA23:AB23"/>
    <mergeCell ref="AA24:AB24"/>
    <mergeCell ref="AA25:AB25"/>
    <mergeCell ref="Y22:Z22"/>
    <mergeCell ref="Y23:Z23"/>
    <mergeCell ref="Y24:Z24"/>
    <mergeCell ref="Y25:Z25"/>
    <mergeCell ref="W17:X17"/>
    <mergeCell ref="AA26:AB26"/>
    <mergeCell ref="Q30:R31"/>
    <mergeCell ref="S30:T31"/>
    <mergeCell ref="U30:V31"/>
    <mergeCell ref="Q29:R29"/>
    <mergeCell ref="W27:X27"/>
    <mergeCell ref="W28:X28"/>
    <mergeCell ref="W29:X29"/>
    <mergeCell ref="W18:X18"/>
    <mergeCell ref="W19:X19"/>
    <mergeCell ref="W20:X20"/>
    <mergeCell ref="W21:X21"/>
    <mergeCell ref="W22:X22"/>
    <mergeCell ref="W23:X23"/>
    <mergeCell ref="W30:X31"/>
    <mergeCell ref="U18:V18"/>
    <mergeCell ref="U19:V19"/>
    <mergeCell ref="U20:V20"/>
    <mergeCell ref="U21:V21"/>
    <mergeCell ref="U22:V22"/>
    <mergeCell ref="U23:V23"/>
    <mergeCell ref="S24:T24"/>
    <mergeCell ref="S25:T25"/>
    <mergeCell ref="S26:T26"/>
    <mergeCell ref="S27:T27"/>
    <mergeCell ref="S28:T28"/>
    <mergeCell ref="S29:T29"/>
    <mergeCell ref="U24:V24"/>
    <mergeCell ref="U25:V25"/>
    <mergeCell ref="U26:V26"/>
    <mergeCell ref="U27:V27"/>
    <mergeCell ref="U28:V28"/>
    <mergeCell ref="U29:V29"/>
    <mergeCell ref="S17:T17"/>
    <mergeCell ref="U17:V17"/>
    <mergeCell ref="S18:T18"/>
    <mergeCell ref="S19:T19"/>
    <mergeCell ref="S20:T20"/>
    <mergeCell ref="S21:T21"/>
    <mergeCell ref="S22:T22"/>
    <mergeCell ref="S23:T23"/>
    <mergeCell ref="Q23:R23"/>
    <mergeCell ref="Q24:R24"/>
    <mergeCell ref="Q25:R25"/>
    <mergeCell ref="Q26:R26"/>
    <mergeCell ref="Q27:R27"/>
    <mergeCell ref="Q28:R28"/>
    <mergeCell ref="O26:P26"/>
    <mergeCell ref="O27:P27"/>
    <mergeCell ref="O28:P28"/>
    <mergeCell ref="Q17:R17"/>
    <mergeCell ref="Q18:R18"/>
    <mergeCell ref="Q19:R19"/>
    <mergeCell ref="Q20:R20"/>
    <mergeCell ref="Q21:R21"/>
    <mergeCell ref="Q22:R22"/>
    <mergeCell ref="O20:P20"/>
    <mergeCell ref="O21:P21"/>
    <mergeCell ref="O22:P22"/>
    <mergeCell ref="M26:N26"/>
    <mergeCell ref="M27:N27"/>
    <mergeCell ref="M28:N28"/>
    <mergeCell ref="M29:N29"/>
    <mergeCell ref="M30:N31"/>
    <mergeCell ref="O17:P17"/>
    <mergeCell ref="O30:P31"/>
    <mergeCell ref="O18:P18"/>
    <mergeCell ref="O19:P19"/>
    <mergeCell ref="O29:P29"/>
    <mergeCell ref="O23:P23"/>
    <mergeCell ref="O24:P24"/>
    <mergeCell ref="O25:P25"/>
    <mergeCell ref="M17:N17"/>
    <mergeCell ref="M18:N18"/>
    <mergeCell ref="M19:N19"/>
    <mergeCell ref="M20:N20"/>
    <mergeCell ref="M21:N21"/>
    <mergeCell ref="M22:N22"/>
    <mergeCell ref="M23:N23"/>
    <mergeCell ref="M24:N24"/>
    <mergeCell ref="M25:N25"/>
    <mergeCell ref="F30:H31"/>
    <mergeCell ref="I17:J17"/>
    <mergeCell ref="I30:J31"/>
    <mergeCell ref="K17:L17"/>
    <mergeCell ref="K18:L18"/>
    <mergeCell ref="K19:L19"/>
    <mergeCell ref="K20:L20"/>
    <mergeCell ref="K21:L21"/>
    <mergeCell ref="K22:L22"/>
    <mergeCell ref="K23:L23"/>
    <mergeCell ref="F24:G24"/>
    <mergeCell ref="F25:G25"/>
    <mergeCell ref="F26:G26"/>
    <mergeCell ref="F27:G27"/>
    <mergeCell ref="F28:G28"/>
    <mergeCell ref="F29:G29"/>
    <mergeCell ref="K30:L31"/>
    <mergeCell ref="K24:L24"/>
    <mergeCell ref="K25:L25"/>
    <mergeCell ref="K26:L26"/>
    <mergeCell ref="K27:L27"/>
    <mergeCell ref="K28:L28"/>
    <mergeCell ref="K29:L29"/>
    <mergeCell ref="A30:B31"/>
    <mergeCell ref="C30:E31"/>
    <mergeCell ref="F17:H17"/>
    <mergeCell ref="F18:G18"/>
    <mergeCell ref="F19:G19"/>
    <mergeCell ref="F20:G20"/>
    <mergeCell ref="F21:G21"/>
    <mergeCell ref="F22:G22"/>
    <mergeCell ref="F23:G23"/>
    <mergeCell ref="C24:D24"/>
    <mergeCell ref="C25:D25"/>
    <mergeCell ref="C26:D26"/>
    <mergeCell ref="C27:D27"/>
    <mergeCell ref="C28:D28"/>
    <mergeCell ref="C29:D29"/>
    <mergeCell ref="C18:D18"/>
    <mergeCell ref="C19:D19"/>
    <mergeCell ref="C20:D20"/>
    <mergeCell ref="C21:D21"/>
    <mergeCell ref="C22:D22"/>
    <mergeCell ref="C23:D23"/>
    <mergeCell ref="A24:B24"/>
    <mergeCell ref="A25:B25"/>
    <mergeCell ref="A26:B26"/>
    <mergeCell ref="A27:B27"/>
    <mergeCell ref="A28:B28"/>
    <mergeCell ref="A29:B29"/>
    <mergeCell ref="A18:B18"/>
    <mergeCell ref="A19:B19"/>
    <mergeCell ref="A20:B20"/>
    <mergeCell ref="A21:B21"/>
    <mergeCell ref="A22:B22"/>
    <mergeCell ref="A23:B23"/>
    <mergeCell ref="A17:B17"/>
    <mergeCell ref="C17:E17"/>
    <mergeCell ref="A1:B1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M20:AN20"/>
    <mergeCell ref="AO20:AO21"/>
    <mergeCell ref="AP20:AP21"/>
    <mergeCell ref="AQ20:AQ21"/>
    <mergeCell ref="AR20:AR21"/>
    <mergeCell ref="AM21:AN21"/>
    <mergeCell ref="AI25:AJ25"/>
    <mergeCell ref="AM17:AN17"/>
    <mergeCell ref="AM18:AN18"/>
    <mergeCell ref="AO18:AO19"/>
    <mergeCell ref="AP18:AP19"/>
    <mergeCell ref="AM22:AN22"/>
    <mergeCell ref="AO22:AO23"/>
    <mergeCell ref="AP22:AP23"/>
    <mergeCell ref="AI22:AJ22"/>
    <mergeCell ref="AI23:AJ23"/>
    <mergeCell ref="AI24:AJ24"/>
    <mergeCell ref="AI17:AJ17"/>
    <mergeCell ref="AI18:AJ18"/>
    <mergeCell ref="AI19:AJ19"/>
    <mergeCell ref="AI20:AJ20"/>
    <mergeCell ref="AH1:AK1"/>
    <mergeCell ref="AO26:AO27"/>
    <mergeCell ref="AP26:AP27"/>
    <mergeCell ref="AQ26:AQ27"/>
    <mergeCell ref="AR26:AR27"/>
    <mergeCell ref="AH2:AK2"/>
    <mergeCell ref="AH3:AK3"/>
    <mergeCell ref="AH4:AK4"/>
    <mergeCell ref="AH5:AK5"/>
    <mergeCell ref="AH6:AK6"/>
    <mergeCell ref="AH7:AK7"/>
    <mergeCell ref="AH8:AK8"/>
    <mergeCell ref="AQ22:AQ23"/>
    <mergeCell ref="AR22:AR23"/>
    <mergeCell ref="AM23:AN23"/>
    <mergeCell ref="AM24:AN24"/>
    <mergeCell ref="AO24:AO25"/>
    <mergeCell ref="AP24:AP25"/>
    <mergeCell ref="AQ24:AQ25"/>
    <mergeCell ref="AR24:AR25"/>
    <mergeCell ref="AM25:AN25"/>
    <mergeCell ref="AQ18:AQ19"/>
    <mergeCell ref="AR18:AR19"/>
    <mergeCell ref="AM19:AN19"/>
  </mergeCells>
  <conditionalFormatting sqref="AP2 AP2:AP14">
    <cfRule type="expression" dxfId="5" priority="11">
      <formula>COUNTIF($AP2,"&gt;19")</formula>
    </cfRule>
  </conditionalFormatting>
  <conditionalFormatting sqref="C2:AG13">
    <cfRule type="containsText" dxfId="4" priority="3" operator="containsText" text="MM">
      <formula>NOT(ISERROR(SEARCH("MM",C2)))</formula>
    </cfRule>
    <cfRule type="beginsWith" dxfId="3" priority="2" operator="beginsWith" text="A">
      <formula>LEFT(C2,LEN("A"))="A"</formula>
    </cfRule>
    <cfRule type="containsText" dxfId="2" priority="4" operator="containsText" text="A">
      <formula>NOT(ISERROR(SEARCH("A",C2)))</formula>
    </cfRule>
    <cfRule type="containsText" dxfId="1" priority="5" operator="containsText" text="M">
      <formula>NOT(ISERROR(SEARCH("M",C2)))</formula>
    </cfRule>
    <cfRule type="containsText" dxfId="0" priority="1" operator="containsText" text="Z">
      <formula>NOT(ISERROR(SEARCH("Z",C2)))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 Callens</dc:creator>
  <cp:lastModifiedBy>Gilles Callens</cp:lastModifiedBy>
  <dcterms:created xsi:type="dcterms:W3CDTF">2013-09-30T12:08:45Z</dcterms:created>
  <dcterms:modified xsi:type="dcterms:W3CDTF">2013-11-22T04:28:53Z</dcterms:modified>
</cp:coreProperties>
</file>