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20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tables/table13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showPivotChartFilter="1" defaultThemeVersion="124226"/>
  <bookViews>
    <workbookView xWindow="120" yWindow="45" windowWidth="15135" windowHeight="8130" tabRatio="625" activeTab="5"/>
  </bookViews>
  <sheets>
    <sheet name="mes donnees" sheetId="8" r:id="rId1"/>
    <sheet name="achats" sheetId="5" r:id="rId2"/>
    <sheet name="TCD FAMILLES" sheetId="33" r:id="rId3"/>
    <sheet name="TCD ARTICLES" sheetId="34" r:id="rId4"/>
    <sheet name="ventes" sheetId="6" r:id="rId5"/>
    <sheet name="mouvement interne" sheetId="7" r:id="rId6"/>
    <sheet name="ECRANS" sheetId="14" r:id="rId7"/>
    <sheet name="SUPPORTS" sheetId="29" r:id="rId8"/>
    <sheet name="REFRIGERATEURS" sheetId="15" r:id="rId9"/>
    <sheet name="ACCESSOIRES" sheetId="9" r:id="rId10"/>
    <sheet name="MLetLV" sheetId="16" r:id="rId11"/>
    <sheet name="TELetTABLETTE" sheetId="18" r:id="rId12"/>
    <sheet name="ASPIRATEURS" sheetId="19" r:id="rId13"/>
    <sheet name="CLIMATISEURS" sheetId="20" r:id="rId14"/>
    <sheet name="HTetDVDetBD" sheetId="23" r:id="rId15"/>
    <sheet name="TABLES" sheetId="24" r:id="rId16"/>
    <sheet name="MICROONDE" sheetId="21" r:id="rId17"/>
    <sheet name="DIVERS" sheetId="22" r:id="rId18"/>
    <sheet name="CAMERASetPCetIMPRIM" sheetId="27" r:id="rId19"/>
    <sheet name="PLAQUEetFOURS" sheetId="17" r:id="rId20"/>
    <sheet name="HANZ" sheetId="25" r:id="rId21"/>
    <sheet name="UNIONTECH" sheetId="26" r:id="rId22"/>
    <sheet name="KROHLER" sheetId="28" r:id="rId23"/>
  </sheets>
  <definedNames>
    <definedName name="_xlnm._FilterDatabase" localSheetId="1" hidden="1">achats!$A$1:$K$69</definedName>
    <definedName name="_xlnm._FilterDatabase" localSheetId="4" hidden="1">ventes!$A$1:$K$371</definedName>
    <definedName name="COLA">'mes donnees'!$A:$A</definedName>
    <definedName name="FAMILLES">OFFSET('mes donnees'!$A$2,,,COUNTA(COLA)-1)</definedName>
    <definedName name="LIGNE1">'mes donnees'!$1:$1</definedName>
  </definedNames>
  <calcPr calcId="124519"/>
  <pivotCaches>
    <pivotCache cacheId="0" r:id="rId24"/>
  </pivotCaches>
</workbook>
</file>

<file path=xl/calcChain.xml><?xml version="1.0" encoding="utf-8"?>
<calcChain xmlns="http://schemas.openxmlformats.org/spreadsheetml/2006/main">
  <c r="G80" i="5"/>
  <c r="L80"/>
  <c r="G79"/>
  <c r="L79"/>
  <c r="G78"/>
  <c r="L78"/>
  <c r="G371" i="6"/>
  <c r="L371"/>
  <c r="G370"/>
  <c r="L370"/>
  <c r="G369"/>
  <c r="L369"/>
  <c r="G368"/>
  <c r="L368"/>
  <c r="G367"/>
  <c r="L367"/>
  <c r="G366"/>
  <c r="L366"/>
  <c r="G365"/>
  <c r="L365"/>
  <c r="G364"/>
  <c r="L364"/>
  <c r="G363"/>
  <c r="L363"/>
  <c r="G362"/>
  <c r="L362"/>
  <c r="G361"/>
  <c r="L361"/>
  <c r="G360"/>
  <c r="L360"/>
  <c r="G359"/>
  <c r="L359"/>
  <c r="G358"/>
  <c r="L358"/>
  <c r="G357"/>
  <c r="L357"/>
  <c r="G356"/>
  <c r="L356"/>
  <c r="G77" i="5"/>
  <c r="L77"/>
  <c r="L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2" i="6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G76" i="5" l="1"/>
  <c r="B20" i="28"/>
  <c r="J20" s="1"/>
  <c r="G20"/>
  <c r="I20"/>
  <c r="B19" i="26"/>
  <c r="I19" s="1"/>
  <c r="G19"/>
  <c r="H19"/>
  <c r="B38" i="25"/>
  <c r="I38" s="1"/>
  <c r="G38"/>
  <c r="H38"/>
  <c r="L38"/>
  <c r="B7" i="17"/>
  <c r="I7" s="1"/>
  <c r="G7"/>
  <c r="H7"/>
  <c r="L7"/>
  <c r="B29" i="27"/>
  <c r="I29" s="1"/>
  <c r="G29"/>
  <c r="H29"/>
  <c r="J29"/>
  <c r="L29"/>
  <c r="B90" i="22"/>
  <c r="I90" s="1"/>
  <c r="G90"/>
  <c r="H90"/>
  <c r="M90"/>
  <c r="B10" i="21"/>
  <c r="I10" s="1"/>
  <c r="G10"/>
  <c r="H10"/>
  <c r="J10"/>
  <c r="L10"/>
  <c r="B17" i="24"/>
  <c r="I17" s="1"/>
  <c r="G17"/>
  <c r="H17"/>
  <c r="B27" i="23"/>
  <c r="I27" s="1"/>
  <c r="G27"/>
  <c r="H27"/>
  <c r="B23" i="20"/>
  <c r="I23" s="1"/>
  <c r="G23"/>
  <c r="H23"/>
  <c r="L23"/>
  <c r="B7" i="19"/>
  <c r="G7"/>
  <c r="H7"/>
  <c r="B24" i="18"/>
  <c r="I24" s="1"/>
  <c r="G24"/>
  <c r="H24"/>
  <c r="L24"/>
  <c r="B27" i="16"/>
  <c r="G27"/>
  <c r="H27"/>
  <c r="B39" i="15"/>
  <c r="L39" s="1"/>
  <c r="G39"/>
  <c r="H39"/>
  <c r="B27" i="29"/>
  <c r="I27" s="1"/>
  <c r="G27"/>
  <c r="H27"/>
  <c r="L27"/>
  <c r="B59" i="9"/>
  <c r="L59" s="1"/>
  <c r="G59"/>
  <c r="H59"/>
  <c r="B23" i="18"/>
  <c r="I23" s="1"/>
  <c r="G23"/>
  <c r="G75" i="5"/>
  <c r="G74"/>
  <c r="G73"/>
  <c r="G72"/>
  <c r="G71"/>
  <c r="G355" i="6"/>
  <c r="G354"/>
  <c r="G353"/>
  <c r="G352"/>
  <c r="G351"/>
  <c r="G350"/>
  <c r="G349"/>
  <c r="G348"/>
  <c r="G347"/>
  <c r="G346"/>
  <c r="G345"/>
  <c r="G344"/>
  <c r="G343"/>
  <c r="G342"/>
  <c r="G341"/>
  <c r="G340"/>
  <c r="B62" i="14"/>
  <c r="G62"/>
  <c r="H62"/>
  <c r="M62"/>
  <c r="G339" i="6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2"/>
  <c r="G70" i="5"/>
  <c r="G3" i="28"/>
  <c r="G4"/>
  <c r="G5"/>
  <c r="G6"/>
  <c r="G7"/>
  <c r="G8"/>
  <c r="G9"/>
  <c r="G10"/>
  <c r="G11"/>
  <c r="G12"/>
  <c r="G13"/>
  <c r="G14"/>
  <c r="G15"/>
  <c r="G16"/>
  <c r="G17"/>
  <c r="G18"/>
  <c r="G19"/>
  <c r="G3" i="26"/>
  <c r="G4"/>
  <c r="G5"/>
  <c r="G6"/>
  <c r="G7"/>
  <c r="G8"/>
  <c r="G9"/>
  <c r="G10"/>
  <c r="G11"/>
  <c r="G12"/>
  <c r="G13"/>
  <c r="G14"/>
  <c r="G15"/>
  <c r="G16"/>
  <c r="G17"/>
  <c r="G18"/>
  <c r="G3" i="25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" i="17"/>
  <c r="G4"/>
  <c r="G5"/>
  <c r="G6"/>
  <c r="G3" i="27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3" i="2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2"/>
  <c r="G3" i="21"/>
  <c r="G4"/>
  <c r="G5"/>
  <c r="G6"/>
  <c r="G7"/>
  <c r="G8"/>
  <c r="G9"/>
  <c r="G3" i="24"/>
  <c r="G4"/>
  <c r="G5"/>
  <c r="G6"/>
  <c r="G7"/>
  <c r="G8"/>
  <c r="G9"/>
  <c r="G10"/>
  <c r="G11"/>
  <c r="G12"/>
  <c r="G13"/>
  <c r="G14"/>
  <c r="G15"/>
  <c r="G16"/>
  <c r="G3" i="2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3" i="20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59" i="14"/>
  <c r="G60"/>
  <c r="G61"/>
  <c r="G3" i="19"/>
  <c r="G4"/>
  <c r="G5"/>
  <c r="G6"/>
  <c r="J27" i="29" l="1"/>
  <c r="J24" i="18"/>
  <c r="J23" i="20"/>
  <c r="L27" i="23"/>
  <c r="L17" i="24"/>
  <c r="K90" i="22"/>
  <c r="J38" i="25"/>
  <c r="L19" i="26"/>
  <c r="M20" i="28"/>
  <c r="I62" i="14"/>
  <c r="K62"/>
  <c r="I39" i="15"/>
  <c r="J39"/>
  <c r="I7" i="19"/>
  <c r="J7"/>
  <c r="I59" i="9"/>
  <c r="J59"/>
  <c r="I27" i="16"/>
  <c r="L27"/>
  <c r="L7" i="19"/>
  <c r="J17" i="24"/>
  <c r="L90" i="22"/>
  <c r="J90"/>
  <c r="J7" i="17"/>
  <c r="K20" i="28"/>
  <c r="J27" i="16"/>
  <c r="J27" i="23"/>
  <c r="J19" i="26"/>
  <c r="L62" i="14"/>
  <c r="J62"/>
  <c r="N90" i="22"/>
  <c r="L20" i="28"/>
  <c r="M19" i="26"/>
  <c r="K19"/>
  <c r="M38" i="25"/>
  <c r="K38"/>
  <c r="M7" i="17"/>
  <c r="K7"/>
  <c r="M29" i="27"/>
  <c r="K29"/>
  <c r="M10" i="21"/>
  <c r="K10"/>
  <c r="M17" i="24"/>
  <c r="K17"/>
  <c r="M27" i="23"/>
  <c r="K27"/>
  <c r="M23" i="20"/>
  <c r="K23"/>
  <c r="M7" i="19"/>
  <c r="K7"/>
  <c r="M24" i="18"/>
  <c r="K24"/>
  <c r="M27" i="16"/>
  <c r="K27"/>
  <c r="M39" i="15"/>
  <c r="K39"/>
  <c r="M27" i="29"/>
  <c r="K27"/>
  <c r="M59" i="9"/>
  <c r="K59"/>
  <c r="L23" i="18"/>
  <c r="J23"/>
  <c r="H23"/>
  <c r="M23"/>
  <c r="K23"/>
  <c r="N62" i="14"/>
  <c r="N38" i="25" l="1"/>
  <c r="N20" i="28"/>
  <c r="N59" i="9"/>
  <c r="N27" i="29"/>
  <c r="N27" i="16"/>
  <c r="N23" i="20"/>
  <c r="N27" i="23"/>
  <c r="N17" i="24"/>
  <c r="N10" i="21"/>
  <c r="N7" i="17"/>
  <c r="N19" i="26"/>
  <c r="N29" i="27"/>
  <c r="N7" i="19"/>
  <c r="N24" i="18"/>
  <c r="N39" i="15"/>
  <c r="N23" i="18"/>
  <c r="B3" i="26"/>
  <c r="B4"/>
  <c r="B5"/>
  <c r="B6"/>
  <c r="B7"/>
  <c r="B8"/>
  <c r="B9"/>
  <c r="B10"/>
  <c r="B11"/>
  <c r="B12"/>
  <c r="B13"/>
  <c r="B14"/>
  <c r="B15"/>
  <c r="B16"/>
  <c r="B17"/>
  <c r="B18"/>
  <c r="B2"/>
  <c r="B3" i="18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  <c r="M2" l="1"/>
  <c r="K2"/>
  <c r="I2"/>
  <c r="L2"/>
  <c r="H2"/>
  <c r="J2"/>
  <c r="I21"/>
  <c r="H21"/>
  <c r="J21"/>
  <c r="L21"/>
  <c r="K21"/>
  <c r="M21"/>
  <c r="I19"/>
  <c r="H19"/>
  <c r="J19"/>
  <c r="L19"/>
  <c r="M19"/>
  <c r="K19"/>
  <c r="I17"/>
  <c r="H17"/>
  <c r="J17"/>
  <c r="L17"/>
  <c r="K17"/>
  <c r="M17"/>
  <c r="I15"/>
  <c r="H15"/>
  <c r="J15"/>
  <c r="L15"/>
  <c r="M15"/>
  <c r="K15"/>
  <c r="I13"/>
  <c r="H13"/>
  <c r="J13"/>
  <c r="L13"/>
  <c r="K13"/>
  <c r="M13"/>
  <c r="I11"/>
  <c r="H11"/>
  <c r="J11"/>
  <c r="L11"/>
  <c r="M11"/>
  <c r="K11"/>
  <c r="I9"/>
  <c r="H9"/>
  <c r="J9"/>
  <c r="L9"/>
  <c r="K9"/>
  <c r="M9"/>
  <c r="I7"/>
  <c r="H7"/>
  <c r="J7"/>
  <c r="L7"/>
  <c r="M7"/>
  <c r="K7"/>
  <c r="I5"/>
  <c r="H5"/>
  <c r="J5"/>
  <c r="L5"/>
  <c r="K5"/>
  <c r="M5"/>
  <c r="I3"/>
  <c r="H3"/>
  <c r="J3"/>
  <c r="L3"/>
  <c r="M3"/>
  <c r="K3"/>
  <c r="K22"/>
  <c r="M22"/>
  <c r="L22"/>
  <c r="J22"/>
  <c r="I22"/>
  <c r="H22"/>
  <c r="K20"/>
  <c r="M20"/>
  <c r="I20"/>
  <c r="H20"/>
  <c r="J20"/>
  <c r="N20" s="1"/>
  <c r="L20"/>
  <c r="K18"/>
  <c r="M18"/>
  <c r="L18"/>
  <c r="I18"/>
  <c r="H18"/>
  <c r="J18"/>
  <c r="K16"/>
  <c r="M16"/>
  <c r="I16"/>
  <c r="H16"/>
  <c r="J16"/>
  <c r="N16" s="1"/>
  <c r="L16"/>
  <c r="K14"/>
  <c r="M14"/>
  <c r="L14"/>
  <c r="I14"/>
  <c r="H14"/>
  <c r="J14"/>
  <c r="K12"/>
  <c r="M12"/>
  <c r="I12"/>
  <c r="H12"/>
  <c r="J12"/>
  <c r="N12" s="1"/>
  <c r="L12"/>
  <c r="K10"/>
  <c r="M10"/>
  <c r="L10"/>
  <c r="I10"/>
  <c r="H10"/>
  <c r="J10"/>
  <c r="K8"/>
  <c r="M8"/>
  <c r="I8"/>
  <c r="H8"/>
  <c r="J8"/>
  <c r="N8" s="1"/>
  <c r="L8"/>
  <c r="K6"/>
  <c r="M6"/>
  <c r="L6"/>
  <c r="I6"/>
  <c r="H6"/>
  <c r="J6"/>
  <c r="K4"/>
  <c r="M4"/>
  <c r="I4"/>
  <c r="H4"/>
  <c r="J4"/>
  <c r="N4" s="1"/>
  <c r="L4"/>
  <c r="I18" i="26"/>
  <c r="J18"/>
  <c r="K18"/>
  <c r="L18"/>
  <c r="M18"/>
  <c r="H18"/>
  <c r="I16"/>
  <c r="J16"/>
  <c r="K16"/>
  <c r="L16"/>
  <c r="M16"/>
  <c r="H16"/>
  <c r="I14"/>
  <c r="J14"/>
  <c r="K14"/>
  <c r="L14"/>
  <c r="M14"/>
  <c r="H14"/>
  <c r="I12"/>
  <c r="J12"/>
  <c r="K12"/>
  <c r="L12"/>
  <c r="M12"/>
  <c r="H12"/>
  <c r="I10"/>
  <c r="J10"/>
  <c r="K10"/>
  <c r="L10"/>
  <c r="M10"/>
  <c r="H10"/>
  <c r="I8"/>
  <c r="J8"/>
  <c r="K8"/>
  <c r="L8"/>
  <c r="M8"/>
  <c r="H8"/>
  <c r="I6"/>
  <c r="J6"/>
  <c r="K6"/>
  <c r="L6"/>
  <c r="M6"/>
  <c r="H6"/>
  <c r="I4"/>
  <c r="J4"/>
  <c r="K4"/>
  <c r="L4"/>
  <c r="M4"/>
  <c r="H4"/>
  <c r="K2"/>
  <c r="L2"/>
  <c r="H2"/>
  <c r="J2"/>
  <c r="M2"/>
  <c r="I2"/>
  <c r="H17"/>
  <c r="I17"/>
  <c r="J17"/>
  <c r="K17"/>
  <c r="L17"/>
  <c r="M17"/>
  <c r="H15"/>
  <c r="I15"/>
  <c r="J15"/>
  <c r="K15"/>
  <c r="L15"/>
  <c r="M15"/>
  <c r="H13"/>
  <c r="I13"/>
  <c r="J13"/>
  <c r="K13"/>
  <c r="L13"/>
  <c r="M13"/>
  <c r="H11"/>
  <c r="I11"/>
  <c r="J11"/>
  <c r="K11"/>
  <c r="L11"/>
  <c r="M11"/>
  <c r="H9"/>
  <c r="I9"/>
  <c r="J9"/>
  <c r="K9"/>
  <c r="L9"/>
  <c r="M9"/>
  <c r="H7"/>
  <c r="I7"/>
  <c r="J7"/>
  <c r="K7"/>
  <c r="L7"/>
  <c r="M7"/>
  <c r="H5"/>
  <c r="I5"/>
  <c r="J5"/>
  <c r="K5"/>
  <c r="L5"/>
  <c r="M5"/>
  <c r="H3"/>
  <c r="I3"/>
  <c r="J3"/>
  <c r="K3"/>
  <c r="L3"/>
  <c r="M3"/>
  <c r="B3" i="24"/>
  <c r="B4"/>
  <c r="B5"/>
  <c r="B6"/>
  <c r="B7"/>
  <c r="B8"/>
  <c r="B9"/>
  <c r="B10"/>
  <c r="B11"/>
  <c r="B12"/>
  <c r="B13"/>
  <c r="B14"/>
  <c r="B15"/>
  <c r="B16"/>
  <c r="B2"/>
  <c r="B3" i="29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  <c r="B3" i="1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2"/>
  <c r="B3" i="17"/>
  <c r="B4"/>
  <c r="B5"/>
  <c r="B6"/>
  <c r="B2"/>
  <c r="B3" i="21"/>
  <c r="B4"/>
  <c r="B5"/>
  <c r="B6"/>
  <c r="B7"/>
  <c r="B8"/>
  <c r="B9"/>
  <c r="B2"/>
  <c r="B22" i="16"/>
  <c r="B23"/>
  <c r="B24"/>
  <c r="B25"/>
  <c r="B26"/>
  <c r="B19"/>
  <c r="B20"/>
  <c r="B21"/>
  <c r="B3"/>
  <c r="B4"/>
  <c r="B5"/>
  <c r="B6"/>
  <c r="B7"/>
  <c r="B8"/>
  <c r="B9"/>
  <c r="B10"/>
  <c r="B11"/>
  <c r="B12"/>
  <c r="B13"/>
  <c r="B14"/>
  <c r="B15"/>
  <c r="B16"/>
  <c r="B17"/>
  <c r="B18"/>
  <c r="B2"/>
  <c r="B3" i="28"/>
  <c r="B4"/>
  <c r="B5"/>
  <c r="B6"/>
  <c r="B7"/>
  <c r="B8"/>
  <c r="B9"/>
  <c r="B10"/>
  <c r="B11"/>
  <c r="B12"/>
  <c r="B13"/>
  <c r="B14"/>
  <c r="B15"/>
  <c r="B16"/>
  <c r="B17"/>
  <c r="B18"/>
  <c r="B19"/>
  <c r="B2"/>
  <c r="B3" i="2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  <c r="B3" i="2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2"/>
  <c r="B3" i="2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2"/>
  <c r="J2" s="1"/>
  <c r="B3" i="20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  <c r="B3" i="14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2"/>
  <c r="B3" i="27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"/>
  <c r="B3" i="19"/>
  <c r="B4"/>
  <c r="B5"/>
  <c r="B6"/>
  <c r="B2"/>
  <c r="G26" i="29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2" i="28"/>
  <c r="G2" i="27"/>
  <c r="G2" i="26"/>
  <c r="G2" i="25"/>
  <c r="G2" i="24"/>
  <c r="G2" i="23"/>
  <c r="G2" i="21"/>
  <c r="G2" i="20"/>
  <c r="G2" i="19"/>
  <c r="G22" i="18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2" i="17"/>
  <c r="G26" i="1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38" i="15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58" i="14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3" i="9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2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H5" i="19" l="1"/>
  <c r="I5"/>
  <c r="J5"/>
  <c r="K5"/>
  <c r="L5"/>
  <c r="M5"/>
  <c r="H28" i="27"/>
  <c r="I28"/>
  <c r="K28"/>
  <c r="J28"/>
  <c r="L28"/>
  <c r="M28"/>
  <c r="H24"/>
  <c r="I24"/>
  <c r="K24"/>
  <c r="J24"/>
  <c r="L24"/>
  <c r="M24"/>
  <c r="H20"/>
  <c r="I20"/>
  <c r="K20"/>
  <c r="J20"/>
  <c r="L20"/>
  <c r="M20"/>
  <c r="H14"/>
  <c r="J14"/>
  <c r="L14"/>
  <c r="I14"/>
  <c r="K14"/>
  <c r="M14"/>
  <c r="H10"/>
  <c r="J10"/>
  <c r="L10"/>
  <c r="I10"/>
  <c r="K10"/>
  <c r="M10"/>
  <c r="H6"/>
  <c r="J6"/>
  <c r="L6"/>
  <c r="I6"/>
  <c r="K6"/>
  <c r="M6"/>
  <c r="L2" i="20"/>
  <c r="J2"/>
  <c r="H2"/>
  <c r="M2"/>
  <c r="I2"/>
  <c r="K2"/>
  <c r="H19"/>
  <c r="I19"/>
  <c r="J19"/>
  <c r="K19"/>
  <c r="L19"/>
  <c r="M19"/>
  <c r="H15"/>
  <c r="I15"/>
  <c r="J15"/>
  <c r="K15"/>
  <c r="L15"/>
  <c r="M15"/>
  <c r="H9"/>
  <c r="I9"/>
  <c r="J9"/>
  <c r="K9"/>
  <c r="L9"/>
  <c r="M9"/>
  <c r="H5"/>
  <c r="I5"/>
  <c r="J5"/>
  <c r="K5"/>
  <c r="L5"/>
  <c r="M5"/>
  <c r="H37" i="25"/>
  <c r="J37"/>
  <c r="L37"/>
  <c r="K37"/>
  <c r="I37"/>
  <c r="M37"/>
  <c r="H33"/>
  <c r="J33"/>
  <c r="L33"/>
  <c r="K33"/>
  <c r="I33"/>
  <c r="M33"/>
  <c r="H29"/>
  <c r="J29"/>
  <c r="L29"/>
  <c r="K29"/>
  <c r="I29"/>
  <c r="M29"/>
  <c r="H25"/>
  <c r="J25"/>
  <c r="L25"/>
  <c r="K25"/>
  <c r="I25"/>
  <c r="M25"/>
  <c r="H21"/>
  <c r="J21"/>
  <c r="L21"/>
  <c r="K21"/>
  <c r="I21"/>
  <c r="M21"/>
  <c r="H5"/>
  <c r="J5"/>
  <c r="L5"/>
  <c r="K5"/>
  <c r="I5"/>
  <c r="M5"/>
  <c r="H2" i="28"/>
  <c r="L2"/>
  <c r="J2"/>
  <c r="M2"/>
  <c r="I2"/>
  <c r="K2"/>
  <c r="M18"/>
  <c r="K18"/>
  <c r="I18"/>
  <c r="J18"/>
  <c r="L18"/>
  <c r="H18"/>
  <c r="M16"/>
  <c r="K16"/>
  <c r="I16"/>
  <c r="L16"/>
  <c r="H16"/>
  <c r="J16"/>
  <c r="M14"/>
  <c r="K14"/>
  <c r="I14"/>
  <c r="J14"/>
  <c r="L14"/>
  <c r="H14"/>
  <c r="M12"/>
  <c r="K12"/>
  <c r="I12"/>
  <c r="L12"/>
  <c r="H12"/>
  <c r="J12"/>
  <c r="M10"/>
  <c r="K10"/>
  <c r="I10"/>
  <c r="J10"/>
  <c r="L10"/>
  <c r="H10"/>
  <c r="M8"/>
  <c r="K8"/>
  <c r="I8"/>
  <c r="L8"/>
  <c r="H8"/>
  <c r="J8"/>
  <c r="M6"/>
  <c r="K6"/>
  <c r="I6"/>
  <c r="J6"/>
  <c r="L6"/>
  <c r="H6"/>
  <c r="M4"/>
  <c r="K4"/>
  <c r="I4"/>
  <c r="L4"/>
  <c r="H4"/>
  <c r="J4"/>
  <c r="L9" i="21"/>
  <c r="J9"/>
  <c r="M9"/>
  <c r="I9"/>
  <c r="H9"/>
  <c r="K9"/>
  <c r="I7"/>
  <c r="J7"/>
  <c r="L7"/>
  <c r="M7"/>
  <c r="H7"/>
  <c r="K7"/>
  <c r="I5"/>
  <c r="J5"/>
  <c r="L5"/>
  <c r="M5"/>
  <c r="H5"/>
  <c r="K5"/>
  <c r="I3"/>
  <c r="J3"/>
  <c r="L3"/>
  <c r="M3"/>
  <c r="H3"/>
  <c r="K3"/>
  <c r="I6" i="17"/>
  <c r="J6"/>
  <c r="K6"/>
  <c r="L6"/>
  <c r="M6"/>
  <c r="H6"/>
  <c r="I4"/>
  <c r="J4"/>
  <c r="K4"/>
  <c r="L4"/>
  <c r="M4"/>
  <c r="H4"/>
  <c r="K2" i="15"/>
  <c r="I2"/>
  <c r="M2"/>
  <c r="L2"/>
  <c r="J2"/>
  <c r="H2"/>
  <c r="I37"/>
  <c r="H37"/>
  <c r="K37"/>
  <c r="J37"/>
  <c r="M37"/>
  <c r="L37"/>
  <c r="I35"/>
  <c r="H35"/>
  <c r="K35"/>
  <c r="J35"/>
  <c r="M35"/>
  <c r="L35"/>
  <c r="I33"/>
  <c r="H33"/>
  <c r="K33"/>
  <c r="J33"/>
  <c r="M33"/>
  <c r="L33"/>
  <c r="I31"/>
  <c r="H31"/>
  <c r="K31"/>
  <c r="J31"/>
  <c r="M31"/>
  <c r="L31"/>
  <c r="I29"/>
  <c r="H29"/>
  <c r="K29"/>
  <c r="J29"/>
  <c r="M29"/>
  <c r="L29"/>
  <c r="I27"/>
  <c r="H27"/>
  <c r="K27"/>
  <c r="J27"/>
  <c r="M27"/>
  <c r="L27"/>
  <c r="I25"/>
  <c r="H25"/>
  <c r="K25"/>
  <c r="J25"/>
  <c r="M25"/>
  <c r="L25"/>
  <c r="I23"/>
  <c r="H23"/>
  <c r="K23"/>
  <c r="J23"/>
  <c r="M23"/>
  <c r="L23"/>
  <c r="I21"/>
  <c r="H21"/>
  <c r="K21"/>
  <c r="J21"/>
  <c r="M21"/>
  <c r="L21"/>
  <c r="M19"/>
  <c r="I19"/>
  <c r="H19"/>
  <c r="K19"/>
  <c r="J19"/>
  <c r="L19"/>
  <c r="I17"/>
  <c r="H17"/>
  <c r="M17"/>
  <c r="K17"/>
  <c r="J17"/>
  <c r="L17"/>
  <c r="I15"/>
  <c r="H15"/>
  <c r="M15"/>
  <c r="K15"/>
  <c r="J15"/>
  <c r="L15"/>
  <c r="I13"/>
  <c r="H13"/>
  <c r="M13"/>
  <c r="K13"/>
  <c r="J13"/>
  <c r="L13"/>
  <c r="I11"/>
  <c r="H11"/>
  <c r="M11"/>
  <c r="K11"/>
  <c r="J11"/>
  <c r="L11"/>
  <c r="J9"/>
  <c r="I9"/>
  <c r="H9"/>
  <c r="M9"/>
  <c r="L9"/>
  <c r="K9"/>
  <c r="J7"/>
  <c r="I7"/>
  <c r="H7"/>
  <c r="M7"/>
  <c r="L7"/>
  <c r="K7"/>
  <c r="J5"/>
  <c r="I5"/>
  <c r="H5"/>
  <c r="M5"/>
  <c r="L5"/>
  <c r="K5"/>
  <c r="J3"/>
  <c r="I3"/>
  <c r="H3"/>
  <c r="M3"/>
  <c r="L3"/>
  <c r="K3"/>
  <c r="M2" i="24"/>
  <c r="K2"/>
  <c r="I2"/>
  <c r="J2"/>
  <c r="L2"/>
  <c r="H2"/>
  <c r="M15"/>
  <c r="L15"/>
  <c r="K15"/>
  <c r="J15"/>
  <c r="I15"/>
  <c r="H15"/>
  <c r="M13"/>
  <c r="L13"/>
  <c r="K13"/>
  <c r="J13"/>
  <c r="I13"/>
  <c r="H13"/>
  <c r="M11"/>
  <c r="L11"/>
  <c r="K11"/>
  <c r="J11"/>
  <c r="I11"/>
  <c r="H11"/>
  <c r="M9"/>
  <c r="L9"/>
  <c r="K9"/>
  <c r="J9"/>
  <c r="I9"/>
  <c r="H9"/>
  <c r="M7"/>
  <c r="L7"/>
  <c r="K7"/>
  <c r="J7"/>
  <c r="I7"/>
  <c r="H7"/>
  <c r="M5"/>
  <c r="L5"/>
  <c r="K5"/>
  <c r="J5"/>
  <c r="I5"/>
  <c r="H5"/>
  <c r="M3"/>
  <c r="L3"/>
  <c r="K3"/>
  <c r="J3"/>
  <c r="I3"/>
  <c r="H3"/>
  <c r="N3" i="18"/>
  <c r="N5"/>
  <c r="N7"/>
  <c r="N9"/>
  <c r="N11"/>
  <c r="N13"/>
  <c r="N15"/>
  <c r="N17"/>
  <c r="N19"/>
  <c r="N21"/>
  <c r="H3" i="19"/>
  <c r="I3"/>
  <c r="J3"/>
  <c r="K3"/>
  <c r="L3"/>
  <c r="M3"/>
  <c r="H26" i="27"/>
  <c r="J26"/>
  <c r="L26"/>
  <c r="I26"/>
  <c r="K26"/>
  <c r="M26"/>
  <c r="H22"/>
  <c r="J22"/>
  <c r="L22"/>
  <c r="I22"/>
  <c r="K22"/>
  <c r="M22"/>
  <c r="H18"/>
  <c r="J18"/>
  <c r="L18"/>
  <c r="I18"/>
  <c r="K18"/>
  <c r="M18"/>
  <c r="H16"/>
  <c r="I16"/>
  <c r="K16"/>
  <c r="J16"/>
  <c r="L16"/>
  <c r="M16"/>
  <c r="H12"/>
  <c r="I12"/>
  <c r="K12"/>
  <c r="J12"/>
  <c r="L12"/>
  <c r="M12"/>
  <c r="H8"/>
  <c r="I8"/>
  <c r="K8"/>
  <c r="J8"/>
  <c r="L8"/>
  <c r="M8"/>
  <c r="H4"/>
  <c r="I4"/>
  <c r="K4"/>
  <c r="M4"/>
  <c r="J4"/>
  <c r="L4"/>
  <c r="H21" i="20"/>
  <c r="I21"/>
  <c r="J21"/>
  <c r="K21"/>
  <c r="L21"/>
  <c r="M21"/>
  <c r="H17"/>
  <c r="I17"/>
  <c r="J17"/>
  <c r="K17"/>
  <c r="L17"/>
  <c r="M17"/>
  <c r="H13"/>
  <c r="I13"/>
  <c r="J13"/>
  <c r="K13"/>
  <c r="L13"/>
  <c r="M13"/>
  <c r="H11"/>
  <c r="I11"/>
  <c r="J11"/>
  <c r="K11"/>
  <c r="L11"/>
  <c r="M11"/>
  <c r="H7"/>
  <c r="I7"/>
  <c r="J7"/>
  <c r="K7"/>
  <c r="L7"/>
  <c r="M7"/>
  <c r="H3"/>
  <c r="I3"/>
  <c r="J3"/>
  <c r="K3"/>
  <c r="L3"/>
  <c r="M3"/>
  <c r="H35" i="25"/>
  <c r="J35"/>
  <c r="L35"/>
  <c r="I35"/>
  <c r="M35"/>
  <c r="K35"/>
  <c r="H31"/>
  <c r="J31"/>
  <c r="L31"/>
  <c r="I31"/>
  <c r="M31"/>
  <c r="K31"/>
  <c r="H27"/>
  <c r="J27"/>
  <c r="L27"/>
  <c r="I27"/>
  <c r="M27"/>
  <c r="K27"/>
  <c r="H23"/>
  <c r="J23"/>
  <c r="L23"/>
  <c r="I23"/>
  <c r="M23"/>
  <c r="K23"/>
  <c r="H19"/>
  <c r="J19"/>
  <c r="L19"/>
  <c r="I19"/>
  <c r="M19"/>
  <c r="K19"/>
  <c r="H17"/>
  <c r="J17"/>
  <c r="L17"/>
  <c r="K17"/>
  <c r="I17"/>
  <c r="M17"/>
  <c r="H15"/>
  <c r="J15"/>
  <c r="L15"/>
  <c r="I15"/>
  <c r="M15"/>
  <c r="K15"/>
  <c r="H13"/>
  <c r="J13"/>
  <c r="L13"/>
  <c r="K13"/>
  <c r="I13"/>
  <c r="M13"/>
  <c r="H11"/>
  <c r="J11"/>
  <c r="L11"/>
  <c r="I11"/>
  <c r="M11"/>
  <c r="K11"/>
  <c r="H9"/>
  <c r="J9"/>
  <c r="L9"/>
  <c r="K9"/>
  <c r="I9"/>
  <c r="M9"/>
  <c r="H7"/>
  <c r="J7"/>
  <c r="L7"/>
  <c r="I7"/>
  <c r="M7"/>
  <c r="K7"/>
  <c r="H3"/>
  <c r="J3"/>
  <c r="L3"/>
  <c r="I3"/>
  <c r="M3"/>
  <c r="K3"/>
  <c r="H6" i="19"/>
  <c r="I6"/>
  <c r="J6"/>
  <c r="K6"/>
  <c r="L6"/>
  <c r="M6"/>
  <c r="H4"/>
  <c r="I4"/>
  <c r="J4"/>
  <c r="K4"/>
  <c r="L4"/>
  <c r="M4"/>
  <c r="M2" i="27"/>
  <c r="K2"/>
  <c r="I2"/>
  <c r="H2"/>
  <c r="L2"/>
  <c r="J2"/>
  <c r="I27"/>
  <c r="J27"/>
  <c r="K27"/>
  <c r="L27"/>
  <c r="H27"/>
  <c r="M27"/>
  <c r="I25"/>
  <c r="J25"/>
  <c r="K25"/>
  <c r="L25"/>
  <c r="M25"/>
  <c r="H25"/>
  <c r="I23"/>
  <c r="J23"/>
  <c r="K23"/>
  <c r="L23"/>
  <c r="H23"/>
  <c r="M23"/>
  <c r="I21"/>
  <c r="J21"/>
  <c r="K21"/>
  <c r="L21"/>
  <c r="M21"/>
  <c r="H21"/>
  <c r="I19"/>
  <c r="J19"/>
  <c r="K19"/>
  <c r="L19"/>
  <c r="H19"/>
  <c r="M19"/>
  <c r="I17"/>
  <c r="J17"/>
  <c r="K17"/>
  <c r="L17"/>
  <c r="M17"/>
  <c r="H17"/>
  <c r="I15"/>
  <c r="J15"/>
  <c r="K15"/>
  <c r="L15"/>
  <c r="H15"/>
  <c r="M15"/>
  <c r="I13"/>
  <c r="J13"/>
  <c r="K13"/>
  <c r="L13"/>
  <c r="M13"/>
  <c r="H13"/>
  <c r="I11"/>
  <c r="J11"/>
  <c r="K11"/>
  <c r="L11"/>
  <c r="H11"/>
  <c r="M11"/>
  <c r="I9"/>
  <c r="J9"/>
  <c r="K9"/>
  <c r="L9"/>
  <c r="M9"/>
  <c r="H9"/>
  <c r="I7"/>
  <c r="J7"/>
  <c r="K7"/>
  <c r="L7"/>
  <c r="H7"/>
  <c r="M7"/>
  <c r="I5"/>
  <c r="J5"/>
  <c r="K5"/>
  <c r="L5"/>
  <c r="M5"/>
  <c r="H5"/>
  <c r="I3"/>
  <c r="J3"/>
  <c r="K3"/>
  <c r="L3"/>
  <c r="M3"/>
  <c r="H3"/>
  <c r="H22" i="20"/>
  <c r="I22"/>
  <c r="J22"/>
  <c r="K22"/>
  <c r="L22"/>
  <c r="M22"/>
  <c r="H20"/>
  <c r="I20"/>
  <c r="J20"/>
  <c r="K20"/>
  <c r="L20"/>
  <c r="M20"/>
  <c r="H18"/>
  <c r="I18"/>
  <c r="J18"/>
  <c r="K18"/>
  <c r="L18"/>
  <c r="M18"/>
  <c r="H16"/>
  <c r="I16"/>
  <c r="J16"/>
  <c r="K16"/>
  <c r="L16"/>
  <c r="M16"/>
  <c r="H14"/>
  <c r="I14"/>
  <c r="J14"/>
  <c r="K14"/>
  <c r="L14"/>
  <c r="M14"/>
  <c r="H12"/>
  <c r="I12"/>
  <c r="J12"/>
  <c r="K12"/>
  <c r="L12"/>
  <c r="M12"/>
  <c r="H10"/>
  <c r="I10"/>
  <c r="J10"/>
  <c r="K10"/>
  <c r="L10"/>
  <c r="M10"/>
  <c r="H8"/>
  <c r="I8"/>
  <c r="J8"/>
  <c r="K8"/>
  <c r="L8"/>
  <c r="M8"/>
  <c r="H6"/>
  <c r="I6"/>
  <c r="J6"/>
  <c r="K6"/>
  <c r="L6"/>
  <c r="M6"/>
  <c r="H4"/>
  <c r="I4"/>
  <c r="J4"/>
  <c r="K4"/>
  <c r="L4"/>
  <c r="M4"/>
  <c r="M2" i="25"/>
  <c r="K2"/>
  <c r="I2"/>
  <c r="L2"/>
  <c r="H2"/>
  <c r="J2"/>
  <c r="I36"/>
  <c r="K36"/>
  <c r="M36"/>
  <c r="J36"/>
  <c r="H36"/>
  <c r="L36"/>
  <c r="I34"/>
  <c r="K34"/>
  <c r="M34"/>
  <c r="H34"/>
  <c r="L34"/>
  <c r="J34"/>
  <c r="I32"/>
  <c r="K32"/>
  <c r="M32"/>
  <c r="J32"/>
  <c r="H32"/>
  <c r="L32"/>
  <c r="I30"/>
  <c r="K30"/>
  <c r="M30"/>
  <c r="H30"/>
  <c r="L30"/>
  <c r="J30"/>
  <c r="I28"/>
  <c r="K28"/>
  <c r="M28"/>
  <c r="J28"/>
  <c r="H28"/>
  <c r="L28"/>
  <c r="I26"/>
  <c r="K26"/>
  <c r="M26"/>
  <c r="H26"/>
  <c r="L26"/>
  <c r="J26"/>
  <c r="I24"/>
  <c r="K24"/>
  <c r="M24"/>
  <c r="J24"/>
  <c r="H24"/>
  <c r="L24"/>
  <c r="I22"/>
  <c r="K22"/>
  <c r="M22"/>
  <c r="H22"/>
  <c r="L22"/>
  <c r="J22"/>
  <c r="I20"/>
  <c r="K20"/>
  <c r="M20"/>
  <c r="J20"/>
  <c r="H20"/>
  <c r="L20"/>
  <c r="I18"/>
  <c r="K18"/>
  <c r="M18"/>
  <c r="H18"/>
  <c r="L18"/>
  <c r="J18"/>
  <c r="I16"/>
  <c r="K16"/>
  <c r="M16"/>
  <c r="J16"/>
  <c r="H16"/>
  <c r="L16"/>
  <c r="I14"/>
  <c r="K14"/>
  <c r="M14"/>
  <c r="H14"/>
  <c r="L14"/>
  <c r="J14"/>
  <c r="I12"/>
  <c r="K12"/>
  <c r="M12"/>
  <c r="J12"/>
  <c r="H12"/>
  <c r="L12"/>
  <c r="I10"/>
  <c r="K10"/>
  <c r="M10"/>
  <c r="H10"/>
  <c r="L10"/>
  <c r="J10"/>
  <c r="I8"/>
  <c r="K8"/>
  <c r="M8"/>
  <c r="J8"/>
  <c r="H8"/>
  <c r="L8"/>
  <c r="I6"/>
  <c r="K6"/>
  <c r="M6"/>
  <c r="H6"/>
  <c r="L6"/>
  <c r="J6"/>
  <c r="I4"/>
  <c r="K4"/>
  <c r="M4"/>
  <c r="J4"/>
  <c r="H4"/>
  <c r="L4"/>
  <c r="L19" i="28"/>
  <c r="J19"/>
  <c r="K19"/>
  <c r="M19"/>
  <c r="I19"/>
  <c r="L17"/>
  <c r="J17"/>
  <c r="H17"/>
  <c r="M17"/>
  <c r="I17"/>
  <c r="K17"/>
  <c r="L15"/>
  <c r="J15"/>
  <c r="H15"/>
  <c r="K15"/>
  <c r="M15"/>
  <c r="I15"/>
  <c r="L13"/>
  <c r="J13"/>
  <c r="H13"/>
  <c r="M13"/>
  <c r="I13"/>
  <c r="K13"/>
  <c r="L11"/>
  <c r="J11"/>
  <c r="H11"/>
  <c r="K11"/>
  <c r="M11"/>
  <c r="I11"/>
  <c r="L9"/>
  <c r="J9"/>
  <c r="H9"/>
  <c r="M9"/>
  <c r="I9"/>
  <c r="K9"/>
  <c r="L7"/>
  <c r="J7"/>
  <c r="H7"/>
  <c r="K7"/>
  <c r="M7"/>
  <c r="I7"/>
  <c r="L5"/>
  <c r="J5"/>
  <c r="H5"/>
  <c r="M5"/>
  <c r="I5"/>
  <c r="K5"/>
  <c r="L3"/>
  <c r="J3"/>
  <c r="H3"/>
  <c r="K3"/>
  <c r="M3"/>
  <c r="I3"/>
  <c r="H2" i="21"/>
  <c r="L2"/>
  <c r="J2"/>
  <c r="M2"/>
  <c r="I2"/>
  <c r="K2"/>
  <c r="H8"/>
  <c r="K8"/>
  <c r="I8"/>
  <c r="L8"/>
  <c r="J8"/>
  <c r="M8"/>
  <c r="H6"/>
  <c r="K6"/>
  <c r="I6"/>
  <c r="J6"/>
  <c r="M6"/>
  <c r="L6"/>
  <c r="H4"/>
  <c r="K4"/>
  <c r="I4"/>
  <c r="L4"/>
  <c r="J4"/>
  <c r="M4"/>
  <c r="H2" i="17"/>
  <c r="M2"/>
  <c r="K2"/>
  <c r="I2"/>
  <c r="L2"/>
  <c r="J2"/>
  <c r="H5"/>
  <c r="I5"/>
  <c r="J5"/>
  <c r="K5"/>
  <c r="L5"/>
  <c r="M5"/>
  <c r="H3"/>
  <c r="I3"/>
  <c r="J3"/>
  <c r="K3"/>
  <c r="L3"/>
  <c r="M3"/>
  <c r="L38" i="15"/>
  <c r="M38"/>
  <c r="K38"/>
  <c r="J38"/>
  <c r="I38"/>
  <c r="H38"/>
  <c r="J36"/>
  <c r="M36"/>
  <c r="L36"/>
  <c r="I36"/>
  <c r="H36"/>
  <c r="K36"/>
  <c r="J34"/>
  <c r="M34"/>
  <c r="L34"/>
  <c r="I34"/>
  <c r="H34"/>
  <c r="K34"/>
  <c r="J32"/>
  <c r="M32"/>
  <c r="L32"/>
  <c r="I32"/>
  <c r="H32"/>
  <c r="K32"/>
  <c r="J30"/>
  <c r="M30"/>
  <c r="L30"/>
  <c r="I30"/>
  <c r="H30"/>
  <c r="K30"/>
  <c r="J28"/>
  <c r="M28"/>
  <c r="L28"/>
  <c r="I28"/>
  <c r="H28"/>
  <c r="K28"/>
  <c r="J26"/>
  <c r="M26"/>
  <c r="L26"/>
  <c r="I26"/>
  <c r="H26"/>
  <c r="K26"/>
  <c r="J24"/>
  <c r="M24"/>
  <c r="L24"/>
  <c r="I24"/>
  <c r="H24"/>
  <c r="K24"/>
  <c r="J22"/>
  <c r="M22"/>
  <c r="L22"/>
  <c r="I22"/>
  <c r="H22"/>
  <c r="K22"/>
  <c r="J20"/>
  <c r="M20"/>
  <c r="L20"/>
  <c r="I20"/>
  <c r="H20"/>
  <c r="K20"/>
  <c r="J18"/>
  <c r="L18"/>
  <c r="I18"/>
  <c r="H18"/>
  <c r="M18"/>
  <c r="K18"/>
  <c r="J16"/>
  <c r="L16"/>
  <c r="I16"/>
  <c r="H16"/>
  <c r="M16"/>
  <c r="K16"/>
  <c r="J14"/>
  <c r="L14"/>
  <c r="I14"/>
  <c r="H14"/>
  <c r="M14"/>
  <c r="K14"/>
  <c r="J12"/>
  <c r="L12"/>
  <c r="I12"/>
  <c r="H12"/>
  <c r="M12"/>
  <c r="K12"/>
  <c r="J10"/>
  <c r="L10"/>
  <c r="I10"/>
  <c r="H10"/>
  <c r="M10"/>
  <c r="K10"/>
  <c r="J8"/>
  <c r="I8"/>
  <c r="H8"/>
  <c r="M8"/>
  <c r="L8"/>
  <c r="K8"/>
  <c r="J6"/>
  <c r="I6"/>
  <c r="H6"/>
  <c r="M6"/>
  <c r="L6"/>
  <c r="K6"/>
  <c r="J4"/>
  <c r="I4"/>
  <c r="H4"/>
  <c r="M4"/>
  <c r="L4"/>
  <c r="K4"/>
  <c r="L16" i="24"/>
  <c r="J16"/>
  <c r="H16"/>
  <c r="M16"/>
  <c r="K16"/>
  <c r="I16"/>
  <c r="M14"/>
  <c r="K14"/>
  <c r="I14"/>
  <c r="L14"/>
  <c r="J14"/>
  <c r="H14"/>
  <c r="L12"/>
  <c r="J12"/>
  <c r="H12"/>
  <c r="M12"/>
  <c r="K12"/>
  <c r="I12"/>
  <c r="M10"/>
  <c r="K10"/>
  <c r="I10"/>
  <c r="L10"/>
  <c r="J10"/>
  <c r="H10"/>
  <c r="L8"/>
  <c r="J8"/>
  <c r="H8"/>
  <c r="M8"/>
  <c r="K8"/>
  <c r="I8"/>
  <c r="M6"/>
  <c r="K6"/>
  <c r="I6"/>
  <c r="L6"/>
  <c r="J6"/>
  <c r="H6"/>
  <c r="L4"/>
  <c r="J4"/>
  <c r="H4"/>
  <c r="M4"/>
  <c r="K4"/>
  <c r="I4"/>
  <c r="N6" i="18"/>
  <c r="N10"/>
  <c r="N14"/>
  <c r="N18"/>
  <c r="N22"/>
  <c r="M26" i="29"/>
  <c r="J26"/>
  <c r="L26"/>
  <c r="K26"/>
  <c r="I26"/>
  <c r="H26"/>
  <c r="L24"/>
  <c r="J24"/>
  <c r="M24"/>
  <c r="K24"/>
  <c r="I24"/>
  <c r="H24"/>
  <c r="L22"/>
  <c r="J22"/>
  <c r="M22"/>
  <c r="K22"/>
  <c r="I22"/>
  <c r="H22"/>
  <c r="L20"/>
  <c r="J20"/>
  <c r="M20"/>
  <c r="K20"/>
  <c r="I20"/>
  <c r="H20"/>
  <c r="L18"/>
  <c r="J18"/>
  <c r="M18"/>
  <c r="K18"/>
  <c r="I18"/>
  <c r="H18"/>
  <c r="L16"/>
  <c r="J16"/>
  <c r="M16"/>
  <c r="K16"/>
  <c r="I16"/>
  <c r="H16"/>
  <c r="L14"/>
  <c r="J14"/>
  <c r="M14"/>
  <c r="K14"/>
  <c r="I14"/>
  <c r="H14"/>
  <c r="L12"/>
  <c r="J12"/>
  <c r="M12"/>
  <c r="K12"/>
  <c r="I12"/>
  <c r="H12"/>
  <c r="L10"/>
  <c r="J10"/>
  <c r="M10"/>
  <c r="K10"/>
  <c r="I10"/>
  <c r="H10"/>
  <c r="L8"/>
  <c r="J8"/>
  <c r="M8"/>
  <c r="K8"/>
  <c r="I8"/>
  <c r="H8"/>
  <c r="L6"/>
  <c r="J6"/>
  <c r="M6"/>
  <c r="K6"/>
  <c r="I6"/>
  <c r="H6"/>
  <c r="L4"/>
  <c r="J4"/>
  <c r="M4"/>
  <c r="K4"/>
  <c r="I4"/>
  <c r="H4"/>
  <c r="M2"/>
  <c r="K2"/>
  <c r="J2"/>
  <c r="L2"/>
  <c r="I2"/>
  <c r="H2"/>
  <c r="M25"/>
  <c r="K25"/>
  <c r="L25"/>
  <c r="J25"/>
  <c r="I25"/>
  <c r="H25"/>
  <c r="M23"/>
  <c r="K23"/>
  <c r="L23"/>
  <c r="J23"/>
  <c r="I23"/>
  <c r="H23"/>
  <c r="M21"/>
  <c r="K21"/>
  <c r="L21"/>
  <c r="J21"/>
  <c r="I21"/>
  <c r="H21"/>
  <c r="M19"/>
  <c r="K19"/>
  <c r="L19"/>
  <c r="J19"/>
  <c r="I19"/>
  <c r="H19"/>
  <c r="M17"/>
  <c r="K17"/>
  <c r="L17"/>
  <c r="J17"/>
  <c r="I17"/>
  <c r="H17"/>
  <c r="M15"/>
  <c r="K15"/>
  <c r="L15"/>
  <c r="J15"/>
  <c r="I15"/>
  <c r="H15"/>
  <c r="M13"/>
  <c r="K13"/>
  <c r="L13"/>
  <c r="J13"/>
  <c r="I13"/>
  <c r="H13"/>
  <c r="M11"/>
  <c r="K11"/>
  <c r="L11"/>
  <c r="J11"/>
  <c r="I11"/>
  <c r="H11"/>
  <c r="M9"/>
  <c r="K9"/>
  <c r="L9"/>
  <c r="J9"/>
  <c r="I9"/>
  <c r="H9"/>
  <c r="M7"/>
  <c r="K7"/>
  <c r="L7"/>
  <c r="J7"/>
  <c r="I7"/>
  <c r="H7"/>
  <c r="M5"/>
  <c r="K5"/>
  <c r="L5"/>
  <c r="J5"/>
  <c r="I5"/>
  <c r="H5"/>
  <c r="M3"/>
  <c r="K3"/>
  <c r="L3"/>
  <c r="J3"/>
  <c r="I3"/>
  <c r="H3"/>
  <c r="L2" i="16"/>
  <c r="J2"/>
  <c r="I2"/>
  <c r="M2"/>
  <c r="K2"/>
  <c r="H2"/>
  <c r="L17"/>
  <c r="K17"/>
  <c r="H17"/>
  <c r="M17"/>
  <c r="I17"/>
  <c r="J17"/>
  <c r="L15"/>
  <c r="K15"/>
  <c r="H15"/>
  <c r="M15"/>
  <c r="I15"/>
  <c r="J15"/>
  <c r="L13"/>
  <c r="K13"/>
  <c r="H13"/>
  <c r="M13"/>
  <c r="I13"/>
  <c r="J13"/>
  <c r="L11"/>
  <c r="K11"/>
  <c r="H11"/>
  <c r="M11"/>
  <c r="I11"/>
  <c r="J11"/>
  <c r="L9"/>
  <c r="K9"/>
  <c r="H9"/>
  <c r="M9"/>
  <c r="I9"/>
  <c r="J9"/>
  <c r="L7"/>
  <c r="K7"/>
  <c r="H7"/>
  <c r="M7"/>
  <c r="I7"/>
  <c r="J7"/>
  <c r="L5"/>
  <c r="K5"/>
  <c r="H5"/>
  <c r="M5"/>
  <c r="I5"/>
  <c r="J5"/>
  <c r="L3"/>
  <c r="K3"/>
  <c r="H3"/>
  <c r="M3"/>
  <c r="I3"/>
  <c r="J3"/>
  <c r="M20"/>
  <c r="I20"/>
  <c r="J20"/>
  <c r="L20"/>
  <c r="K20"/>
  <c r="H20"/>
  <c r="M26"/>
  <c r="H26"/>
  <c r="I26"/>
  <c r="J26"/>
  <c r="L26"/>
  <c r="K26"/>
  <c r="M24"/>
  <c r="I24"/>
  <c r="J24"/>
  <c r="L24"/>
  <c r="K24"/>
  <c r="H24"/>
  <c r="M22"/>
  <c r="I22"/>
  <c r="J22"/>
  <c r="L22"/>
  <c r="K22"/>
  <c r="H22"/>
  <c r="M18"/>
  <c r="I18"/>
  <c r="J18"/>
  <c r="L18"/>
  <c r="K18"/>
  <c r="H18"/>
  <c r="M16"/>
  <c r="I16"/>
  <c r="J16"/>
  <c r="L16"/>
  <c r="K16"/>
  <c r="H16"/>
  <c r="M14"/>
  <c r="I14"/>
  <c r="J14"/>
  <c r="L14"/>
  <c r="K14"/>
  <c r="H14"/>
  <c r="M12"/>
  <c r="I12"/>
  <c r="J12"/>
  <c r="L12"/>
  <c r="K12"/>
  <c r="H12"/>
  <c r="M10"/>
  <c r="I10"/>
  <c r="J10"/>
  <c r="L10"/>
  <c r="K10"/>
  <c r="H10"/>
  <c r="M8"/>
  <c r="I8"/>
  <c r="J8"/>
  <c r="L8"/>
  <c r="K8"/>
  <c r="H8"/>
  <c r="M6"/>
  <c r="I6"/>
  <c r="J6"/>
  <c r="L6"/>
  <c r="K6"/>
  <c r="H6"/>
  <c r="M4"/>
  <c r="I4"/>
  <c r="J4"/>
  <c r="L4"/>
  <c r="K4"/>
  <c r="H4"/>
  <c r="L21"/>
  <c r="K21"/>
  <c r="H21"/>
  <c r="M21"/>
  <c r="I21"/>
  <c r="J21"/>
  <c r="L19"/>
  <c r="K19"/>
  <c r="H19"/>
  <c r="M19"/>
  <c r="I19"/>
  <c r="J19"/>
  <c r="L25"/>
  <c r="K25"/>
  <c r="H25"/>
  <c r="M25"/>
  <c r="I25"/>
  <c r="J25"/>
  <c r="L23"/>
  <c r="K23"/>
  <c r="H23"/>
  <c r="M23"/>
  <c r="I23"/>
  <c r="J23"/>
  <c r="I26" i="23"/>
  <c r="H26"/>
  <c r="M26"/>
  <c r="J26"/>
  <c r="K26"/>
  <c r="L26"/>
  <c r="I24"/>
  <c r="H24"/>
  <c r="J24"/>
  <c r="K24"/>
  <c r="L24"/>
  <c r="M24"/>
  <c r="I22"/>
  <c r="H22"/>
  <c r="J22"/>
  <c r="K22"/>
  <c r="L22"/>
  <c r="M22"/>
  <c r="I20"/>
  <c r="H20"/>
  <c r="J20"/>
  <c r="K20"/>
  <c r="L20"/>
  <c r="M20"/>
  <c r="I18"/>
  <c r="H18"/>
  <c r="J18"/>
  <c r="K18"/>
  <c r="L18"/>
  <c r="M18"/>
  <c r="I16"/>
  <c r="H16"/>
  <c r="J16"/>
  <c r="K16"/>
  <c r="L16"/>
  <c r="M16"/>
  <c r="I14"/>
  <c r="H14"/>
  <c r="J14"/>
  <c r="K14"/>
  <c r="L14"/>
  <c r="M14"/>
  <c r="I12"/>
  <c r="H12"/>
  <c r="J12"/>
  <c r="K12"/>
  <c r="L12"/>
  <c r="M12"/>
  <c r="I10"/>
  <c r="H10"/>
  <c r="J10"/>
  <c r="K10"/>
  <c r="L10"/>
  <c r="M10"/>
  <c r="I8"/>
  <c r="H8"/>
  <c r="J8"/>
  <c r="K8"/>
  <c r="L8"/>
  <c r="M8"/>
  <c r="I6"/>
  <c r="H6"/>
  <c r="J6"/>
  <c r="K6"/>
  <c r="L6"/>
  <c r="M6"/>
  <c r="I4"/>
  <c r="H4"/>
  <c r="J4"/>
  <c r="K4"/>
  <c r="L4"/>
  <c r="M4"/>
  <c r="L2"/>
  <c r="J2"/>
  <c r="H2"/>
  <c r="M2"/>
  <c r="K2"/>
  <c r="I2"/>
  <c r="H25"/>
  <c r="J25"/>
  <c r="K25"/>
  <c r="L25"/>
  <c r="M25"/>
  <c r="I25"/>
  <c r="H23"/>
  <c r="J23"/>
  <c r="K23"/>
  <c r="L23"/>
  <c r="M23"/>
  <c r="I23"/>
  <c r="H21"/>
  <c r="J21"/>
  <c r="K21"/>
  <c r="L21"/>
  <c r="M21"/>
  <c r="I21"/>
  <c r="H19"/>
  <c r="J19"/>
  <c r="K19"/>
  <c r="L19"/>
  <c r="M19"/>
  <c r="I19"/>
  <c r="H17"/>
  <c r="J17"/>
  <c r="K17"/>
  <c r="L17"/>
  <c r="M17"/>
  <c r="I17"/>
  <c r="H15"/>
  <c r="J15"/>
  <c r="K15"/>
  <c r="L15"/>
  <c r="M15"/>
  <c r="I15"/>
  <c r="H13"/>
  <c r="J13"/>
  <c r="K13"/>
  <c r="L13"/>
  <c r="M13"/>
  <c r="I13"/>
  <c r="H11"/>
  <c r="J11"/>
  <c r="K11"/>
  <c r="L11"/>
  <c r="M11"/>
  <c r="I11"/>
  <c r="H9"/>
  <c r="J9"/>
  <c r="K9"/>
  <c r="L9"/>
  <c r="M9"/>
  <c r="I9"/>
  <c r="H7"/>
  <c r="J7"/>
  <c r="K7"/>
  <c r="L7"/>
  <c r="M7"/>
  <c r="I7"/>
  <c r="H5"/>
  <c r="J5"/>
  <c r="K5"/>
  <c r="L5"/>
  <c r="M5"/>
  <c r="I5"/>
  <c r="H3"/>
  <c r="J3"/>
  <c r="K3"/>
  <c r="L3"/>
  <c r="M3"/>
  <c r="I3"/>
  <c r="N5" i="26"/>
  <c r="N7"/>
  <c r="N9"/>
  <c r="N11"/>
  <c r="N13"/>
  <c r="N15"/>
  <c r="N17"/>
  <c r="N3"/>
  <c r="N4"/>
  <c r="N6"/>
  <c r="N8"/>
  <c r="N10"/>
  <c r="N12"/>
  <c r="N14"/>
  <c r="N16"/>
  <c r="N18"/>
  <c r="L89" i="22"/>
  <c r="J89"/>
  <c r="I89"/>
  <c r="M89"/>
  <c r="K89"/>
  <c r="H89"/>
  <c r="L87"/>
  <c r="J87"/>
  <c r="I87"/>
  <c r="K87"/>
  <c r="M87"/>
  <c r="H87"/>
  <c r="L85"/>
  <c r="J85"/>
  <c r="I85"/>
  <c r="M85"/>
  <c r="K85"/>
  <c r="H85"/>
  <c r="L83"/>
  <c r="J83"/>
  <c r="I83"/>
  <c r="K83"/>
  <c r="M83"/>
  <c r="H83"/>
  <c r="L81"/>
  <c r="J81"/>
  <c r="I81"/>
  <c r="M81"/>
  <c r="K81"/>
  <c r="H81"/>
  <c r="L79"/>
  <c r="J79"/>
  <c r="I79"/>
  <c r="K79"/>
  <c r="M79"/>
  <c r="H79"/>
  <c r="L77"/>
  <c r="J77"/>
  <c r="I77"/>
  <c r="M77"/>
  <c r="H77"/>
  <c r="K77"/>
  <c r="L75"/>
  <c r="J75"/>
  <c r="I75"/>
  <c r="K75"/>
  <c r="M75"/>
  <c r="H75"/>
  <c r="L73"/>
  <c r="J73"/>
  <c r="I73"/>
  <c r="M73"/>
  <c r="H73"/>
  <c r="K73"/>
  <c r="L71"/>
  <c r="J71"/>
  <c r="I71"/>
  <c r="K71"/>
  <c r="M71"/>
  <c r="H71"/>
  <c r="L69"/>
  <c r="J69"/>
  <c r="I69"/>
  <c r="M69"/>
  <c r="H69"/>
  <c r="K69"/>
  <c r="L67"/>
  <c r="J67"/>
  <c r="I67"/>
  <c r="K67"/>
  <c r="M67"/>
  <c r="H67"/>
  <c r="L65"/>
  <c r="J65"/>
  <c r="I65"/>
  <c r="M65"/>
  <c r="H65"/>
  <c r="K65"/>
  <c r="L63"/>
  <c r="J63"/>
  <c r="I63"/>
  <c r="K63"/>
  <c r="M63"/>
  <c r="H63"/>
  <c r="L61"/>
  <c r="J61"/>
  <c r="I61"/>
  <c r="M61"/>
  <c r="H61"/>
  <c r="K61"/>
  <c r="L59"/>
  <c r="J59"/>
  <c r="I59"/>
  <c r="K59"/>
  <c r="M59"/>
  <c r="H59"/>
  <c r="L57"/>
  <c r="J57"/>
  <c r="I57"/>
  <c r="M57"/>
  <c r="H57"/>
  <c r="K57"/>
  <c r="L55"/>
  <c r="J55"/>
  <c r="I55"/>
  <c r="K55"/>
  <c r="M55"/>
  <c r="H55"/>
  <c r="L53"/>
  <c r="J53"/>
  <c r="I53"/>
  <c r="M53"/>
  <c r="H53"/>
  <c r="K53"/>
  <c r="L51"/>
  <c r="J51"/>
  <c r="I51"/>
  <c r="K51"/>
  <c r="M51"/>
  <c r="H51"/>
  <c r="L49"/>
  <c r="J49"/>
  <c r="I49"/>
  <c r="M49"/>
  <c r="H49"/>
  <c r="K49"/>
  <c r="L47"/>
  <c r="J47"/>
  <c r="I47"/>
  <c r="K47"/>
  <c r="M47"/>
  <c r="H47"/>
  <c r="L45"/>
  <c r="J45"/>
  <c r="I45"/>
  <c r="M45"/>
  <c r="H45"/>
  <c r="K45"/>
  <c r="L43"/>
  <c r="J43"/>
  <c r="I43"/>
  <c r="K43"/>
  <c r="M43"/>
  <c r="H43"/>
  <c r="L41"/>
  <c r="J41"/>
  <c r="I41"/>
  <c r="M41"/>
  <c r="H41"/>
  <c r="K41"/>
  <c r="L39"/>
  <c r="J39"/>
  <c r="I39"/>
  <c r="K39"/>
  <c r="M39"/>
  <c r="H39"/>
  <c r="L37"/>
  <c r="J37"/>
  <c r="I37"/>
  <c r="M37"/>
  <c r="H37"/>
  <c r="K37"/>
  <c r="L35"/>
  <c r="J35"/>
  <c r="I35"/>
  <c r="K35"/>
  <c r="M35"/>
  <c r="H35"/>
  <c r="L33"/>
  <c r="J33"/>
  <c r="I33"/>
  <c r="M33"/>
  <c r="H33"/>
  <c r="K33"/>
  <c r="L31"/>
  <c r="J31"/>
  <c r="I31"/>
  <c r="K31"/>
  <c r="M31"/>
  <c r="H31"/>
  <c r="L29"/>
  <c r="J29"/>
  <c r="I29"/>
  <c r="M29"/>
  <c r="H29"/>
  <c r="K29"/>
  <c r="L27"/>
  <c r="J27"/>
  <c r="I27"/>
  <c r="K27"/>
  <c r="M27"/>
  <c r="H27"/>
  <c r="L25"/>
  <c r="J25"/>
  <c r="I25"/>
  <c r="M25"/>
  <c r="H25"/>
  <c r="K25"/>
  <c r="L23"/>
  <c r="J23"/>
  <c r="I23"/>
  <c r="K23"/>
  <c r="M23"/>
  <c r="H23"/>
  <c r="L21"/>
  <c r="J21"/>
  <c r="I21"/>
  <c r="M21"/>
  <c r="H21"/>
  <c r="K21"/>
  <c r="L19"/>
  <c r="J19"/>
  <c r="I19"/>
  <c r="K19"/>
  <c r="M19"/>
  <c r="H19"/>
  <c r="L17"/>
  <c r="J17"/>
  <c r="I17"/>
  <c r="M17"/>
  <c r="H17"/>
  <c r="K17"/>
  <c r="L15"/>
  <c r="J15"/>
  <c r="I15"/>
  <c r="K15"/>
  <c r="M15"/>
  <c r="H15"/>
  <c r="L13"/>
  <c r="J13"/>
  <c r="I13"/>
  <c r="M13"/>
  <c r="H13"/>
  <c r="K13"/>
  <c r="L11"/>
  <c r="J11"/>
  <c r="I11"/>
  <c r="K11"/>
  <c r="M11"/>
  <c r="H11"/>
  <c r="L9"/>
  <c r="J9"/>
  <c r="I9"/>
  <c r="M9"/>
  <c r="H9"/>
  <c r="K9"/>
  <c r="L7"/>
  <c r="J7"/>
  <c r="I7"/>
  <c r="K7"/>
  <c r="M7"/>
  <c r="H7"/>
  <c r="L5"/>
  <c r="J5"/>
  <c r="I5"/>
  <c r="M5"/>
  <c r="H5"/>
  <c r="K5"/>
  <c r="L3"/>
  <c r="J3"/>
  <c r="I3"/>
  <c r="K3"/>
  <c r="M3"/>
  <c r="H3"/>
  <c r="M88"/>
  <c r="K88"/>
  <c r="J88"/>
  <c r="I88"/>
  <c r="H88"/>
  <c r="L88"/>
  <c r="M86"/>
  <c r="K86"/>
  <c r="L86"/>
  <c r="H86"/>
  <c r="J86"/>
  <c r="I86"/>
  <c r="M84"/>
  <c r="K84"/>
  <c r="J84"/>
  <c r="I84"/>
  <c r="H84"/>
  <c r="L84"/>
  <c r="M82"/>
  <c r="K82"/>
  <c r="L82"/>
  <c r="H82"/>
  <c r="J82"/>
  <c r="I82"/>
  <c r="M80"/>
  <c r="K80"/>
  <c r="J80"/>
  <c r="I80"/>
  <c r="H80"/>
  <c r="L80"/>
  <c r="M78"/>
  <c r="K78"/>
  <c r="H78"/>
  <c r="L78"/>
  <c r="J78"/>
  <c r="I78"/>
  <c r="M76"/>
  <c r="K76"/>
  <c r="H76"/>
  <c r="J76"/>
  <c r="I76"/>
  <c r="L76"/>
  <c r="M74"/>
  <c r="K74"/>
  <c r="H74"/>
  <c r="L74"/>
  <c r="J74"/>
  <c r="I74"/>
  <c r="M72"/>
  <c r="K72"/>
  <c r="H72"/>
  <c r="J72"/>
  <c r="I72"/>
  <c r="L72"/>
  <c r="M70"/>
  <c r="K70"/>
  <c r="H70"/>
  <c r="L70"/>
  <c r="J70"/>
  <c r="I70"/>
  <c r="M68"/>
  <c r="K68"/>
  <c r="H68"/>
  <c r="J68"/>
  <c r="I68"/>
  <c r="L68"/>
  <c r="M66"/>
  <c r="K66"/>
  <c r="H66"/>
  <c r="L66"/>
  <c r="J66"/>
  <c r="I66"/>
  <c r="M64"/>
  <c r="K64"/>
  <c r="H64"/>
  <c r="J64"/>
  <c r="I64"/>
  <c r="L64"/>
  <c r="M62"/>
  <c r="K62"/>
  <c r="H62"/>
  <c r="L62"/>
  <c r="J62"/>
  <c r="I62"/>
  <c r="M60"/>
  <c r="K60"/>
  <c r="H60"/>
  <c r="J60"/>
  <c r="I60"/>
  <c r="L60"/>
  <c r="M58"/>
  <c r="K58"/>
  <c r="H58"/>
  <c r="L58"/>
  <c r="J58"/>
  <c r="I58"/>
  <c r="M56"/>
  <c r="K56"/>
  <c r="H56"/>
  <c r="J56"/>
  <c r="I56"/>
  <c r="L56"/>
  <c r="M54"/>
  <c r="K54"/>
  <c r="H54"/>
  <c r="L54"/>
  <c r="J54"/>
  <c r="I54"/>
  <c r="M52"/>
  <c r="K52"/>
  <c r="H52"/>
  <c r="J52"/>
  <c r="I52"/>
  <c r="L52"/>
  <c r="M50"/>
  <c r="K50"/>
  <c r="H50"/>
  <c r="L50"/>
  <c r="J50"/>
  <c r="I50"/>
  <c r="M48"/>
  <c r="K48"/>
  <c r="H48"/>
  <c r="J48"/>
  <c r="I48"/>
  <c r="L48"/>
  <c r="M46"/>
  <c r="K46"/>
  <c r="H46"/>
  <c r="L46"/>
  <c r="J46"/>
  <c r="I46"/>
  <c r="M44"/>
  <c r="K44"/>
  <c r="H44"/>
  <c r="J44"/>
  <c r="I44"/>
  <c r="L44"/>
  <c r="M42"/>
  <c r="K42"/>
  <c r="H42"/>
  <c r="L42"/>
  <c r="J42"/>
  <c r="I42"/>
  <c r="M40"/>
  <c r="K40"/>
  <c r="H40"/>
  <c r="J40"/>
  <c r="I40"/>
  <c r="L40"/>
  <c r="M38"/>
  <c r="K38"/>
  <c r="H38"/>
  <c r="L38"/>
  <c r="J38"/>
  <c r="I38"/>
  <c r="M36"/>
  <c r="K36"/>
  <c r="H36"/>
  <c r="J36"/>
  <c r="I36"/>
  <c r="L36"/>
  <c r="M34"/>
  <c r="K34"/>
  <c r="H34"/>
  <c r="L34"/>
  <c r="J34"/>
  <c r="I34"/>
  <c r="M32"/>
  <c r="K32"/>
  <c r="H32"/>
  <c r="J32"/>
  <c r="I32"/>
  <c r="L32"/>
  <c r="M30"/>
  <c r="K30"/>
  <c r="H30"/>
  <c r="L30"/>
  <c r="J30"/>
  <c r="I30"/>
  <c r="M28"/>
  <c r="K28"/>
  <c r="H28"/>
  <c r="J28"/>
  <c r="I28"/>
  <c r="L28"/>
  <c r="M26"/>
  <c r="K26"/>
  <c r="H26"/>
  <c r="L26"/>
  <c r="J26"/>
  <c r="I26"/>
  <c r="M24"/>
  <c r="K24"/>
  <c r="H24"/>
  <c r="J24"/>
  <c r="I24"/>
  <c r="L24"/>
  <c r="M22"/>
  <c r="K22"/>
  <c r="H22"/>
  <c r="L22"/>
  <c r="J22"/>
  <c r="I22"/>
  <c r="M20"/>
  <c r="K20"/>
  <c r="H20"/>
  <c r="J20"/>
  <c r="I20"/>
  <c r="L20"/>
  <c r="M18"/>
  <c r="K18"/>
  <c r="H18"/>
  <c r="L18"/>
  <c r="J18"/>
  <c r="I18"/>
  <c r="M16"/>
  <c r="K16"/>
  <c r="H16"/>
  <c r="J16"/>
  <c r="I16"/>
  <c r="L16"/>
  <c r="M14"/>
  <c r="K14"/>
  <c r="H14"/>
  <c r="L14"/>
  <c r="J14"/>
  <c r="I14"/>
  <c r="M12"/>
  <c r="K12"/>
  <c r="H12"/>
  <c r="J12"/>
  <c r="I12"/>
  <c r="L12"/>
  <c r="M10"/>
  <c r="K10"/>
  <c r="H10"/>
  <c r="L10"/>
  <c r="J10"/>
  <c r="I10"/>
  <c r="M8"/>
  <c r="K8"/>
  <c r="H8"/>
  <c r="J8"/>
  <c r="I8"/>
  <c r="L8"/>
  <c r="M6"/>
  <c r="K6"/>
  <c r="H6"/>
  <c r="L6"/>
  <c r="J6"/>
  <c r="I6"/>
  <c r="M4"/>
  <c r="K4"/>
  <c r="H4"/>
  <c r="J4"/>
  <c r="I4"/>
  <c r="L4"/>
  <c r="K2" i="14"/>
  <c r="L2"/>
  <c r="J2"/>
  <c r="M2"/>
  <c r="L60"/>
  <c r="J60"/>
  <c r="M60"/>
  <c r="K60"/>
  <c r="L58"/>
  <c r="M58"/>
  <c r="K58"/>
  <c r="J58"/>
  <c r="L56"/>
  <c r="J56"/>
  <c r="M56"/>
  <c r="K56"/>
  <c r="L54"/>
  <c r="M54"/>
  <c r="K54"/>
  <c r="J54"/>
  <c r="L52"/>
  <c r="J52"/>
  <c r="M52"/>
  <c r="K52"/>
  <c r="L50"/>
  <c r="M50"/>
  <c r="K50"/>
  <c r="J50"/>
  <c r="L48"/>
  <c r="M48"/>
  <c r="K48"/>
  <c r="J48"/>
  <c r="L46"/>
  <c r="J46"/>
  <c r="M46"/>
  <c r="K46"/>
  <c r="L44"/>
  <c r="M44"/>
  <c r="K44"/>
  <c r="J44"/>
  <c r="L42"/>
  <c r="J42"/>
  <c r="M42"/>
  <c r="K42"/>
  <c r="L40"/>
  <c r="J40"/>
  <c r="M40"/>
  <c r="K40"/>
  <c r="L38"/>
  <c r="M38"/>
  <c r="K38"/>
  <c r="J38"/>
  <c r="L36"/>
  <c r="J36"/>
  <c r="M36"/>
  <c r="K36"/>
  <c r="L34"/>
  <c r="J34"/>
  <c r="M34"/>
  <c r="K34"/>
  <c r="L32"/>
  <c r="J32"/>
  <c r="M32"/>
  <c r="K32"/>
  <c r="L30"/>
  <c r="J30"/>
  <c r="M30"/>
  <c r="K30"/>
  <c r="L28"/>
  <c r="J28"/>
  <c r="M28"/>
  <c r="K28"/>
  <c r="L26"/>
  <c r="J26"/>
  <c r="M26"/>
  <c r="K26"/>
  <c r="L24"/>
  <c r="J24"/>
  <c r="M24"/>
  <c r="K24"/>
  <c r="L22"/>
  <c r="J22"/>
  <c r="M22"/>
  <c r="K22"/>
  <c r="L20"/>
  <c r="J20"/>
  <c r="M20"/>
  <c r="K20"/>
  <c r="L18"/>
  <c r="J18"/>
  <c r="M18"/>
  <c r="K18"/>
  <c r="L16"/>
  <c r="J16"/>
  <c r="M16"/>
  <c r="K16"/>
  <c r="L14"/>
  <c r="J14"/>
  <c r="M14"/>
  <c r="K14"/>
  <c r="L12"/>
  <c r="J12"/>
  <c r="M12"/>
  <c r="K12"/>
  <c r="L10"/>
  <c r="J10"/>
  <c r="M10"/>
  <c r="K10"/>
  <c r="L8"/>
  <c r="J8"/>
  <c r="M8"/>
  <c r="K8"/>
  <c r="L6"/>
  <c r="J6"/>
  <c r="M6"/>
  <c r="K6"/>
  <c r="L4"/>
  <c r="J4"/>
  <c r="M4"/>
  <c r="K4"/>
  <c r="M61"/>
  <c r="K61"/>
  <c r="L61"/>
  <c r="J61"/>
  <c r="M59"/>
  <c r="K59"/>
  <c r="L59"/>
  <c r="J59"/>
  <c r="M57"/>
  <c r="K57"/>
  <c r="L57"/>
  <c r="J57"/>
  <c r="M55"/>
  <c r="K55"/>
  <c r="L55"/>
  <c r="J55"/>
  <c r="M53"/>
  <c r="K53"/>
  <c r="L53"/>
  <c r="J53"/>
  <c r="M51"/>
  <c r="K51"/>
  <c r="L51"/>
  <c r="J51"/>
  <c r="M49"/>
  <c r="K49"/>
  <c r="L49"/>
  <c r="J49"/>
  <c r="M47"/>
  <c r="K47"/>
  <c r="L47"/>
  <c r="J47"/>
  <c r="M45"/>
  <c r="K45"/>
  <c r="L45"/>
  <c r="J45"/>
  <c r="M43"/>
  <c r="K43"/>
  <c r="L43"/>
  <c r="J43"/>
  <c r="M41"/>
  <c r="K41"/>
  <c r="L41"/>
  <c r="J41"/>
  <c r="M39"/>
  <c r="K39"/>
  <c r="L39"/>
  <c r="J39"/>
  <c r="M37"/>
  <c r="K37"/>
  <c r="L37"/>
  <c r="J37"/>
  <c r="M35"/>
  <c r="K35"/>
  <c r="L35"/>
  <c r="J35"/>
  <c r="M33"/>
  <c r="K33"/>
  <c r="L33"/>
  <c r="J33"/>
  <c r="M31"/>
  <c r="K31"/>
  <c r="L31"/>
  <c r="J31"/>
  <c r="M29"/>
  <c r="K29"/>
  <c r="L29"/>
  <c r="J29"/>
  <c r="M27"/>
  <c r="K27"/>
  <c r="L27"/>
  <c r="J27"/>
  <c r="M25"/>
  <c r="K25"/>
  <c r="L25"/>
  <c r="J25"/>
  <c r="M23"/>
  <c r="K23"/>
  <c r="L23"/>
  <c r="J23"/>
  <c r="M21"/>
  <c r="K21"/>
  <c r="L21"/>
  <c r="J21"/>
  <c r="M19"/>
  <c r="K19"/>
  <c r="L19"/>
  <c r="J19"/>
  <c r="M17"/>
  <c r="K17"/>
  <c r="L17"/>
  <c r="J17"/>
  <c r="M15"/>
  <c r="K15"/>
  <c r="L15"/>
  <c r="J15"/>
  <c r="M13"/>
  <c r="K13"/>
  <c r="L13"/>
  <c r="J13"/>
  <c r="M11"/>
  <c r="K11"/>
  <c r="L11"/>
  <c r="J11"/>
  <c r="M9"/>
  <c r="K9"/>
  <c r="L9"/>
  <c r="J9"/>
  <c r="M7"/>
  <c r="K7"/>
  <c r="L7"/>
  <c r="J7"/>
  <c r="M5"/>
  <c r="K5"/>
  <c r="L5"/>
  <c r="J5"/>
  <c r="M3"/>
  <c r="K3"/>
  <c r="L3"/>
  <c r="J3"/>
  <c r="L57" i="9"/>
  <c r="K57"/>
  <c r="J57"/>
  <c r="I57"/>
  <c r="H57"/>
  <c r="M57"/>
  <c r="L53"/>
  <c r="K53"/>
  <c r="J53"/>
  <c r="I53"/>
  <c r="H53"/>
  <c r="M53"/>
  <c r="L49"/>
  <c r="K49"/>
  <c r="J49"/>
  <c r="I49"/>
  <c r="H49"/>
  <c r="M49"/>
  <c r="L47"/>
  <c r="K47"/>
  <c r="J47"/>
  <c r="I47"/>
  <c r="H47"/>
  <c r="M47"/>
  <c r="L45"/>
  <c r="K45"/>
  <c r="J45"/>
  <c r="I45"/>
  <c r="H45"/>
  <c r="M45"/>
  <c r="L43"/>
  <c r="K43"/>
  <c r="J43"/>
  <c r="I43"/>
  <c r="H43"/>
  <c r="M43"/>
  <c r="L41"/>
  <c r="K41"/>
  <c r="J41"/>
  <c r="I41"/>
  <c r="H41"/>
  <c r="M41"/>
  <c r="L39"/>
  <c r="K39"/>
  <c r="J39"/>
  <c r="I39"/>
  <c r="H39"/>
  <c r="M39"/>
  <c r="L37"/>
  <c r="K37"/>
  <c r="J37"/>
  <c r="I37"/>
  <c r="H37"/>
  <c r="M37"/>
  <c r="L35"/>
  <c r="K35"/>
  <c r="J35"/>
  <c r="I35"/>
  <c r="H35"/>
  <c r="M35"/>
  <c r="L33"/>
  <c r="K33"/>
  <c r="J33"/>
  <c r="I33"/>
  <c r="H33"/>
  <c r="M33"/>
  <c r="L31"/>
  <c r="K31"/>
  <c r="J31"/>
  <c r="I31"/>
  <c r="H31"/>
  <c r="M31"/>
  <c r="L29"/>
  <c r="K29"/>
  <c r="J29"/>
  <c r="I29"/>
  <c r="H29"/>
  <c r="M29"/>
  <c r="L27"/>
  <c r="K27"/>
  <c r="J27"/>
  <c r="I27"/>
  <c r="H27"/>
  <c r="M27"/>
  <c r="L25"/>
  <c r="K25"/>
  <c r="J25"/>
  <c r="I25"/>
  <c r="H25"/>
  <c r="M25"/>
  <c r="L23"/>
  <c r="K23"/>
  <c r="J23"/>
  <c r="I23"/>
  <c r="H23"/>
  <c r="M23"/>
  <c r="L21"/>
  <c r="K21"/>
  <c r="J21"/>
  <c r="I21"/>
  <c r="H21"/>
  <c r="M21"/>
  <c r="L19"/>
  <c r="K19"/>
  <c r="J19"/>
  <c r="I19"/>
  <c r="H19"/>
  <c r="M19"/>
  <c r="L17"/>
  <c r="K17"/>
  <c r="J17"/>
  <c r="I17"/>
  <c r="H17"/>
  <c r="M17"/>
  <c r="L15"/>
  <c r="K15"/>
  <c r="J15"/>
  <c r="I15"/>
  <c r="H15"/>
  <c r="M15"/>
  <c r="L13"/>
  <c r="K13"/>
  <c r="J13"/>
  <c r="I13"/>
  <c r="H13"/>
  <c r="M13"/>
  <c r="L11"/>
  <c r="K11"/>
  <c r="J11"/>
  <c r="I11"/>
  <c r="H11"/>
  <c r="M11"/>
  <c r="L9"/>
  <c r="K9"/>
  <c r="J9"/>
  <c r="I9"/>
  <c r="H9"/>
  <c r="M9"/>
  <c r="L7"/>
  <c r="K7"/>
  <c r="J7"/>
  <c r="I7"/>
  <c r="H7"/>
  <c r="M7"/>
  <c r="L5"/>
  <c r="K5"/>
  <c r="J5"/>
  <c r="I5"/>
  <c r="H5"/>
  <c r="M5"/>
  <c r="L3"/>
  <c r="K3"/>
  <c r="J3"/>
  <c r="I3"/>
  <c r="H3"/>
  <c r="M3"/>
  <c r="L55"/>
  <c r="K55"/>
  <c r="J55"/>
  <c r="I55"/>
  <c r="H55"/>
  <c r="M55"/>
  <c r="L51"/>
  <c r="K51"/>
  <c r="J51"/>
  <c r="I51"/>
  <c r="H51"/>
  <c r="M51"/>
  <c r="M58"/>
  <c r="L58"/>
  <c r="K58"/>
  <c r="J58"/>
  <c r="I58"/>
  <c r="H58"/>
  <c r="M56"/>
  <c r="L56"/>
  <c r="K56"/>
  <c r="J56"/>
  <c r="I56"/>
  <c r="H56"/>
  <c r="M54"/>
  <c r="L54"/>
  <c r="K54"/>
  <c r="J54"/>
  <c r="I54"/>
  <c r="H54"/>
  <c r="M52"/>
  <c r="L52"/>
  <c r="K52"/>
  <c r="J52"/>
  <c r="I52"/>
  <c r="H52"/>
  <c r="M50"/>
  <c r="L50"/>
  <c r="K50"/>
  <c r="J50"/>
  <c r="I50"/>
  <c r="H50"/>
  <c r="M48"/>
  <c r="L48"/>
  <c r="K48"/>
  <c r="J48"/>
  <c r="I48"/>
  <c r="H48"/>
  <c r="M46"/>
  <c r="L46"/>
  <c r="K46"/>
  <c r="J46"/>
  <c r="I46"/>
  <c r="H46"/>
  <c r="M44"/>
  <c r="L44"/>
  <c r="K44"/>
  <c r="J44"/>
  <c r="I44"/>
  <c r="H44"/>
  <c r="M42"/>
  <c r="L42"/>
  <c r="K42"/>
  <c r="J42"/>
  <c r="I42"/>
  <c r="H42"/>
  <c r="M40"/>
  <c r="L40"/>
  <c r="K40"/>
  <c r="J40"/>
  <c r="I40"/>
  <c r="H40"/>
  <c r="M38"/>
  <c r="L38"/>
  <c r="K38"/>
  <c r="J38"/>
  <c r="I38"/>
  <c r="H38"/>
  <c r="M36"/>
  <c r="L36"/>
  <c r="K36"/>
  <c r="J36"/>
  <c r="I36"/>
  <c r="H36"/>
  <c r="M34"/>
  <c r="L34"/>
  <c r="K34"/>
  <c r="J34"/>
  <c r="I34"/>
  <c r="H34"/>
  <c r="M32"/>
  <c r="L32"/>
  <c r="K32"/>
  <c r="J32"/>
  <c r="I32"/>
  <c r="H32"/>
  <c r="M30"/>
  <c r="L30"/>
  <c r="K30"/>
  <c r="J30"/>
  <c r="I30"/>
  <c r="H30"/>
  <c r="M28"/>
  <c r="L28"/>
  <c r="K28"/>
  <c r="J28"/>
  <c r="I28"/>
  <c r="H28"/>
  <c r="M26"/>
  <c r="L26"/>
  <c r="K26"/>
  <c r="J26"/>
  <c r="I26"/>
  <c r="H26"/>
  <c r="M24"/>
  <c r="L24"/>
  <c r="K24"/>
  <c r="J24"/>
  <c r="I24"/>
  <c r="H24"/>
  <c r="M22"/>
  <c r="L22"/>
  <c r="K22"/>
  <c r="J22"/>
  <c r="I22"/>
  <c r="H22"/>
  <c r="M20"/>
  <c r="L20"/>
  <c r="K20"/>
  <c r="J20"/>
  <c r="I20"/>
  <c r="H20"/>
  <c r="M18"/>
  <c r="L18"/>
  <c r="K18"/>
  <c r="J18"/>
  <c r="I18"/>
  <c r="H18"/>
  <c r="M16"/>
  <c r="L16"/>
  <c r="K16"/>
  <c r="J16"/>
  <c r="I16"/>
  <c r="H16"/>
  <c r="M14"/>
  <c r="L14"/>
  <c r="K14"/>
  <c r="J14"/>
  <c r="I14"/>
  <c r="H14"/>
  <c r="M12"/>
  <c r="L12"/>
  <c r="K12"/>
  <c r="J12"/>
  <c r="I12"/>
  <c r="H12"/>
  <c r="M10"/>
  <c r="L10"/>
  <c r="K10"/>
  <c r="J10"/>
  <c r="I10"/>
  <c r="H10"/>
  <c r="M8"/>
  <c r="L8"/>
  <c r="K8"/>
  <c r="J8"/>
  <c r="I8"/>
  <c r="H8"/>
  <c r="M6"/>
  <c r="L6"/>
  <c r="K6"/>
  <c r="J6"/>
  <c r="I6"/>
  <c r="H6"/>
  <c r="M4"/>
  <c r="L4"/>
  <c r="K4"/>
  <c r="J4"/>
  <c r="I4"/>
  <c r="H4"/>
  <c r="I2"/>
  <c r="M2"/>
  <c r="K2"/>
  <c r="L2"/>
  <c r="J2"/>
  <c r="H19" i="28"/>
  <c r="L2" i="22"/>
  <c r="I2"/>
  <c r="M2"/>
  <c r="K2"/>
  <c r="H2"/>
  <c r="L2" i="19"/>
  <c r="J2"/>
  <c r="H2"/>
  <c r="M2"/>
  <c r="K2"/>
  <c r="I2"/>
  <c r="I61" i="14"/>
  <c r="H61"/>
  <c r="I59"/>
  <c r="H59"/>
  <c r="I57"/>
  <c r="H57"/>
  <c r="I55"/>
  <c r="H55"/>
  <c r="I53"/>
  <c r="H53"/>
  <c r="I51"/>
  <c r="H51"/>
  <c r="I49"/>
  <c r="H49"/>
  <c r="I47"/>
  <c r="H47"/>
  <c r="I45"/>
  <c r="H45"/>
  <c r="I43"/>
  <c r="H43"/>
  <c r="I41"/>
  <c r="H41"/>
  <c r="I39"/>
  <c r="H39"/>
  <c r="I37"/>
  <c r="H37"/>
  <c r="I35"/>
  <c r="H35"/>
  <c r="I33"/>
  <c r="H33"/>
  <c r="I31"/>
  <c r="H31"/>
  <c r="I29"/>
  <c r="H29"/>
  <c r="I27"/>
  <c r="H27"/>
  <c r="I25"/>
  <c r="H25"/>
  <c r="I23"/>
  <c r="H23"/>
  <c r="I21"/>
  <c r="H21"/>
  <c r="I19"/>
  <c r="H19"/>
  <c r="I17"/>
  <c r="H17"/>
  <c r="I15"/>
  <c r="H15"/>
  <c r="I13"/>
  <c r="H13"/>
  <c r="I11"/>
  <c r="H11"/>
  <c r="I9"/>
  <c r="H9"/>
  <c r="I7"/>
  <c r="H7"/>
  <c r="I5"/>
  <c r="H5"/>
  <c r="I3"/>
  <c r="H3"/>
  <c r="I2"/>
  <c r="H2"/>
  <c r="H60"/>
  <c r="I60"/>
  <c r="I58"/>
  <c r="H58"/>
  <c r="I56"/>
  <c r="H56"/>
  <c r="I54"/>
  <c r="H54"/>
  <c r="I52"/>
  <c r="H52"/>
  <c r="I50"/>
  <c r="H50"/>
  <c r="I48"/>
  <c r="H48"/>
  <c r="I46"/>
  <c r="H46"/>
  <c r="I44"/>
  <c r="H44"/>
  <c r="I42"/>
  <c r="H42"/>
  <c r="I40"/>
  <c r="H40"/>
  <c r="I38"/>
  <c r="H38"/>
  <c r="I36"/>
  <c r="H36"/>
  <c r="I34"/>
  <c r="H34"/>
  <c r="I32"/>
  <c r="H32"/>
  <c r="I30"/>
  <c r="H30"/>
  <c r="I28"/>
  <c r="H28"/>
  <c r="I26"/>
  <c r="H26"/>
  <c r="I24"/>
  <c r="H24"/>
  <c r="I22"/>
  <c r="H22"/>
  <c r="I20"/>
  <c r="H20"/>
  <c r="I18"/>
  <c r="H18"/>
  <c r="I16"/>
  <c r="H16"/>
  <c r="I14"/>
  <c r="H14"/>
  <c r="I12"/>
  <c r="H12"/>
  <c r="I10"/>
  <c r="H10"/>
  <c r="I8"/>
  <c r="H8"/>
  <c r="I6"/>
  <c r="H6"/>
  <c r="I4"/>
  <c r="H4"/>
  <c r="N2" i="26"/>
  <c r="N2" i="18"/>
  <c r="N2" i="24"/>
  <c r="N2" i="29"/>
  <c r="N2" i="15"/>
  <c r="N2" i="17"/>
  <c r="N2" i="21"/>
  <c r="N2" i="16"/>
  <c r="N2" i="28"/>
  <c r="N2" i="23"/>
  <c r="N2" i="20"/>
  <c r="N2" i="27"/>
  <c r="H2" i="9"/>
  <c r="N3" i="16" l="1"/>
  <c r="N5"/>
  <c r="N7"/>
  <c r="N9"/>
  <c r="N11"/>
  <c r="N13"/>
  <c r="N15"/>
  <c r="N17"/>
  <c r="N6" i="24"/>
  <c r="N10"/>
  <c r="N14"/>
  <c r="N4" i="21"/>
  <c r="N8"/>
  <c r="N6" i="25"/>
  <c r="N10"/>
  <c r="N14"/>
  <c r="N18"/>
  <c r="N22"/>
  <c r="N26"/>
  <c r="N30"/>
  <c r="N34"/>
  <c r="N2"/>
  <c r="N3" i="24"/>
  <c r="N5"/>
  <c r="N7"/>
  <c r="N9"/>
  <c r="N11"/>
  <c r="N13"/>
  <c r="N15"/>
  <c r="N3" i="15"/>
  <c r="N5"/>
  <c r="N7"/>
  <c r="N9"/>
  <c r="N4" i="28"/>
  <c r="N6"/>
  <c r="N8"/>
  <c r="N10"/>
  <c r="N12"/>
  <c r="N14"/>
  <c r="N16"/>
  <c r="N18"/>
  <c r="N28" i="27"/>
  <c r="N74" i="22"/>
  <c r="N78"/>
  <c r="N80"/>
  <c r="N82"/>
  <c r="N84"/>
  <c r="N86"/>
  <c r="N88"/>
  <c r="N5" i="23"/>
  <c r="N9"/>
  <c r="N13"/>
  <c r="N17"/>
  <c r="N21"/>
  <c r="N4" i="24"/>
  <c r="N8"/>
  <c r="N12"/>
  <c r="N16"/>
  <c r="N4" i="15"/>
  <c r="N6"/>
  <c r="N8"/>
  <c r="N38"/>
  <c r="N5" i="17"/>
  <c r="N6" i="21"/>
  <c r="N3" i="28"/>
  <c r="N5"/>
  <c r="N7"/>
  <c r="N9"/>
  <c r="N11"/>
  <c r="N13"/>
  <c r="N15"/>
  <c r="N17"/>
  <c r="N4" i="20"/>
  <c r="N6"/>
  <c r="N8"/>
  <c r="N10"/>
  <c r="N12"/>
  <c r="N14"/>
  <c r="N16"/>
  <c r="N18"/>
  <c r="N20"/>
  <c r="N22"/>
  <c r="N4" i="19"/>
  <c r="N6"/>
  <c r="N3" i="20"/>
  <c r="N7"/>
  <c r="N11"/>
  <c r="N13"/>
  <c r="N17"/>
  <c r="N21"/>
  <c r="N4" i="27"/>
  <c r="N3" i="19"/>
  <c r="N11" i="15"/>
  <c r="N13"/>
  <c r="N15"/>
  <c r="N17"/>
  <c r="N19"/>
  <c r="N5" i="20"/>
  <c r="N9"/>
  <c r="N15"/>
  <c r="N19"/>
  <c r="N5" i="19"/>
  <c r="N20" i="22"/>
  <c r="N10" i="15"/>
  <c r="N12"/>
  <c r="N14"/>
  <c r="N16"/>
  <c r="N18"/>
  <c r="N20"/>
  <c r="N22"/>
  <c r="N24"/>
  <c r="N26"/>
  <c r="N28"/>
  <c r="N30"/>
  <c r="N32"/>
  <c r="N34"/>
  <c r="N36"/>
  <c r="N3" i="17"/>
  <c r="N19" i="28"/>
  <c r="N4" i="25"/>
  <c r="N8"/>
  <c r="N12"/>
  <c r="N16"/>
  <c r="N20"/>
  <c r="N24"/>
  <c r="N28"/>
  <c r="N32"/>
  <c r="N36"/>
  <c r="N3" i="27"/>
  <c r="N5"/>
  <c r="N7"/>
  <c r="N9"/>
  <c r="N11"/>
  <c r="N13"/>
  <c r="N15"/>
  <c r="N17"/>
  <c r="N19"/>
  <c r="N21"/>
  <c r="N23"/>
  <c r="N25"/>
  <c r="N27"/>
  <c r="N3" i="25"/>
  <c r="N7"/>
  <c r="N9"/>
  <c r="N11"/>
  <c r="N13"/>
  <c r="N15"/>
  <c r="N17"/>
  <c r="N19"/>
  <c r="N23"/>
  <c r="N27"/>
  <c r="N31"/>
  <c r="N35"/>
  <c r="N8" i="27"/>
  <c r="N12"/>
  <c r="N16"/>
  <c r="N18"/>
  <c r="N22"/>
  <c r="N26"/>
  <c r="N21" i="15"/>
  <c r="N23"/>
  <c r="N25"/>
  <c r="N27"/>
  <c r="N29"/>
  <c r="N31"/>
  <c r="N33"/>
  <c r="N35"/>
  <c r="N37"/>
  <c r="N4" i="17"/>
  <c r="N6"/>
  <c r="N3" i="21"/>
  <c r="N5"/>
  <c r="N7"/>
  <c r="N9"/>
  <c r="N5" i="25"/>
  <c r="N21"/>
  <c r="N25"/>
  <c r="N29"/>
  <c r="N33"/>
  <c r="N37"/>
  <c r="N6" i="27"/>
  <c r="N10"/>
  <c r="N14"/>
  <c r="N20"/>
  <c r="N24"/>
  <c r="N3" i="29"/>
  <c r="N5"/>
  <c r="N7"/>
  <c r="N9"/>
  <c r="N11"/>
  <c r="N13"/>
  <c r="N15"/>
  <c r="N17"/>
  <c r="N19"/>
  <c r="N21"/>
  <c r="N23"/>
  <c r="N25"/>
  <c r="N4"/>
  <c r="N6"/>
  <c r="N8"/>
  <c r="N10"/>
  <c r="N12"/>
  <c r="N14"/>
  <c r="N16"/>
  <c r="N18"/>
  <c r="N20"/>
  <c r="N22"/>
  <c r="N24"/>
  <c r="N26"/>
  <c r="N4" i="16"/>
  <c r="N6"/>
  <c r="N8"/>
  <c r="N10"/>
  <c r="N12"/>
  <c r="N14"/>
  <c r="N16"/>
  <c r="N18"/>
  <c r="N22"/>
  <c r="N24"/>
  <c r="N20"/>
  <c r="N23"/>
  <c r="N25"/>
  <c r="N19"/>
  <c r="N21"/>
  <c r="N26"/>
  <c r="N4" i="23"/>
  <c r="N6"/>
  <c r="N8"/>
  <c r="N10"/>
  <c r="N12"/>
  <c r="N14"/>
  <c r="N18"/>
  <c r="N20"/>
  <c r="N22"/>
  <c r="N3"/>
  <c r="N7"/>
  <c r="N11"/>
  <c r="N15"/>
  <c r="N19"/>
  <c r="N23"/>
  <c r="N25"/>
  <c r="N16"/>
  <c r="N24"/>
  <c r="N26"/>
  <c r="N8" i="22"/>
  <c r="N16"/>
  <c r="N6"/>
  <c r="N10"/>
  <c r="N14"/>
  <c r="N18"/>
  <c r="N22"/>
  <c r="N26"/>
  <c r="N30"/>
  <c r="N34"/>
  <c r="N38"/>
  <c r="N42"/>
  <c r="N46"/>
  <c r="N50"/>
  <c r="N54"/>
  <c r="N58"/>
  <c r="N62"/>
  <c r="N66"/>
  <c r="N70"/>
  <c r="N4"/>
  <c r="N12"/>
  <c r="N24"/>
  <c r="N28"/>
  <c r="N32"/>
  <c r="N36"/>
  <c r="N40"/>
  <c r="N44"/>
  <c r="N48"/>
  <c r="N52"/>
  <c r="N56"/>
  <c r="N60"/>
  <c r="N64"/>
  <c r="N68"/>
  <c r="N72"/>
  <c r="N76"/>
  <c r="N3"/>
  <c r="N5"/>
  <c r="N7"/>
  <c r="N9"/>
  <c r="N11"/>
  <c r="N13"/>
  <c r="N15"/>
  <c r="N17"/>
  <c r="N19"/>
  <c r="N21"/>
  <c r="N23"/>
  <c r="N25"/>
  <c r="N27"/>
  <c r="N29"/>
  <c r="N31"/>
  <c r="N33"/>
  <c r="N35"/>
  <c r="N37"/>
  <c r="N39"/>
  <c r="N41"/>
  <c r="N43"/>
  <c r="N45"/>
  <c r="N47"/>
  <c r="N49"/>
  <c r="N51"/>
  <c r="N53"/>
  <c r="N55"/>
  <c r="N57"/>
  <c r="N59"/>
  <c r="N61"/>
  <c r="N63"/>
  <c r="N65"/>
  <c r="N67"/>
  <c r="N69"/>
  <c r="N71"/>
  <c r="N73"/>
  <c r="N75"/>
  <c r="N77"/>
  <c r="N79"/>
  <c r="N81"/>
  <c r="N83"/>
  <c r="N85"/>
  <c r="N87"/>
  <c r="N89"/>
  <c r="N3" i="14"/>
  <c r="N5"/>
  <c r="N7"/>
  <c r="N9"/>
  <c r="N11"/>
  <c r="N13"/>
  <c r="N15"/>
  <c r="N17"/>
  <c r="N19"/>
  <c r="N21"/>
  <c r="N23"/>
  <c r="N25"/>
  <c r="N27"/>
  <c r="N29"/>
  <c r="N31"/>
  <c r="N33"/>
  <c r="N35"/>
  <c r="N37"/>
  <c r="N39"/>
  <c r="N41"/>
  <c r="N43"/>
  <c r="N45"/>
  <c r="N47"/>
  <c r="N49"/>
  <c r="N51"/>
  <c r="N53"/>
  <c r="N55"/>
  <c r="N57"/>
  <c r="N59"/>
  <c r="N61"/>
  <c r="N4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2"/>
  <c r="N54"/>
  <c r="N56"/>
  <c r="N58"/>
  <c r="N60"/>
  <c r="N4" i="9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2"/>
  <c r="N54"/>
  <c r="N56"/>
  <c r="N58"/>
  <c r="N51"/>
  <c r="N55"/>
  <c r="N3"/>
  <c r="N5"/>
  <c r="N7"/>
  <c r="N9"/>
  <c r="N11"/>
  <c r="N13"/>
  <c r="N15"/>
  <c r="N17"/>
  <c r="N19"/>
  <c r="N21"/>
  <c r="N23"/>
  <c r="N25"/>
  <c r="N27"/>
  <c r="N29"/>
  <c r="N31"/>
  <c r="N33"/>
  <c r="N35"/>
  <c r="N37"/>
  <c r="N39"/>
  <c r="N41"/>
  <c r="N43"/>
  <c r="N45"/>
  <c r="N47"/>
  <c r="N49"/>
  <c r="N53"/>
  <c r="N57"/>
  <c r="N2" i="19"/>
  <c r="N2" i="22"/>
  <c r="N2" i="14"/>
  <c r="G3" i="5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2"/>
  <c r="N2" i="9" l="1"/>
</calcChain>
</file>

<file path=xl/sharedStrings.xml><?xml version="1.0" encoding="utf-8"?>
<sst xmlns="http://schemas.openxmlformats.org/spreadsheetml/2006/main" count="1830" uniqueCount="569">
  <si>
    <t>DATE</t>
  </si>
  <si>
    <t>FAMILLE</t>
  </si>
  <si>
    <t>ARTICLE</t>
  </si>
  <si>
    <t>Qte</t>
  </si>
  <si>
    <t>ACCESSOIRES</t>
  </si>
  <si>
    <t>F-EL50</t>
  </si>
  <si>
    <t>F -EL80</t>
  </si>
  <si>
    <t>F-EL100</t>
  </si>
  <si>
    <t>SSG-P4100 GB (1paire)</t>
  </si>
  <si>
    <t>SSG-P4100 (2paire)</t>
  </si>
  <si>
    <t>1458 Z4</t>
  </si>
  <si>
    <t>1412 Z4</t>
  </si>
  <si>
    <t>1438 Z4</t>
  </si>
  <si>
    <t>SUPPORT G/CLIM</t>
  </si>
  <si>
    <t>SUPPORT  P/CLIM</t>
  </si>
  <si>
    <t>BHM 1300 EB</t>
  </si>
  <si>
    <t>BHM 3300 ED/W</t>
  </si>
  <si>
    <t>EAD-T10EDEG</t>
  </si>
  <si>
    <t>ECA-P10C BEST</t>
  </si>
  <si>
    <t>ECS-K200 BEGSTD</t>
  </si>
  <si>
    <t>EEB-EI1CW EGSTD</t>
  </si>
  <si>
    <t>EF-BN 510 B</t>
  </si>
  <si>
    <t>EFC-1G2N</t>
  </si>
  <si>
    <t>EFC-1G5S</t>
  </si>
  <si>
    <t>EF-CI950B</t>
  </si>
  <si>
    <t>EFC-1G6B</t>
  </si>
  <si>
    <t>EFC-1G6F</t>
  </si>
  <si>
    <t>EFC-1H8</t>
  </si>
  <si>
    <t>EFC-1M7B</t>
  </si>
  <si>
    <t>EFC-1M7F</t>
  </si>
  <si>
    <t>EP-CI950</t>
  </si>
  <si>
    <t>ET-H10FAUW</t>
  </si>
  <si>
    <t>EPL-3PH PBEGSTD</t>
  </si>
  <si>
    <t>EPL-3FH UGSTD</t>
  </si>
  <si>
    <t>ETAOU80EB GSTD</t>
  </si>
  <si>
    <t>ETC-P1G5C ESTD</t>
  </si>
  <si>
    <t>BKB-1OUS WEGSTD</t>
  </si>
  <si>
    <t>EB-L1G6LL  UGSTD</t>
  </si>
  <si>
    <t>EDD-D200 BEGSTD</t>
  </si>
  <si>
    <t>ECS-K1E2BE GSTD</t>
  </si>
  <si>
    <t>ECS-K1E1BE GSTD</t>
  </si>
  <si>
    <t>ECS-V1A2BE GSTD</t>
  </si>
  <si>
    <t>EFC-1E2NBE CSTD</t>
  </si>
  <si>
    <t>ASPIRATEURS</t>
  </si>
  <si>
    <t>VCC56BOS3W</t>
  </si>
  <si>
    <t>VCC8830V3B</t>
  </si>
  <si>
    <t>VCC8850H3R</t>
  </si>
  <si>
    <t>CAMERASetPCetIMPRIM</t>
  </si>
  <si>
    <t>NP900 X3D-A01MA</t>
  </si>
  <si>
    <t>NP-N102S-B04MA</t>
  </si>
  <si>
    <t>NP300V5A -A05MA</t>
  </si>
  <si>
    <t>NP300E5Z-A01MA</t>
  </si>
  <si>
    <t>NP530U4C-S06MA</t>
  </si>
  <si>
    <t>SCX -3405W /XSG</t>
  </si>
  <si>
    <t>ML -2165W</t>
  </si>
  <si>
    <t>EV-NX1000 DAB</t>
  </si>
  <si>
    <t>EC-WB200 FDD</t>
  </si>
  <si>
    <t>EC-DV150 FDD</t>
  </si>
  <si>
    <t>EC-ST72 ZZDD</t>
  </si>
  <si>
    <t>EC-ES95 ZZDD</t>
  </si>
  <si>
    <t>CLIMATISEURS</t>
  </si>
  <si>
    <t>AQ-12 TSLN /X</t>
  </si>
  <si>
    <t>AQ-24 TSPN/X</t>
  </si>
  <si>
    <t>AQ-09 ESPN /X</t>
  </si>
  <si>
    <t>AQ-24 ESQN /X</t>
  </si>
  <si>
    <t>AQ-09 VBFMID</t>
  </si>
  <si>
    <t>AQ-12 VBFMID</t>
  </si>
  <si>
    <t>AQ-18 VBFMID</t>
  </si>
  <si>
    <t>AQ-24 VBFMID</t>
  </si>
  <si>
    <t>AQ-24 UUAN</t>
  </si>
  <si>
    <t>AQ- 12UUAMID</t>
  </si>
  <si>
    <t>DIVERS</t>
  </si>
  <si>
    <t>HT-155DD  L G</t>
  </si>
  <si>
    <t>DV-532  DVD  L G</t>
  </si>
  <si>
    <t>CONGELATEUR AGESTON 20</t>
  </si>
  <si>
    <t>CONGELATEUR AGESTON 18</t>
  </si>
  <si>
    <t>CONGELATEUR AGESTON 15,5</t>
  </si>
  <si>
    <t>CONGELATEUR AGESTON 10</t>
  </si>
  <si>
    <t>CONGELATEUR SIERA 350CHS</t>
  </si>
  <si>
    <t>CONGELATEUR WHIRLPOOL CF43</t>
  </si>
  <si>
    <t>CLIM G V 12000</t>
  </si>
  <si>
    <t>SUPPORT MURAL AVES MOTEUR</t>
  </si>
  <si>
    <t>M/L  SIROCCO MW200</t>
  </si>
  <si>
    <t>REF BEKO  MBA4110D</t>
  </si>
  <si>
    <t>REF BEKO  MBA4110W</t>
  </si>
  <si>
    <t>CE 1150 MICRO ONDE</t>
  </si>
  <si>
    <t>LENS N 8000</t>
  </si>
  <si>
    <t>PORTES(2PCS)</t>
  </si>
  <si>
    <t>DOUCHES 3pcs )</t>
  </si>
  <si>
    <t>SUPPORT  CLIM G V</t>
  </si>
  <si>
    <t>CABLE HDMI</t>
  </si>
  <si>
    <t>FILTRE REFRIGERATEUR</t>
  </si>
  <si>
    <t>DVP-NS628/Sony</t>
  </si>
  <si>
    <t>WERLESS  EURO CLASS</t>
  </si>
  <si>
    <t>MINI SMART HD 9000</t>
  </si>
  <si>
    <t>LNB2</t>
  </si>
  <si>
    <t>LNB</t>
  </si>
  <si>
    <t>SUP PIED</t>
  </si>
  <si>
    <t>ECRANS</t>
  </si>
  <si>
    <t>LT 19 B 300</t>
  </si>
  <si>
    <t>LT 22 B 300</t>
  </si>
  <si>
    <t>LT 23 B 350</t>
  </si>
  <si>
    <t>UA 32 EH 4000</t>
  </si>
  <si>
    <t>UA 32 EH 4003</t>
  </si>
  <si>
    <t>UA 32 EH 4500</t>
  </si>
  <si>
    <t>UA 39 EH 5003</t>
  </si>
  <si>
    <t>UA 40 EH 5000</t>
  </si>
  <si>
    <t>UA 55 ES 8000</t>
  </si>
  <si>
    <t>UE 75 ES 9000</t>
  </si>
  <si>
    <t>PS 60 E 550</t>
  </si>
  <si>
    <t>UE 32 F 4000</t>
  </si>
  <si>
    <t>UE 32 F 4500</t>
  </si>
  <si>
    <t>UE 32 F 5000</t>
  </si>
  <si>
    <t>UE 32 F 5070</t>
  </si>
  <si>
    <t>UA 40 F 6400</t>
  </si>
  <si>
    <t>UE 42 F 5070</t>
  </si>
  <si>
    <t>UE 46 F 5070</t>
  </si>
  <si>
    <t>UA 46 F 6400</t>
  </si>
  <si>
    <t>UA 46 F 7500</t>
  </si>
  <si>
    <t>UA 46 F 8000</t>
  </si>
  <si>
    <t>UA 50 F 6800</t>
  </si>
  <si>
    <t>UA 55 F 6100</t>
  </si>
  <si>
    <t>UA 55 F 7500</t>
  </si>
  <si>
    <t>UA 55 F 8000</t>
  </si>
  <si>
    <t>UE 60 F 6100</t>
  </si>
  <si>
    <t>UA 65 F 6400</t>
  </si>
  <si>
    <t>UA 65 F 8000</t>
  </si>
  <si>
    <t>PS 43 F 4000</t>
  </si>
  <si>
    <t>PS 43 F 4900</t>
  </si>
  <si>
    <t>PS 51 F 4500</t>
  </si>
  <si>
    <t>PS 60 F 5500</t>
  </si>
  <si>
    <t>PS 64 F 8500</t>
  </si>
  <si>
    <t>HANZ</t>
  </si>
  <si>
    <t>HZF 060CO640,05</t>
  </si>
  <si>
    <t>HZF 060AG645,25</t>
  </si>
  <si>
    <t>F41MR</t>
  </si>
  <si>
    <t>F87EIX</t>
  </si>
  <si>
    <t>F88IX-P</t>
  </si>
  <si>
    <t>HSM 101-600</t>
  </si>
  <si>
    <t>HSM 101-900</t>
  </si>
  <si>
    <t>HSM 102-750</t>
  </si>
  <si>
    <t>HEM 52-900</t>
  </si>
  <si>
    <t>HEM-96-900</t>
  </si>
  <si>
    <t>HEF96A900MM</t>
  </si>
  <si>
    <t>HZP 520HXX3020</t>
  </si>
  <si>
    <t>HZP 421HXX6044NP1</t>
  </si>
  <si>
    <t>HZP 485HBG6044SP2</t>
  </si>
  <si>
    <t>HZP 315HXX7055SP2IX</t>
  </si>
  <si>
    <t>PL 604 X - E</t>
  </si>
  <si>
    <t>PFM 640STGB-E/NV</t>
  </si>
  <si>
    <t>PFS 750 STX ENM</t>
  </si>
  <si>
    <t>PF 940STTX-C</t>
  </si>
  <si>
    <t>PFM 950STGB</t>
  </si>
  <si>
    <t>AE 1150T-D  2 BAC</t>
  </si>
  <si>
    <t>AEB 1010T-D 1,5 BAC</t>
  </si>
  <si>
    <t>AE 865T-D 1 BAC</t>
  </si>
  <si>
    <t>HTetDVDetBD</t>
  </si>
  <si>
    <t>MM-E330 D /SJ</t>
  </si>
  <si>
    <t>HT-E320</t>
  </si>
  <si>
    <t>HT-E330K</t>
  </si>
  <si>
    <t>HT-ES420K</t>
  </si>
  <si>
    <t>HT-E453HK</t>
  </si>
  <si>
    <t>HT-E455K</t>
  </si>
  <si>
    <t>HT-ES455K</t>
  </si>
  <si>
    <t>HT-E 4550K</t>
  </si>
  <si>
    <t>HT-E 5550K</t>
  </si>
  <si>
    <t>DVD BD -P1600</t>
  </si>
  <si>
    <t>DBD BD -P4600</t>
  </si>
  <si>
    <t>DVD-E360</t>
  </si>
  <si>
    <t>BD- ES 6000</t>
  </si>
  <si>
    <t>BD-E 5500</t>
  </si>
  <si>
    <t>DA -F 560</t>
  </si>
  <si>
    <t>HW-F 355/SJ</t>
  </si>
  <si>
    <t>HT-F 450K</t>
  </si>
  <si>
    <t>HT-F 453HK</t>
  </si>
  <si>
    <t>HT-F 455K</t>
  </si>
  <si>
    <t>HT-F 4550</t>
  </si>
  <si>
    <t>HT-F 5550</t>
  </si>
  <si>
    <t>HT-F 6550</t>
  </si>
  <si>
    <t>KROHLER</t>
  </si>
  <si>
    <t>PEGP-027C</t>
  </si>
  <si>
    <t>PEGP-043A</t>
  </si>
  <si>
    <t>PEGP-687</t>
  </si>
  <si>
    <t>PEGP-8804</t>
  </si>
  <si>
    <t>PETP-041</t>
  </si>
  <si>
    <t>PECM-629</t>
  </si>
  <si>
    <t>PECM-619</t>
  </si>
  <si>
    <t>PEBT-905</t>
  </si>
  <si>
    <t>PEBT-809</t>
  </si>
  <si>
    <t>PEBT-702</t>
  </si>
  <si>
    <t>PEMB-8312AG</t>
  </si>
  <si>
    <t>PEMH-806</t>
  </si>
  <si>
    <t>PEPA 8109</t>
  </si>
  <si>
    <t>PEBE-902B</t>
  </si>
  <si>
    <t>PEPM-904</t>
  </si>
  <si>
    <t>M LetL V</t>
  </si>
  <si>
    <t xml:space="preserve">XP-B80 </t>
  </si>
  <si>
    <t>WF-0600NCS</t>
  </si>
  <si>
    <t>WF-602W0BCSD</t>
  </si>
  <si>
    <t>WF-700W2BCWQ</t>
  </si>
  <si>
    <t>WF-702W2BCSD</t>
  </si>
  <si>
    <t>WF-0700NCS</t>
  </si>
  <si>
    <t>WF-0702WJV</t>
  </si>
  <si>
    <t>WF-1804WPU</t>
  </si>
  <si>
    <t>WF-1124XAU</t>
  </si>
  <si>
    <t>WD-906U4SAGD</t>
  </si>
  <si>
    <t>DW-FN320W</t>
  </si>
  <si>
    <t>DW-FN320T</t>
  </si>
  <si>
    <t>WD-7702R8C</t>
  </si>
  <si>
    <t>WF-6600N1HW</t>
  </si>
  <si>
    <t>WF-0690NXW</t>
  </si>
  <si>
    <t>WF -0692NCS</t>
  </si>
  <si>
    <t>MICROONDE</t>
  </si>
  <si>
    <t>ME711K</t>
  </si>
  <si>
    <t>GW712K</t>
  </si>
  <si>
    <t>GE102V-X</t>
  </si>
  <si>
    <t>PLAQUEetFOURS</t>
  </si>
  <si>
    <t>GN642FFXD</t>
  </si>
  <si>
    <t>GN792IFXD</t>
  </si>
  <si>
    <t>BF1NT013</t>
  </si>
  <si>
    <t>REFRIGERATEURS</t>
  </si>
  <si>
    <t>RT 25 FARADSA</t>
  </si>
  <si>
    <t>RT-29FARADWW</t>
  </si>
  <si>
    <t>RT-29FAJEDSA</t>
  </si>
  <si>
    <t>RT-32FAJPDWW</t>
  </si>
  <si>
    <t>RT-32FAJEDSA</t>
  </si>
  <si>
    <t>RT-35FAJEDSA</t>
  </si>
  <si>
    <t>RT-38FAJPDWW</t>
  </si>
  <si>
    <t>RT-38FAJEDSA</t>
  </si>
  <si>
    <t>RR 82FHIS1</t>
  </si>
  <si>
    <t>RZ 80FHIS1</t>
  </si>
  <si>
    <t>RT -54FBPN</t>
  </si>
  <si>
    <t>RT-59MBPN</t>
  </si>
  <si>
    <t>RT-63NBPN1</t>
  </si>
  <si>
    <t>RT-77SBPN</t>
  </si>
  <si>
    <t>RT-77BBPN</t>
  </si>
  <si>
    <t>RL-46RECMG1</t>
  </si>
  <si>
    <t>RL-52TEBPN</t>
  </si>
  <si>
    <t>RL-4353JBASL</t>
  </si>
  <si>
    <t>RR-82EFBB</t>
  </si>
  <si>
    <t>RZ-80EFBB</t>
  </si>
  <si>
    <t>RSA1DTMG1</t>
  </si>
  <si>
    <t>RFG 28MESL</t>
  </si>
  <si>
    <t>SUPPORTS</t>
  </si>
  <si>
    <t>PF-424</t>
  </si>
  <si>
    <t>PF-444</t>
  </si>
  <si>
    <t xml:space="preserve">PLB 114 S </t>
  </si>
  <si>
    <t>PA-944</t>
  </si>
  <si>
    <t>TWM-106B</t>
  </si>
  <si>
    <t>PLB- WA4</t>
  </si>
  <si>
    <t>DVD-6B</t>
  </si>
  <si>
    <t>DVD-12B</t>
  </si>
  <si>
    <t>WMN 250M</t>
  </si>
  <si>
    <t>WMN350/XS</t>
  </si>
  <si>
    <t>WMN- 1000A</t>
  </si>
  <si>
    <t>WMN- 1000B</t>
  </si>
  <si>
    <t>WMN- 2000B</t>
  </si>
  <si>
    <t>WMN- 4250</t>
  </si>
  <si>
    <t>WMN-4270</t>
  </si>
  <si>
    <t>AD999</t>
  </si>
  <si>
    <t>AD001</t>
  </si>
  <si>
    <t>AD001-2</t>
  </si>
  <si>
    <t>AD015</t>
  </si>
  <si>
    <t>WMN -4001</t>
  </si>
  <si>
    <t>LCD -WA3</t>
  </si>
  <si>
    <t>TABLES</t>
  </si>
  <si>
    <t>C15              (2 pcs  )</t>
  </si>
  <si>
    <t>SN1110     (2 pcs  )</t>
  </si>
  <si>
    <t>SN1120     (2 pcs  )</t>
  </si>
  <si>
    <t>SN1130     (2 pcs  )</t>
  </si>
  <si>
    <t>W10-BB</t>
  </si>
  <si>
    <t>WB101 -BB</t>
  </si>
  <si>
    <t>N1000</t>
  </si>
  <si>
    <t>AM181G    (2 pcs  )</t>
  </si>
  <si>
    <t>AM7000G  (2 pcs  )</t>
  </si>
  <si>
    <t>AM70G      (2 pcs  )</t>
  </si>
  <si>
    <t>AM61G</t>
  </si>
  <si>
    <t>AM180G</t>
  </si>
  <si>
    <t>YY7            (3 pcs  )</t>
  </si>
  <si>
    <t>YY8            (3 pcs  )</t>
  </si>
  <si>
    <t>TELetTABLETTE</t>
  </si>
  <si>
    <t>GT - S5282</t>
  </si>
  <si>
    <t>GT-B5330</t>
  </si>
  <si>
    <t>GT -I8190</t>
  </si>
  <si>
    <t xml:space="preserve">GT -I9300 </t>
  </si>
  <si>
    <t>GT - I9190</t>
  </si>
  <si>
    <t>GT-I9152</t>
  </si>
  <si>
    <t xml:space="preserve">GT -I9500 </t>
  </si>
  <si>
    <t>GT - I9295(S4-ACTIVE)</t>
  </si>
  <si>
    <t>SM-C101 (S4-avec-ZOOM  )</t>
  </si>
  <si>
    <t>GT -N7100</t>
  </si>
  <si>
    <t>SM -T210 Z</t>
  </si>
  <si>
    <t>SM -T211 Z</t>
  </si>
  <si>
    <t>GT -P3100</t>
  </si>
  <si>
    <t>GT -N5100</t>
  </si>
  <si>
    <t>GT-N8000</t>
  </si>
  <si>
    <t>SM-V7000(GEAR)</t>
  </si>
  <si>
    <t>SM-N9000(NOTE 3)</t>
  </si>
  <si>
    <t>UNIONTECH</t>
  </si>
  <si>
    <t>C60 80 SS AP-447-L</t>
  </si>
  <si>
    <t>C6090 SS BC 255</t>
  </si>
  <si>
    <t>C6080SS AP-447 ST</t>
  </si>
  <si>
    <t>ES341 BLANC</t>
  </si>
  <si>
    <t>ES341 GRIS</t>
  </si>
  <si>
    <t>P U</t>
  </si>
  <si>
    <t>VALEUR</t>
  </si>
  <si>
    <t>N° BA</t>
  </si>
  <si>
    <t>EB-B600(batterie S4)</t>
  </si>
  <si>
    <t>EB-K800</t>
  </si>
  <si>
    <t>EE-V100</t>
  </si>
  <si>
    <t>EF-CN900</t>
  </si>
  <si>
    <t>EF-WN900</t>
  </si>
  <si>
    <t>HW-F450</t>
  </si>
  <si>
    <t>UA 40 F 5300</t>
  </si>
  <si>
    <t>UA 40 F 5500</t>
  </si>
  <si>
    <t>UA 46 F 5300</t>
  </si>
  <si>
    <t>UA 46 F 5500</t>
  </si>
  <si>
    <t>890/P</t>
  </si>
  <si>
    <t>AQ-12 TSL</t>
  </si>
  <si>
    <t>AQ-24 VBM</t>
  </si>
  <si>
    <t>AQ-24 ESP</t>
  </si>
  <si>
    <t>1553/DREAMSAT</t>
  </si>
  <si>
    <t>AQ-12 VBM</t>
  </si>
  <si>
    <t>AQ-18 VBM</t>
  </si>
  <si>
    <t>AQ-18 MAX</t>
  </si>
  <si>
    <t>AQ-24 MAX</t>
  </si>
  <si>
    <t>KARIM</t>
  </si>
  <si>
    <t>UE-42 F 5370/D</t>
  </si>
  <si>
    <t>UE-55 F 8000/D</t>
  </si>
  <si>
    <t>ACADU10 CBECTD</t>
  </si>
  <si>
    <t>WF-80 F 5E 5U 4X</t>
  </si>
  <si>
    <t>WF-8800 LSS</t>
  </si>
  <si>
    <t>WF-702U2BKSD</t>
  </si>
  <si>
    <t>MG28 F 301 ECW</t>
  </si>
  <si>
    <t>MG23 F 301 EJS</t>
  </si>
  <si>
    <t>MG23 F 301 EAW</t>
  </si>
  <si>
    <t>PFS 950STXE/CV</t>
  </si>
  <si>
    <t>HZF FS 36 G</t>
  </si>
  <si>
    <t>N° BL</t>
  </si>
  <si>
    <t>DEPOT ENTREE</t>
  </si>
  <si>
    <t>DEPOT SORTIE</t>
  </si>
  <si>
    <t>LUNETTES 3D  1 Paire</t>
  </si>
  <si>
    <t>FAMILLES</t>
  </si>
  <si>
    <t>UA 28 F 4000</t>
  </si>
  <si>
    <t>RT 25 FARADWW</t>
  </si>
  <si>
    <t>DMS300TRS</t>
  </si>
  <si>
    <t>AQ-09 TSLN /X</t>
  </si>
  <si>
    <t>SC-4130</t>
  </si>
  <si>
    <t>GN641FFXD</t>
  </si>
  <si>
    <t>EA-PCC 09U20N</t>
  </si>
  <si>
    <t xml:space="preserve">C5555 SB398-A </t>
  </si>
  <si>
    <t>ALLUME CIGARE I9100 BLACK</t>
  </si>
  <si>
    <t>PANINI GRILL INOX  4TRANCH</t>
  </si>
  <si>
    <t>PF-422</t>
  </si>
  <si>
    <t>DMS300TRW</t>
  </si>
  <si>
    <t>GE82V</t>
  </si>
  <si>
    <t>EA-PMCO2G /WW</t>
  </si>
  <si>
    <t>AE 1150T-G  2 BAC</t>
  </si>
  <si>
    <t>C5555SS 390A</t>
  </si>
  <si>
    <t>BATTERIE I9300</t>
  </si>
  <si>
    <t>PANINI GRILL INOX  2TRANCH</t>
  </si>
  <si>
    <t>RT-29FARADSA</t>
  </si>
  <si>
    <t>AQ-18 TSLXSG</t>
  </si>
  <si>
    <t>GE82VT-S</t>
  </si>
  <si>
    <t>EA-PMSDO2G /M-S</t>
  </si>
  <si>
    <t>C5555SS 446A</t>
  </si>
  <si>
    <t>BDP-S350 (SONY )</t>
  </si>
  <si>
    <t>PANINI GRILL 4 TRANCH</t>
  </si>
  <si>
    <t>AE 865T-G 1 BAC</t>
  </si>
  <si>
    <t>BLEUTOUTH HM5800</t>
  </si>
  <si>
    <t>PANINI GRILL 2 TRANCH</t>
  </si>
  <si>
    <t>PA-924</t>
  </si>
  <si>
    <t>WD-0894W8N</t>
  </si>
  <si>
    <t>VCC4380 V3B</t>
  </si>
  <si>
    <t>BQ1S4T007</t>
  </si>
  <si>
    <t>EC-ES70</t>
  </si>
  <si>
    <t>C6060 ID</t>
  </si>
  <si>
    <t>BLEUTOUTH N7100</t>
  </si>
  <si>
    <t>TOASTER 2TRANCH</t>
  </si>
  <si>
    <t>AQ-12 ESPN /X</t>
  </si>
  <si>
    <t>F 62 TIX</t>
  </si>
  <si>
    <t>C6060 ST(BC-191)</t>
  </si>
  <si>
    <t>M/CAFE 1L</t>
  </si>
  <si>
    <t>AQ-18 ESPN /X</t>
  </si>
  <si>
    <t>EC-PL55</t>
  </si>
  <si>
    <t>F 82TIX</t>
  </si>
  <si>
    <t>C6060SS AP-447</t>
  </si>
  <si>
    <t>CABLE RSA</t>
  </si>
  <si>
    <t>M/CAFE 12 TASSES</t>
  </si>
  <si>
    <t>GT-S7562</t>
  </si>
  <si>
    <t>EC-ST550 ZDPGME</t>
  </si>
  <si>
    <t>CY -STC 1100 (camera TV )</t>
  </si>
  <si>
    <t>C6080SB AP-447 NOIR</t>
  </si>
  <si>
    <t>CABLE VGA</t>
  </si>
  <si>
    <t>BOILLOIRE ELEC INOX 1,7</t>
  </si>
  <si>
    <t>PLB11E</t>
  </si>
  <si>
    <t>GT -S6102</t>
  </si>
  <si>
    <t>RT-35FAJPDWW</t>
  </si>
  <si>
    <t>BOILLOIRE ELEC BEIGE</t>
  </si>
  <si>
    <t>GT-I9082</t>
  </si>
  <si>
    <t>RT- 37GKSW</t>
  </si>
  <si>
    <t>C6090 AC-511 IDS C</t>
  </si>
  <si>
    <t>CF-43 WHIRLPOOL</t>
  </si>
  <si>
    <t xml:space="preserve">BOUILOIR ELECT 2 COULEUR </t>
  </si>
  <si>
    <t>RT-37GKMG</t>
  </si>
  <si>
    <t>HT-E355K</t>
  </si>
  <si>
    <t>EK-GC100</t>
  </si>
  <si>
    <t>CF-610 WHIRLPOOL</t>
  </si>
  <si>
    <t>BLENDER 500W MIXEUR</t>
  </si>
  <si>
    <t>GT-C3310</t>
  </si>
  <si>
    <t>WF-0702WJS</t>
  </si>
  <si>
    <t>EB-H1G6 LLUCST</t>
  </si>
  <si>
    <t>C6090SS AC IDS</t>
  </si>
  <si>
    <t>CFH-301 FAGOR</t>
  </si>
  <si>
    <t>PEMB-805B</t>
  </si>
  <si>
    <t>BLENDER 400W MIXEUR</t>
  </si>
  <si>
    <t>RT-38FDJEDSA</t>
  </si>
  <si>
    <t>HMX- E10WP</t>
  </si>
  <si>
    <t>ES-171 GRIS</t>
  </si>
  <si>
    <t>PERM 819</t>
  </si>
  <si>
    <t>ROBOT MULTIFONCTION 5EN1</t>
  </si>
  <si>
    <t>HT-E3550</t>
  </si>
  <si>
    <t>HLV-M9348 SS</t>
  </si>
  <si>
    <t>ES241 GRIS</t>
  </si>
  <si>
    <t>CLIM G V 9000</t>
  </si>
  <si>
    <t>PEMH</t>
  </si>
  <si>
    <t>HACHOIR</t>
  </si>
  <si>
    <t>RT-45HSSW</t>
  </si>
  <si>
    <t>WF-1600W5S</t>
  </si>
  <si>
    <t>MLT -D101 S/XSG</t>
  </si>
  <si>
    <t>EB-S1P5G</t>
  </si>
  <si>
    <t>HSM  102-900</t>
  </si>
  <si>
    <t>ES241BLANC</t>
  </si>
  <si>
    <t>PRESSE ARGUME</t>
  </si>
  <si>
    <t>RT-45HSMG</t>
  </si>
  <si>
    <t>NP300 E5E -A03MA</t>
  </si>
  <si>
    <t>BATTEUR ELECT</t>
  </si>
  <si>
    <t>RT-45MASW</t>
  </si>
  <si>
    <t>ECC1DP OUBESTD</t>
  </si>
  <si>
    <t>PIED MIXEUR</t>
  </si>
  <si>
    <t xml:space="preserve">RT-50FBPN1 </t>
  </si>
  <si>
    <t>PECV-02</t>
  </si>
  <si>
    <t>CUISEUR VAPEUR</t>
  </si>
  <si>
    <t>NP300V5A-S03MA</t>
  </si>
  <si>
    <t>NP355 E5C-A03MA</t>
  </si>
  <si>
    <t>RT5962 DTBSP</t>
  </si>
  <si>
    <t>NP355 E5X -A01MA</t>
  </si>
  <si>
    <t>DOCK 2IN1 7100</t>
  </si>
  <si>
    <t>RT 59 FBPN</t>
  </si>
  <si>
    <t>HZP 310HXX6044NP</t>
  </si>
  <si>
    <t>PS 43 F 4500</t>
  </si>
  <si>
    <t>SUP, MOBIL 32</t>
  </si>
  <si>
    <t>RT-72BBEW1</t>
  </si>
  <si>
    <t>WF-9600N5W</t>
  </si>
  <si>
    <t>HZP 325HEG9055SP2SLV</t>
  </si>
  <si>
    <t>DVD HR734</t>
  </si>
  <si>
    <t>SCX -3405F/XCG</t>
  </si>
  <si>
    <t>DVD SH8551M</t>
  </si>
  <si>
    <t>EF-BT 210</t>
  </si>
  <si>
    <t>HZP 478HXX9055SP2</t>
  </si>
  <si>
    <t>DVD VOXON</t>
  </si>
  <si>
    <t>PS 51 F 4900</t>
  </si>
  <si>
    <t>XE500T1C-A02MA</t>
  </si>
  <si>
    <t>DVR ,H ,264</t>
  </si>
  <si>
    <t>MOHZ D90D23</t>
  </si>
  <si>
    <t>RR-82EETS</t>
  </si>
  <si>
    <t>HDMI splitter</t>
  </si>
  <si>
    <t>HDTV   ADAPTER SIII</t>
  </si>
  <si>
    <t>UA 26 EH 4000</t>
  </si>
  <si>
    <t>RZ-90EEMG</t>
  </si>
  <si>
    <t>EFC-1J9 F</t>
  </si>
  <si>
    <t>PFS 750STX</t>
  </si>
  <si>
    <t>HDTV I9300</t>
  </si>
  <si>
    <t>HT-D5550</t>
  </si>
  <si>
    <t>EFC-GC1</t>
  </si>
  <si>
    <t>HVP -4015R (lecteur de flux )</t>
  </si>
  <si>
    <t>INTERVISION SLIM</t>
  </si>
  <si>
    <t>LCD  LG</t>
  </si>
  <si>
    <t>UA 40 EH 5300</t>
  </si>
  <si>
    <t>EF-FI919B</t>
  </si>
  <si>
    <t>LED 32 SHARP</t>
  </si>
  <si>
    <t>UA 46 EH 5000</t>
  </si>
  <si>
    <t>EF-FI950B</t>
  </si>
  <si>
    <t>LENS (protege ecran 5100 )</t>
  </si>
  <si>
    <t>UA 40 ES 5600</t>
  </si>
  <si>
    <t>UA 40 ES 6600</t>
  </si>
  <si>
    <t>LENS N7100</t>
  </si>
  <si>
    <t>UA 46 ES 5600</t>
  </si>
  <si>
    <t>LENS N9220</t>
  </si>
  <si>
    <t>UE 46 ES 8000</t>
  </si>
  <si>
    <t>LENS N9300 NORMAL</t>
  </si>
  <si>
    <t>UA 50 ES 5600</t>
  </si>
  <si>
    <t>UA 50 ES 6200</t>
  </si>
  <si>
    <t>ETA-P11 EB EGSTD</t>
  </si>
  <si>
    <t>ETC-GC1WB</t>
  </si>
  <si>
    <t>ETC-P1G2 CESTD</t>
  </si>
  <si>
    <t>PS 43 E 400</t>
  </si>
  <si>
    <t>PS 43 E450</t>
  </si>
  <si>
    <t>MONTURE</t>
  </si>
  <si>
    <t>PS 43 E490</t>
  </si>
  <si>
    <t>MOTEUR</t>
  </si>
  <si>
    <t>PS 51 E450</t>
  </si>
  <si>
    <t xml:space="preserve">P1000:  pochette Tablet </t>
  </si>
  <si>
    <t>PS 51 E490</t>
  </si>
  <si>
    <t>POCH N8000 BELK</t>
  </si>
  <si>
    <t>POCHETTE     I9300   1 FACE</t>
  </si>
  <si>
    <t>PS 64 E 8000</t>
  </si>
  <si>
    <t>Pochette camera  sony</t>
  </si>
  <si>
    <t>LA 40 C 550</t>
  </si>
  <si>
    <t>POCHETTE I9300  2FACES</t>
  </si>
  <si>
    <t>UA 40 C 5000</t>
  </si>
  <si>
    <t>POCHETTE N71000 FLIP</t>
  </si>
  <si>
    <t>LCD 32 E 420</t>
  </si>
  <si>
    <t>WIS 12 ABGNX / ZN</t>
  </si>
  <si>
    <t>POCHETTE N8000</t>
  </si>
  <si>
    <t>PROTEGE ECARN N8000 3D</t>
  </si>
  <si>
    <t>PS 50 C 430</t>
  </si>
  <si>
    <t>PS- 51E450</t>
  </si>
  <si>
    <t>PS-64ES8000</t>
  </si>
  <si>
    <t>REC GOLDEN  INTER STAR</t>
  </si>
  <si>
    <t>REC HD505</t>
  </si>
  <si>
    <t>REC X210</t>
  </si>
  <si>
    <t>RECEPTEUR   SLIM BOX</t>
  </si>
  <si>
    <t>RECEPTEUR  ECHO SONIC</t>
  </si>
  <si>
    <t>S2755 ASPIR A MAIN</t>
  </si>
  <si>
    <t>SCREEN GARD P1000</t>
  </si>
  <si>
    <t>SCREEN GARD SIII</t>
  </si>
  <si>
    <t>Telecommande clim (cassette )</t>
  </si>
  <si>
    <t>TNT</t>
  </si>
  <si>
    <t>TONNER   ML2010D3</t>
  </si>
  <si>
    <t>UA-40EH5000</t>
  </si>
  <si>
    <t>UA-40EH5300</t>
  </si>
  <si>
    <t>UE 46 ES 6100</t>
  </si>
  <si>
    <t>UE 65 ES 8000</t>
  </si>
  <si>
    <t>UE-32EH4000</t>
  </si>
  <si>
    <t>UE-32EH420</t>
  </si>
  <si>
    <t>UE-55ES8000</t>
  </si>
  <si>
    <t>WIFI</t>
  </si>
  <si>
    <t>Achats</t>
  </si>
  <si>
    <t>Ventes</t>
  </si>
  <si>
    <t>TOTAL / S.F</t>
  </si>
  <si>
    <t>TOTAL / S.I</t>
  </si>
  <si>
    <t>C19</t>
  </si>
  <si>
    <t>OBSERVATIONS</t>
  </si>
  <si>
    <t>SM-T2105G(tab enfants)</t>
  </si>
  <si>
    <t>Étiquettes de lignes</t>
  </si>
  <si>
    <t>Total général</t>
  </si>
  <si>
    <t>(Tous)</t>
  </si>
  <si>
    <t>MOIS</t>
  </si>
  <si>
    <t>Valeurs</t>
  </si>
  <si>
    <t>%</t>
  </si>
  <si>
    <t>Qte VENDUE</t>
  </si>
  <si>
    <t xml:space="preserve"> Qte VENDUE</t>
  </si>
  <si>
    <t>EXEMPLE</t>
  </si>
  <si>
    <t>RET/1535</t>
  </si>
  <si>
    <t xml:space="preserve"> S.I  depot 1</t>
  </si>
  <si>
    <t xml:space="preserve"> S.I  depot 2</t>
  </si>
  <si>
    <t xml:space="preserve"> S.I  depot 3</t>
  </si>
  <si>
    <t xml:space="preserve"> S.I  depot 4</t>
  </si>
  <si>
    <t>SF/DEPOT1</t>
  </si>
  <si>
    <t>SF/DEPOT2</t>
  </si>
  <si>
    <t>SF/DEPOT3</t>
  </si>
  <si>
    <t>SF/DEPOT4</t>
  </si>
  <si>
    <t>DEPOT 1</t>
  </si>
  <si>
    <t>DEPOT 2</t>
  </si>
  <si>
    <t>DEPOT 3</t>
  </si>
  <si>
    <t>DEPOT 4</t>
  </si>
  <si>
    <t>RET/</t>
  </si>
  <si>
    <t>RET/13263</t>
  </si>
</sst>
</file>

<file path=xl/styles.xml><?xml version="1.0" encoding="utf-8"?>
<styleSheet xmlns="http://schemas.openxmlformats.org/spreadsheetml/2006/main">
  <numFmts count="2">
    <numFmt numFmtId="164" formatCode="dd\-mmmm"/>
    <numFmt numFmtId="165" formatCode="[$-40C]mmm\-yy;@"/>
  </numFmts>
  <fonts count="2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family val="2"/>
      <scheme val="minor"/>
    </font>
    <font>
      <sz val="9"/>
      <color rgb="FFFF0000"/>
      <name val="Cambria"/>
      <family val="1"/>
      <scheme val="major"/>
    </font>
    <font>
      <sz val="10"/>
      <color rgb="FFFF0000"/>
      <name val="Cambria"/>
      <family val="1"/>
      <scheme val="major"/>
    </font>
    <font>
      <sz val="9"/>
      <color theme="1"/>
      <name val="Calibri"/>
      <family val="2"/>
      <scheme val="minor"/>
    </font>
    <font>
      <sz val="9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Times New Roman"/>
      <family val="1"/>
    </font>
    <font>
      <sz val="9"/>
      <name val="Times New Roman"/>
      <family val="1"/>
    </font>
    <font>
      <i/>
      <sz val="10"/>
      <color rgb="FFFF0000"/>
      <name val="Cambria"/>
      <family val="1"/>
      <scheme val="major"/>
    </font>
    <font>
      <sz val="9"/>
      <color theme="1"/>
      <name val="Cambria"/>
      <family val="1"/>
      <scheme val="major"/>
    </font>
    <font>
      <sz val="9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mbria"/>
      <scheme val="major"/>
    </font>
    <font>
      <sz val="11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6" fillId="0" borderId="1" xfId="0" applyFont="1" applyFill="1" applyBorder="1"/>
    <xf numFmtId="0" fontId="6" fillId="0" borderId="1" xfId="0" applyFont="1" applyFill="1" applyBorder="1" applyAlignment="1"/>
    <xf numFmtId="0" fontId="7" fillId="0" borderId="1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/>
    </xf>
    <xf numFmtId="0" fontId="6" fillId="0" borderId="1" xfId="0" applyFont="1" applyBorder="1"/>
    <xf numFmtId="0" fontId="7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/>
    <xf numFmtId="165" fontId="5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8" fillId="0" borderId="1" xfId="0" applyFont="1" applyBorder="1"/>
    <xf numFmtId="0" fontId="7" fillId="0" borderId="1" xfId="0" applyFont="1" applyFill="1" applyBorder="1" applyAlignment="1">
      <alignment horizontal="center"/>
    </xf>
    <xf numFmtId="0" fontId="17" fillId="0" borderId="0" xfId="0" applyFont="1"/>
    <xf numFmtId="0" fontId="16" fillId="3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16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" fillId="0" borderId="4" xfId="0" applyFont="1" applyFill="1" applyBorder="1"/>
    <xf numFmtId="0" fontId="7" fillId="0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0" fillId="0" borderId="0" xfId="0" applyNumberFormat="1"/>
    <xf numFmtId="164" fontId="0" fillId="0" borderId="4" xfId="0" applyNumberFormat="1" applyBorder="1"/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4" fontId="1" fillId="0" borderId="3" xfId="0" applyNumberFormat="1" applyFont="1" applyFill="1" applyBorder="1"/>
    <xf numFmtId="0" fontId="2" fillId="0" borderId="3" xfId="0" applyFont="1" applyFill="1" applyBorder="1" applyAlignment="1">
      <alignment horizontal="center"/>
    </xf>
    <xf numFmtId="0" fontId="0" fillId="0" borderId="7" xfId="0" applyBorder="1"/>
    <xf numFmtId="164" fontId="0" fillId="0" borderId="6" xfId="0" applyNumberFormat="1" applyBorder="1"/>
    <xf numFmtId="0" fontId="0" fillId="0" borderId="3" xfId="0" applyBorder="1" applyAlignment="1">
      <alignment horizont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11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64" fontId="0" fillId="0" borderId="4" xfId="0" applyNumberFormat="1" applyFill="1" applyBorder="1" applyAlignment="1">
      <alignment horizontal="left"/>
    </xf>
    <xf numFmtId="0" fontId="0" fillId="0" borderId="8" xfId="0" applyFill="1" applyBorder="1"/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left"/>
    </xf>
    <xf numFmtId="0" fontId="0" fillId="0" borderId="3" xfId="0" applyFill="1" applyBorder="1"/>
    <xf numFmtId="0" fontId="0" fillId="0" borderId="7" xfId="0" applyFill="1" applyBorder="1"/>
    <xf numFmtId="0" fontId="15" fillId="5" borderId="2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6" fillId="3" borderId="6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5" xfId="0" applyFont="1" applyBorder="1" applyAlignment="1">
      <alignment horizontal="center"/>
    </xf>
    <xf numFmtId="4" fontId="0" fillId="0" borderId="3" xfId="0" applyNumberFormat="1" applyBorder="1"/>
    <xf numFmtId="4" fontId="2" fillId="0" borderId="3" xfId="0" applyNumberFormat="1" applyFont="1" applyFill="1" applyBorder="1"/>
    <xf numFmtId="0" fontId="20" fillId="0" borderId="0" xfId="0" applyFont="1" applyFill="1" applyBorder="1" applyAlignment="1">
      <alignment horizontal="center"/>
    </xf>
    <xf numFmtId="0" fontId="2" fillId="0" borderId="6" xfId="0" applyFont="1" applyFill="1" applyBorder="1"/>
    <xf numFmtId="0" fontId="20" fillId="0" borderId="6" xfId="0" applyFont="1" applyFill="1" applyBorder="1" applyAlignment="1">
      <alignment horizontal="center"/>
    </xf>
    <xf numFmtId="0" fontId="2" fillId="0" borderId="3" xfId="0" applyFont="1" applyFill="1" applyBorder="1"/>
    <xf numFmtId="0" fontId="20" fillId="0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" fontId="0" fillId="0" borderId="5" xfId="0" applyNumberForma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left" indent="1"/>
    </xf>
    <xf numFmtId="0" fontId="5" fillId="0" borderId="1" xfId="0" applyFont="1" applyBorder="1"/>
    <xf numFmtId="0" fontId="11" fillId="0" borderId="1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0" xfId="0" applyNumberFormat="1" applyBorder="1"/>
    <xf numFmtId="0" fontId="21" fillId="0" borderId="3" xfId="0" applyFont="1" applyBorder="1" applyAlignment="1">
      <alignment horizontal="center"/>
    </xf>
  </cellXfs>
  <cellStyles count="1">
    <cellStyle name="Normal" xfId="0" builtinId="0"/>
  </cellStyles>
  <dxfs count="394"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\-mmmm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\-m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\-m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[Classeur1.xlsm]TCD FAMILLES!Tableau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VENTES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  <c:showCatName val="1"/>
          <c:showPercent val="1"/>
        </c:dLbl>
      </c:pivotFmt>
      <c:pivotFmt>
        <c:idx val="1"/>
        <c:dLbl>
          <c:idx val="0"/>
          <c:layout>
            <c:manualLayout>
              <c:x val="0.13316644584953571"/>
              <c:y val="-0.1474254354569324"/>
            </c:manualLayout>
          </c:layout>
          <c:showVal val="1"/>
          <c:showCatName val="1"/>
          <c:showPercent val="1"/>
        </c:dLbl>
      </c:pivotFmt>
      <c:pivotFmt>
        <c:idx val="2"/>
        <c:dLbl>
          <c:idx val="0"/>
          <c:layout>
            <c:manualLayout>
              <c:x val="-0.11556886442546255"/>
              <c:y val="-5.7935425535922874E-2"/>
            </c:manualLayout>
          </c:layout>
          <c:showVal val="1"/>
          <c:showCatName val="1"/>
          <c:showPercent val="1"/>
        </c:dLbl>
      </c:pivotFmt>
      <c:pivotFmt>
        <c:idx val="3"/>
        <c:dLbl>
          <c:idx val="0"/>
          <c:layout>
            <c:manualLayout>
              <c:x val="5.5745877182588825E-2"/>
              <c:y val="-5.9074708962815053E-2"/>
            </c:manualLayout>
          </c:layout>
          <c:showVal val="1"/>
          <c:showCatName val="1"/>
          <c:showPercent val="1"/>
        </c:dLbl>
      </c:pivotFmt>
      <c:pivotFmt>
        <c:idx val="4"/>
        <c:dLbl>
          <c:idx val="0"/>
          <c:layout>
            <c:manualLayout>
              <c:x val="-5.5684048385880605E-2"/>
              <c:y val="-0.10435695538057743"/>
            </c:manualLayout>
          </c:layout>
          <c:showVal val="1"/>
          <c:showCatName val="1"/>
          <c:showPercent val="1"/>
        </c:dLbl>
      </c:pivotFmt>
      <c:pivotFmt>
        <c:idx val="5"/>
        <c:marker>
          <c:symbol val="none"/>
        </c:marker>
      </c:pivotFmt>
    </c:pivotFmts>
    <c:view3D>
      <c:perspective val="30"/>
    </c:view3D>
    <c:plotArea>
      <c:layout>
        <c:manualLayout>
          <c:layoutTarget val="inner"/>
          <c:xMode val="edge"/>
          <c:yMode val="edge"/>
          <c:x val="8.2563776655141002E-2"/>
          <c:y val="0.23168368308028481"/>
          <c:w val="0.82757650505724822"/>
          <c:h val="0.71199161109646159"/>
        </c:manualLayout>
      </c:layout>
      <c:pie3DChart>
        <c:varyColors val="1"/>
        <c:ser>
          <c:idx val="0"/>
          <c:order val="0"/>
          <c:tx>
            <c:strRef>
              <c:f>'TCD FAMILLES'!$B$3:$B$4</c:f>
              <c:strCache>
                <c:ptCount val="1"/>
                <c:pt idx="0">
                  <c:v> Qte VENDUE</c:v>
                </c:pt>
              </c:strCache>
            </c:strRef>
          </c:tx>
          <c:dLbls>
            <c:dLbl>
              <c:idx val="1"/>
              <c:layout>
                <c:manualLayout>
                  <c:x val="0.13316644584953571"/>
                  <c:y val="-0.1474254354569324"/>
                </c:manualLayout>
              </c:layout>
              <c:showVal val="1"/>
              <c:showCatName val="1"/>
              <c:showPercent val="1"/>
            </c:dLbl>
            <c:dLbl>
              <c:idx val="7"/>
              <c:layout>
                <c:manualLayout>
                  <c:x val="-0.11556886442546255"/>
                  <c:y val="-5.7935425535922874E-2"/>
                </c:manualLayout>
              </c:layout>
              <c:showVal val="1"/>
              <c:showCatName val="1"/>
              <c:showPercent val="1"/>
            </c:dLbl>
            <c:dLbl>
              <c:idx val="8"/>
              <c:layout>
                <c:manualLayout>
                  <c:x val="-5.5684048385880605E-2"/>
                  <c:y val="-0.10435695538057743"/>
                </c:manualLayout>
              </c:layout>
              <c:showVal val="1"/>
              <c:showCatName val="1"/>
              <c:showPercent val="1"/>
            </c:dLbl>
            <c:dLbl>
              <c:idx val="9"/>
              <c:layout>
                <c:manualLayout>
                  <c:x val="5.5745877182588825E-2"/>
                  <c:y val="-5.9074708962815053E-2"/>
                </c:manualLayout>
              </c:layout>
              <c:showVal val="1"/>
              <c:showCatName val="1"/>
              <c:showPercent val="1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  <c:showCatName val="1"/>
            <c:showPercent val="1"/>
            <c:showLeaderLines val="1"/>
          </c:dLbls>
          <c:cat>
            <c:strRef>
              <c:f>'TCD FAMILLES'!$A$5:$A$15</c:f>
              <c:strCache>
                <c:ptCount val="10"/>
                <c:pt idx="0">
                  <c:v>ASPIRATEURS</c:v>
                </c:pt>
                <c:pt idx="1">
                  <c:v>CAMERASetPCetIMPRIM</c:v>
                </c:pt>
                <c:pt idx="2">
                  <c:v>CLIMATISEURS</c:v>
                </c:pt>
                <c:pt idx="3">
                  <c:v>ECRANS</c:v>
                </c:pt>
                <c:pt idx="4">
                  <c:v>HANZ</c:v>
                </c:pt>
                <c:pt idx="5">
                  <c:v>HTetDVDetBD</c:v>
                </c:pt>
                <c:pt idx="6">
                  <c:v>M LetL V</c:v>
                </c:pt>
                <c:pt idx="7">
                  <c:v>REFRIGERATEURS</c:v>
                </c:pt>
                <c:pt idx="8">
                  <c:v>TABLES</c:v>
                </c:pt>
                <c:pt idx="9">
                  <c:v>TELetTABLETTE</c:v>
                </c:pt>
              </c:strCache>
            </c:strRef>
          </c:cat>
          <c:val>
            <c:numRef>
              <c:f>'TCD FAMILLES'!$B$5:$B$15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15</c:v>
                </c:pt>
                <c:pt idx="3">
                  <c:v>156</c:v>
                </c:pt>
                <c:pt idx="4">
                  <c:v>3</c:v>
                </c:pt>
                <c:pt idx="5">
                  <c:v>29</c:v>
                </c:pt>
                <c:pt idx="6">
                  <c:v>192</c:v>
                </c:pt>
                <c:pt idx="7">
                  <c:v>42</c:v>
                </c:pt>
                <c:pt idx="8">
                  <c:v>7</c:v>
                </c:pt>
                <c:pt idx="9">
                  <c:v>44</c:v>
                </c:pt>
              </c:numCache>
            </c:numRef>
          </c:val>
        </c:ser>
        <c:ser>
          <c:idx val="1"/>
          <c:order val="1"/>
          <c:tx>
            <c:strRef>
              <c:f>'TCD FAMILLES'!$C$3:$C$4</c:f>
              <c:strCache>
                <c:ptCount val="1"/>
                <c:pt idx="0">
                  <c:v>%</c:v>
                </c:pt>
              </c:strCache>
            </c:strRef>
          </c:tx>
          <c:cat>
            <c:strRef>
              <c:f>'TCD FAMILLES'!$A$5:$A$15</c:f>
              <c:strCache>
                <c:ptCount val="10"/>
                <c:pt idx="0">
                  <c:v>ASPIRATEURS</c:v>
                </c:pt>
                <c:pt idx="1">
                  <c:v>CAMERASetPCetIMPRIM</c:v>
                </c:pt>
                <c:pt idx="2">
                  <c:v>CLIMATISEURS</c:v>
                </c:pt>
                <c:pt idx="3">
                  <c:v>ECRANS</c:v>
                </c:pt>
                <c:pt idx="4">
                  <c:v>HANZ</c:v>
                </c:pt>
                <c:pt idx="5">
                  <c:v>HTetDVDetBD</c:v>
                </c:pt>
                <c:pt idx="6">
                  <c:v>M LetL V</c:v>
                </c:pt>
                <c:pt idx="7">
                  <c:v>REFRIGERATEURS</c:v>
                </c:pt>
                <c:pt idx="8">
                  <c:v>TABLES</c:v>
                </c:pt>
                <c:pt idx="9">
                  <c:v>TELetTABLETTE</c:v>
                </c:pt>
              </c:strCache>
            </c:strRef>
          </c:cat>
          <c:val>
            <c:numRef>
              <c:f>'TCD FAMILLES'!$C$5:$C$15</c:f>
              <c:numCache>
                <c:formatCode>0.00%</c:formatCode>
                <c:ptCount val="10"/>
                <c:pt idx="0">
                  <c:v>2.0366598778004071E-3</c:v>
                </c:pt>
                <c:pt idx="1">
                  <c:v>4.0733197556008143E-3</c:v>
                </c:pt>
                <c:pt idx="2">
                  <c:v>3.0549898167006109E-2</c:v>
                </c:pt>
                <c:pt idx="3">
                  <c:v>0.31771894093686354</c:v>
                </c:pt>
                <c:pt idx="4">
                  <c:v>6.1099796334012219E-3</c:v>
                </c:pt>
                <c:pt idx="5">
                  <c:v>5.9063136456211814E-2</c:v>
                </c:pt>
                <c:pt idx="6">
                  <c:v>0.3910386965376782</c:v>
                </c:pt>
                <c:pt idx="7">
                  <c:v>8.5539714867617106E-2</c:v>
                </c:pt>
                <c:pt idx="8">
                  <c:v>1.4256619144602852E-2</c:v>
                </c:pt>
                <c:pt idx="9">
                  <c:v>8.9613034623217916E-2</c:v>
                </c:pt>
              </c:numCache>
            </c:numRef>
          </c:val>
        </c:ser>
      </c:pie3DChart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0</xdr:rowOff>
    </xdr:from>
    <xdr:to>
      <xdr:col>13</xdr:col>
      <xdr:colOff>104774</xdr:colOff>
      <xdr:row>20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1600.670819675928" createdVersion="3" refreshedVersion="3" minRefreshableVersion="3" recordCount="370">
  <cacheSource type="worksheet">
    <worksheetSource name="Tableau2"/>
  </cacheSource>
  <cacheFields count="12">
    <cacheField name="DATE" numFmtId="164">
      <sharedItems containsSemiMixedTypes="0" containsNonDate="0" containsDate="1" containsString="0" minDate="2013-10-21T00:00:00" maxDate="2013-11-22T00:00:00"/>
    </cacheField>
    <cacheField name="N° BL" numFmtId="0">
      <sharedItems containsSemiMixedTypes="0" containsString="0" containsNumber="1" containsInteger="1" minValue="1346" maxValue="13269"/>
    </cacheField>
    <cacheField name="FAMILLE" numFmtId="0">
      <sharedItems count="14">
        <s v="ECRANS"/>
        <s v="SUPPORTS"/>
        <s v="ACCESSOIRES"/>
        <s v="ASPIRATEURS"/>
        <s v="TELetTABLETTE"/>
        <s v="REFRIGERATEURS"/>
        <s v="HTetDVDetBD"/>
        <s v="TABLES"/>
        <s v="M LetL V"/>
        <s v="DIVERS"/>
        <s v="CLIMATISEURS"/>
        <s v="HANZ"/>
        <s v="KROHLER"/>
        <s v="CAMERASetPCetIMPRIM"/>
      </sharedItems>
    </cacheField>
    <cacheField name="ARTICLE" numFmtId="0">
      <sharedItems count="122">
        <s v="UA 40 EH 5000"/>
        <s v="PF-424"/>
        <s v="UA 40 F 6400"/>
        <s v="EAD-T10EDEG"/>
        <s v="BHM 3300 ED/W"/>
        <s v="VCC8830V3B"/>
        <s v="EEB-EI1CW EGSTD"/>
        <s v="GT-N8000"/>
        <s v="EFC-1G2N"/>
        <s v="RT-38FAJEDSA"/>
        <s v="RT-29FARADWW"/>
        <s v="RT-35FAJEDSA"/>
        <s v="RT-29FAJEDSA"/>
        <s v="SM-N9000(NOTE 3)"/>
        <s v="GT -I8190"/>
        <s v="EFC-1M7B"/>
        <s v="UE 32 F 5070"/>
        <s v="UE 42 F 5070"/>
        <s v="HT-E320"/>
        <s v="UA 32 EH 4000"/>
        <s v="RT -54FBPN"/>
        <s v="F -EL80"/>
        <s v="AD999"/>
        <s v="GT -I9500 "/>
        <s v="EF-CI950B"/>
        <s v="RT 25 FARADSA"/>
        <s v="AM7000G  (2 pcs  )"/>
        <s v="DVD-E360"/>
        <s v="SM-V7000(GEAR)"/>
        <s v="ETAOU80EB GSTD"/>
        <s v="DW-FN320T"/>
        <s v="DW-FN320W"/>
        <s v="EF-CN900"/>
        <s v="EB-B600(batterie S4)"/>
        <s v="GT -I9300 "/>
        <s v="EFC-1G6F"/>
        <s v="XP-B80 "/>
        <s v="UE 32 F 4500"/>
        <s v="AD001"/>
        <s v="PS 43 F 4000"/>
        <s v="EP-CI950"/>
        <s v="BHM 1300 EB"/>
        <s v="PS 64 F 8500"/>
        <s v="GT-I9152"/>
        <s v="WF-702W2BCSD"/>
        <s v="RT-59MBPN"/>
        <s v="UA 32 EH 4003"/>
        <s v="LCD -WA3"/>
        <s v="AM70G      (2 pcs  )"/>
        <s v="MINI SMART HD 9000"/>
        <s v="BKB-1OUS WEGSTD"/>
        <s v="UA 32 EH 4500"/>
        <s v="LT 22 B 300"/>
        <s v="F-EL50"/>
        <s v="AQ-24 ESQN /X"/>
        <s v="AQ-09 ESPN /X"/>
        <s v="1458 Z4"/>
        <s v="1438 Z4"/>
        <s v="SUPPORT G/CLIM"/>
        <s v="SUPPORT  P/CLIM"/>
        <s v="SM -T210 Z"/>
        <s v="EFC-1G6B"/>
        <s v="AQ-24 VBFMID"/>
        <s v="HSM 101-900"/>
        <s v="EB-K800"/>
        <s v="LT 23 B 350"/>
        <s v="GT - S5282"/>
        <s v="SSG-P4100 GB (1paire)"/>
        <s v="WF-602W0BCSD"/>
        <s v="UA 46 F 6400"/>
        <s v="EF-WN900"/>
        <s v="GT-B5330"/>
        <s v="SN1110     (2 pcs  )"/>
        <s v="UE 32 F 4000"/>
        <s v="EFC-1M7F"/>
        <s v="UA 55 F 6100"/>
        <s v="TWM-106B"/>
        <s v="RT-63NBPN1"/>
        <s v="PEMB-8312AG"/>
        <s v="GT -N5100"/>
        <s v="EF-BN 510 B"/>
        <s v="GT -N7100"/>
        <s v="WF-1804WPU"/>
        <s v="PF-444"/>
        <s v="WF-0700NCS"/>
        <s v="WF-0600NCS"/>
        <s v="WF-700W2BCWQ"/>
        <s v="WF-0702WJV"/>
        <s v="UE 60 F 6100"/>
        <s v="WMN350/XS"/>
        <s v="HW-F450"/>
        <s v="AQ-12 VBFMID"/>
        <s v="AQ-24 VBM"/>
        <s v="UA 55 F 8000"/>
        <s v="PS 51 F 4500"/>
        <s v="NP-N102S-B04MA"/>
        <s v="F41MR"/>
        <s v="UE 46 F 5070"/>
        <s v="LENS N 8000"/>
        <s v="RT-38FAJPDWW"/>
        <s v="UA 40 F 5500"/>
        <s v="UA 65 F 8000"/>
        <s v="CONGELATEUR WHIRLPOOL CF43"/>
        <s v="WD-906U4SAGD"/>
        <s v="RR 82FHIS1"/>
        <s v="RZ 80FHIS1"/>
        <s v="NP300V5A -A05MA"/>
        <s v="GT - I9190"/>
        <s v="PECM-619"/>
        <s v="RT-32FAJEDSA"/>
        <s v="RT-77SBPN"/>
        <s v="ACADU10 CBECTD"/>
        <s v="PEPA 8109"/>
        <s v="AQ-24 ESP"/>
        <s v="WF -0692NCS"/>
        <s v="UE-42 F 5370/D"/>
        <s v="RECEPTEUR  ECHO SONIC"/>
        <s v="RL-52TEBPN"/>
        <s v="UA 46 F 7500"/>
        <s v="EFC-1H8"/>
        <s v="HZP 421HXX6044NP1"/>
        <s v="ECS-K200 BEGSTD"/>
      </sharedItems>
    </cacheField>
    <cacheField name="Qte" numFmtId="0">
      <sharedItems containsSemiMixedTypes="0" containsString="0" containsNumber="1" containsInteger="1" minValue="1" maxValue="100"/>
    </cacheField>
    <cacheField name="P U" numFmtId="4">
      <sharedItems containsString="0" containsBlank="1" containsNumber="1" containsInteger="1" minValue="0" maxValue="36400"/>
    </cacheField>
    <cacheField name="VALEUR" numFmtId="4">
      <sharedItems containsSemiMixedTypes="0" containsString="0" containsNumber="1" containsInteger="1" minValue="0" maxValue="280000"/>
    </cacheField>
    <cacheField name="Z-ELECTRO" numFmtId="1">
      <sharedItems containsString="0" containsBlank="1" containsNumber="1" containsInteger="1" minValue="1" maxValue="100"/>
    </cacheField>
    <cacheField name="AZHAR" numFmtId="1">
      <sharedItems containsString="0" containsBlank="1" containsNumber="1" containsInteger="1" minValue="1" maxValue="11"/>
    </cacheField>
    <cacheField name="SIDI BRAHIM" numFmtId="1">
      <sharedItems containsNonDate="0" containsString="0" containsBlank="1"/>
    </cacheField>
    <cacheField name="S.AV" numFmtId="1">
      <sharedItems containsNonDate="0" containsString="0" containsBlank="1"/>
    </cacheField>
    <cacheField name="MOIS" numFmtId="1">
      <sharedItems count="2">
        <s v="OCTOBRE"/>
        <s v="NOVEMBR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0">
  <r>
    <d v="2013-10-21T00:00:00"/>
    <n v="1346"/>
    <x v="0"/>
    <x v="0"/>
    <n v="1"/>
    <m/>
    <n v="0"/>
    <n v="1"/>
    <m/>
    <m/>
    <m/>
    <x v="0"/>
  </r>
  <r>
    <d v="2013-10-21T00:00:00"/>
    <n v="1346"/>
    <x v="1"/>
    <x v="1"/>
    <n v="1"/>
    <m/>
    <n v="0"/>
    <n v="1"/>
    <m/>
    <m/>
    <m/>
    <x v="0"/>
  </r>
  <r>
    <d v="2013-10-21T00:00:00"/>
    <n v="1347"/>
    <x v="0"/>
    <x v="2"/>
    <n v="1"/>
    <m/>
    <n v="0"/>
    <n v="1"/>
    <m/>
    <m/>
    <m/>
    <x v="0"/>
  </r>
  <r>
    <d v="2013-10-21T00:00:00"/>
    <n v="1347"/>
    <x v="1"/>
    <x v="1"/>
    <n v="1"/>
    <m/>
    <n v="0"/>
    <n v="1"/>
    <m/>
    <m/>
    <m/>
    <x v="0"/>
  </r>
  <r>
    <d v="2013-10-21T00:00:00"/>
    <n v="1348"/>
    <x v="2"/>
    <x v="3"/>
    <n v="1"/>
    <m/>
    <n v="0"/>
    <n v="1"/>
    <m/>
    <m/>
    <m/>
    <x v="0"/>
  </r>
  <r>
    <d v="2013-10-21T00:00:00"/>
    <n v="1349"/>
    <x v="2"/>
    <x v="4"/>
    <n v="2"/>
    <m/>
    <n v="0"/>
    <n v="2"/>
    <m/>
    <m/>
    <m/>
    <x v="0"/>
  </r>
  <r>
    <d v="2013-10-21T00:00:00"/>
    <n v="1350"/>
    <x v="3"/>
    <x v="5"/>
    <n v="1"/>
    <m/>
    <n v="0"/>
    <n v="1"/>
    <m/>
    <m/>
    <m/>
    <x v="0"/>
  </r>
  <r>
    <d v="2013-10-21T00:00:00"/>
    <n v="1351"/>
    <x v="2"/>
    <x v="6"/>
    <n v="1"/>
    <m/>
    <n v="0"/>
    <n v="1"/>
    <m/>
    <m/>
    <m/>
    <x v="0"/>
  </r>
  <r>
    <d v="2013-10-21T00:00:00"/>
    <n v="1353"/>
    <x v="4"/>
    <x v="7"/>
    <n v="1"/>
    <m/>
    <n v="0"/>
    <n v="1"/>
    <m/>
    <m/>
    <m/>
    <x v="0"/>
  </r>
  <r>
    <d v="2013-10-21T00:00:00"/>
    <n v="1353"/>
    <x v="2"/>
    <x v="8"/>
    <n v="1"/>
    <m/>
    <n v="0"/>
    <n v="1"/>
    <m/>
    <m/>
    <m/>
    <x v="0"/>
  </r>
  <r>
    <d v="2013-10-22T00:00:00"/>
    <n v="13233"/>
    <x v="5"/>
    <x v="9"/>
    <n v="1"/>
    <m/>
    <n v="0"/>
    <n v="1"/>
    <m/>
    <m/>
    <m/>
    <x v="0"/>
  </r>
  <r>
    <d v="2013-10-22T00:00:00"/>
    <n v="13233"/>
    <x v="5"/>
    <x v="10"/>
    <n v="2"/>
    <m/>
    <n v="0"/>
    <n v="2"/>
    <m/>
    <m/>
    <m/>
    <x v="0"/>
  </r>
  <r>
    <d v="2013-10-22T00:00:00"/>
    <n v="13233"/>
    <x v="5"/>
    <x v="11"/>
    <n v="1"/>
    <m/>
    <n v="0"/>
    <n v="1"/>
    <m/>
    <m/>
    <m/>
    <x v="0"/>
  </r>
  <r>
    <d v="2013-10-22T00:00:00"/>
    <n v="13233"/>
    <x v="5"/>
    <x v="12"/>
    <n v="3"/>
    <m/>
    <n v="0"/>
    <n v="3"/>
    <m/>
    <m/>
    <m/>
    <x v="0"/>
  </r>
  <r>
    <d v="2013-10-22T00:00:00"/>
    <n v="1354"/>
    <x v="4"/>
    <x v="13"/>
    <n v="1"/>
    <m/>
    <n v="0"/>
    <n v="1"/>
    <m/>
    <m/>
    <m/>
    <x v="0"/>
  </r>
  <r>
    <d v="2013-10-22T00:00:00"/>
    <n v="1355"/>
    <x v="4"/>
    <x v="14"/>
    <n v="1"/>
    <m/>
    <n v="0"/>
    <n v="1"/>
    <m/>
    <m/>
    <m/>
    <x v="0"/>
  </r>
  <r>
    <d v="2013-10-22T00:00:00"/>
    <n v="1355"/>
    <x v="2"/>
    <x v="15"/>
    <n v="1"/>
    <m/>
    <n v="0"/>
    <n v="1"/>
    <m/>
    <m/>
    <m/>
    <x v="0"/>
  </r>
  <r>
    <d v="2013-10-22T00:00:00"/>
    <n v="1356"/>
    <x v="0"/>
    <x v="16"/>
    <n v="1"/>
    <m/>
    <n v="0"/>
    <n v="1"/>
    <m/>
    <m/>
    <m/>
    <x v="0"/>
  </r>
  <r>
    <d v="2013-10-22T00:00:00"/>
    <n v="1357"/>
    <x v="0"/>
    <x v="17"/>
    <n v="1"/>
    <m/>
    <n v="0"/>
    <n v="1"/>
    <m/>
    <m/>
    <m/>
    <x v="0"/>
  </r>
  <r>
    <d v="2013-10-22T00:00:00"/>
    <n v="1357"/>
    <x v="6"/>
    <x v="18"/>
    <n v="1"/>
    <m/>
    <n v="0"/>
    <n v="1"/>
    <m/>
    <m/>
    <m/>
    <x v="0"/>
  </r>
  <r>
    <d v="2013-10-22T00:00:00"/>
    <n v="1357"/>
    <x v="5"/>
    <x v="12"/>
    <n v="1"/>
    <m/>
    <n v="0"/>
    <n v="1"/>
    <m/>
    <m/>
    <m/>
    <x v="0"/>
  </r>
  <r>
    <d v="2013-10-22T00:00:00"/>
    <n v="1357"/>
    <x v="0"/>
    <x v="19"/>
    <n v="1"/>
    <m/>
    <n v="0"/>
    <n v="1"/>
    <m/>
    <m/>
    <m/>
    <x v="0"/>
  </r>
  <r>
    <d v="2013-10-22T00:00:00"/>
    <n v="1358"/>
    <x v="5"/>
    <x v="20"/>
    <n v="1"/>
    <m/>
    <n v="0"/>
    <n v="1"/>
    <m/>
    <m/>
    <m/>
    <x v="0"/>
  </r>
  <r>
    <d v="2013-10-22T00:00:00"/>
    <n v="1358"/>
    <x v="2"/>
    <x v="21"/>
    <n v="1"/>
    <m/>
    <n v="0"/>
    <n v="1"/>
    <m/>
    <m/>
    <m/>
    <x v="0"/>
  </r>
  <r>
    <d v="2013-10-22T00:00:00"/>
    <n v="1359"/>
    <x v="1"/>
    <x v="22"/>
    <n v="1"/>
    <m/>
    <n v="0"/>
    <n v="1"/>
    <m/>
    <m/>
    <m/>
    <x v="0"/>
  </r>
  <r>
    <d v="2013-10-22T00:00:00"/>
    <n v="1359"/>
    <x v="1"/>
    <x v="1"/>
    <n v="1"/>
    <m/>
    <n v="0"/>
    <n v="1"/>
    <m/>
    <m/>
    <m/>
    <x v="0"/>
  </r>
  <r>
    <d v="2013-10-22T00:00:00"/>
    <n v="1360"/>
    <x v="5"/>
    <x v="9"/>
    <n v="1"/>
    <m/>
    <n v="0"/>
    <n v="1"/>
    <m/>
    <m/>
    <m/>
    <x v="0"/>
  </r>
  <r>
    <d v="2013-10-22T00:00:00"/>
    <n v="1360"/>
    <x v="2"/>
    <x v="21"/>
    <n v="1"/>
    <m/>
    <n v="0"/>
    <n v="1"/>
    <m/>
    <m/>
    <m/>
    <x v="0"/>
  </r>
  <r>
    <d v="2013-10-22T00:00:00"/>
    <n v="1361"/>
    <x v="4"/>
    <x v="23"/>
    <n v="1"/>
    <m/>
    <n v="0"/>
    <n v="1"/>
    <m/>
    <m/>
    <m/>
    <x v="0"/>
  </r>
  <r>
    <d v="2013-10-22T00:00:00"/>
    <n v="1361"/>
    <x v="2"/>
    <x v="24"/>
    <n v="1"/>
    <m/>
    <n v="0"/>
    <n v="1"/>
    <m/>
    <m/>
    <m/>
    <x v="0"/>
  </r>
  <r>
    <d v="2013-10-22T00:00:00"/>
    <n v="1362"/>
    <x v="5"/>
    <x v="25"/>
    <n v="1"/>
    <m/>
    <n v="0"/>
    <n v="1"/>
    <m/>
    <m/>
    <m/>
    <x v="0"/>
  </r>
  <r>
    <d v="2013-10-22T00:00:00"/>
    <n v="1363"/>
    <x v="0"/>
    <x v="17"/>
    <n v="3"/>
    <m/>
    <n v="0"/>
    <n v="3"/>
    <m/>
    <m/>
    <m/>
    <x v="0"/>
  </r>
  <r>
    <d v="2013-10-22T00:00:00"/>
    <n v="1364"/>
    <x v="7"/>
    <x v="26"/>
    <n v="1"/>
    <m/>
    <n v="0"/>
    <n v="1"/>
    <m/>
    <m/>
    <m/>
    <x v="0"/>
  </r>
  <r>
    <d v="2013-10-22T00:00:00"/>
    <n v="1364"/>
    <x v="6"/>
    <x v="27"/>
    <n v="1"/>
    <m/>
    <n v="0"/>
    <n v="1"/>
    <m/>
    <m/>
    <m/>
    <x v="0"/>
  </r>
  <r>
    <d v="2013-10-23T00:00:00"/>
    <n v="1365"/>
    <x v="4"/>
    <x v="13"/>
    <n v="1"/>
    <m/>
    <n v="0"/>
    <n v="1"/>
    <m/>
    <m/>
    <m/>
    <x v="0"/>
  </r>
  <r>
    <d v="2013-10-23T00:00:00"/>
    <n v="1365"/>
    <x v="4"/>
    <x v="28"/>
    <n v="1"/>
    <m/>
    <n v="0"/>
    <n v="1"/>
    <m/>
    <m/>
    <m/>
    <x v="0"/>
  </r>
  <r>
    <d v="2013-10-23T00:00:00"/>
    <n v="1366"/>
    <x v="2"/>
    <x v="29"/>
    <n v="1"/>
    <m/>
    <n v="0"/>
    <n v="1"/>
    <m/>
    <m/>
    <m/>
    <x v="0"/>
  </r>
  <r>
    <d v="2013-10-23T00:00:00"/>
    <n v="1367"/>
    <x v="8"/>
    <x v="30"/>
    <n v="1"/>
    <m/>
    <n v="0"/>
    <n v="1"/>
    <m/>
    <m/>
    <m/>
    <x v="0"/>
  </r>
  <r>
    <d v="2013-10-23T00:00:00"/>
    <n v="1368"/>
    <x v="8"/>
    <x v="31"/>
    <n v="1"/>
    <m/>
    <n v="0"/>
    <n v="1"/>
    <m/>
    <m/>
    <m/>
    <x v="0"/>
  </r>
  <r>
    <d v="2013-10-23T00:00:00"/>
    <n v="1369"/>
    <x v="2"/>
    <x v="32"/>
    <n v="2"/>
    <m/>
    <n v="0"/>
    <n v="2"/>
    <m/>
    <m/>
    <m/>
    <x v="0"/>
  </r>
  <r>
    <d v="2013-10-23T00:00:00"/>
    <n v="1370"/>
    <x v="2"/>
    <x v="33"/>
    <n v="1"/>
    <m/>
    <n v="0"/>
    <n v="1"/>
    <m/>
    <m/>
    <m/>
    <x v="0"/>
  </r>
  <r>
    <d v="2013-10-23T00:00:00"/>
    <n v="1371"/>
    <x v="4"/>
    <x v="13"/>
    <n v="1"/>
    <m/>
    <n v="0"/>
    <n v="1"/>
    <m/>
    <m/>
    <m/>
    <x v="0"/>
  </r>
  <r>
    <d v="2013-10-23T00:00:00"/>
    <n v="1373"/>
    <x v="4"/>
    <x v="13"/>
    <n v="1"/>
    <m/>
    <n v="0"/>
    <n v="1"/>
    <m/>
    <m/>
    <m/>
    <x v="0"/>
  </r>
  <r>
    <d v="2013-10-23T00:00:00"/>
    <n v="1374"/>
    <x v="0"/>
    <x v="17"/>
    <n v="1"/>
    <m/>
    <n v="0"/>
    <n v="1"/>
    <m/>
    <m/>
    <m/>
    <x v="0"/>
  </r>
  <r>
    <d v="2013-10-23T00:00:00"/>
    <n v="1374"/>
    <x v="1"/>
    <x v="1"/>
    <n v="1"/>
    <m/>
    <n v="0"/>
    <n v="1"/>
    <m/>
    <m/>
    <m/>
    <x v="0"/>
  </r>
  <r>
    <d v="2013-10-23T00:00:00"/>
    <n v="1374"/>
    <x v="6"/>
    <x v="18"/>
    <n v="1"/>
    <m/>
    <n v="0"/>
    <n v="1"/>
    <m/>
    <m/>
    <m/>
    <x v="0"/>
  </r>
  <r>
    <d v="2013-10-23T00:00:00"/>
    <n v="1375"/>
    <x v="4"/>
    <x v="34"/>
    <n v="1"/>
    <m/>
    <n v="0"/>
    <n v="1"/>
    <m/>
    <m/>
    <m/>
    <x v="0"/>
  </r>
  <r>
    <d v="2013-10-23T00:00:00"/>
    <n v="1375"/>
    <x v="2"/>
    <x v="35"/>
    <n v="1"/>
    <m/>
    <n v="0"/>
    <n v="1"/>
    <m/>
    <m/>
    <m/>
    <x v="0"/>
  </r>
  <r>
    <d v="2013-10-23T00:00:00"/>
    <n v="1377"/>
    <x v="8"/>
    <x v="36"/>
    <n v="1"/>
    <n v="1250"/>
    <n v="1250"/>
    <n v="1"/>
    <m/>
    <m/>
    <m/>
    <x v="0"/>
  </r>
  <r>
    <d v="2013-10-23T00:00:00"/>
    <n v="1378"/>
    <x v="0"/>
    <x v="37"/>
    <n v="1"/>
    <m/>
    <n v="0"/>
    <n v="1"/>
    <m/>
    <m/>
    <m/>
    <x v="0"/>
  </r>
  <r>
    <d v="2013-10-23T00:00:00"/>
    <n v="1378"/>
    <x v="1"/>
    <x v="38"/>
    <n v="1"/>
    <m/>
    <n v="0"/>
    <n v="1"/>
    <m/>
    <m/>
    <m/>
    <x v="0"/>
  </r>
  <r>
    <d v="2013-10-23T00:00:00"/>
    <n v="1378"/>
    <x v="1"/>
    <x v="1"/>
    <n v="1"/>
    <m/>
    <n v="0"/>
    <n v="1"/>
    <m/>
    <m/>
    <m/>
    <x v="0"/>
  </r>
  <r>
    <d v="2013-10-23T00:00:00"/>
    <n v="13234"/>
    <x v="5"/>
    <x v="10"/>
    <n v="1"/>
    <m/>
    <n v="0"/>
    <n v="1"/>
    <m/>
    <m/>
    <m/>
    <x v="0"/>
  </r>
  <r>
    <d v="2013-10-24T00:00:00"/>
    <n v="13235"/>
    <x v="0"/>
    <x v="39"/>
    <n v="3"/>
    <m/>
    <n v="0"/>
    <n v="3"/>
    <m/>
    <m/>
    <m/>
    <x v="0"/>
  </r>
  <r>
    <d v="2013-10-24T00:00:00"/>
    <n v="1380"/>
    <x v="0"/>
    <x v="17"/>
    <n v="1"/>
    <m/>
    <n v="0"/>
    <n v="1"/>
    <m/>
    <m/>
    <m/>
    <x v="0"/>
  </r>
  <r>
    <d v="2013-10-24T00:00:00"/>
    <n v="1380"/>
    <x v="1"/>
    <x v="1"/>
    <n v="1"/>
    <m/>
    <n v="0"/>
    <n v="1"/>
    <m/>
    <m/>
    <m/>
    <x v="0"/>
  </r>
  <r>
    <d v="2013-10-24T00:00:00"/>
    <n v="1380"/>
    <x v="5"/>
    <x v="11"/>
    <n v="1"/>
    <m/>
    <n v="0"/>
    <n v="1"/>
    <m/>
    <m/>
    <m/>
    <x v="0"/>
  </r>
  <r>
    <d v="2013-10-24T00:00:00"/>
    <n v="1380"/>
    <x v="2"/>
    <x v="21"/>
    <n v="1"/>
    <m/>
    <n v="0"/>
    <n v="1"/>
    <m/>
    <m/>
    <m/>
    <x v="0"/>
  </r>
  <r>
    <d v="2013-10-24T00:00:00"/>
    <n v="1381"/>
    <x v="2"/>
    <x v="33"/>
    <n v="1"/>
    <m/>
    <n v="0"/>
    <n v="1"/>
    <m/>
    <m/>
    <m/>
    <x v="0"/>
  </r>
  <r>
    <d v="2013-10-24T00:00:00"/>
    <n v="1382"/>
    <x v="4"/>
    <x v="23"/>
    <n v="1"/>
    <m/>
    <n v="0"/>
    <n v="1"/>
    <m/>
    <m/>
    <m/>
    <x v="0"/>
  </r>
  <r>
    <d v="2013-10-24T00:00:00"/>
    <n v="1382"/>
    <x v="2"/>
    <x v="40"/>
    <n v="1"/>
    <m/>
    <n v="0"/>
    <n v="1"/>
    <m/>
    <m/>
    <m/>
    <x v="0"/>
  </r>
  <r>
    <d v="2013-10-24T00:00:00"/>
    <n v="1383"/>
    <x v="2"/>
    <x v="32"/>
    <n v="1"/>
    <m/>
    <n v="0"/>
    <n v="1"/>
    <m/>
    <m/>
    <m/>
    <x v="0"/>
  </r>
  <r>
    <d v="2013-10-24T00:00:00"/>
    <n v="1383"/>
    <x v="2"/>
    <x v="41"/>
    <n v="1"/>
    <m/>
    <n v="0"/>
    <n v="1"/>
    <m/>
    <m/>
    <m/>
    <x v="0"/>
  </r>
  <r>
    <d v="2013-10-24T00:00:00"/>
    <n v="1385"/>
    <x v="0"/>
    <x v="42"/>
    <n v="1"/>
    <m/>
    <n v="0"/>
    <n v="1"/>
    <m/>
    <m/>
    <m/>
    <x v="0"/>
  </r>
  <r>
    <d v="2013-10-24T00:00:00"/>
    <n v="1384"/>
    <x v="4"/>
    <x v="28"/>
    <n v="1"/>
    <m/>
    <n v="0"/>
    <n v="1"/>
    <m/>
    <m/>
    <m/>
    <x v="0"/>
  </r>
  <r>
    <d v="2013-10-24T00:00:00"/>
    <n v="1379"/>
    <x v="4"/>
    <x v="43"/>
    <n v="1"/>
    <m/>
    <n v="0"/>
    <n v="1"/>
    <m/>
    <m/>
    <m/>
    <x v="0"/>
  </r>
  <r>
    <d v="2013-10-24T00:00:00"/>
    <n v="1376"/>
    <x v="8"/>
    <x v="44"/>
    <n v="1"/>
    <m/>
    <n v="0"/>
    <n v="1"/>
    <m/>
    <m/>
    <m/>
    <x v="0"/>
  </r>
  <r>
    <d v="2013-10-24T00:00:00"/>
    <n v="1376"/>
    <x v="5"/>
    <x v="45"/>
    <n v="1"/>
    <m/>
    <n v="0"/>
    <n v="1"/>
    <m/>
    <m/>
    <m/>
    <x v="0"/>
  </r>
  <r>
    <d v="2013-10-24T00:00:00"/>
    <n v="1376"/>
    <x v="2"/>
    <x v="21"/>
    <n v="1"/>
    <m/>
    <n v="0"/>
    <n v="1"/>
    <m/>
    <m/>
    <m/>
    <x v="0"/>
  </r>
  <r>
    <d v="2013-10-24T00:00:00"/>
    <n v="1386"/>
    <x v="0"/>
    <x v="46"/>
    <n v="1"/>
    <m/>
    <n v="0"/>
    <n v="1"/>
    <m/>
    <m/>
    <m/>
    <x v="0"/>
  </r>
  <r>
    <d v="2013-10-24T00:00:00"/>
    <n v="1387"/>
    <x v="1"/>
    <x v="47"/>
    <n v="1"/>
    <m/>
    <n v="0"/>
    <n v="1"/>
    <m/>
    <m/>
    <m/>
    <x v="0"/>
  </r>
  <r>
    <d v="2013-10-24T00:00:00"/>
    <n v="1387"/>
    <x v="1"/>
    <x v="38"/>
    <n v="1"/>
    <m/>
    <n v="0"/>
    <n v="1"/>
    <m/>
    <m/>
    <m/>
    <x v="0"/>
  </r>
  <r>
    <d v="2013-10-24T00:00:00"/>
    <n v="1387"/>
    <x v="7"/>
    <x v="48"/>
    <n v="1"/>
    <m/>
    <n v="0"/>
    <n v="1"/>
    <m/>
    <m/>
    <m/>
    <x v="0"/>
  </r>
  <r>
    <d v="2013-10-25T00:00:00"/>
    <n v="1388"/>
    <x v="5"/>
    <x v="9"/>
    <n v="1"/>
    <m/>
    <n v="0"/>
    <n v="1"/>
    <m/>
    <m/>
    <m/>
    <x v="0"/>
  </r>
  <r>
    <d v="2013-10-25T00:00:00"/>
    <n v="1388"/>
    <x v="2"/>
    <x v="21"/>
    <n v="1"/>
    <m/>
    <n v="0"/>
    <n v="1"/>
    <m/>
    <m/>
    <m/>
    <x v="0"/>
  </r>
  <r>
    <d v="2013-10-25T00:00:00"/>
    <n v="1389"/>
    <x v="9"/>
    <x v="49"/>
    <n v="1"/>
    <m/>
    <n v="0"/>
    <n v="1"/>
    <m/>
    <m/>
    <m/>
    <x v="0"/>
  </r>
  <r>
    <d v="2013-10-25T00:00:00"/>
    <n v="1390"/>
    <x v="4"/>
    <x v="23"/>
    <n v="1"/>
    <m/>
    <n v="0"/>
    <n v="1"/>
    <m/>
    <m/>
    <m/>
    <x v="0"/>
  </r>
  <r>
    <d v="2013-10-25T00:00:00"/>
    <n v="1391"/>
    <x v="2"/>
    <x v="50"/>
    <n v="1"/>
    <m/>
    <n v="0"/>
    <n v="1"/>
    <m/>
    <m/>
    <m/>
    <x v="0"/>
  </r>
  <r>
    <d v="2013-10-25T00:00:00"/>
    <n v="1392"/>
    <x v="0"/>
    <x v="51"/>
    <n v="1"/>
    <m/>
    <n v="0"/>
    <n v="1"/>
    <m/>
    <m/>
    <m/>
    <x v="0"/>
  </r>
  <r>
    <d v="2013-10-26T00:00:00"/>
    <n v="1394"/>
    <x v="2"/>
    <x v="32"/>
    <n v="1"/>
    <m/>
    <n v="0"/>
    <n v="1"/>
    <m/>
    <m/>
    <m/>
    <x v="0"/>
  </r>
  <r>
    <d v="2013-10-26T00:00:00"/>
    <n v="13236"/>
    <x v="0"/>
    <x v="52"/>
    <n v="1"/>
    <m/>
    <n v="0"/>
    <n v="1"/>
    <m/>
    <m/>
    <m/>
    <x v="0"/>
  </r>
  <r>
    <d v="2013-10-26T00:00:00"/>
    <n v="13237"/>
    <x v="8"/>
    <x v="36"/>
    <n v="5"/>
    <n v="1200"/>
    <n v="6000"/>
    <m/>
    <n v="5"/>
    <m/>
    <m/>
    <x v="0"/>
  </r>
  <r>
    <d v="2013-10-26T00:00:00"/>
    <n v="13237"/>
    <x v="2"/>
    <x v="53"/>
    <n v="1"/>
    <m/>
    <n v="0"/>
    <n v="1"/>
    <m/>
    <m/>
    <m/>
    <x v="0"/>
  </r>
  <r>
    <d v="2013-10-26T00:00:00"/>
    <n v="13238"/>
    <x v="8"/>
    <x v="36"/>
    <n v="5"/>
    <n v="1200"/>
    <n v="6000"/>
    <m/>
    <n v="5"/>
    <m/>
    <m/>
    <x v="0"/>
  </r>
  <r>
    <d v="2013-10-26T00:00:00"/>
    <n v="13239"/>
    <x v="8"/>
    <x v="36"/>
    <n v="5"/>
    <n v="1200"/>
    <n v="6000"/>
    <m/>
    <n v="5"/>
    <m/>
    <m/>
    <x v="0"/>
  </r>
  <r>
    <d v="2013-10-26T00:00:00"/>
    <n v="1395"/>
    <x v="10"/>
    <x v="54"/>
    <n v="1"/>
    <m/>
    <n v="0"/>
    <n v="1"/>
    <m/>
    <m/>
    <m/>
    <x v="0"/>
  </r>
  <r>
    <d v="2013-10-26T00:00:00"/>
    <n v="1395"/>
    <x v="10"/>
    <x v="55"/>
    <n v="1"/>
    <m/>
    <n v="0"/>
    <n v="1"/>
    <m/>
    <m/>
    <m/>
    <x v="0"/>
  </r>
  <r>
    <d v="2013-10-26T00:00:00"/>
    <n v="1395"/>
    <x v="2"/>
    <x v="56"/>
    <n v="1"/>
    <m/>
    <n v="0"/>
    <n v="1"/>
    <m/>
    <m/>
    <m/>
    <x v="0"/>
  </r>
  <r>
    <d v="2013-10-26T00:00:00"/>
    <n v="1395"/>
    <x v="2"/>
    <x v="57"/>
    <n v="1"/>
    <m/>
    <n v="0"/>
    <n v="1"/>
    <m/>
    <m/>
    <m/>
    <x v="0"/>
  </r>
  <r>
    <d v="2013-10-26T00:00:00"/>
    <n v="1395"/>
    <x v="2"/>
    <x v="58"/>
    <n v="1"/>
    <m/>
    <n v="0"/>
    <n v="1"/>
    <m/>
    <m/>
    <m/>
    <x v="0"/>
  </r>
  <r>
    <d v="2013-10-26T00:00:00"/>
    <n v="1395"/>
    <x v="2"/>
    <x v="59"/>
    <n v="1"/>
    <m/>
    <n v="0"/>
    <n v="1"/>
    <m/>
    <m/>
    <m/>
    <x v="0"/>
  </r>
  <r>
    <d v="2013-10-26T00:00:00"/>
    <n v="1396"/>
    <x v="4"/>
    <x v="28"/>
    <n v="1"/>
    <m/>
    <n v="0"/>
    <n v="1"/>
    <m/>
    <m/>
    <m/>
    <x v="0"/>
  </r>
  <r>
    <d v="2013-10-26T00:00:00"/>
    <n v="1396"/>
    <x v="2"/>
    <x v="24"/>
    <n v="1"/>
    <m/>
    <n v="0"/>
    <n v="1"/>
    <m/>
    <m/>
    <m/>
    <x v="0"/>
  </r>
  <r>
    <d v="2013-10-26T00:00:00"/>
    <n v="1397"/>
    <x v="4"/>
    <x v="60"/>
    <n v="1"/>
    <m/>
    <n v="0"/>
    <n v="1"/>
    <m/>
    <m/>
    <m/>
    <x v="0"/>
  </r>
  <r>
    <d v="2013-10-26T00:00:00"/>
    <n v="1398"/>
    <x v="4"/>
    <x v="34"/>
    <n v="1"/>
    <m/>
    <n v="0"/>
    <n v="1"/>
    <m/>
    <m/>
    <m/>
    <x v="0"/>
  </r>
  <r>
    <d v="2013-10-26T00:00:00"/>
    <n v="1398"/>
    <x v="2"/>
    <x v="61"/>
    <n v="1"/>
    <m/>
    <n v="0"/>
    <n v="1"/>
    <m/>
    <m/>
    <m/>
    <x v="0"/>
  </r>
  <r>
    <d v="2013-10-26T00:00:00"/>
    <n v="1399"/>
    <x v="2"/>
    <x v="32"/>
    <n v="1"/>
    <m/>
    <n v="0"/>
    <n v="1"/>
    <m/>
    <m/>
    <m/>
    <x v="0"/>
  </r>
  <r>
    <d v="2013-10-26T00:00:00"/>
    <n v="1400"/>
    <x v="0"/>
    <x v="0"/>
    <n v="1"/>
    <m/>
    <n v="0"/>
    <n v="1"/>
    <m/>
    <m/>
    <m/>
    <x v="0"/>
  </r>
  <r>
    <d v="2013-10-26T00:00:00"/>
    <n v="1400"/>
    <x v="2"/>
    <x v="53"/>
    <n v="1"/>
    <m/>
    <n v="0"/>
    <n v="1"/>
    <m/>
    <m/>
    <m/>
    <x v="0"/>
  </r>
  <r>
    <d v="2013-10-26T00:00:00"/>
    <n v="1401"/>
    <x v="2"/>
    <x v="24"/>
    <n v="1"/>
    <m/>
    <n v="0"/>
    <n v="1"/>
    <m/>
    <m/>
    <m/>
    <x v="0"/>
  </r>
  <r>
    <d v="2013-10-28T00:00:00"/>
    <n v="1372"/>
    <x v="10"/>
    <x v="62"/>
    <n v="1"/>
    <m/>
    <n v="0"/>
    <n v="1"/>
    <m/>
    <m/>
    <m/>
    <x v="0"/>
  </r>
  <r>
    <d v="2013-10-28T00:00:00"/>
    <n v="1372"/>
    <x v="10"/>
    <x v="55"/>
    <n v="3"/>
    <m/>
    <n v="0"/>
    <n v="3"/>
    <m/>
    <m/>
    <m/>
    <x v="0"/>
  </r>
  <r>
    <d v="2013-10-28T00:00:00"/>
    <n v="1372"/>
    <x v="2"/>
    <x v="57"/>
    <n v="3"/>
    <m/>
    <n v="0"/>
    <n v="3"/>
    <m/>
    <m/>
    <m/>
    <x v="0"/>
  </r>
  <r>
    <d v="2013-10-28T00:00:00"/>
    <n v="1372"/>
    <x v="2"/>
    <x v="58"/>
    <n v="1"/>
    <m/>
    <n v="0"/>
    <n v="1"/>
    <m/>
    <m/>
    <m/>
    <x v="0"/>
  </r>
  <r>
    <d v="2013-10-28T00:00:00"/>
    <n v="1372"/>
    <x v="2"/>
    <x v="59"/>
    <n v="3"/>
    <m/>
    <n v="0"/>
    <n v="3"/>
    <m/>
    <m/>
    <m/>
    <x v="0"/>
  </r>
  <r>
    <d v="2013-10-28T00:00:00"/>
    <n v="1402"/>
    <x v="11"/>
    <x v="63"/>
    <n v="1"/>
    <m/>
    <n v="0"/>
    <n v="1"/>
    <m/>
    <m/>
    <m/>
    <x v="0"/>
  </r>
  <r>
    <d v="2013-10-28T00:00:00"/>
    <n v="1403"/>
    <x v="4"/>
    <x v="13"/>
    <n v="1"/>
    <m/>
    <n v="0"/>
    <n v="1"/>
    <m/>
    <m/>
    <m/>
    <x v="0"/>
  </r>
  <r>
    <d v="2013-10-28T00:00:00"/>
    <n v="1403"/>
    <x v="2"/>
    <x v="64"/>
    <n v="1"/>
    <m/>
    <n v="0"/>
    <n v="1"/>
    <m/>
    <m/>
    <m/>
    <x v="0"/>
  </r>
  <r>
    <d v="2013-10-28T00:00:00"/>
    <n v="1405"/>
    <x v="2"/>
    <x v="33"/>
    <n v="1"/>
    <m/>
    <n v="0"/>
    <n v="1"/>
    <m/>
    <m/>
    <m/>
    <x v="0"/>
  </r>
  <r>
    <d v="2013-10-28T00:00:00"/>
    <n v="1406"/>
    <x v="2"/>
    <x v="24"/>
    <n v="1"/>
    <m/>
    <n v="0"/>
    <n v="1"/>
    <m/>
    <m/>
    <m/>
    <x v="0"/>
  </r>
  <r>
    <d v="2013-10-28T00:00:00"/>
    <n v="1407"/>
    <x v="4"/>
    <x v="7"/>
    <n v="1"/>
    <m/>
    <n v="0"/>
    <n v="1"/>
    <m/>
    <m/>
    <m/>
    <x v="0"/>
  </r>
  <r>
    <d v="2013-10-28T00:00:00"/>
    <n v="1407"/>
    <x v="2"/>
    <x v="8"/>
    <n v="1"/>
    <m/>
    <n v="0"/>
    <n v="1"/>
    <m/>
    <m/>
    <m/>
    <x v="0"/>
  </r>
  <r>
    <d v="2013-10-28T00:00:00"/>
    <n v="1409"/>
    <x v="0"/>
    <x v="65"/>
    <n v="1"/>
    <m/>
    <n v="0"/>
    <n v="1"/>
    <m/>
    <m/>
    <m/>
    <x v="0"/>
  </r>
  <r>
    <d v="2013-10-28T00:00:00"/>
    <n v="1410"/>
    <x v="4"/>
    <x v="66"/>
    <n v="1"/>
    <m/>
    <n v="0"/>
    <n v="1"/>
    <m/>
    <m/>
    <m/>
    <x v="0"/>
  </r>
  <r>
    <d v="2013-10-28T00:00:00"/>
    <n v="1410"/>
    <x v="2"/>
    <x v="67"/>
    <n v="1"/>
    <m/>
    <n v="0"/>
    <n v="1"/>
    <m/>
    <m/>
    <m/>
    <x v="0"/>
  </r>
  <r>
    <d v="2013-10-28T00:00:00"/>
    <n v="1411"/>
    <x v="2"/>
    <x v="24"/>
    <n v="1"/>
    <m/>
    <n v="0"/>
    <n v="1"/>
    <m/>
    <m/>
    <m/>
    <x v="0"/>
  </r>
  <r>
    <d v="2013-10-28T00:00:00"/>
    <n v="1412"/>
    <x v="4"/>
    <x v="7"/>
    <n v="1"/>
    <m/>
    <n v="0"/>
    <n v="1"/>
    <m/>
    <m/>
    <m/>
    <x v="0"/>
  </r>
  <r>
    <d v="2013-10-28T00:00:00"/>
    <n v="1412"/>
    <x v="2"/>
    <x v="8"/>
    <n v="1"/>
    <m/>
    <n v="0"/>
    <n v="1"/>
    <m/>
    <m/>
    <m/>
    <x v="0"/>
  </r>
  <r>
    <d v="2013-10-28T00:00:00"/>
    <n v="1414"/>
    <x v="4"/>
    <x v="23"/>
    <n v="1"/>
    <m/>
    <n v="0"/>
    <n v="1"/>
    <m/>
    <m/>
    <m/>
    <x v="0"/>
  </r>
  <r>
    <d v="2013-10-29T00:00:00"/>
    <n v="1415"/>
    <x v="8"/>
    <x v="36"/>
    <n v="1"/>
    <n v="1250"/>
    <n v="1250"/>
    <n v="1"/>
    <m/>
    <m/>
    <m/>
    <x v="0"/>
  </r>
  <r>
    <d v="2013-10-29T00:00:00"/>
    <n v="1416"/>
    <x v="8"/>
    <x v="30"/>
    <n v="1"/>
    <m/>
    <n v="0"/>
    <n v="1"/>
    <m/>
    <m/>
    <m/>
    <x v="0"/>
  </r>
  <r>
    <d v="2013-10-29T00:00:00"/>
    <n v="1418"/>
    <x v="8"/>
    <x v="68"/>
    <n v="1"/>
    <m/>
    <n v="0"/>
    <n v="1"/>
    <m/>
    <m/>
    <m/>
    <x v="0"/>
  </r>
  <r>
    <d v="2013-10-29T00:00:00"/>
    <n v="1419"/>
    <x v="0"/>
    <x v="69"/>
    <n v="1"/>
    <m/>
    <n v="0"/>
    <n v="1"/>
    <m/>
    <m/>
    <m/>
    <x v="0"/>
  </r>
  <r>
    <d v="2013-10-30T00:00:00"/>
    <n v="1422"/>
    <x v="4"/>
    <x v="13"/>
    <n v="1"/>
    <m/>
    <n v="0"/>
    <n v="1"/>
    <m/>
    <m/>
    <m/>
    <x v="0"/>
  </r>
  <r>
    <d v="2013-10-30T00:00:00"/>
    <n v="1423"/>
    <x v="2"/>
    <x v="70"/>
    <n v="1"/>
    <m/>
    <n v="0"/>
    <n v="1"/>
    <m/>
    <m/>
    <m/>
    <x v="0"/>
  </r>
  <r>
    <d v="2013-10-30T00:00:00"/>
    <n v="1424"/>
    <x v="0"/>
    <x v="37"/>
    <n v="1"/>
    <m/>
    <n v="0"/>
    <n v="1"/>
    <m/>
    <m/>
    <m/>
    <x v="0"/>
  </r>
  <r>
    <d v="2013-10-30T00:00:00"/>
    <n v="1424"/>
    <x v="1"/>
    <x v="1"/>
    <n v="1"/>
    <m/>
    <n v="0"/>
    <n v="1"/>
    <m/>
    <m/>
    <m/>
    <x v="0"/>
  </r>
  <r>
    <d v="2013-10-31T00:00:00"/>
    <n v="1393"/>
    <x v="7"/>
    <x v="26"/>
    <n v="1"/>
    <m/>
    <n v="0"/>
    <n v="1"/>
    <m/>
    <m/>
    <m/>
    <x v="0"/>
  </r>
  <r>
    <d v="2013-10-31T00:00:00"/>
    <n v="1425"/>
    <x v="4"/>
    <x v="13"/>
    <n v="1"/>
    <m/>
    <n v="0"/>
    <n v="1"/>
    <m/>
    <m/>
    <m/>
    <x v="0"/>
  </r>
  <r>
    <d v="2013-10-31T00:00:00"/>
    <n v="1426"/>
    <x v="4"/>
    <x v="71"/>
    <n v="1"/>
    <m/>
    <n v="0"/>
    <n v="1"/>
    <m/>
    <m/>
    <m/>
    <x v="0"/>
  </r>
  <r>
    <d v="2013-10-31T00:00:00"/>
    <n v="1427"/>
    <x v="2"/>
    <x v="33"/>
    <n v="1"/>
    <m/>
    <n v="0"/>
    <n v="1"/>
    <m/>
    <m/>
    <m/>
    <x v="0"/>
  </r>
  <r>
    <d v="2013-10-31T00:00:00"/>
    <n v="1428"/>
    <x v="2"/>
    <x v="70"/>
    <n v="1"/>
    <m/>
    <n v="0"/>
    <n v="1"/>
    <m/>
    <m/>
    <m/>
    <x v="0"/>
  </r>
  <r>
    <d v="2013-10-31T00:00:00"/>
    <n v="1429"/>
    <x v="2"/>
    <x v="64"/>
    <n v="1"/>
    <m/>
    <n v="0"/>
    <n v="1"/>
    <m/>
    <m/>
    <m/>
    <x v="0"/>
  </r>
  <r>
    <d v="2013-10-31T00:00:00"/>
    <n v="1430"/>
    <x v="7"/>
    <x v="72"/>
    <n v="1"/>
    <m/>
    <n v="0"/>
    <n v="1"/>
    <m/>
    <m/>
    <m/>
    <x v="0"/>
  </r>
  <r>
    <d v="2013-10-31T00:00:00"/>
    <n v="1431"/>
    <x v="1"/>
    <x v="38"/>
    <n v="1"/>
    <m/>
    <n v="0"/>
    <n v="1"/>
    <m/>
    <m/>
    <m/>
    <x v="0"/>
  </r>
  <r>
    <d v="2013-10-31T00:00:00"/>
    <n v="1432"/>
    <x v="0"/>
    <x v="73"/>
    <n v="1"/>
    <m/>
    <n v="0"/>
    <n v="1"/>
    <m/>
    <m/>
    <m/>
    <x v="0"/>
  </r>
  <r>
    <d v="2013-10-31T00:00:00"/>
    <n v="1432"/>
    <x v="1"/>
    <x v="1"/>
    <n v="1"/>
    <m/>
    <n v="0"/>
    <n v="1"/>
    <m/>
    <m/>
    <m/>
    <x v="0"/>
  </r>
  <r>
    <d v="2013-10-31T00:00:00"/>
    <n v="1432"/>
    <x v="6"/>
    <x v="27"/>
    <n v="1"/>
    <m/>
    <n v="0"/>
    <n v="1"/>
    <m/>
    <m/>
    <m/>
    <x v="0"/>
  </r>
  <r>
    <d v="2013-10-31T00:00:00"/>
    <n v="1433"/>
    <x v="2"/>
    <x v="74"/>
    <n v="1"/>
    <m/>
    <n v="0"/>
    <n v="1"/>
    <m/>
    <m/>
    <m/>
    <x v="0"/>
  </r>
  <r>
    <d v="2013-10-31T00:00:00"/>
    <n v="1420"/>
    <x v="4"/>
    <x v="23"/>
    <n v="1"/>
    <m/>
    <n v="0"/>
    <n v="1"/>
    <m/>
    <m/>
    <m/>
    <x v="0"/>
  </r>
  <r>
    <d v="2013-10-31T00:00:00"/>
    <n v="1420"/>
    <x v="2"/>
    <x v="24"/>
    <n v="1"/>
    <m/>
    <n v="0"/>
    <n v="1"/>
    <m/>
    <m/>
    <m/>
    <x v="0"/>
  </r>
  <r>
    <d v="2013-11-01T00:00:00"/>
    <n v="1421"/>
    <x v="0"/>
    <x v="75"/>
    <n v="1"/>
    <n v="13100"/>
    <n v="13100"/>
    <n v="1"/>
    <m/>
    <m/>
    <m/>
    <x v="1"/>
  </r>
  <r>
    <d v="2013-11-01T00:00:00"/>
    <n v="1421"/>
    <x v="1"/>
    <x v="76"/>
    <n v="1"/>
    <n v="100"/>
    <n v="100"/>
    <n v="1"/>
    <m/>
    <m/>
    <m/>
    <x v="1"/>
  </r>
  <r>
    <d v="2013-11-01T00:00:00"/>
    <n v="1404"/>
    <x v="5"/>
    <x v="77"/>
    <n v="1"/>
    <m/>
    <n v="0"/>
    <m/>
    <n v="1"/>
    <m/>
    <m/>
    <x v="1"/>
  </r>
  <r>
    <d v="2013-11-01T00:00:00"/>
    <n v="1404"/>
    <x v="2"/>
    <x v="21"/>
    <n v="1"/>
    <m/>
    <n v="0"/>
    <n v="1"/>
    <m/>
    <m/>
    <m/>
    <x v="1"/>
  </r>
  <r>
    <d v="2013-11-01T00:00:00"/>
    <n v="1408"/>
    <x v="10"/>
    <x v="55"/>
    <n v="1"/>
    <m/>
    <n v="0"/>
    <n v="1"/>
    <m/>
    <m/>
    <m/>
    <x v="1"/>
  </r>
  <r>
    <d v="2013-11-01T00:00:00"/>
    <n v="1408"/>
    <x v="2"/>
    <x v="59"/>
    <n v="1"/>
    <m/>
    <n v="0"/>
    <n v="1"/>
    <m/>
    <m/>
    <m/>
    <x v="1"/>
  </r>
  <r>
    <d v="2013-11-01T00:00:00"/>
    <n v="1408"/>
    <x v="2"/>
    <x v="57"/>
    <n v="1"/>
    <m/>
    <n v="0"/>
    <n v="1"/>
    <m/>
    <m/>
    <m/>
    <x v="1"/>
  </r>
  <r>
    <d v="2013-11-01T00:00:00"/>
    <n v="1408"/>
    <x v="12"/>
    <x v="78"/>
    <n v="1"/>
    <n v="400"/>
    <n v="400"/>
    <n v="1"/>
    <m/>
    <m/>
    <m/>
    <x v="1"/>
  </r>
  <r>
    <d v="2013-11-01T00:00:00"/>
    <n v="1434"/>
    <x v="2"/>
    <x v="33"/>
    <n v="1"/>
    <m/>
    <n v="0"/>
    <n v="1"/>
    <m/>
    <m/>
    <m/>
    <x v="1"/>
  </r>
  <r>
    <d v="2013-11-01T00:00:00"/>
    <n v="1435"/>
    <x v="4"/>
    <x v="7"/>
    <n v="1"/>
    <m/>
    <n v="0"/>
    <n v="1"/>
    <m/>
    <m/>
    <m/>
    <x v="1"/>
  </r>
  <r>
    <d v="2013-11-01T00:00:00"/>
    <n v="1435"/>
    <x v="2"/>
    <x v="8"/>
    <n v="1"/>
    <m/>
    <n v="0"/>
    <n v="1"/>
    <m/>
    <m/>
    <m/>
    <x v="1"/>
  </r>
  <r>
    <d v="2013-11-01T00:00:00"/>
    <n v="1436"/>
    <x v="8"/>
    <x v="30"/>
    <n v="1"/>
    <m/>
    <n v="0"/>
    <n v="1"/>
    <m/>
    <m/>
    <m/>
    <x v="1"/>
  </r>
  <r>
    <d v="2013-11-01T00:00:00"/>
    <n v="1437"/>
    <x v="0"/>
    <x v="17"/>
    <n v="1"/>
    <n v="5200"/>
    <n v="5200"/>
    <n v="1"/>
    <m/>
    <m/>
    <m/>
    <x v="1"/>
  </r>
  <r>
    <d v="2013-11-01T00:00:00"/>
    <n v="1437"/>
    <x v="1"/>
    <x v="1"/>
    <n v="1"/>
    <n v="100"/>
    <n v="100"/>
    <n v="1"/>
    <m/>
    <m/>
    <m/>
    <x v="1"/>
  </r>
  <r>
    <d v="2013-11-01T00:00:00"/>
    <n v="1438"/>
    <x v="2"/>
    <x v="29"/>
    <n v="1"/>
    <n v="170"/>
    <n v="170"/>
    <n v="1"/>
    <m/>
    <m/>
    <m/>
    <x v="1"/>
  </r>
  <r>
    <d v="2013-11-01T00:00:00"/>
    <n v="1438"/>
    <x v="2"/>
    <x v="24"/>
    <n v="1"/>
    <n v="400"/>
    <n v="400"/>
    <n v="1"/>
    <m/>
    <m/>
    <m/>
    <x v="1"/>
  </r>
  <r>
    <d v="2013-11-01T00:00:00"/>
    <n v="13241"/>
    <x v="0"/>
    <x v="39"/>
    <n v="2"/>
    <m/>
    <n v="0"/>
    <n v="2"/>
    <m/>
    <m/>
    <m/>
    <x v="1"/>
  </r>
  <r>
    <d v="2013-11-01T00:00:00"/>
    <n v="13242"/>
    <x v="10"/>
    <x v="55"/>
    <n v="1"/>
    <m/>
    <n v="0"/>
    <n v="1"/>
    <m/>
    <m/>
    <m/>
    <x v="1"/>
  </r>
  <r>
    <d v="2013-11-01T00:00:00"/>
    <n v="13242"/>
    <x v="2"/>
    <x v="57"/>
    <n v="1"/>
    <m/>
    <n v="0"/>
    <n v="1"/>
    <m/>
    <m/>
    <m/>
    <x v="1"/>
  </r>
  <r>
    <d v="2013-11-01T00:00:00"/>
    <n v="1439"/>
    <x v="2"/>
    <x v="33"/>
    <n v="1"/>
    <n v="200"/>
    <n v="200"/>
    <n v="1"/>
    <m/>
    <m/>
    <m/>
    <x v="1"/>
  </r>
  <r>
    <d v="2013-11-02T00:00:00"/>
    <n v="1442"/>
    <x v="7"/>
    <x v="72"/>
    <n v="1"/>
    <n v="1500"/>
    <n v="1500"/>
    <n v="1"/>
    <m/>
    <m/>
    <m/>
    <x v="1"/>
  </r>
  <r>
    <d v="2013-11-02T00:00:00"/>
    <n v="1443"/>
    <x v="2"/>
    <x v="64"/>
    <n v="1"/>
    <n v="330"/>
    <n v="330"/>
    <n v="1"/>
    <m/>
    <m/>
    <m/>
    <x v="1"/>
  </r>
  <r>
    <d v="2013-11-02T00:00:00"/>
    <n v="1443"/>
    <x v="2"/>
    <x v="32"/>
    <n v="1"/>
    <n v="400"/>
    <n v="400"/>
    <n v="1"/>
    <m/>
    <m/>
    <m/>
    <x v="1"/>
  </r>
  <r>
    <d v="2013-11-02T00:00:00"/>
    <n v="1443"/>
    <x v="4"/>
    <x v="13"/>
    <n v="1"/>
    <n v="7000"/>
    <n v="7000"/>
    <n v="1"/>
    <m/>
    <m/>
    <m/>
    <x v="1"/>
  </r>
  <r>
    <d v="2013-11-02T00:00:00"/>
    <n v="1444"/>
    <x v="0"/>
    <x v="65"/>
    <n v="1"/>
    <n v="2100"/>
    <n v="2100"/>
    <n v="1"/>
    <m/>
    <m/>
    <m/>
    <x v="1"/>
  </r>
  <r>
    <d v="2013-11-02T00:00:00"/>
    <n v="1445"/>
    <x v="4"/>
    <x v="79"/>
    <n v="1"/>
    <m/>
    <n v="0"/>
    <n v="1"/>
    <m/>
    <m/>
    <m/>
    <x v="1"/>
  </r>
  <r>
    <d v="2013-11-02T00:00:00"/>
    <n v="1445"/>
    <x v="2"/>
    <x v="80"/>
    <n v="1"/>
    <m/>
    <n v="0"/>
    <n v="1"/>
    <m/>
    <m/>
    <m/>
    <x v="1"/>
  </r>
  <r>
    <d v="2013-11-02T00:00:00"/>
    <n v="1445"/>
    <x v="4"/>
    <x v="23"/>
    <n v="1"/>
    <m/>
    <n v="0"/>
    <n v="1"/>
    <m/>
    <m/>
    <m/>
    <x v="1"/>
  </r>
  <r>
    <d v="2013-11-02T00:00:00"/>
    <n v="1445"/>
    <x v="2"/>
    <x v="24"/>
    <n v="1"/>
    <m/>
    <n v="0"/>
    <n v="1"/>
    <m/>
    <m/>
    <m/>
    <x v="1"/>
  </r>
  <r>
    <d v="2013-11-02T00:00:00"/>
    <n v="1446"/>
    <x v="4"/>
    <x v="81"/>
    <n v="1"/>
    <n v="4600"/>
    <n v="4600"/>
    <n v="1"/>
    <m/>
    <m/>
    <m/>
    <x v="1"/>
  </r>
  <r>
    <d v="2013-11-02T00:00:00"/>
    <n v="1447"/>
    <x v="4"/>
    <x v="23"/>
    <n v="1"/>
    <m/>
    <n v="0"/>
    <n v="1"/>
    <m/>
    <m/>
    <m/>
    <x v="1"/>
  </r>
  <r>
    <d v="2013-11-02T00:00:00"/>
    <n v="1447"/>
    <x v="2"/>
    <x v="24"/>
    <n v="1"/>
    <m/>
    <n v="0"/>
    <n v="1"/>
    <m/>
    <m/>
    <m/>
    <x v="1"/>
  </r>
  <r>
    <d v="2013-11-02T00:00:00"/>
    <n v="13243"/>
    <x v="8"/>
    <x v="82"/>
    <n v="1"/>
    <n v="5000"/>
    <n v="5000"/>
    <n v="1"/>
    <m/>
    <m/>
    <m/>
    <x v="1"/>
  </r>
  <r>
    <d v="2013-11-04T00:00:00"/>
    <n v="1448"/>
    <x v="0"/>
    <x v="39"/>
    <n v="1"/>
    <n v="4100"/>
    <n v="4100"/>
    <n v="1"/>
    <m/>
    <m/>
    <m/>
    <x v="1"/>
  </r>
  <r>
    <d v="2013-11-04T00:00:00"/>
    <n v="1448"/>
    <x v="6"/>
    <x v="27"/>
    <n v="1"/>
    <n v="300"/>
    <n v="300"/>
    <n v="1"/>
    <m/>
    <m/>
    <m/>
    <x v="1"/>
  </r>
  <r>
    <d v="2013-11-04T00:00:00"/>
    <n v="1448"/>
    <x v="1"/>
    <x v="83"/>
    <n v="1"/>
    <n v="100"/>
    <n v="100"/>
    <n v="1"/>
    <m/>
    <m/>
    <m/>
    <x v="1"/>
  </r>
  <r>
    <d v="2013-11-04T00:00:00"/>
    <n v="1449"/>
    <x v="2"/>
    <x v="32"/>
    <n v="1"/>
    <m/>
    <n v="0"/>
    <n v="1"/>
    <m/>
    <m/>
    <m/>
    <x v="1"/>
  </r>
  <r>
    <d v="2013-11-04T00:00:00"/>
    <n v="1450"/>
    <x v="5"/>
    <x v="77"/>
    <n v="1"/>
    <n v="8200"/>
    <n v="8200"/>
    <n v="1"/>
    <m/>
    <m/>
    <m/>
    <x v="1"/>
  </r>
  <r>
    <d v="2013-11-04T00:00:00"/>
    <n v="13245"/>
    <x v="8"/>
    <x v="84"/>
    <n v="3"/>
    <n v="3150"/>
    <n v="9450"/>
    <n v="3"/>
    <m/>
    <m/>
    <m/>
    <x v="1"/>
  </r>
  <r>
    <d v="2013-11-04T00:00:00"/>
    <n v="13245"/>
    <x v="8"/>
    <x v="85"/>
    <n v="2"/>
    <n v="2900"/>
    <n v="5800"/>
    <n v="2"/>
    <m/>
    <m/>
    <m/>
    <x v="1"/>
  </r>
  <r>
    <d v="2013-11-04T00:00:00"/>
    <n v="13245"/>
    <x v="8"/>
    <x v="86"/>
    <n v="2"/>
    <n v="3340"/>
    <n v="6680"/>
    <n v="2"/>
    <m/>
    <m/>
    <m/>
    <x v="1"/>
  </r>
  <r>
    <d v="2013-11-04T00:00:00"/>
    <n v="13245"/>
    <x v="0"/>
    <x v="17"/>
    <n v="2"/>
    <n v="5600"/>
    <n v="11200"/>
    <n v="2"/>
    <m/>
    <m/>
    <m/>
    <x v="1"/>
  </r>
  <r>
    <d v="2013-11-04T00:00:00"/>
    <n v="13245"/>
    <x v="6"/>
    <x v="27"/>
    <n v="2"/>
    <n v="0"/>
    <n v="0"/>
    <n v="2"/>
    <m/>
    <m/>
    <m/>
    <x v="1"/>
  </r>
  <r>
    <d v="2013-11-04T00:00:00"/>
    <n v="13245"/>
    <x v="0"/>
    <x v="0"/>
    <n v="2"/>
    <n v="4650"/>
    <n v="9300"/>
    <n v="2"/>
    <m/>
    <m/>
    <m/>
    <x v="1"/>
  </r>
  <r>
    <d v="2013-11-04T00:00:00"/>
    <n v="13245"/>
    <x v="8"/>
    <x v="87"/>
    <n v="1"/>
    <n v="3350"/>
    <n v="3350"/>
    <n v="1"/>
    <m/>
    <m/>
    <m/>
    <x v="1"/>
  </r>
  <r>
    <d v="2013-11-04T00:00:00"/>
    <n v="13245"/>
    <x v="2"/>
    <x v="21"/>
    <n v="6"/>
    <n v="0"/>
    <n v="0"/>
    <n v="6"/>
    <m/>
    <m/>
    <m/>
    <x v="1"/>
  </r>
  <r>
    <d v="2013-11-04T00:00:00"/>
    <n v="13246"/>
    <x v="0"/>
    <x v="17"/>
    <n v="2"/>
    <n v="5750"/>
    <n v="11500"/>
    <n v="2"/>
    <m/>
    <m/>
    <m/>
    <x v="1"/>
  </r>
  <r>
    <d v="2013-11-04T00:00:00"/>
    <n v="13246"/>
    <x v="6"/>
    <x v="18"/>
    <n v="2"/>
    <n v="0"/>
    <n v="0"/>
    <n v="2"/>
    <m/>
    <m/>
    <m/>
    <x v="1"/>
  </r>
  <r>
    <d v="2013-11-04T00:00:00"/>
    <n v="13247"/>
    <x v="0"/>
    <x v="88"/>
    <n v="1"/>
    <m/>
    <n v="0"/>
    <n v="1"/>
    <m/>
    <m/>
    <m/>
    <x v="1"/>
  </r>
  <r>
    <d v="2013-11-04T00:00:00"/>
    <n v="13247"/>
    <x v="1"/>
    <x v="89"/>
    <n v="1"/>
    <m/>
    <n v="0"/>
    <n v="1"/>
    <m/>
    <m/>
    <m/>
    <x v="1"/>
  </r>
  <r>
    <d v="2013-11-04T00:00:00"/>
    <n v="13247"/>
    <x v="6"/>
    <x v="90"/>
    <n v="1"/>
    <m/>
    <n v="0"/>
    <n v="1"/>
    <m/>
    <m/>
    <m/>
    <x v="1"/>
  </r>
  <r>
    <d v="2013-11-04T00:00:00"/>
    <n v="13248"/>
    <x v="5"/>
    <x v="12"/>
    <n v="3"/>
    <n v="3950"/>
    <n v="11850"/>
    <n v="3"/>
    <m/>
    <m/>
    <m/>
    <x v="1"/>
  </r>
  <r>
    <d v="2013-11-04T00:00:00"/>
    <n v="13248"/>
    <x v="0"/>
    <x v="73"/>
    <n v="3"/>
    <n v="3100"/>
    <n v="9300"/>
    <n v="3"/>
    <m/>
    <m/>
    <m/>
    <x v="1"/>
  </r>
  <r>
    <d v="2013-11-04T00:00:00"/>
    <n v="13249"/>
    <x v="0"/>
    <x v="73"/>
    <n v="1"/>
    <n v="3400"/>
    <n v="3400"/>
    <n v="1"/>
    <m/>
    <m/>
    <m/>
    <x v="1"/>
  </r>
  <r>
    <d v="2013-11-04T00:00:00"/>
    <n v="13249"/>
    <x v="6"/>
    <x v="27"/>
    <n v="1"/>
    <n v="0"/>
    <n v="0"/>
    <n v="1"/>
    <m/>
    <m/>
    <m/>
    <x v="1"/>
  </r>
  <r>
    <d v="2013-11-04T00:00:00"/>
    <n v="1451"/>
    <x v="4"/>
    <x v="7"/>
    <n v="1"/>
    <m/>
    <n v="0"/>
    <n v="1"/>
    <m/>
    <m/>
    <m/>
    <x v="1"/>
  </r>
  <r>
    <d v="2013-11-04T00:00:00"/>
    <n v="1451"/>
    <x v="2"/>
    <x v="8"/>
    <n v="1"/>
    <m/>
    <n v="0"/>
    <n v="1"/>
    <m/>
    <m/>
    <m/>
    <x v="1"/>
  </r>
  <r>
    <d v="2013-11-04T00:00:00"/>
    <n v="1452"/>
    <x v="10"/>
    <x v="91"/>
    <n v="3"/>
    <n v="4700"/>
    <n v="14100"/>
    <n v="3"/>
    <m/>
    <m/>
    <m/>
    <x v="1"/>
  </r>
  <r>
    <d v="2013-11-04T00:00:00"/>
    <n v="1452"/>
    <x v="2"/>
    <x v="59"/>
    <n v="3"/>
    <n v="100"/>
    <n v="300"/>
    <n v="3"/>
    <m/>
    <m/>
    <m/>
    <x v="1"/>
  </r>
  <r>
    <d v="2013-11-04T00:00:00"/>
    <n v="1452"/>
    <x v="2"/>
    <x v="57"/>
    <n v="3"/>
    <n v="0"/>
    <n v="0"/>
    <n v="3"/>
    <m/>
    <m/>
    <m/>
    <x v="1"/>
  </r>
  <r>
    <d v="2013-11-04T00:00:00"/>
    <n v="1452"/>
    <x v="2"/>
    <x v="21"/>
    <n v="2"/>
    <n v="0"/>
    <n v="0"/>
    <n v="2"/>
    <m/>
    <m/>
    <m/>
    <x v="1"/>
  </r>
  <r>
    <d v="2013-11-04T00:00:00"/>
    <n v="1453"/>
    <x v="4"/>
    <x v="14"/>
    <n v="1"/>
    <n v="2490"/>
    <n v="2490"/>
    <n v="1"/>
    <m/>
    <m/>
    <m/>
    <x v="1"/>
  </r>
  <r>
    <d v="2013-11-04T00:00:00"/>
    <n v="1453"/>
    <x v="2"/>
    <x v="15"/>
    <n v="1"/>
    <n v="75"/>
    <n v="75"/>
    <n v="1"/>
    <m/>
    <m/>
    <m/>
    <x v="1"/>
  </r>
  <r>
    <d v="2013-11-04T00:00:00"/>
    <n v="1450"/>
    <x v="2"/>
    <x v="21"/>
    <n v="1"/>
    <n v="0"/>
    <n v="0"/>
    <n v="1"/>
    <m/>
    <m/>
    <m/>
    <x v="1"/>
  </r>
  <r>
    <d v="2013-11-05T00:00:00"/>
    <n v="13250"/>
    <x v="0"/>
    <x v="39"/>
    <n v="3"/>
    <n v="3950"/>
    <n v="11850"/>
    <n v="3"/>
    <m/>
    <m/>
    <m/>
    <x v="1"/>
  </r>
  <r>
    <d v="2013-11-05T00:00:00"/>
    <n v="13250"/>
    <x v="2"/>
    <x v="21"/>
    <n v="3"/>
    <n v="0"/>
    <n v="0"/>
    <n v="3"/>
    <m/>
    <m/>
    <m/>
    <x v="1"/>
  </r>
  <r>
    <d v="2013-11-05T00:00:00"/>
    <n v="1452"/>
    <x v="2"/>
    <x v="56"/>
    <n v="1"/>
    <n v="0"/>
    <n v="0"/>
    <n v="1"/>
    <m/>
    <m/>
    <m/>
    <x v="1"/>
  </r>
  <r>
    <d v="2013-11-05T00:00:00"/>
    <n v="1452"/>
    <x v="10"/>
    <x v="92"/>
    <n v="1"/>
    <n v="7800"/>
    <n v="7800"/>
    <n v="1"/>
    <m/>
    <m/>
    <m/>
    <x v="1"/>
  </r>
  <r>
    <d v="2013-11-05T00:00:00"/>
    <n v="1452"/>
    <x v="2"/>
    <x v="58"/>
    <n v="1"/>
    <n v="0"/>
    <n v="0"/>
    <n v="1"/>
    <m/>
    <m/>
    <m/>
    <x v="1"/>
  </r>
  <r>
    <d v="2013-11-05T00:00:00"/>
    <n v="1458"/>
    <x v="2"/>
    <x v="32"/>
    <n v="1"/>
    <n v="400"/>
    <n v="400"/>
    <n v="1"/>
    <m/>
    <m/>
    <m/>
    <x v="1"/>
  </r>
  <r>
    <d v="2013-11-05T00:00:00"/>
    <n v="1459"/>
    <x v="8"/>
    <x v="44"/>
    <n v="2"/>
    <n v="4000"/>
    <n v="8000"/>
    <n v="2"/>
    <m/>
    <m/>
    <m/>
    <x v="1"/>
  </r>
  <r>
    <d v="2013-11-05T00:00:00"/>
    <n v="1460"/>
    <x v="0"/>
    <x v="93"/>
    <n v="1"/>
    <n v="27900"/>
    <n v="27900"/>
    <n v="1"/>
    <m/>
    <m/>
    <m/>
    <x v="1"/>
  </r>
  <r>
    <d v="2013-11-05T00:00:00"/>
    <n v="1460"/>
    <x v="1"/>
    <x v="89"/>
    <n v="1"/>
    <n v="100"/>
    <n v="100"/>
    <n v="1"/>
    <m/>
    <m/>
    <m/>
    <x v="1"/>
  </r>
  <r>
    <d v="2013-11-05T00:00:00"/>
    <n v="1460"/>
    <x v="2"/>
    <x v="3"/>
    <n v="1"/>
    <n v="700"/>
    <n v="700"/>
    <n v="1"/>
    <m/>
    <m/>
    <m/>
    <x v="1"/>
  </r>
  <r>
    <d v="2013-11-05T00:00:00"/>
    <n v="1461"/>
    <x v="2"/>
    <x v="32"/>
    <n v="2"/>
    <n v="375"/>
    <n v="750"/>
    <n v="2"/>
    <m/>
    <m/>
    <m/>
    <x v="1"/>
  </r>
  <r>
    <d v="2013-11-05T00:00:00"/>
    <n v="1454"/>
    <x v="4"/>
    <x v="13"/>
    <n v="1"/>
    <n v="6900"/>
    <n v="6900"/>
    <n v="1"/>
    <m/>
    <m/>
    <m/>
    <x v="1"/>
  </r>
  <r>
    <d v="2013-11-05T00:00:00"/>
    <n v="1456"/>
    <x v="5"/>
    <x v="77"/>
    <n v="1"/>
    <n v="8000"/>
    <n v="8000"/>
    <n v="1"/>
    <m/>
    <m/>
    <m/>
    <x v="1"/>
  </r>
  <r>
    <d v="2013-11-05T00:00:00"/>
    <n v="1456"/>
    <x v="2"/>
    <x v="21"/>
    <n v="1"/>
    <n v="0"/>
    <n v="0"/>
    <n v="1"/>
    <m/>
    <m/>
    <m/>
    <x v="1"/>
  </r>
  <r>
    <d v="2013-11-05T00:00:00"/>
    <n v="1457"/>
    <x v="8"/>
    <x v="68"/>
    <n v="1"/>
    <n v="3550"/>
    <n v="3550"/>
    <n v="1"/>
    <m/>
    <m/>
    <m/>
    <x v="1"/>
  </r>
  <r>
    <d v="2013-11-05T00:00:00"/>
    <n v="1462"/>
    <x v="6"/>
    <x v="90"/>
    <n v="1"/>
    <n v="2700"/>
    <n v="2700"/>
    <n v="1"/>
    <m/>
    <m/>
    <m/>
    <x v="1"/>
  </r>
  <r>
    <d v="2013-11-06T00:00:00"/>
    <n v="1464"/>
    <x v="6"/>
    <x v="18"/>
    <n v="2"/>
    <n v="690"/>
    <n v="1380"/>
    <n v="2"/>
    <m/>
    <m/>
    <m/>
    <x v="1"/>
  </r>
  <r>
    <d v="2013-11-06T00:00:00"/>
    <n v="1466"/>
    <x v="4"/>
    <x v="14"/>
    <n v="1"/>
    <n v="2290"/>
    <n v="2290"/>
    <n v="1"/>
    <m/>
    <m/>
    <m/>
    <x v="1"/>
  </r>
  <r>
    <d v="2013-11-06T00:00:00"/>
    <n v="1466"/>
    <x v="2"/>
    <x v="15"/>
    <n v="1"/>
    <n v="200"/>
    <n v="200"/>
    <n v="1"/>
    <m/>
    <m/>
    <m/>
    <x v="1"/>
  </r>
  <r>
    <d v="2013-11-07T00:00:00"/>
    <n v="1447"/>
    <x v="1"/>
    <x v="89"/>
    <n v="3"/>
    <m/>
    <n v="0"/>
    <n v="3"/>
    <m/>
    <m/>
    <m/>
    <x v="1"/>
  </r>
  <r>
    <d v="2013-11-07T00:00:00"/>
    <n v="1447"/>
    <x v="0"/>
    <x v="93"/>
    <n v="1"/>
    <n v="28000"/>
    <n v="28000"/>
    <n v="1"/>
    <m/>
    <m/>
    <m/>
    <x v="1"/>
  </r>
  <r>
    <d v="2013-11-07T00:00:00"/>
    <n v="1447"/>
    <x v="0"/>
    <x v="75"/>
    <n v="1"/>
    <n v="13000"/>
    <n v="13000"/>
    <n v="1"/>
    <m/>
    <m/>
    <m/>
    <x v="1"/>
  </r>
  <r>
    <d v="2013-11-07T00:00:00"/>
    <n v="1447"/>
    <x v="0"/>
    <x v="88"/>
    <n v="1"/>
    <n v="19500"/>
    <n v="19500"/>
    <n v="1"/>
    <m/>
    <m/>
    <m/>
    <x v="1"/>
  </r>
  <r>
    <d v="2013-11-07T00:00:00"/>
    <n v="1455"/>
    <x v="0"/>
    <x v="17"/>
    <n v="1"/>
    <m/>
    <n v="0"/>
    <n v="1"/>
    <m/>
    <m/>
    <m/>
    <x v="1"/>
  </r>
  <r>
    <d v="2013-11-07T00:00:00"/>
    <n v="1455"/>
    <x v="0"/>
    <x v="16"/>
    <n v="1"/>
    <m/>
    <n v="0"/>
    <n v="1"/>
    <m/>
    <m/>
    <m/>
    <x v="1"/>
  </r>
  <r>
    <d v="2013-11-07T00:00:00"/>
    <n v="1455"/>
    <x v="6"/>
    <x v="18"/>
    <n v="1"/>
    <m/>
    <n v="0"/>
    <n v="1"/>
    <m/>
    <m/>
    <m/>
    <x v="1"/>
  </r>
  <r>
    <d v="2013-11-07T00:00:00"/>
    <n v="1463"/>
    <x v="0"/>
    <x v="0"/>
    <n v="1"/>
    <n v="4800"/>
    <n v="4800"/>
    <n v="1"/>
    <m/>
    <m/>
    <m/>
    <x v="1"/>
  </r>
  <r>
    <d v="2013-11-07T00:00:00"/>
    <n v="1463"/>
    <x v="6"/>
    <x v="18"/>
    <n v="1"/>
    <n v="690"/>
    <n v="690"/>
    <n v="1"/>
    <m/>
    <m/>
    <m/>
    <x v="1"/>
  </r>
  <r>
    <d v="2013-11-07T00:00:00"/>
    <n v="1467"/>
    <x v="0"/>
    <x v="94"/>
    <n v="1"/>
    <n v="6700"/>
    <n v="6700"/>
    <n v="1"/>
    <m/>
    <m/>
    <m/>
    <x v="1"/>
  </r>
  <r>
    <d v="2013-11-07T00:00:00"/>
    <n v="1467"/>
    <x v="1"/>
    <x v="76"/>
    <n v="1"/>
    <n v="100"/>
    <n v="100"/>
    <n v="1"/>
    <m/>
    <m/>
    <m/>
    <x v="1"/>
  </r>
  <r>
    <d v="2013-11-07T00:00:00"/>
    <n v="1468"/>
    <x v="0"/>
    <x v="17"/>
    <n v="1"/>
    <n v="5100"/>
    <n v="5100"/>
    <n v="1"/>
    <m/>
    <m/>
    <m/>
    <x v="1"/>
  </r>
  <r>
    <d v="2013-11-07T00:00:00"/>
    <n v="1468"/>
    <x v="7"/>
    <x v="72"/>
    <n v="1"/>
    <n v="1500"/>
    <n v="1500"/>
    <n v="1"/>
    <m/>
    <m/>
    <m/>
    <x v="1"/>
  </r>
  <r>
    <d v="2013-11-07T00:00:00"/>
    <n v="1468"/>
    <x v="6"/>
    <x v="18"/>
    <n v="1"/>
    <n v="700"/>
    <n v="700"/>
    <n v="1"/>
    <m/>
    <m/>
    <m/>
    <x v="1"/>
  </r>
  <r>
    <d v="2013-11-07T00:00:00"/>
    <n v="1470"/>
    <x v="13"/>
    <x v="95"/>
    <n v="1"/>
    <n v="2900"/>
    <n v="2900"/>
    <n v="1"/>
    <m/>
    <m/>
    <m/>
    <x v="1"/>
  </r>
  <r>
    <d v="2013-11-07T00:00:00"/>
    <n v="1471"/>
    <x v="2"/>
    <x v="70"/>
    <n v="1"/>
    <n v="300"/>
    <n v="300"/>
    <n v="1"/>
    <m/>
    <m/>
    <m/>
    <x v="1"/>
  </r>
  <r>
    <d v="2013-11-07T00:00:00"/>
    <n v="1472"/>
    <x v="0"/>
    <x v="17"/>
    <n v="1"/>
    <n v="5100"/>
    <n v="5100"/>
    <n v="1"/>
    <m/>
    <m/>
    <m/>
    <x v="1"/>
  </r>
  <r>
    <d v="2013-11-07T00:00:00"/>
    <n v="1472"/>
    <x v="1"/>
    <x v="1"/>
    <n v="1"/>
    <n v="100"/>
    <n v="100"/>
    <n v="1"/>
    <m/>
    <m/>
    <m/>
    <x v="1"/>
  </r>
  <r>
    <d v="2013-11-07T00:00:00"/>
    <n v="1473"/>
    <x v="0"/>
    <x v="17"/>
    <n v="1"/>
    <n v="5100"/>
    <n v="5100"/>
    <n v="1"/>
    <m/>
    <m/>
    <m/>
    <x v="1"/>
  </r>
  <r>
    <d v="2013-11-07T00:00:00"/>
    <n v="1473"/>
    <x v="1"/>
    <x v="1"/>
    <n v="1"/>
    <n v="100"/>
    <n v="100"/>
    <n v="1"/>
    <m/>
    <m/>
    <m/>
    <x v="1"/>
  </r>
  <r>
    <d v="2013-11-07T00:00:00"/>
    <n v="1474"/>
    <x v="1"/>
    <x v="1"/>
    <n v="1"/>
    <n v="150"/>
    <n v="150"/>
    <n v="1"/>
    <m/>
    <m/>
    <m/>
    <x v="1"/>
  </r>
  <r>
    <d v="2013-11-08T00:00:00"/>
    <n v="1475"/>
    <x v="0"/>
    <x v="65"/>
    <n v="1"/>
    <n v="2300"/>
    <n v="2300"/>
    <n v="1"/>
    <m/>
    <m/>
    <m/>
    <x v="1"/>
  </r>
  <r>
    <d v="2013-11-08T00:00:00"/>
    <n v="1476"/>
    <x v="6"/>
    <x v="27"/>
    <n v="1"/>
    <n v="300"/>
    <n v="300"/>
    <n v="1"/>
    <m/>
    <m/>
    <m/>
    <x v="1"/>
  </r>
  <r>
    <d v="2013-11-08T00:00:00"/>
    <n v="1478"/>
    <x v="4"/>
    <x v="28"/>
    <n v="1"/>
    <n v="2900"/>
    <n v="2900"/>
    <n v="1"/>
    <m/>
    <m/>
    <m/>
    <x v="1"/>
  </r>
  <r>
    <d v="2013-11-08T00:00:00"/>
    <n v="1479"/>
    <x v="0"/>
    <x v="94"/>
    <n v="2"/>
    <n v="7150"/>
    <n v="14300"/>
    <n v="2"/>
    <m/>
    <m/>
    <m/>
    <x v="1"/>
  </r>
  <r>
    <d v="2013-11-08T00:00:00"/>
    <n v="1479"/>
    <x v="0"/>
    <x v="39"/>
    <n v="2"/>
    <n v="4600"/>
    <n v="9200"/>
    <n v="2"/>
    <m/>
    <m/>
    <m/>
    <x v="1"/>
  </r>
  <r>
    <d v="2013-11-08T00:00:00"/>
    <n v="1480"/>
    <x v="2"/>
    <x v="24"/>
    <n v="1"/>
    <n v="400"/>
    <n v="400"/>
    <n v="1"/>
    <m/>
    <m/>
    <m/>
    <x v="1"/>
  </r>
  <r>
    <d v="2013-11-08T00:00:00"/>
    <n v="1481"/>
    <x v="11"/>
    <x v="96"/>
    <n v="1"/>
    <n v="2650"/>
    <n v="2650"/>
    <n v="1"/>
    <m/>
    <m/>
    <m/>
    <x v="1"/>
  </r>
  <r>
    <d v="2013-11-08T00:00:00"/>
    <n v="1482"/>
    <x v="8"/>
    <x v="68"/>
    <n v="1"/>
    <n v="3690"/>
    <n v="3690"/>
    <n v="1"/>
    <m/>
    <m/>
    <m/>
    <x v="1"/>
  </r>
  <r>
    <d v="2013-11-08T00:00:00"/>
    <n v="13251"/>
    <x v="0"/>
    <x v="17"/>
    <n v="1"/>
    <n v="5100"/>
    <n v="5100"/>
    <n v="1"/>
    <m/>
    <m/>
    <m/>
    <x v="1"/>
  </r>
  <r>
    <d v="2013-11-08T00:00:00"/>
    <n v="13251"/>
    <x v="6"/>
    <x v="18"/>
    <n v="1"/>
    <n v="600"/>
    <n v="600"/>
    <n v="1"/>
    <m/>
    <m/>
    <m/>
    <x v="1"/>
  </r>
  <r>
    <d v="2013-11-08T00:00:00"/>
    <n v="13251"/>
    <x v="0"/>
    <x v="97"/>
    <n v="1"/>
    <n v="8200"/>
    <n v="8200"/>
    <n v="1"/>
    <m/>
    <m/>
    <m/>
    <x v="1"/>
  </r>
  <r>
    <d v="2013-11-09T00:00:00"/>
    <n v="1483"/>
    <x v="0"/>
    <x v="37"/>
    <n v="1"/>
    <n v="3900"/>
    <n v="3900"/>
    <n v="1"/>
    <m/>
    <m/>
    <m/>
    <x v="1"/>
  </r>
  <r>
    <d v="2013-11-09T00:00:00"/>
    <n v="1483"/>
    <x v="1"/>
    <x v="1"/>
    <n v="1"/>
    <n v="100"/>
    <n v="100"/>
    <n v="1"/>
    <m/>
    <m/>
    <m/>
    <x v="1"/>
  </r>
  <r>
    <d v="2013-11-09T00:00:00"/>
    <n v="1484"/>
    <x v="9"/>
    <x v="98"/>
    <n v="1"/>
    <n v="100"/>
    <n v="100"/>
    <n v="1"/>
    <m/>
    <m/>
    <m/>
    <x v="1"/>
  </r>
  <r>
    <d v="2013-11-09T00:00:00"/>
    <n v="1486"/>
    <x v="5"/>
    <x v="99"/>
    <n v="1"/>
    <m/>
    <n v="0"/>
    <n v="1"/>
    <m/>
    <m/>
    <m/>
    <x v="1"/>
  </r>
  <r>
    <d v="2013-11-09T00:00:00"/>
    <n v="1486"/>
    <x v="0"/>
    <x v="17"/>
    <n v="1"/>
    <m/>
    <n v="0"/>
    <n v="1"/>
    <m/>
    <m/>
    <m/>
    <x v="1"/>
  </r>
  <r>
    <d v="2013-11-09T00:00:00"/>
    <n v="1486"/>
    <x v="0"/>
    <x v="100"/>
    <n v="1"/>
    <m/>
    <n v="0"/>
    <n v="1"/>
    <m/>
    <m/>
    <m/>
    <x v="1"/>
  </r>
  <r>
    <d v="2013-11-09T00:00:00"/>
    <n v="1486"/>
    <x v="6"/>
    <x v="18"/>
    <n v="1"/>
    <m/>
    <n v="0"/>
    <n v="1"/>
    <m/>
    <m/>
    <m/>
    <x v="1"/>
  </r>
  <r>
    <d v="2013-11-09T00:00:00"/>
    <n v="1486"/>
    <x v="8"/>
    <x v="85"/>
    <n v="1"/>
    <m/>
    <n v="0"/>
    <n v="1"/>
    <m/>
    <m/>
    <m/>
    <x v="1"/>
  </r>
  <r>
    <d v="2013-11-09T00:00:00"/>
    <n v="1486"/>
    <x v="2"/>
    <x v="21"/>
    <n v="1"/>
    <m/>
    <n v="0"/>
    <n v="1"/>
    <m/>
    <m/>
    <m/>
    <x v="1"/>
  </r>
  <r>
    <d v="2013-11-09T00:00:00"/>
    <n v="1488"/>
    <x v="0"/>
    <x v="101"/>
    <n v="1"/>
    <n v="36400"/>
    <n v="36400"/>
    <n v="1"/>
    <m/>
    <m/>
    <m/>
    <x v="1"/>
  </r>
  <r>
    <d v="2013-11-09T00:00:00"/>
    <n v="1488"/>
    <x v="1"/>
    <x v="89"/>
    <n v="1"/>
    <n v="100"/>
    <n v="100"/>
    <n v="1"/>
    <m/>
    <m/>
    <m/>
    <x v="1"/>
  </r>
  <r>
    <d v="2013-11-09T00:00:00"/>
    <n v="1489"/>
    <x v="2"/>
    <x v="3"/>
    <n v="1"/>
    <n v="600"/>
    <n v="600"/>
    <n v="1"/>
    <m/>
    <m/>
    <m/>
    <x v="1"/>
  </r>
  <r>
    <d v="2013-11-09T00:00:00"/>
    <n v="1490"/>
    <x v="2"/>
    <x v="61"/>
    <n v="1"/>
    <n v="100"/>
    <n v="100"/>
    <n v="1"/>
    <m/>
    <m/>
    <m/>
    <x v="1"/>
  </r>
  <r>
    <d v="2013-11-11T00:00:00"/>
    <n v="1487"/>
    <x v="9"/>
    <x v="102"/>
    <n v="1"/>
    <n v="3500"/>
    <n v="3500"/>
    <n v="1"/>
    <m/>
    <m/>
    <m/>
    <x v="1"/>
  </r>
  <r>
    <d v="2013-11-11T00:00:00"/>
    <n v="1467"/>
    <x v="0"/>
    <x v="94"/>
    <n v="1"/>
    <n v="6700"/>
    <n v="6700"/>
    <n v="1"/>
    <m/>
    <m/>
    <m/>
    <x v="1"/>
  </r>
  <r>
    <d v="2013-11-11T00:00:00"/>
    <n v="1485"/>
    <x v="8"/>
    <x v="86"/>
    <n v="1"/>
    <n v="3600"/>
    <n v="3600"/>
    <n v="1"/>
    <m/>
    <m/>
    <m/>
    <x v="1"/>
  </r>
  <r>
    <d v="2013-11-11T00:00:00"/>
    <n v="1491"/>
    <x v="0"/>
    <x v="17"/>
    <n v="1"/>
    <n v="5100"/>
    <n v="5100"/>
    <n v="1"/>
    <m/>
    <m/>
    <m/>
    <x v="1"/>
  </r>
  <r>
    <d v="2013-11-11T00:00:00"/>
    <n v="1491"/>
    <x v="7"/>
    <x v="26"/>
    <n v="1"/>
    <n v="2200"/>
    <n v="2200"/>
    <n v="1"/>
    <m/>
    <m/>
    <m/>
    <x v="1"/>
  </r>
  <r>
    <d v="2013-11-11T00:00:00"/>
    <n v="1492"/>
    <x v="5"/>
    <x v="77"/>
    <n v="1"/>
    <n v="8000"/>
    <n v="8000"/>
    <m/>
    <n v="1"/>
    <m/>
    <m/>
    <x v="1"/>
  </r>
  <r>
    <d v="2013-11-11T00:00:00"/>
    <n v="1492"/>
    <x v="2"/>
    <x v="21"/>
    <n v="1"/>
    <n v="0"/>
    <n v="0"/>
    <n v="1"/>
    <m/>
    <m/>
    <m/>
    <x v="1"/>
  </r>
  <r>
    <d v="2013-11-11T00:00:00"/>
    <n v="1493"/>
    <x v="8"/>
    <x v="82"/>
    <n v="1"/>
    <n v="5000"/>
    <n v="5000"/>
    <n v="1"/>
    <m/>
    <m/>
    <m/>
    <x v="1"/>
  </r>
  <r>
    <d v="2013-11-11T00:00:00"/>
    <n v="1495"/>
    <x v="6"/>
    <x v="27"/>
    <n v="1"/>
    <n v="300"/>
    <n v="300"/>
    <n v="1"/>
    <m/>
    <m/>
    <m/>
    <x v="1"/>
  </r>
  <r>
    <d v="2013-11-12T00:00:00"/>
    <n v="1497"/>
    <x v="6"/>
    <x v="18"/>
    <n v="1"/>
    <n v="690"/>
    <n v="690"/>
    <n v="1"/>
    <m/>
    <m/>
    <m/>
    <x v="1"/>
  </r>
  <r>
    <d v="2013-11-12T00:00:00"/>
    <n v="1498"/>
    <x v="4"/>
    <x v="7"/>
    <n v="1"/>
    <n v="5000"/>
    <n v="5000"/>
    <n v="1"/>
    <m/>
    <m/>
    <m/>
    <x v="1"/>
  </r>
  <r>
    <d v="2013-11-12T00:00:00"/>
    <n v="1498"/>
    <x v="2"/>
    <x v="8"/>
    <n v="1"/>
    <n v="500"/>
    <n v="500"/>
    <n v="1"/>
    <m/>
    <m/>
    <m/>
    <x v="1"/>
  </r>
  <r>
    <d v="2013-11-12T00:00:00"/>
    <n v="1499"/>
    <x v="0"/>
    <x v="73"/>
    <n v="1"/>
    <n v="3550"/>
    <n v="3550"/>
    <n v="1"/>
    <m/>
    <m/>
    <m/>
    <x v="1"/>
  </r>
  <r>
    <d v="2013-11-12T00:00:00"/>
    <n v="1499"/>
    <x v="6"/>
    <x v="18"/>
    <n v="1"/>
    <n v="700"/>
    <n v="700"/>
    <n v="1"/>
    <m/>
    <m/>
    <m/>
    <x v="1"/>
  </r>
  <r>
    <d v="2013-11-12T00:00:00"/>
    <n v="1500"/>
    <x v="8"/>
    <x v="103"/>
    <n v="1"/>
    <n v="7500"/>
    <n v="7500"/>
    <n v="1"/>
    <m/>
    <m/>
    <m/>
    <x v="1"/>
  </r>
  <r>
    <d v="2013-11-12T00:00:00"/>
    <n v="1500"/>
    <x v="5"/>
    <x v="104"/>
    <n v="1"/>
    <n v="7900"/>
    <n v="7900"/>
    <n v="1"/>
    <m/>
    <m/>
    <m/>
    <x v="1"/>
  </r>
  <r>
    <d v="2013-11-12T00:00:00"/>
    <n v="1500"/>
    <x v="5"/>
    <x v="105"/>
    <n v="1"/>
    <n v="7900"/>
    <n v="7900"/>
    <n v="1"/>
    <m/>
    <m/>
    <m/>
    <x v="1"/>
  </r>
  <r>
    <d v="2013-11-12T00:00:00"/>
    <n v="1501"/>
    <x v="13"/>
    <x v="106"/>
    <n v="1"/>
    <n v="5000"/>
    <n v="5000"/>
    <n v="1"/>
    <m/>
    <m/>
    <m/>
    <x v="1"/>
  </r>
  <r>
    <d v="2013-11-12T00:00:00"/>
    <n v="1503"/>
    <x v="2"/>
    <x v="29"/>
    <n v="1"/>
    <n v="170"/>
    <n v="170"/>
    <n v="1"/>
    <m/>
    <m/>
    <m/>
    <x v="1"/>
  </r>
  <r>
    <d v="2013-11-12T00:00:00"/>
    <n v="13252"/>
    <x v="8"/>
    <x v="36"/>
    <n v="3"/>
    <n v="1200"/>
    <n v="3600"/>
    <n v="3"/>
    <m/>
    <m/>
    <m/>
    <x v="1"/>
  </r>
  <r>
    <d v="2013-11-13T00:00:00"/>
    <n v="1504"/>
    <x v="4"/>
    <x v="107"/>
    <n v="1"/>
    <n v="3990"/>
    <n v="3990"/>
    <n v="1"/>
    <m/>
    <m/>
    <m/>
    <x v="1"/>
  </r>
  <r>
    <d v="2013-11-13T00:00:00"/>
    <n v="1505"/>
    <x v="12"/>
    <x v="108"/>
    <n v="1"/>
    <n v="200"/>
    <n v="200"/>
    <n v="1"/>
    <m/>
    <m/>
    <m/>
    <x v="1"/>
  </r>
  <r>
    <d v="2013-11-13T00:00:00"/>
    <n v="1505"/>
    <x v="2"/>
    <x v="21"/>
    <n v="1"/>
    <n v="0"/>
    <n v="0"/>
    <n v="1"/>
    <m/>
    <m/>
    <m/>
    <x v="1"/>
  </r>
  <r>
    <d v="2013-11-13T00:00:00"/>
    <n v="1506"/>
    <x v="0"/>
    <x v="17"/>
    <n v="1"/>
    <n v="5300"/>
    <n v="5300"/>
    <n v="1"/>
    <m/>
    <m/>
    <m/>
    <x v="1"/>
  </r>
  <r>
    <d v="2013-11-13T00:00:00"/>
    <n v="1506"/>
    <x v="6"/>
    <x v="18"/>
    <n v="1"/>
    <n v="700"/>
    <n v="700"/>
    <n v="1"/>
    <m/>
    <m/>
    <m/>
    <x v="1"/>
  </r>
  <r>
    <d v="2013-11-13T00:00:00"/>
    <n v="13254"/>
    <x v="8"/>
    <x v="36"/>
    <n v="7"/>
    <n v="1200"/>
    <n v="8400"/>
    <n v="7"/>
    <m/>
    <m/>
    <m/>
    <x v="1"/>
  </r>
  <r>
    <d v="2013-11-13T00:00:00"/>
    <n v="13254"/>
    <x v="5"/>
    <x v="12"/>
    <n v="1"/>
    <n v="3950"/>
    <n v="3950"/>
    <n v="1"/>
    <m/>
    <m/>
    <m/>
    <x v="1"/>
  </r>
  <r>
    <d v="2013-11-14T00:00:00"/>
    <n v="13255"/>
    <x v="6"/>
    <x v="27"/>
    <n v="4"/>
    <n v="300"/>
    <n v="1200"/>
    <n v="4"/>
    <m/>
    <m/>
    <m/>
    <x v="1"/>
  </r>
  <r>
    <d v="2013-11-14T00:00:00"/>
    <n v="13255"/>
    <x v="0"/>
    <x v="17"/>
    <n v="1"/>
    <n v="5250"/>
    <n v="5250"/>
    <n v="1"/>
    <m/>
    <m/>
    <m/>
    <x v="1"/>
  </r>
  <r>
    <d v="2013-11-14T00:00:00"/>
    <n v="13255"/>
    <x v="8"/>
    <x v="36"/>
    <n v="10"/>
    <n v="1200"/>
    <n v="12000"/>
    <m/>
    <n v="10"/>
    <m/>
    <m/>
    <x v="1"/>
  </r>
  <r>
    <d v="2013-11-14T00:00:00"/>
    <n v="13255"/>
    <x v="5"/>
    <x v="12"/>
    <n v="2"/>
    <n v="3950"/>
    <n v="7900"/>
    <m/>
    <n v="2"/>
    <m/>
    <m/>
    <x v="1"/>
  </r>
  <r>
    <d v="2013-11-14T00:00:00"/>
    <n v="13255"/>
    <x v="5"/>
    <x v="109"/>
    <n v="1"/>
    <n v="4150"/>
    <n v="4150"/>
    <m/>
    <n v="1"/>
    <m/>
    <m/>
    <x v="1"/>
  </r>
  <r>
    <d v="2013-11-14T00:00:00"/>
    <n v="13256"/>
    <x v="8"/>
    <x v="36"/>
    <n v="11"/>
    <n v="1200"/>
    <n v="13200"/>
    <m/>
    <n v="11"/>
    <m/>
    <m/>
    <x v="1"/>
  </r>
  <r>
    <d v="2013-11-14T00:00:00"/>
    <n v="1494"/>
    <x v="5"/>
    <x v="110"/>
    <n v="1"/>
    <n v="10200"/>
    <n v="10200"/>
    <n v="1"/>
    <m/>
    <m/>
    <m/>
    <x v="1"/>
  </r>
  <r>
    <d v="2013-11-14T00:00:00"/>
    <n v="1494"/>
    <x v="2"/>
    <x v="21"/>
    <n v="1"/>
    <n v="0"/>
    <n v="0"/>
    <n v="1"/>
    <m/>
    <m/>
    <m/>
    <x v="1"/>
  </r>
  <r>
    <d v="2013-11-14T00:00:00"/>
    <n v="1507"/>
    <x v="2"/>
    <x v="70"/>
    <n v="1"/>
    <n v="300"/>
    <n v="300"/>
    <n v="1"/>
    <m/>
    <m/>
    <m/>
    <x v="1"/>
  </r>
  <r>
    <d v="2013-11-14T00:00:00"/>
    <n v="1508"/>
    <x v="1"/>
    <x v="1"/>
    <n v="1"/>
    <n v="100"/>
    <n v="100"/>
    <n v="1"/>
    <m/>
    <m/>
    <m/>
    <x v="1"/>
  </r>
  <r>
    <d v="2013-11-14T00:00:00"/>
    <n v="1509"/>
    <x v="2"/>
    <x v="111"/>
    <n v="1"/>
    <n v="100"/>
    <n v="100"/>
    <n v="1"/>
    <m/>
    <m/>
    <m/>
    <x v="1"/>
  </r>
  <r>
    <d v="2013-11-14T00:00:00"/>
    <n v="13257"/>
    <x v="0"/>
    <x v="73"/>
    <n v="8"/>
    <n v="3050"/>
    <n v="24400"/>
    <n v="8"/>
    <m/>
    <m/>
    <m/>
    <x v="1"/>
  </r>
  <r>
    <d v="2013-11-14T00:00:00"/>
    <n v="13257"/>
    <x v="0"/>
    <x v="39"/>
    <n v="2"/>
    <n v="4000"/>
    <n v="8000"/>
    <n v="2"/>
    <m/>
    <m/>
    <m/>
    <x v="1"/>
  </r>
  <r>
    <d v="2013-11-14T00:00:00"/>
    <n v="13257"/>
    <x v="8"/>
    <x v="36"/>
    <n v="3"/>
    <n v="1200"/>
    <n v="3600"/>
    <m/>
    <n v="3"/>
    <m/>
    <m/>
    <x v="1"/>
  </r>
  <r>
    <d v="2013-11-14T00:00:00"/>
    <n v="13258"/>
    <x v="5"/>
    <x v="25"/>
    <n v="5"/>
    <n v="3400"/>
    <n v="17000"/>
    <n v="5"/>
    <m/>
    <m/>
    <m/>
    <x v="1"/>
  </r>
  <r>
    <d v="2013-11-14T00:00:00"/>
    <n v="13258"/>
    <x v="5"/>
    <x v="12"/>
    <n v="5"/>
    <n v="3950"/>
    <n v="19750"/>
    <m/>
    <n v="5"/>
    <m/>
    <m/>
    <x v="1"/>
  </r>
  <r>
    <d v="2013-11-14T00:00:00"/>
    <n v="13258"/>
    <x v="8"/>
    <x v="36"/>
    <n v="7"/>
    <n v="1200"/>
    <n v="8400"/>
    <m/>
    <n v="7"/>
    <m/>
    <m/>
    <x v="1"/>
  </r>
  <r>
    <d v="2013-11-14T00:00:00"/>
    <n v="13258"/>
    <x v="12"/>
    <x v="112"/>
    <n v="1"/>
    <n v="0"/>
    <n v="0"/>
    <n v="1"/>
    <m/>
    <m/>
    <m/>
    <x v="1"/>
  </r>
  <r>
    <d v="2013-11-15T00:00:00"/>
    <n v="1510"/>
    <x v="4"/>
    <x v="13"/>
    <n v="1"/>
    <n v="7000"/>
    <n v="7000"/>
    <n v="1"/>
    <m/>
    <m/>
    <m/>
    <x v="1"/>
  </r>
  <r>
    <d v="2013-11-15T00:00:00"/>
    <n v="1510"/>
    <x v="2"/>
    <x v="70"/>
    <n v="1"/>
    <n v="300"/>
    <n v="300"/>
    <n v="1"/>
    <m/>
    <m/>
    <m/>
    <x v="1"/>
  </r>
  <r>
    <d v="2013-11-15T00:00:00"/>
    <n v="1511"/>
    <x v="4"/>
    <x v="13"/>
    <n v="1"/>
    <n v="6700"/>
    <n v="6700"/>
    <n v="1"/>
    <m/>
    <m/>
    <m/>
    <x v="1"/>
  </r>
  <r>
    <d v="2013-11-16T00:00:00"/>
    <n v="1502"/>
    <x v="0"/>
    <x v="69"/>
    <n v="1"/>
    <n v="10400"/>
    <n v="10400"/>
    <n v="1"/>
    <m/>
    <m/>
    <m/>
    <x v="1"/>
  </r>
  <r>
    <d v="2013-11-16T00:00:00"/>
    <n v="1502"/>
    <x v="1"/>
    <x v="83"/>
    <n v="1"/>
    <n v="100"/>
    <n v="100"/>
    <n v="1"/>
    <m/>
    <m/>
    <m/>
    <x v="1"/>
  </r>
  <r>
    <d v="2013-11-16T00:00:00"/>
    <n v="1512"/>
    <x v="4"/>
    <x v="28"/>
    <n v="1"/>
    <n v="2400"/>
    <n v="2400"/>
    <n v="1"/>
    <m/>
    <m/>
    <m/>
    <x v="1"/>
  </r>
  <r>
    <d v="2013-11-16T00:00:00"/>
    <n v="1514"/>
    <x v="10"/>
    <x v="113"/>
    <n v="1"/>
    <n v="7000"/>
    <n v="7000"/>
    <n v="1"/>
    <m/>
    <m/>
    <m/>
    <x v="1"/>
  </r>
  <r>
    <d v="2013-11-16T00:00:00"/>
    <n v="1514"/>
    <x v="2"/>
    <x v="56"/>
    <n v="1"/>
    <n v="0"/>
    <n v="0"/>
    <n v="1"/>
    <m/>
    <m/>
    <m/>
    <x v="1"/>
  </r>
  <r>
    <d v="2013-11-16T00:00:00"/>
    <n v="1514"/>
    <x v="2"/>
    <x v="58"/>
    <n v="1"/>
    <n v="100"/>
    <n v="100"/>
    <n v="1"/>
    <m/>
    <m/>
    <m/>
    <x v="1"/>
  </r>
  <r>
    <d v="2013-11-16T00:00:00"/>
    <n v="1516"/>
    <x v="4"/>
    <x v="23"/>
    <n v="1"/>
    <n v="5600"/>
    <n v="5600"/>
    <n v="1"/>
    <m/>
    <m/>
    <m/>
    <x v="1"/>
  </r>
  <r>
    <d v="2013-11-16T00:00:00"/>
    <n v="1516"/>
    <x v="2"/>
    <x v="24"/>
    <n v="1"/>
    <n v="400"/>
    <n v="400"/>
    <n v="1"/>
    <m/>
    <m/>
    <m/>
    <x v="1"/>
  </r>
  <r>
    <d v="2013-11-16T00:00:00"/>
    <n v="1517"/>
    <x v="8"/>
    <x v="114"/>
    <n v="1"/>
    <n v="3100"/>
    <n v="3100"/>
    <n v="1"/>
    <m/>
    <m/>
    <m/>
    <x v="1"/>
  </r>
  <r>
    <d v="2013-11-16T00:00:00"/>
    <n v="1518"/>
    <x v="0"/>
    <x v="37"/>
    <n v="1"/>
    <n v="3850"/>
    <n v="3850"/>
    <n v="1"/>
    <m/>
    <m/>
    <m/>
    <x v="1"/>
  </r>
  <r>
    <d v="2013-11-16T00:00:00"/>
    <n v="1519"/>
    <x v="0"/>
    <x v="97"/>
    <n v="1"/>
    <n v="7400"/>
    <n v="7400"/>
    <n v="1"/>
    <m/>
    <m/>
    <m/>
    <x v="1"/>
  </r>
  <r>
    <d v="2013-11-16T00:00:00"/>
    <n v="1519"/>
    <x v="1"/>
    <x v="83"/>
    <n v="1"/>
    <n v="100"/>
    <n v="100"/>
    <n v="1"/>
    <m/>
    <m/>
    <m/>
    <x v="1"/>
  </r>
  <r>
    <d v="2013-11-16T00:00:00"/>
    <n v="1521"/>
    <x v="0"/>
    <x v="115"/>
    <n v="1"/>
    <n v="6600"/>
    <n v="6600"/>
    <n v="1"/>
    <m/>
    <m/>
    <m/>
    <x v="1"/>
  </r>
  <r>
    <d v="2013-11-18T00:00:00"/>
    <n v="1522"/>
    <x v="2"/>
    <x v="33"/>
    <n v="1"/>
    <n v="200"/>
    <n v="200"/>
    <n v="1"/>
    <m/>
    <m/>
    <m/>
    <x v="1"/>
  </r>
  <r>
    <d v="2013-11-18T00:00:00"/>
    <n v="1523"/>
    <x v="0"/>
    <x v="37"/>
    <n v="1"/>
    <n v="4000"/>
    <n v="4000"/>
    <n v="1"/>
    <m/>
    <m/>
    <m/>
    <x v="1"/>
  </r>
  <r>
    <d v="2013-11-18T00:00:00"/>
    <n v="1523"/>
    <x v="9"/>
    <x v="116"/>
    <n v="1"/>
    <n v="250"/>
    <n v="250"/>
    <n v="1"/>
    <m/>
    <m/>
    <m/>
    <x v="1"/>
  </r>
  <r>
    <d v="2013-11-18T00:00:00"/>
    <n v="1523"/>
    <x v="1"/>
    <x v="1"/>
    <n v="1"/>
    <n v="100"/>
    <n v="100"/>
    <n v="1"/>
    <m/>
    <m/>
    <m/>
    <x v="1"/>
  </r>
  <r>
    <d v="2013-11-18T00:00:00"/>
    <n v="1513"/>
    <x v="5"/>
    <x v="117"/>
    <n v="1"/>
    <n v="7300"/>
    <n v="7300"/>
    <n v="1"/>
    <m/>
    <m/>
    <m/>
    <x v="1"/>
  </r>
  <r>
    <d v="2013-11-18T00:00:00"/>
    <n v="1513"/>
    <x v="2"/>
    <x v="21"/>
    <n v="1"/>
    <n v="0"/>
    <n v="0"/>
    <n v="1"/>
    <m/>
    <m/>
    <m/>
    <x v="1"/>
  </r>
  <r>
    <d v="2013-11-18T00:00:00"/>
    <n v="13259"/>
    <x v="0"/>
    <x v="73"/>
    <n v="10"/>
    <n v="3050"/>
    <n v="30500"/>
    <n v="10"/>
    <m/>
    <m/>
    <m/>
    <x v="1"/>
  </r>
  <r>
    <d v="2013-11-18T00:00:00"/>
    <n v="13261"/>
    <x v="8"/>
    <x v="85"/>
    <n v="100"/>
    <n v="2800"/>
    <n v="280000"/>
    <n v="100"/>
    <m/>
    <m/>
    <m/>
    <x v="1"/>
  </r>
  <r>
    <d v="2013-11-19T00:00:00"/>
    <n v="1520"/>
    <x v="0"/>
    <x v="118"/>
    <n v="2"/>
    <n v="15000"/>
    <n v="30000"/>
    <n v="2"/>
    <m/>
    <m/>
    <m/>
    <x v="1"/>
  </r>
  <r>
    <d v="2013-11-19T00:00:00"/>
    <n v="1520"/>
    <x v="1"/>
    <x v="89"/>
    <n v="2"/>
    <n v="0"/>
    <n v="0"/>
    <n v="2"/>
    <m/>
    <m/>
    <m/>
    <x v="1"/>
  </r>
  <r>
    <d v="2013-11-19T00:00:00"/>
    <n v="1524"/>
    <x v="1"/>
    <x v="47"/>
    <n v="1"/>
    <n v="200"/>
    <n v="200"/>
    <n v="1"/>
    <m/>
    <m/>
    <m/>
    <x v="1"/>
  </r>
  <r>
    <d v="2013-11-19T00:00:00"/>
    <n v="1525"/>
    <x v="2"/>
    <x v="29"/>
    <n v="1"/>
    <n v="170"/>
    <n v="170"/>
    <n v="1"/>
    <m/>
    <m/>
    <m/>
    <x v="1"/>
  </r>
  <r>
    <d v="2013-11-19T00:00:00"/>
    <n v="1526"/>
    <x v="10"/>
    <x v="92"/>
    <n v="1"/>
    <n v="8200"/>
    <n v="8200"/>
    <n v="1"/>
    <m/>
    <m/>
    <m/>
    <x v="1"/>
  </r>
  <r>
    <d v="2013-11-19T00:00:00"/>
    <n v="1526"/>
    <x v="10"/>
    <x v="91"/>
    <n v="1"/>
    <n v="5000"/>
    <n v="5000"/>
    <n v="1"/>
    <m/>
    <m/>
    <m/>
    <x v="1"/>
  </r>
  <r>
    <d v="2013-11-19T00:00:00"/>
    <n v="1526"/>
    <x v="2"/>
    <x v="56"/>
    <n v="1"/>
    <n v="0"/>
    <n v="0"/>
    <n v="1"/>
    <m/>
    <m/>
    <m/>
    <x v="1"/>
  </r>
  <r>
    <d v="2013-11-19T00:00:00"/>
    <n v="1526"/>
    <x v="2"/>
    <x v="57"/>
    <n v="1"/>
    <n v="0"/>
    <n v="0"/>
    <n v="1"/>
    <m/>
    <m/>
    <m/>
    <x v="1"/>
  </r>
  <r>
    <d v="2013-11-19T00:00:00"/>
    <n v="1526"/>
    <x v="2"/>
    <x v="59"/>
    <n v="1"/>
    <n v="0"/>
    <n v="0"/>
    <n v="1"/>
    <m/>
    <m/>
    <m/>
    <x v="1"/>
  </r>
  <r>
    <d v="2013-11-19T00:00:00"/>
    <n v="1526"/>
    <x v="2"/>
    <x v="58"/>
    <n v="1"/>
    <n v="0"/>
    <n v="0"/>
    <n v="1"/>
    <m/>
    <m/>
    <m/>
    <x v="1"/>
  </r>
  <r>
    <d v="2013-11-20T00:00:00"/>
    <n v="1527"/>
    <x v="0"/>
    <x v="118"/>
    <n v="1"/>
    <n v="15100"/>
    <n v="15100"/>
    <n v="1"/>
    <m/>
    <m/>
    <m/>
    <x v="1"/>
  </r>
  <r>
    <d v="2013-11-20T00:00:00"/>
    <n v="1527"/>
    <x v="1"/>
    <x v="89"/>
    <n v="1"/>
    <n v="0"/>
    <n v="0"/>
    <n v="1"/>
    <m/>
    <m/>
    <m/>
    <x v="1"/>
  </r>
  <r>
    <d v="2013-11-20T00:00:00"/>
    <n v="1528"/>
    <x v="0"/>
    <x v="37"/>
    <n v="1"/>
    <n v="3850"/>
    <n v="3850"/>
    <n v="1"/>
    <m/>
    <m/>
    <m/>
    <x v="1"/>
  </r>
  <r>
    <d v="2013-11-20T00:00:00"/>
    <n v="1528"/>
    <x v="1"/>
    <x v="1"/>
    <n v="1"/>
    <m/>
    <n v="0"/>
    <n v="1"/>
    <m/>
    <m/>
    <m/>
    <x v="1"/>
  </r>
  <r>
    <d v="2013-11-20T00:00:00"/>
    <n v="1529"/>
    <x v="5"/>
    <x v="25"/>
    <n v="1"/>
    <n v="3900"/>
    <n v="3900"/>
    <n v="1"/>
    <m/>
    <m/>
    <m/>
    <x v="1"/>
  </r>
  <r>
    <d v="2013-11-20T00:00:00"/>
    <n v="1529"/>
    <x v="2"/>
    <x v="21"/>
    <n v="3"/>
    <m/>
    <n v="0"/>
    <n v="3"/>
    <m/>
    <m/>
    <m/>
    <x v="1"/>
  </r>
  <r>
    <d v="2013-11-20T00:00:00"/>
    <n v="1515"/>
    <x v="0"/>
    <x v="118"/>
    <n v="1"/>
    <n v="15590"/>
    <n v="15590"/>
    <n v="1"/>
    <m/>
    <m/>
    <m/>
    <x v="1"/>
  </r>
  <r>
    <d v="2013-11-20T00:00:00"/>
    <n v="1532"/>
    <x v="4"/>
    <x v="23"/>
    <n v="1"/>
    <n v="5600"/>
    <n v="5600"/>
    <n v="1"/>
    <m/>
    <m/>
    <m/>
    <x v="1"/>
  </r>
  <r>
    <d v="2013-11-20T00:00:00"/>
    <n v="1532"/>
    <x v="2"/>
    <x v="24"/>
    <n v="1"/>
    <n v="400"/>
    <n v="400"/>
    <n v="1"/>
    <m/>
    <m/>
    <m/>
    <x v="1"/>
  </r>
  <r>
    <d v="2013-11-20T00:00:00"/>
    <n v="13262"/>
    <x v="8"/>
    <x v="36"/>
    <n v="5"/>
    <n v="1200"/>
    <n v="6000"/>
    <m/>
    <n v="5"/>
    <m/>
    <m/>
    <x v="1"/>
  </r>
  <r>
    <d v="2013-11-20T00:00:00"/>
    <n v="13264"/>
    <x v="8"/>
    <x v="36"/>
    <n v="5"/>
    <n v="1200"/>
    <n v="6000"/>
    <n v="5"/>
    <m/>
    <m/>
    <m/>
    <x v="1"/>
  </r>
  <r>
    <d v="2013-11-20T00:00:00"/>
    <n v="13264"/>
    <x v="0"/>
    <x v="65"/>
    <n v="1"/>
    <n v="2200"/>
    <n v="2200"/>
    <n v="1"/>
    <m/>
    <m/>
    <m/>
    <x v="1"/>
  </r>
  <r>
    <d v="2013-11-20T00:00:00"/>
    <n v="13265"/>
    <x v="4"/>
    <x v="14"/>
    <n v="1"/>
    <n v="2500"/>
    <n v="2500"/>
    <n v="1"/>
    <m/>
    <m/>
    <m/>
    <x v="1"/>
  </r>
  <r>
    <d v="2013-11-21T00:00:00"/>
    <n v="1533"/>
    <x v="6"/>
    <x v="18"/>
    <n v="1"/>
    <n v="700"/>
    <n v="700"/>
    <n v="1"/>
    <m/>
    <m/>
    <m/>
    <x v="1"/>
  </r>
  <r>
    <d v="2013-11-21T00:00:00"/>
    <n v="1535"/>
    <x v="2"/>
    <x v="119"/>
    <n v="1"/>
    <n v="200"/>
    <n v="200"/>
    <n v="1"/>
    <m/>
    <m/>
    <m/>
    <x v="1"/>
  </r>
  <r>
    <d v="2013-11-21T00:00:00"/>
    <n v="1536"/>
    <x v="0"/>
    <x v="0"/>
    <n v="1"/>
    <n v="5100"/>
    <n v="5100"/>
    <n v="1"/>
    <m/>
    <m/>
    <m/>
    <x v="1"/>
  </r>
  <r>
    <d v="2013-11-21T00:00:00"/>
    <n v="1536"/>
    <x v="1"/>
    <x v="1"/>
    <n v="1"/>
    <n v="100"/>
    <n v="100"/>
    <n v="1"/>
    <m/>
    <m/>
    <m/>
    <x v="1"/>
  </r>
  <r>
    <d v="2013-11-21T00:00:00"/>
    <n v="1537"/>
    <x v="11"/>
    <x v="120"/>
    <n v="1"/>
    <n v="1100"/>
    <n v="1100"/>
    <n v="1"/>
    <m/>
    <m/>
    <m/>
    <x v="1"/>
  </r>
  <r>
    <d v="2013-11-21T00:00:00"/>
    <n v="1540"/>
    <x v="2"/>
    <x v="121"/>
    <n v="1"/>
    <n v="150"/>
    <n v="150"/>
    <n v="1"/>
    <m/>
    <m/>
    <m/>
    <x v="1"/>
  </r>
  <r>
    <d v="2013-11-21T00:00:00"/>
    <n v="13266"/>
    <x v="0"/>
    <x v="17"/>
    <n v="3"/>
    <n v="5050"/>
    <n v="15150"/>
    <n v="3"/>
    <m/>
    <m/>
    <m/>
    <x v="1"/>
  </r>
  <r>
    <d v="2013-11-21T00:00:00"/>
    <n v="13267"/>
    <x v="0"/>
    <x v="17"/>
    <n v="1"/>
    <n v="5000"/>
    <n v="5000"/>
    <n v="1"/>
    <m/>
    <m/>
    <m/>
    <x v="1"/>
  </r>
  <r>
    <d v="2013-11-21T00:00:00"/>
    <n v="13269"/>
    <x v="0"/>
    <x v="46"/>
    <n v="50"/>
    <n v="2750"/>
    <n v="137500"/>
    <n v="50"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C15" firstHeaderRow="1" firstDataRow="2" firstDataCol="1" rowPageCount="1" colPageCount="1"/>
  <pivotFields count="12">
    <pivotField numFmtId="164" showAll="0"/>
    <pivotField showAll="0"/>
    <pivotField axis="axisRow" showAll="0">
      <items count="15">
        <item h="1" x="2"/>
        <item x="3"/>
        <item x="13"/>
        <item x="10"/>
        <item h="1" x="9"/>
        <item x="0"/>
        <item x="11"/>
        <item x="6"/>
        <item h="1" x="12"/>
        <item x="8"/>
        <item x="5"/>
        <item h="1" x="1"/>
        <item x="7"/>
        <item x="4"/>
        <item t="default"/>
      </items>
    </pivotField>
    <pivotField showAll="0"/>
    <pivotField dataField="1" showAll="0"/>
    <pivotField showAll="0"/>
    <pivotField numFmtId="4" showAll="0"/>
    <pivotField showAll="0"/>
    <pivotField showAll="0"/>
    <pivotField showAll="0"/>
    <pivotField showAll="0"/>
    <pivotField axis="axisPage" multipleItemSelectionAllowed="1" showAll="0" defaultSubtotal="0">
      <items count="2">
        <item x="0"/>
        <item x="1"/>
      </items>
    </pivotField>
  </pivotFields>
  <rowFields count="1">
    <field x="2"/>
  </rowFields>
  <rowItems count="11">
    <i>
      <x v="1"/>
    </i>
    <i>
      <x v="2"/>
    </i>
    <i>
      <x v="3"/>
    </i>
    <i>
      <x v="5"/>
    </i>
    <i>
      <x v="6"/>
    </i>
    <i>
      <x v="7"/>
    </i>
    <i>
      <x v="9"/>
    </i>
    <i>
      <x v="10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pageFields count="1">
    <pageField fld="11" hier="-1"/>
  </pageFields>
  <dataFields count="2">
    <dataField name=" Qte VENDUE" fld="4" baseField="0" baseItem="0"/>
    <dataField name="%" fld="4" showDataAs="percentOfTotal" baseField="0" baseItem="0" numFmtId="10"/>
  </dataFields>
  <formats count="4">
    <format dxfId="37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5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9" firstHeaderRow="1" firstDataRow="2" firstDataCol="1" rowPageCount="1" colPageCount="1"/>
  <pivotFields count="12">
    <pivotField numFmtId="164" showAll="0"/>
    <pivotField showAll="0"/>
    <pivotField axis="axisRow" showAll="0">
      <items count="15">
        <item h="1" x="2"/>
        <item h="1" x="3"/>
        <item h="1" x="13"/>
        <item h="1" x="10"/>
        <item h="1" x="9"/>
        <item x="0"/>
        <item h="1" x="11"/>
        <item h="1" x="6"/>
        <item h="1" x="12"/>
        <item h="1" x="8"/>
        <item h="1" x="5"/>
        <item h="1" x="1"/>
        <item h="1" x="7"/>
        <item h="1" x="4"/>
        <item t="default"/>
      </items>
    </pivotField>
    <pivotField axis="axisRow" showAll="0">
      <items count="123">
        <item x="57"/>
        <item x="56"/>
        <item x="111"/>
        <item x="38"/>
        <item x="22"/>
        <item x="26"/>
        <item x="48"/>
        <item x="55"/>
        <item x="91"/>
        <item x="113"/>
        <item x="54"/>
        <item x="62"/>
        <item x="92"/>
        <item x="41"/>
        <item x="4"/>
        <item x="50"/>
        <item x="102"/>
        <item x="27"/>
        <item x="30"/>
        <item x="31"/>
        <item x="3"/>
        <item x="33"/>
        <item x="64"/>
        <item x="6"/>
        <item x="80"/>
        <item x="8"/>
        <item x="61"/>
        <item x="35"/>
        <item x="15"/>
        <item x="74"/>
        <item x="24"/>
        <item x="32"/>
        <item x="70"/>
        <item x="40"/>
        <item x="29"/>
        <item x="21"/>
        <item x="96"/>
        <item x="53"/>
        <item x="107"/>
        <item x="66"/>
        <item x="14"/>
        <item x="34"/>
        <item x="23"/>
        <item x="79"/>
        <item x="81"/>
        <item x="71"/>
        <item x="43"/>
        <item x="7"/>
        <item x="63"/>
        <item x="18"/>
        <item x="90"/>
        <item x="47"/>
        <item x="98"/>
        <item x="52"/>
        <item x="65"/>
        <item x="49"/>
        <item x="106"/>
        <item x="95"/>
        <item x="108"/>
        <item x="78"/>
        <item x="112"/>
        <item x="1"/>
        <item x="83"/>
        <item x="39"/>
        <item x="94"/>
        <item x="42"/>
        <item x="116"/>
        <item x="117"/>
        <item x="104"/>
        <item x="25"/>
        <item x="20"/>
        <item x="12"/>
        <item x="10"/>
        <item x="109"/>
        <item x="11"/>
        <item x="9"/>
        <item x="99"/>
        <item x="45"/>
        <item x="77"/>
        <item x="110"/>
        <item x="105"/>
        <item x="60"/>
        <item x="13"/>
        <item x="28"/>
        <item x="72"/>
        <item x="67"/>
        <item x="59"/>
        <item x="58"/>
        <item x="76"/>
        <item x="19"/>
        <item x="46"/>
        <item x="51"/>
        <item x="0"/>
        <item x="100"/>
        <item x="2"/>
        <item x="69"/>
        <item x="118"/>
        <item x="75"/>
        <item x="93"/>
        <item x="101"/>
        <item x="73"/>
        <item x="37"/>
        <item x="16"/>
        <item x="17"/>
        <item x="97"/>
        <item x="88"/>
        <item x="115"/>
        <item x="5"/>
        <item x="103"/>
        <item x="114"/>
        <item x="85"/>
        <item x="84"/>
        <item x="87"/>
        <item x="82"/>
        <item x="68"/>
        <item x="86"/>
        <item x="44"/>
        <item x="89"/>
        <item x="36"/>
        <item x="119"/>
        <item x="120"/>
        <item x="121"/>
        <item t="default"/>
      </items>
    </pivotField>
    <pivotField dataField="1" showAll="0"/>
    <pivotField showAll="0"/>
    <pivotField numFmtId="4" showAll="0"/>
    <pivotField showAll="0"/>
    <pivotField showAll="0"/>
    <pivotField showAll="0"/>
    <pivotField showAll="0"/>
    <pivotField axis="axisPage" multipleItemSelectionAllowed="1" showAll="0">
      <items count="3">
        <item x="0"/>
        <item x="1"/>
        <item t="default"/>
      </items>
    </pivotField>
  </pivotFields>
  <rowFields count="2">
    <field x="2"/>
    <field x="3"/>
  </rowFields>
  <rowItems count="25">
    <i>
      <x v="5"/>
    </i>
    <i r="1">
      <x v="53"/>
    </i>
    <i r="1">
      <x v="54"/>
    </i>
    <i r="1">
      <x v="63"/>
    </i>
    <i r="1">
      <x v="64"/>
    </i>
    <i r="1">
      <x v="65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t="grand">
      <x/>
    </i>
  </rowItems>
  <colFields count="1">
    <field x="-2"/>
  </colFields>
  <colItems count="2">
    <i>
      <x/>
    </i>
    <i i="1">
      <x v="1"/>
    </i>
  </colItems>
  <pageFields count="1">
    <pageField fld="11" hier="-1"/>
  </pageFields>
  <dataFields count="2">
    <dataField name="Qte VENDUE" fld="4" baseField="0" baseItem="0"/>
    <dataField name="%" fld="4" showDataAs="percentOfTotal" baseField="0" baseItem="0" numFmtId="10"/>
  </dataFields>
  <formats count="4">
    <format dxfId="37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1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L80" totalsRowShown="0" headerRowDxfId="392" tableBorderDxfId="391">
  <autoFilter ref="A1:L80">
    <filterColumn colId="11"/>
  </autoFilter>
  <tableColumns count="12">
    <tableColumn id="1" name="DATE" dataDxfId="390"/>
    <tableColumn id="2" name="N° BA" dataDxfId="389"/>
    <tableColumn id="3" name="FAMILLE" dataDxfId="388"/>
    <tableColumn id="4" name="ARTICLE" dataDxfId="387"/>
    <tableColumn id="5" name="Qte" dataDxfId="386"/>
    <tableColumn id="6" name="P U" dataDxfId="385"/>
    <tableColumn id="7" name="VALEUR" dataDxfId="384">
      <calculatedColumnFormula>E2*F2</calculatedColumnFormula>
    </tableColumn>
    <tableColumn id="8" name="DEPOT 1" dataDxfId="383"/>
    <tableColumn id="9" name="DEPOT 2" dataDxfId="382"/>
    <tableColumn id="10" name="DEPOT 3" dataDxfId="381"/>
    <tableColumn id="11" name="DEPOT 4" dataDxfId="380"/>
    <tableColumn id="12" name="MOIS" dataDxfId="379">
      <calculatedColumnFormula>UPPER(TEXT(A2,"mmmm"))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371" totalsRowShown="0" headerRowDxfId="369" dataDxfId="367" headerRowBorderDxfId="368" tableBorderDxfId="366" totalsRowBorderDxfId="365">
  <autoFilter ref="A1:L371">
    <filterColumn colId="11"/>
  </autoFilter>
  <tableColumns count="12">
    <tableColumn id="1" name="DATE" dataDxfId="364"/>
    <tableColumn id="2" name="N° BL" dataDxfId="363"/>
    <tableColumn id="3" name="FAMILLE" dataDxfId="362"/>
    <tableColumn id="4" name="ARTICLE" dataDxfId="361"/>
    <tableColumn id="5" name="Qte" dataDxfId="360"/>
    <tableColumn id="6" name="P U" dataDxfId="359"/>
    <tableColumn id="7" name="VALEUR" dataDxfId="358">
      <calculatedColumnFormula>Tableau2[[#This Row],[P U]]*Tableau2[[#This Row],[Qte]]</calculatedColumnFormula>
    </tableColumn>
    <tableColumn id="8" name="DEPOT 1" dataDxfId="357"/>
    <tableColumn id="9" name="DEPOT 2" dataDxfId="356"/>
    <tableColumn id="10" name="DEPOT 3" dataDxfId="355"/>
    <tableColumn id="11" name="DEPOT 4" dataDxfId="354"/>
    <tableColumn id="12" name="MOIS" dataDxfId="353">
      <calculatedColumnFormula>UPPER(TEXT(A2,"mmmm"))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F13" totalsRowShown="0" headerRowDxfId="352" dataDxfId="350" headerRowBorderDxfId="351" tableBorderDxfId="349" totalsRowBorderDxfId="348">
  <autoFilter ref="A1:F13"/>
  <tableColumns count="6">
    <tableColumn id="1" name="DATE" dataDxfId="347"/>
    <tableColumn id="2" name="FAMILLE" dataDxfId="346"/>
    <tableColumn id="3" name="ARTICLE" dataDxfId="345"/>
    <tableColumn id="4" name="Qte" dataDxfId="344"/>
    <tableColumn id="5" name="DEPOT SORTIE" dataDxfId="343"/>
    <tableColumn id="6" name="DEPOT ENTREE" dataDxfId="34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N62" totalsRowShown="0" headerRowDxfId="337" dataDxfId="336">
  <autoFilter ref="A1:N62"/>
  <tableColumns count="14">
    <tableColumn id="1" name="ECRANS"/>
    <tableColumn id="2" name="ARTICLE" dataDxfId="335">
      <calculatedColumnFormula>'mes donnees'!B2</calculatedColumnFormula>
    </tableColumn>
    <tableColumn id="3" name=" S.I  depot 1" dataDxfId="334"/>
    <tableColumn id="4" name=" S.I  depot 2" dataDxfId="333"/>
    <tableColumn id="5" name=" S.I  depot 3" dataDxfId="332"/>
    <tableColumn id="6" name=" S.I  depot 4" dataDxfId="331"/>
    <tableColumn id="7" name="TOTAL / S.I" dataDxfId="330">
      <calculatedColumnFormula>SUM(C2:F2)</calculatedColumnFormula>
    </tableColumn>
    <tableColumn id="8" name="Achats" dataDxfId="329">
      <calculatedColumnFormula>IF(B2="",0,SUMIF(achats!$D$2:$D$599,ECRANS!B2,achats!$E$2:$E$599))</calculatedColumnFormula>
    </tableColumn>
    <tableColumn id="9" name="Ventes" dataDxfId="328">
      <calculatedColumnFormula>IF(B2="",0,SUMIF(ventes!$D$2:$D$563,ECRANS!B2,ventes!$E$2:$E$563))</calculatedColumnFormula>
    </tableColumn>
    <tableColumn id="10" name="SF/DEPOT1" dataDxfId="327">
      <calculatedColumnFormula>C2+IF($B2="",0,SUMIF(achats!$D$2:$D$599,ECRANS!$B2,achats!H$2:H$599))-IF($B2="",0,SUMIF(ventes!$D$2:$D$563,ECRANS!$B2,ventes!H$2:H$563))-SUMIFS('mouvement interne'!$D:$D,'mouvement interne'!$C:$C,ECRANS!B2,'mouvement interne'!$E:$E,1)+SUMIFS('mouvement interne'!$D:$D,'mouvement interne'!$C:$C,ECRANS!B2,'mouvement interne'!$F:$F,1)</calculatedColumnFormula>
    </tableColumn>
    <tableColumn id="11" name="SF/DEPOT2" dataDxfId="326">
      <calculatedColumnFormula>D2+IF($B2="",0,SUMIF(achats!$D$2:$D$599,ECRANS!$B2,achats!I$2:I$599))-IF($B2="",0,SUMIF(ventes!$D$2:$D$563,ECRANS!$B2,ventes!I$2:I$563))-SUMIFS('mouvement interne'!$D:$D,'mouvement interne'!$C:$C,ECRANS!B2,'mouvement interne'!$E:$E,2)+SUMIFS('mouvement interne'!$D:$D,'mouvement interne'!$C:$C,ECRANS!B2,'mouvement interne'!$F:$F,2)</calculatedColumnFormula>
    </tableColumn>
    <tableColumn id="12" name="SF/DEPOT3" dataDxfId="325">
      <calculatedColumnFormula>E2+IF($B2="",0,SUMIF(achats!$D$2:$D$599,ECRANS!$B2,achats!J$2:J$599))-IF($B2="",0,SUMIF(ventes!$D$2:$D$563,ECRANS!$B2,ventes!J$2:J$563))-SUMIFS('mouvement interne'!$D:$D,'mouvement interne'!$C:$C,ECRANS!B2,'mouvement interne'!$E:$E,3)+SUMIFS('mouvement interne'!$D:$D,'mouvement interne'!$C:$C,ECRANS!B2,'mouvement interne'!$F:$F,3)</calculatedColumnFormula>
    </tableColumn>
    <tableColumn id="13" name="SF/DEPOT4" dataDxfId="324">
      <calculatedColumnFormula>F2+IF($B2="",0,SUMIF(achats!$D$2:$D$599,ECRANS!$B2,achats!K$2:K$599))-IF($B2="",0,SUMIF(ventes!$D$2:$D$563,ECRANS!$B2,ventes!K$2:K$563))-SUMIFS('mouvement interne'!$D:$D,'mouvement interne'!$C:$C,ECRANS!B2,'mouvement interne'!$E:$E,4)+SUMIFS('mouvement interne'!$D:$D,'mouvement interne'!$C:$C,ECRANS!B2,'mouvement interne'!$F:$F,4)</calculatedColumnFormula>
    </tableColumn>
    <tableColumn id="14" name="TOTAL / S.F" dataDxfId="323">
      <calculatedColumnFormula>SUM(J2:M2)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N27" totalsRowShown="0" headerRowDxfId="319" dataDxfId="318">
  <autoFilter ref="A1:N27"/>
  <tableColumns count="14">
    <tableColumn id="1" name="FAMILLE"/>
    <tableColumn id="2" name="ARTICLE" dataDxfId="317">
      <calculatedColumnFormula>'mes donnees'!C2</calculatedColumnFormula>
    </tableColumn>
    <tableColumn id="3" name=" S.I  depot 1" dataDxfId="316"/>
    <tableColumn id="4" name=" S.I  depot 2" dataDxfId="315"/>
    <tableColumn id="5" name=" S.I  depot 3" dataDxfId="314"/>
    <tableColumn id="6" name=" S.I  depot 4" dataDxfId="313"/>
    <tableColumn id="7" name="TOTAL / S.I" dataDxfId="312">
      <calculatedColumnFormula>SUM(C2:F2)</calculatedColumnFormula>
    </tableColumn>
    <tableColumn id="8" name="Achats" dataDxfId="311">
      <calculatedColumnFormula>IF(B2="",0,SUMIF(achats!$D$2:$D$599,SUPPORTS!B2,achats!$E$2:$E$599))</calculatedColumnFormula>
    </tableColumn>
    <tableColumn id="9" name="Ventes" dataDxfId="310">
      <calculatedColumnFormula>IF(B2="",0,SUMIF(ventes!$D$2:$D$563,SUPPORTS!B2,ventes!$E$2:$E$563))</calculatedColumnFormula>
    </tableColumn>
    <tableColumn id="10" name="SF/DEPOT1" dataDxfId="309">
      <calculatedColumnFormula>C2+IF($B2="",0,SUMIF(achats!$D$2:$D$599,SUPPORTS!$B2,achats!H$2:H$599))-IF($B2="",0,SUMIF(ventes!$D$2:$D$563,SUPPORTS!$B2,ventes!H$2:H$563))-SUMIFS('mouvement interne'!$D:$D,'mouvement interne'!$C:$C,SUPPORTS!B2,'mouvement interne'!$E:$E,1)+SUMIFS('mouvement interne'!$D:$D,'mouvement interne'!$C:$C,SUPPORTS!B2,'mouvement interne'!$F:$F,1)</calculatedColumnFormula>
    </tableColumn>
    <tableColumn id="11" name="SF/DEPOT2" dataDxfId="308">
      <calculatedColumnFormula>D2+IF($B2="",0,SUMIF(achats!$D$2:$D$599,SUPPORTS!$B2,achats!I$2:I$599))-IF($B2="",0,SUMIF(ventes!$D$2:$D$563,SUPPORTS!$B2,ventes!I$2:I$563))-SUMIFS('mouvement interne'!$D:$D,'mouvement interne'!$C:$C,SUPPORTS!B2,'mouvement interne'!$E:$E,2)+SUMIFS('mouvement interne'!$D:$D,'mouvement interne'!$C:$C,SUPPORTS!B2,'mouvement interne'!$F:$F,2)</calculatedColumnFormula>
    </tableColumn>
    <tableColumn id="12" name="SF/DEPOT3" dataDxfId="307">
      <calculatedColumnFormula>E2+IF($B2="",0,SUMIF(achats!$D$2:$D$599,SUPPORTS!$B2,achats!J$2:J$599))-IF($B2="",0,SUMIF(ventes!$D$2:$D$563,SUPPORTS!$B2,ventes!J$2:J$563))-SUMIFS('mouvement interne'!$D:$D,'mouvement interne'!$C:$C,SUPPORTS!B2,'mouvement interne'!$E:$E,3)+SUMIFS('mouvement interne'!$D:$D,'mouvement interne'!$C:$C,SUPPORTS!B2,'mouvement interne'!$F:$F,3)</calculatedColumnFormula>
    </tableColumn>
    <tableColumn id="13" name="SF/DEPOT4" dataDxfId="306">
      <calculatedColumnFormula>F2+IF($B2="",0,SUMIF(achats!$D$2:$D$599,SUPPORTS!$B2,achats!K$2:K$599))-IF($B2="",0,SUMIF(ventes!$D$2:$D$563,SUPPORTS!$B2,ventes!K$2:K$563))-SUMIFS('mouvement interne'!$D:$D,'mouvement interne'!$C:$C,SUPPORTS!B2,'mouvement interne'!$E:$E,14)+SUMIFS('mouvement interne'!$D:$D,'mouvement interne'!$C:$C,SUPPORTS!B2,'mouvement interne'!$F:$F,4)</calculatedColumnFormula>
    </tableColumn>
    <tableColumn id="14" name="TOTAL / S.F" dataDxfId="305">
      <calculatedColumnFormula>SUM(J2:M2)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O39" totalsRowShown="0" headerRowDxfId="300" dataDxfId="299">
  <autoFilter ref="A1:O39"/>
  <tableColumns count="15">
    <tableColumn id="1" name="FAMILLE" dataDxfId="298"/>
    <tableColumn id="2" name="ARTICLE" dataDxfId="297">
      <calculatedColumnFormula>'mes donnees'!E2</calculatedColumnFormula>
    </tableColumn>
    <tableColumn id="3" name=" S.I  depot 1" dataDxfId="296"/>
    <tableColumn id="4" name=" S.I  depot 2" dataDxfId="295"/>
    <tableColumn id="5" name=" S.I  depot 3" dataDxfId="294"/>
    <tableColumn id="6" name=" S.I  depot 4" dataDxfId="293"/>
    <tableColumn id="7" name="TOTAL / S.I" dataDxfId="292">
      <calculatedColumnFormula>SUM(C2:F2)</calculatedColumnFormula>
    </tableColumn>
    <tableColumn id="8" name="Achats" dataDxfId="291">
      <calculatedColumnFormula>IF(B2="",0,SUMIF(achats!$D$2:$D$599,REFRIGERATEURS!B2,achats!$E$2:$E$599))</calculatedColumnFormula>
    </tableColumn>
    <tableColumn id="9" name="Ventes" dataDxfId="290">
      <calculatedColumnFormula>IF(B2="",0,SUMIF(ventes!$D$2:$D$563,REFRIGERATEURS!B2,ventes!$E$2:$E$563))</calculatedColumnFormula>
    </tableColumn>
    <tableColumn id="10" name="SF/DEPOT1" dataDxfId="289">
      <calculatedColumnFormula>C2+IF($B2="",0,SUMIF(achats!$D$2:$D$599,REFRIGERATEURS!$B2,achats!H$2:H$599))-IF($B2="",0,SUMIF(ventes!$D$2:$D$563,REFRIGERATEURS!$B2,ventes!H$2:H$563))-SUMIFS('mouvement interne'!$D:$D,'mouvement interne'!$C:$C,REFRIGERATEURS!B2,'mouvement interne'!$E:$E,1)+SUMIFS('mouvement interne'!$D:$D,'mouvement interne'!$C:$C,REFRIGERATEURS!B2,'mouvement interne'!$F:$F,1)</calculatedColumnFormula>
    </tableColumn>
    <tableColumn id="11" name="SF/DEPOT2" dataDxfId="288">
      <calculatedColumnFormula>D2+IF($B2="",0,SUMIF(achats!$D$2:$D$599,REFRIGERATEURS!$B2,achats!I$2:I$599))-IF($B2="",0,SUMIF(ventes!$D$2:$D$563,REFRIGERATEURS!$B2,ventes!I$2:I$563))-SUMIFS('mouvement interne'!$D:$D,'mouvement interne'!$C:$C,REFRIGERATEURS!B2,'mouvement interne'!$E:$E,2)+SUMIFS('mouvement interne'!$D:$D,'mouvement interne'!$C:$C,REFRIGERATEURS!B2,'mouvement interne'!$F:$F,2)</calculatedColumnFormula>
    </tableColumn>
    <tableColumn id="12" name="SF/DEPOT3" dataDxfId="287">
      <calculatedColumnFormula>E2+IF($B2="",0,SUMIF(achats!$D$2:$D$599,REFRIGERATEURS!$B2,achats!J$2:J$599))-IF($B2="",0,SUMIF(ventes!$D$2:$D$563,REFRIGERATEURS!$B2,ventes!J$2:J$563))-SUMIFS('mouvement interne'!$D:$D,'mouvement interne'!$C:$C,REFRIGERATEURS!B2,'mouvement interne'!$E:$E,3)+SUMIFS('mouvement interne'!$D:$D,'mouvement interne'!$C:$C,REFRIGERATEURS!B2,'mouvement interne'!$F:$F,3)</calculatedColumnFormula>
    </tableColumn>
    <tableColumn id="13" name="SF/DEPOT4" dataDxfId="286">
      <calculatedColumnFormula>F2+IF($B2="",0,SUMIF(achats!$D$2:$D$599,REFRIGERATEURS!$B2,achats!K$2:K$599))-IF($B2="",0,SUMIF(ventes!$D$2:$D$563,REFRIGERATEURS!$B2,ventes!K$2:K$563))-SUMIFS('mouvement interne'!$D:$D,'mouvement interne'!$C:$C,REFRIGERATEURS!B2,'mouvement interne'!$E:$E,4)+SUMIFS('mouvement interne'!$D:$D,'mouvement interne'!$C:$C,REFRIGERATEURS!B2,'mouvement interne'!$F:$F,4)</calculatedColumnFormula>
    </tableColumn>
    <tableColumn id="14" name="TOTAL / S.F" dataDxfId="285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O59" totalsRowShown="0" headerRowDxfId="279" dataDxfId="278" tableBorderDxfId="277">
  <autoFilter ref="A1:O59"/>
  <tableColumns count="15">
    <tableColumn id="1" name="FAMILLE" dataDxfId="276"/>
    <tableColumn id="2" name="ARTICLE" dataDxfId="275">
      <calculatedColumnFormula>'mes donnees'!M2</calculatedColumnFormula>
    </tableColumn>
    <tableColumn id="3" name=" S.I  depot 1" dataDxfId="274"/>
    <tableColumn id="4" name=" S.I  depot 2" dataDxfId="273"/>
    <tableColumn id="5" name=" S.I  depot 3" dataDxfId="272"/>
    <tableColumn id="6" name=" S.I  depot 4" dataDxfId="271"/>
    <tableColumn id="7" name="TOTAL / S.I" dataDxfId="270">
      <calculatedColumnFormula>SUM(C2:F2)</calculatedColumnFormula>
    </tableColumn>
    <tableColumn id="8" name="Achats" dataDxfId="269">
      <calculatedColumnFormula>IF(B2="",0,SUMIF(achats!$D$2:$D$599,ACCESSOIRES!B2,achats!$E$2:$E$599))</calculatedColumnFormula>
    </tableColumn>
    <tableColumn id="9" name="Ventes" dataDxfId="268">
      <calculatedColumnFormula>IF(B2="",0,SUMIF(ventes!$D$2:$D$563,ACCESSOIRES!B2,ventes!$E$2:$E$563))</calculatedColumnFormula>
    </tableColumn>
    <tableColumn id="10" name="SF/DEPOT1" dataDxfId="267">
      <calculatedColumnFormula>C2+IF($B2="",0,SUMIF(achats!$D$2:$D$599,ACCESSOIRES!$B2,achats!H$2:H$599))-IF($B2="",0,SUMIF(ventes!$D$2:$D$563,ACCESSOIRES!$B2,ventes!H$2:H$563))-SUMIFS('mouvement interne'!$D:$D,'mouvement interne'!$C:$C,ACCESSOIRES!B2,'mouvement interne'!$E:$E,1)+SUMIFS('mouvement interne'!$D:$D,'mouvement interne'!$C:$C,ACCESSOIRES!B2,'mouvement interne'!$F:$F,1)</calculatedColumnFormula>
    </tableColumn>
    <tableColumn id="11" name="SF/DEPOT2" dataDxfId="266">
      <calculatedColumnFormula>D2+IF($B2="",0,SUMIF(achats!$D$2:$D$599,ACCESSOIRES!$B2,achats!I$2:I$599))-IF($B2="",0,SUMIF(ventes!$D$2:$D$563,ACCESSOIRES!$B2,ventes!I$2:I$563))-SUMIFS('mouvement interne'!$D:$D,'mouvement interne'!$C:$C,ACCESSOIRES!B2,'mouvement interne'!$E:$E,2)+SUMIFS('mouvement interne'!$D:$D,'mouvement interne'!$C:$C,ACCESSOIRES!B2,'mouvement interne'!$F:$F,2)</calculatedColumnFormula>
    </tableColumn>
    <tableColumn id="12" name="SF/DEPOT3" dataDxfId="265">
      <calculatedColumnFormula>E2+IF($B2="",0,SUMIF(achats!$D$2:$D$599,ACCESSOIRES!$B2,achats!J$2:J$599))-IF($B2="",0,SUMIF(ventes!$D$2:$D$563,ACCESSOIRES!$B2,ventes!J$2:J$563))-SUMIFS('mouvement interne'!$D:$D,'mouvement interne'!$C:$C,ACCESSOIRES!B2,'mouvement interne'!$E:$E,3)+SUMIFS('mouvement interne'!$D:$D,'mouvement interne'!$C:$C,ACCESSOIRES!B2,'mouvement interne'!$F:$F,3)</calculatedColumnFormula>
    </tableColumn>
    <tableColumn id="13" name="SF/DEPOT4" dataDxfId="264">
      <calculatedColumnFormula>F2+IF($B2="",0,SUMIF(achats!$D$2:$D$599,ACCESSOIRES!$B2,achats!K$2:K$599))-IF($B2="",0,SUMIF(ventes!$D$2:$D$563,ACCESSOIRES!$B2,ventes!K$2:K$563))-SUMIFS('mouvement interne'!$D:$D,'mouvement interne'!$C:$C,ACCESSOIRES!B2,'mouvement interne'!$E:$E,4)+SUMIFS('mouvement interne'!$D:$D,'mouvement interne'!$C:$C,ACCESSOIRES!B2,'mouvement interne'!$F:$F,4)</calculatedColumnFormula>
    </tableColumn>
    <tableColumn id="14" name="TOTAL / S.F" dataDxfId="26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N27" totalsRowShown="0" headerRowDxfId="258" dataDxfId="257">
  <autoFilter ref="A1:N27"/>
  <tableColumns count="14">
    <tableColumn id="1" name="FAMILLE" dataDxfId="256"/>
    <tableColumn id="2" name="ARTICLE" dataDxfId="255">
      <calculatedColumnFormula>'mes donnees'!F2</calculatedColumnFormula>
    </tableColumn>
    <tableColumn id="3" name=" S.I  depot 1" dataDxfId="254"/>
    <tableColumn id="4" name=" S.I  depot 2" dataDxfId="253"/>
    <tableColumn id="5" name=" S.I  depot 3" dataDxfId="252"/>
    <tableColumn id="6" name=" S.I  depot 4" dataDxfId="251"/>
    <tableColumn id="7" name="TOTAL / S.I" dataDxfId="250">
      <calculatedColumnFormula>SUM(C2:F2)</calculatedColumnFormula>
    </tableColumn>
    <tableColumn id="8" name="Achats" dataDxfId="249">
      <calculatedColumnFormula>IF(B2="",0,SUMIF(achats!$D$2:$D$599,MLetLV!B2,achats!$E$2:$E$599))</calculatedColumnFormula>
    </tableColumn>
    <tableColumn id="9" name="Ventes" dataDxfId="248">
      <calculatedColumnFormula>IF(B2="",0,SUMIF(ventes!$D$2:$D$563,MLetLV!B2,ventes!$E$2:$E$563))</calculatedColumnFormula>
    </tableColumn>
    <tableColumn id="10" name="SF/DEPOT1" dataDxfId="247">
      <calculatedColumnFormula>C2+IF($B2="",0,SUMIF(achats!$D$2:$D$599,MLetLV!$B2,achats!H$2:H$599))-IF($B2="",0,SUMIF(ventes!$D$2:$D$563,MLetLV!$B2,ventes!H$2:H$563))-SUMIFS('mouvement interne'!$D:$D,'mouvement interne'!$C:$C,MLetLV!B2,'mouvement interne'!$E:$E,1)+SUMIFS('mouvement interne'!$D:$D,'mouvement interne'!$C:$C,MLetLV!B2,'mouvement interne'!$F:$F,1)</calculatedColumnFormula>
    </tableColumn>
    <tableColumn id="11" name="SF/DEPOT2" dataDxfId="246">
      <calculatedColumnFormula>D2+IF($B2="",0,SUMIF(achats!$D$2:$D$599,MLetLV!$B2,achats!I$2:I$599))-IF($B2="",0,SUMIF(ventes!$D$2:$D$563,MLetLV!$B2,ventes!I$2:I$563))-SUMIFS('mouvement interne'!$D:$D,'mouvement interne'!$C:$C,MLetLV!B2,'mouvement interne'!$E:$E,2)+SUMIFS('mouvement interne'!$D:$D,'mouvement interne'!$C:$C,MLetLV!B2,'mouvement interne'!$F:$F,2)</calculatedColumnFormula>
    </tableColumn>
    <tableColumn id="12" name="SF/DEPOT3" dataDxfId="245">
      <calculatedColumnFormula>E2+IF($B2="",0,SUMIF(achats!$D$2:$D$599,MLetLV!$B2,achats!J$2:J$599))-IF($B2="",0,SUMIF(ventes!$D$2:$D$563,MLetLV!$B2,ventes!J$2:J$563))-SUMIFS('mouvement interne'!$D:$D,'mouvement interne'!$C:$C,MLetLV!B2,'mouvement interne'!$E:$E,3)+SUMIFS('mouvement interne'!$D:$D,'mouvement interne'!$C:$C,MLetLV!B2,'mouvement interne'!$F:$F,3)</calculatedColumnFormula>
    </tableColumn>
    <tableColumn id="13" name="SF/DEPOT4" dataDxfId="244">
      <calculatedColumnFormula>F2+IF($B2="",0,SUMIF(achats!$D$2:$D$599,MLetLV!$B2,achats!K$2:K$599))-IF($B2="",0,SUMIF(ventes!$D$2:$D$563,MLetLV!$B2,ventes!K$2:K$563))-SUMIFS('mouvement interne'!$D:$D,'mouvement interne'!$C:$C,MLetLV!B2,'mouvement interne'!$E:$E,4)+SUMIFS('mouvement interne'!$D:$D,'mouvement interne'!$C:$C,MLetLV!B2,'mouvement interne'!$F:$F,4)</calculatedColumnFormula>
    </tableColumn>
    <tableColumn id="14" name="TOTAL / S.F" dataDxfId="243">
      <calculatedColumnFormula>SUM(J2:M2)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O24" totalsRowShown="0" headerRowDxfId="238" dataDxfId="237">
  <autoFilter ref="A1:O24"/>
  <tableColumns count="15">
    <tableColumn id="1" name="FAMILLE" dataDxfId="236"/>
    <tableColumn id="2" name="ARTICLE" dataDxfId="235">
      <calculatedColumnFormula>'mes donnees'!D2</calculatedColumnFormula>
    </tableColumn>
    <tableColumn id="3" name=" S.I  depot 1" dataDxfId="234"/>
    <tableColumn id="4" name=" S.I  depot 2" dataDxfId="233"/>
    <tableColumn id="5" name=" S.I  depot 3" dataDxfId="232"/>
    <tableColumn id="6" name=" S.I  depot 4" dataDxfId="231"/>
    <tableColumn id="7" name="TOTAL / S.I" dataDxfId="230">
      <calculatedColumnFormula>SUM(C2:F2)</calculatedColumnFormula>
    </tableColumn>
    <tableColumn id="8" name="Achats" dataDxfId="229">
      <calculatedColumnFormula>IF(B2="",0,SUMIF(achats!$D$2:$D$599,TELetTABLETTE!B2,achats!$E$2:$E$599))</calculatedColumnFormula>
    </tableColumn>
    <tableColumn id="9" name="Ventes" dataDxfId="228">
      <calculatedColumnFormula>IF(B2="",0,SUMIF(ventes!$D$2:$D$563,TELetTABLETTE!B2,ventes!$E$2:$E$563))</calculatedColumnFormula>
    </tableColumn>
    <tableColumn id="10" name="SF/DEPOT1" dataDxfId="227">
      <calculatedColumnFormula>C2+IF($B2="",0,SUMIF(achats!$D$2:$D$599,TELetTABLETTE!$B2,achats!H$2:H$599))-IF($B2="",0,SUMIF(ventes!$D$2:$D$563,TELetTABLETTE!$B2,ventes!H$2:H$563))-SUMIFS('mouvement interne'!$D:$D,'mouvement interne'!$C:$C,TELetTABLETTE!B2,'mouvement interne'!$E:$E,1)+SUMIFS('mouvement interne'!$D:$D,'mouvement interne'!$C:$C,TELetTABLETTE!B2,'mouvement interne'!$F:$F,1)</calculatedColumnFormula>
    </tableColumn>
    <tableColumn id="11" name="SF/DEPOT2" dataDxfId="226">
      <calculatedColumnFormula>D2+IF($B2="",0,SUMIF(achats!$D$2:$D$599,TELetTABLETTE!$B2,achats!I$2:I$599))-IF($B2="",0,SUMIF(ventes!$D$2:$D$563,TELetTABLETTE!$B2,ventes!I$2:I$563))-SUMIFS('mouvement interne'!$D:$D,'mouvement interne'!$C:$C,TELetTABLETTE!B2,'mouvement interne'!$E:$E,2)+SUMIFS('mouvement interne'!$D:$D,'mouvement interne'!$C:$C,TELetTABLETTE!B2,'mouvement interne'!$F:$F,2)</calculatedColumnFormula>
    </tableColumn>
    <tableColumn id="12" name="SF/DEPOT3" dataDxfId="225">
      <calculatedColumnFormula>E2+IF($B2="",0,SUMIF(achats!$D$2:$D$599,TELetTABLETTE!$B2,achats!J$2:J$599))-IF($B2="",0,SUMIF(ventes!$D$2:$D$563,TELetTABLETTE!$B2,ventes!J$2:J$563))-SUMIFS('mouvement interne'!$D:$D,'mouvement interne'!$C:$C,TELetTABLETTE!B2,'mouvement interne'!$E:$E,13)+SUMIFS('mouvement interne'!$D:$D,'mouvement interne'!$C:$C,TELetTABLETTE!B2,'mouvement interne'!$F:$F,3)</calculatedColumnFormula>
    </tableColumn>
    <tableColumn id="13" name="SF/DEPOT4" dataDxfId="224">
      <calculatedColumnFormula>F2+IF($B2="",0,SUMIF(achats!$D$2:$D$599,TELetTABLETTE!$B2,achats!K$2:K$599))-IF($B2="",0,SUMIF(ventes!$D$2:$D$563,TELetTABLETTE!$B2,ventes!K$2:K$563))-SUMIFS('mouvement interne'!$D:$D,'mouvement interne'!$C:$C,TELetTABLETTE!B2,'mouvement interne'!$E:$E,4)+SUMIFS('mouvement interne'!$D:$D,'mouvement interne'!$C:$C,TELetTABLETTE!B2,'mouvement interne'!$F:$F,4)</calculatedColumnFormula>
    </tableColumn>
    <tableColumn id="14" name="TOTAL / S.F" dataDxfId="22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O7" totalsRowShown="0" headerRowDxfId="218" dataDxfId="217" tableBorderDxfId="216">
  <autoFilter ref="A1:O7"/>
  <tableColumns count="15">
    <tableColumn id="1" name="FAMILLE" dataDxfId="215"/>
    <tableColumn id="2" name="ARTICLE" dataDxfId="214">
      <calculatedColumnFormula>'mes donnees'!H2</calculatedColumnFormula>
    </tableColumn>
    <tableColumn id="3" name=" S.I  depot 1" dataDxfId="213"/>
    <tableColumn id="4" name=" S.I  depot 2" dataDxfId="212"/>
    <tableColumn id="5" name=" S.I  depot 3" dataDxfId="211"/>
    <tableColumn id="6" name=" S.I  depot 4" dataDxfId="210"/>
    <tableColumn id="7" name="TOTAL / S.I" dataDxfId="209">
      <calculatedColumnFormula>SUM(C2:F2)</calculatedColumnFormula>
    </tableColumn>
    <tableColumn id="8" name="Achats" dataDxfId="208">
      <calculatedColumnFormula>IF(B2="",0,SUMIF(achats!$D$2:$D$599,ASPIRATEURS!B2,achats!$E$2:$E$599))</calculatedColumnFormula>
    </tableColumn>
    <tableColumn id="9" name="Ventes" dataDxfId="207">
      <calculatedColumnFormula>IF(B2="",0,SUMIF(ventes!$D$2:$D$563,ASPIRATEURS!B2,ventes!$E$2:$E$563))</calculatedColumnFormula>
    </tableColumn>
    <tableColumn id="10" name="SF/DEPOT1" dataDxfId="206">
      <calculatedColumnFormula>C2+IF($B2="",0,SUMIF(achats!$D$2:$D$599,ASPIRATEURS!$B2,achats!H$2:H$599))-IF($B2="",0,SUMIF(ventes!$D$2:$D$563,ASPIRATEURS!$B2,ventes!H$2:H$563))-SUMIFS('mouvement interne'!$D:$D,'mouvement interne'!$C:$C,ASPIRATEURS!B2,'mouvement interne'!$E:$E,1)+SUMIFS('mouvement interne'!$D:$D,'mouvement interne'!$C:$C,ASPIRATEURS!B2,'mouvement interne'!$F:$F,1)</calculatedColumnFormula>
    </tableColumn>
    <tableColumn id="11" name="SF/DEPOT2" dataDxfId="205">
      <calculatedColumnFormula>D2+IF($B2="",0,SUMIF(achats!$D$2:$D$599,ASPIRATEURS!$B2,achats!I$2:I$599))-IF($B2="",0,SUMIF(ventes!$D$2:$D$563,ASPIRATEURS!$B2,ventes!I$2:I$563))-SUMIFS('mouvement interne'!$D:$D,'mouvement interne'!$C:$C,ASPIRATEURS!B2,'mouvement interne'!$E:$E,2)+SUMIFS('mouvement interne'!$D:$D,'mouvement interne'!$C:$C,ASPIRATEURS!B2,'mouvement interne'!$F:$F,2)</calculatedColumnFormula>
    </tableColumn>
    <tableColumn id="12" name="SF/DEPOT3" dataDxfId="204">
      <calculatedColumnFormula>E2+IF($B2="",0,SUMIF(achats!$D$2:$D$599,ASPIRATEURS!$B2,achats!J$2:J$599))-IF($B2="",0,SUMIF(ventes!$D$2:$D$563,ASPIRATEURS!$B2,ventes!J$2:J$563))-SUMIFS('mouvement interne'!$D:$D,'mouvement interne'!$C:$C,ASPIRATEURS!B2,'mouvement interne'!$E:$E,3)+SUMIFS('mouvement interne'!$D:$D,'mouvement interne'!$C:$C,ASPIRATEURS!B2,'mouvement interne'!$F:$F,3)</calculatedColumnFormula>
    </tableColumn>
    <tableColumn id="13" name="SF/DEPOT4" dataDxfId="203">
      <calculatedColumnFormula>F2+IF($B2="",0,SUMIF(achats!$D$2:$D$599,ASPIRATEURS!$B2,achats!K$2:K$599))-IF($B2="",0,SUMIF(ventes!$D$2:$D$563,ASPIRATEURS!$B2,ventes!K$2:K$563))-SUMIFS('mouvement interne'!$D:$D,'mouvement interne'!$C:$C,ASPIRATEURS!B2,'mouvement interne'!$E:$E,4)+SUMIFS('mouvement interne'!$D:$D,'mouvement interne'!$C:$C,ASPIRATEURS!B2,'mouvement interne'!$F:$F,4)</calculatedColumnFormula>
    </tableColumn>
    <tableColumn id="14" name="TOTAL / S.F" dataDxfId="20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O23" totalsRowShown="0" headerRowDxfId="197" dataDxfId="196">
  <autoFilter ref="A1:O23"/>
  <tableColumns count="15">
    <tableColumn id="1" name="FAMILLE" dataDxfId="195"/>
    <tableColumn id="2" name="ARTICLE" dataDxfId="194">
      <calculatedColumnFormula>'mes donnees'!G2</calculatedColumnFormula>
    </tableColumn>
    <tableColumn id="3" name=" S.I  depot 1" dataDxfId="193"/>
    <tableColumn id="4" name=" S.I  depot 2" dataDxfId="192"/>
    <tableColumn id="5" name=" S.I  depot 3" dataDxfId="191"/>
    <tableColumn id="6" name=" S.I  depot 4" dataDxfId="190"/>
    <tableColumn id="7" name="TOTAL / S.I" dataDxfId="189">
      <calculatedColumnFormula>SUM(C2:F2)</calculatedColumnFormula>
    </tableColumn>
    <tableColumn id="8" name="Achats" dataDxfId="188">
      <calculatedColumnFormula>IF(B2="",0,SUMIF(achats!$D$2:$D$599,CLIMATISEURS!B2,achats!$E$2:$E$599))</calculatedColumnFormula>
    </tableColumn>
    <tableColumn id="9" name="Ventes" dataDxfId="187">
      <calculatedColumnFormula>IF(B2="",0,SUMIF(ventes!$D$2:$D$563,CLIMATISEURS!B2,ventes!$E$2:$E$563))</calculatedColumnFormula>
    </tableColumn>
    <tableColumn id="10" name="SF/DEPOT1" dataDxfId="186">
      <calculatedColumnFormula>C2+IF($B2="",0,SUMIF(achats!$D$2:$D$599,CLIMATISEURS!$B2,achats!H$2:H$599))-IF($B2="",0,SUMIF(ventes!$D$2:$D$563,CLIMATISEURS!$B2,ventes!H$2:H$563))-SUMIFS('mouvement interne'!$D:$D,'mouvement interne'!$C:$C,CLIMATISEURS!B2,'mouvement interne'!$E:$E,1)+SUMIFS('mouvement interne'!$D:$D,'mouvement interne'!$C:$C,CLIMATISEURS!B2,'mouvement interne'!$F:$F,1)</calculatedColumnFormula>
    </tableColumn>
    <tableColumn id="11" name="SF/DEPOT2" dataDxfId="185">
      <calculatedColumnFormula>D2+IF($B2="",0,SUMIF(achats!$D$2:$D$599,CLIMATISEURS!$B2,achats!I$2:I$599))-IF($B2="",0,SUMIF(ventes!$D$2:$D$563,CLIMATISEURS!$B2,ventes!I$2:I$563))-SUMIFS('mouvement interne'!$D:$D,'mouvement interne'!$C:$C,CLIMATISEURS!B2,'mouvement interne'!$E:$E,2)+SUMIFS('mouvement interne'!$D:$D,'mouvement interne'!$C:$C,CLIMATISEURS!B2,'mouvement interne'!$F:$F,2)</calculatedColumnFormula>
    </tableColumn>
    <tableColumn id="12" name="SF/DEPOT3" dataDxfId="184">
      <calculatedColumnFormula>E2+IF($B2="",0,SUMIF(achats!$D$2:$D$599,CLIMATISEURS!$B2,achats!J$2:J$599))-IF($B2="",0,SUMIF(ventes!$D$2:$D$563,CLIMATISEURS!$B2,ventes!J$2:J$563))-SUMIFS('mouvement interne'!$D:$D,'mouvement interne'!$C:$C,CLIMATISEURS!B2,'mouvement interne'!$E:$E,3)+SUMIFS('mouvement interne'!$D:$D,'mouvement interne'!$C:$C,CLIMATISEURS!B2,'mouvement interne'!$F:$F,3)</calculatedColumnFormula>
    </tableColumn>
    <tableColumn id="13" name="SF/DEPOT4" dataDxfId="183">
      <calculatedColumnFormula>F2+IF($B2="",0,SUMIF(achats!$D$2:$D$599,CLIMATISEURS!$B2,achats!K$2:K$599))-IF($B2="",0,SUMIF(ventes!$D$2:$D$563,CLIMATISEURS!$B2,ventes!K$2:K$563))-SUMIFS('mouvement interne'!$D:$D,'mouvement interne'!$C:$C,CLIMATISEURS!B2,'mouvement interne'!$E:$E,4)+SUMIFS('mouvement interne'!$D:$D,'mouvement interne'!$C:$C,CLIMATISEURS!B2,'mouvement interne'!$F:$F,4)</calculatedColumnFormula>
    </tableColumn>
    <tableColumn id="14" name="TOTAL / S.F" dataDxfId="18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1:N27" totalsRowShown="0" headerRowDxfId="177" dataDxfId="176">
  <autoFilter ref="A1:N27"/>
  <tableColumns count="14">
    <tableColumn id="1" name="HTetDVDetBD" dataDxfId="175"/>
    <tableColumn id="2" name="ARTICLE" dataDxfId="174">
      <calculatedColumnFormula>'mes donnees'!K2</calculatedColumnFormula>
    </tableColumn>
    <tableColumn id="3" name=" S.I  depot 1" dataDxfId="173"/>
    <tableColumn id="4" name=" S.I  depot 2" dataDxfId="172"/>
    <tableColumn id="5" name=" S.I  depot 3" dataDxfId="171"/>
    <tableColumn id="6" name=" S.I  depot 4" dataDxfId="170"/>
    <tableColumn id="7" name="TOTAL / S.I" dataDxfId="169">
      <calculatedColumnFormula>SUM(C2:F2)</calculatedColumnFormula>
    </tableColumn>
    <tableColumn id="8" name="Achats" dataDxfId="168">
      <calculatedColumnFormula>IF(B2="",0,SUMIF(achats!$D$2:$D$599,HTetDVDetBD!B2,achats!$E$2:$E$599))</calculatedColumnFormula>
    </tableColumn>
    <tableColumn id="9" name="Ventes" dataDxfId="167">
      <calculatedColumnFormula>IF(B2="",0,SUMIF(ventes!$D$2:$D$563,HTetDVDetBD!B2,ventes!$E$2:$E$563))</calculatedColumnFormula>
    </tableColumn>
    <tableColumn id="10" name="SF/DEPOT1" dataDxfId="166">
      <calculatedColumnFormula>C2+IF($B2="",0,SUMIF(achats!$D$2:$D$599,HTetDVDetBD!$B2,achats!H$2:H$599))-IF($B2="",0,SUMIF(ventes!$D$2:$D$563,HTetDVDetBD!$B2,ventes!H$2:H$563))-SUMIFS('mouvement interne'!$D:$D,'mouvement interne'!$C:$C,HTetDVDetBD!B2,'mouvement interne'!$E:$E,1)+SUMIFS('mouvement interne'!$D:$D,'mouvement interne'!$C:$C,HTetDVDetBD!B2,'mouvement interne'!$F:$F,1)</calculatedColumnFormula>
    </tableColumn>
    <tableColumn id="11" name="SF/DEPOT2" dataDxfId="165">
      <calculatedColumnFormula>D2+IF($B2="",0,SUMIF(achats!$D$2:$D$599,HTetDVDetBD!$B2,achats!I$2:I$599))-IF($B2="",0,SUMIF(ventes!$D$2:$D$563,HTetDVDetBD!$B2,ventes!I$2:I$563))-SUMIFS('mouvement interne'!$D:$D,'mouvement interne'!$C:$C,HTetDVDetBD!B2,'mouvement interne'!$E:$E,2)+SUMIFS('mouvement interne'!$D:$D,'mouvement interne'!$C:$C,HTetDVDetBD!B2,'mouvement interne'!$F:$F,2)</calculatedColumnFormula>
    </tableColumn>
    <tableColumn id="12" name="SF/DEPOT3" dataDxfId="164">
      <calculatedColumnFormula>E2+IF($B2="",0,SUMIF(achats!$D$2:$D$599,HTetDVDetBD!$B2,achats!J$2:J$599))-IF($B2="",0,SUMIF(ventes!$D$2:$D$563,HTetDVDetBD!$B2,ventes!J$2:J$563))-SUMIFS('mouvement interne'!$D:$D,'mouvement interne'!$C:$C,HTetDVDetBD!B2,'mouvement interne'!$E:$E,3)+SUMIFS('mouvement interne'!$D:$D,'mouvement interne'!$C:$C,HTetDVDetBD!B2,'mouvement interne'!$F:$F,3)</calculatedColumnFormula>
    </tableColumn>
    <tableColumn id="13" name="SF/DEPOT4" dataDxfId="163">
      <calculatedColumnFormula>F2+IF($B2="",0,SUMIF(achats!$D$2:$D$599,HTetDVDetBD!$B2,achats!K$2:K$599))-IF($B2="",0,SUMIF(ventes!$D$2:$D$563,HTetDVDetBD!$B2,ventes!K$2:K$563))-SUMIFS('mouvement interne'!$D:$D,'mouvement interne'!$C:$C,HTetDVDetBD!B2,'mouvement interne'!$E:$E,4)+SUMIFS('mouvement interne'!$D:$D,'mouvement interne'!$C:$C,HTetDVDetBD!B2,'mouvement interne'!$F:$F,4)</calculatedColumnFormula>
    </tableColumn>
    <tableColumn id="14" name="TOTAL / S.F" dataDxfId="162">
      <calculatedColumnFormula>SUM(J2:M2)</calculatedColumnFormula>
    </tableColumn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1:O17" totalsRowShown="0" headerRowDxfId="157" dataDxfId="156">
  <autoFilter ref="A1:O17"/>
  <tableColumns count="15">
    <tableColumn id="1" name="TABLES"/>
    <tableColumn id="2" name="ARTICLE" dataDxfId="155">
      <calculatedColumnFormula>'mes donnees'!N2</calculatedColumnFormula>
    </tableColumn>
    <tableColumn id="3" name=" S.I  depot 1" dataDxfId="154"/>
    <tableColumn id="4" name=" S.I  depot 2" dataDxfId="153"/>
    <tableColumn id="5" name=" S.I  depot 3" dataDxfId="152"/>
    <tableColumn id="6" name=" S.I  depot 4" dataDxfId="151"/>
    <tableColumn id="7" name="TOTAL / S.I" dataDxfId="150">
      <calculatedColumnFormula>SUM(C2:F2)</calculatedColumnFormula>
    </tableColumn>
    <tableColumn id="8" name="Achats" dataDxfId="149">
      <calculatedColumnFormula>IF(B2="",0,SUMIF(achats!$D$2:$D$599,TABLES!B2,achats!$E$2:$E$599))</calculatedColumnFormula>
    </tableColumn>
    <tableColumn id="9" name="Ventes" dataDxfId="148">
      <calculatedColumnFormula>IF(B2="",0,SUMIF(ventes!$D$2:$D$563,TABLES!B2,ventes!$E$2:$E$563))</calculatedColumnFormula>
    </tableColumn>
    <tableColumn id="10" name="SF/DEPOT1" dataDxfId="147">
      <calculatedColumnFormula>C2+IF($B2="",0,SUMIF(achats!$D$2:$D$599,TABLES!$B2,achats!H$2:H$599))-IF($B2="",0,SUMIF(ventes!$D$2:$D$563,TABLES!$B2,ventes!H$2:H$563))-SUMIFS('mouvement interne'!$D:$D,'mouvement interne'!$C:$C,TABLES!B2,'mouvement interne'!$E:$E,1)+SUMIFS('mouvement interne'!$D:$D,'mouvement interne'!$C:$C,TABLES!B2,'mouvement interne'!$F:$F,1)</calculatedColumnFormula>
    </tableColumn>
    <tableColumn id="11" name="SF/DEPOT2" dataDxfId="146">
      <calculatedColumnFormula>D2+IF($B2="",0,SUMIF(achats!$D$2:$D$599,TABLES!$B2,achats!I$2:I$599))-IF($B2="",0,SUMIF(ventes!$D$2:$D$563,TABLES!$B2,ventes!I$2:I$563))-SUMIFS('mouvement interne'!$D:$D,'mouvement interne'!$C:$C,TABLES!B2,'mouvement interne'!$E:$E,2)+SUMIFS('mouvement interne'!$D:$D,'mouvement interne'!$C:$C,TABLES!B2,'mouvement interne'!$F:$F,2)</calculatedColumnFormula>
    </tableColumn>
    <tableColumn id="12" name="SF/DEPOT3" dataDxfId="145">
      <calculatedColumnFormula>E2+IF($B2="",0,SUMIF(achats!$D$2:$D$599,TABLES!$B2,achats!J$2:J$599))-IF($B2="",0,SUMIF(ventes!$D$2:$D$563,TABLES!$B2,ventes!J$2:J$563))-SUMIFS('mouvement interne'!$D:$D,'mouvement interne'!$C:$C,TABLES!B2,'mouvement interne'!$E:$E,3)+SUMIFS('mouvement interne'!$D:$D,'mouvement interne'!$C:$C,TABLES!B2,'mouvement interne'!$F:$F,3)</calculatedColumnFormula>
    </tableColumn>
    <tableColumn id="13" name="SF/DEPOT4" dataDxfId="144">
      <calculatedColumnFormula>F2+IF($B2="",0,SUMIF(achats!$D$2:$D$599,TABLES!$B2,achats!K$2:K$599))-IF($B2="",0,SUMIF(ventes!$D$2:$D$563,TABLES!$B2,ventes!K$2:K$563))-SUMIFS('mouvement interne'!$D:$D,'mouvement interne'!$C:$C,TABLES!B2,'mouvement interne'!$E:$E,4)+SUMIFS('mouvement interne'!$D:$D,'mouvement interne'!$C:$C,TABLES!B2,'mouvement interne'!$F:$F,4)</calculatedColumnFormula>
    </tableColumn>
    <tableColumn id="14" name="TOTAL / S.F" dataDxfId="14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O10" totalsRowShown="0" headerRowDxfId="138" dataDxfId="137" tableBorderDxfId="136">
  <autoFilter ref="A1:O10"/>
  <tableColumns count="15">
    <tableColumn id="1" name="MICROONDE" dataDxfId="135"/>
    <tableColumn id="2" name="ARTICLE" dataDxfId="134">
      <calculatedColumnFormula>'mes donnees'!I2</calculatedColumnFormula>
    </tableColumn>
    <tableColumn id="3" name=" S.I  depot 1" dataDxfId="133"/>
    <tableColumn id="4" name=" S.I  depot 2" dataDxfId="132"/>
    <tableColumn id="5" name=" S.I  depot 3" dataDxfId="131"/>
    <tableColumn id="6" name=" S.I  depot 4" dataDxfId="130"/>
    <tableColumn id="7" name="TOTAL / S.I" dataDxfId="129">
      <calculatedColumnFormula>SUM(C2:F2)</calculatedColumnFormula>
    </tableColumn>
    <tableColumn id="8" name="Achats" dataDxfId="128">
      <calculatedColumnFormula>IF(B2="",0,SUMIF(achats!$D$2:$D$599,MICROONDE!B2,achats!$E$2:$E$599))</calculatedColumnFormula>
    </tableColumn>
    <tableColumn id="9" name="Ventes" dataDxfId="127">
      <calculatedColumnFormula>IF(B2="",0,SUMIF(ventes!$D$2:$D$563,MICROONDE!B2,ventes!$E$2:$E$563))</calculatedColumnFormula>
    </tableColumn>
    <tableColumn id="10" name="SF/DEPOT1" dataDxfId="126">
      <calculatedColumnFormula>C2+IF($B2="",0,SUMIF(achats!$D$2:$D$599,MICROONDE!$B2,achats!H$2:H$599))-IF($B2="",0,SUMIF(ventes!$D$2:$D$563,MICROONDE!$B2,ventes!H$2:H$563))-SUMIFS('mouvement interne'!$D:$D,'mouvement interne'!$C:$C,MICROONDE!B2,'mouvement interne'!$E:$E,1)+SUMIFS('mouvement interne'!$D:$D,'mouvement interne'!$C:$C,MICROONDE!B2,'mouvement interne'!$F:$F,1)</calculatedColumnFormula>
    </tableColumn>
    <tableColumn id="11" name="SF/DEPOT2" dataDxfId="125">
      <calculatedColumnFormula>D2+IF($B2="",0,SUMIF(achats!$D$2:$D$599,MICROONDE!$B2,achats!I$2:I$599))-IF($B2="",0,SUMIF(ventes!$D$2:$D$563,MICROONDE!$B2,ventes!I$2:I$563))-SUMIFS('mouvement interne'!$D:$D,'mouvement interne'!$C:$C,MICROONDE!B2,'mouvement interne'!$E:$E,2)+SUMIFS('mouvement interne'!$D:$D,'mouvement interne'!$C:$C,MICROONDE!B2,'mouvement interne'!$F:$F,2)</calculatedColumnFormula>
    </tableColumn>
    <tableColumn id="12" name="SF/DEPOT3" dataDxfId="124">
      <calculatedColumnFormula>E2+IF($B2="",0,SUMIF(achats!$D$2:$D$599,MICROONDE!$B2,achats!J$2:J$599))-IF($B2="",0,SUMIF(ventes!$D$2:$D$563,MICROONDE!$B2,ventes!J$2:J$563))-SUMIFS('mouvement interne'!$D:$D,'mouvement interne'!$C:$C,MICROONDE!B2,'mouvement interne'!$E:$E,3)+SUMIFS('mouvement interne'!$D:$D,'mouvement interne'!$C:$C,MICROONDE!B2,'mouvement interne'!$F:$F,3)</calculatedColumnFormula>
    </tableColumn>
    <tableColumn id="13" name="SF/DEPOT4" dataDxfId="123">
      <calculatedColumnFormula>F2+IF($B2="",0,SUMIF(achats!$D$2:$D$599,MICROONDE!$B2,achats!K$2:K$599))-IF($B2="",0,SUMIF(ventes!$D$2:$D$563,MICROONDE!$B2,ventes!K$2:K$563))-SUMIFS('mouvement interne'!$D:$D,'mouvement interne'!$C:$C,MICROONDE!B2,'mouvement interne'!$E:$E,4)+SUMIFS('mouvement interne'!$D:$D,'mouvement interne'!$C:$C,MICROONDE!B2,'mouvement interne'!$F:$F,4)</calculatedColumnFormula>
    </tableColumn>
    <tableColumn id="14" name="TOTAL / S.F" dataDxfId="12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1:N90" totalsRowShown="0" headerRowDxfId="117" dataDxfId="116">
  <autoFilter ref="A1:N90"/>
  <tableColumns count="14">
    <tableColumn id="1" name="DIVERS"/>
    <tableColumn id="2" name="ARTICLE" dataDxfId="115">
      <calculatedColumnFormula>'mes donnees'!Q2</calculatedColumnFormula>
    </tableColumn>
    <tableColumn id="3" name=" S.I  depot 1" dataDxfId="114"/>
    <tableColumn id="4" name=" S.I  depot 2" dataDxfId="113"/>
    <tableColumn id="5" name=" S.I  depot 3" dataDxfId="112"/>
    <tableColumn id="6" name=" S.I  depot 4" dataDxfId="111"/>
    <tableColumn id="7" name="TOTAL / S.I" dataDxfId="110">
      <calculatedColumnFormula>SUM(C2:F2)</calculatedColumnFormula>
    </tableColumn>
    <tableColumn id="8" name="Achats" dataDxfId="109">
      <calculatedColumnFormula>IF(B2="",0,SUMIF(achats!$D$2:$D$599,DIVERS!B2,achats!$E$2:$E$599))</calculatedColumnFormula>
    </tableColumn>
    <tableColumn id="9" name="Ventes" dataDxfId="108">
      <calculatedColumnFormula>IF(B2="",0,SUMIF(ventes!$D$2:$D$563,DIVERS!B2,ventes!$E$2:$E$563))</calculatedColumnFormula>
    </tableColumn>
    <tableColumn id="10" name="SF/DEPOT1" dataDxfId="107">
      <calculatedColumnFormula>C2+IF($B2="",0,SUMIF(achats!$D$2:$D$599,DIVERS!$B2,achats!H$2:H$599))-IF($B2="",0,SUMIF(ventes!$D$2:$D$563,DIVERS!$B2,ventes!H$2:H$563))-SUMIFS('mouvement interne'!$D:$D,'mouvement interne'!$C:$C,DIVERS!B2,'mouvement interne'!$E:$E,1)+SUMIFS('mouvement interne'!$D:$D,'mouvement interne'!$C:$C,DIVERS!B2,'mouvement interne'!$F:$F,1)</calculatedColumnFormula>
    </tableColumn>
    <tableColumn id="11" name="SF/DEPOT2" dataDxfId="106">
      <calculatedColumnFormula>D2+IF($B2="",0,SUMIF(achats!$D$2:$D$599,DIVERS!$B2,achats!I$2:I$599))-IF($B2="",0,SUMIF(ventes!$D$2:$D$563,DIVERS!$B2,ventes!I$2:I$563))-SUMIFS('mouvement interne'!$D:$D,'mouvement interne'!$C:$C,DIVERS!B2,'mouvement interne'!$E:$E,2)+SUMIFS('mouvement interne'!$D:$D,'mouvement interne'!$C:$C,DIVERS!B2,'mouvement interne'!$F:$F,2)</calculatedColumnFormula>
    </tableColumn>
    <tableColumn id="12" name="SF/DEPOT3" dataDxfId="105">
      <calculatedColumnFormula>E2+IF($B2="",0,SUMIF(achats!$D$2:$D$599,DIVERS!$B2,achats!J$2:J$599))-IF($B2="",0,SUMIF(ventes!$D$2:$D$563,DIVERS!$B2,ventes!J$2:J$563))-SUMIFS('mouvement interne'!$D:$D,'mouvement interne'!$C:$C,DIVERS!B2,'mouvement interne'!$E:$E,3)+SUMIFS('mouvement interne'!$D:$D,'mouvement interne'!$C:$C,DIVERS!B2,'mouvement interne'!$F:$F,3)</calculatedColumnFormula>
    </tableColumn>
    <tableColumn id="13" name="SF/DEPOT4" dataDxfId="104">
      <calculatedColumnFormula>F2+IF($B2="",0,SUMIF(achats!$D$2:$D$599,DIVERS!$B2,achats!K$2:K$599))-IF($B2="",0,SUMIF(ventes!$D$2:$D$563,DIVERS!$B2,ventes!K$2:K$563))-SUMIFS('mouvement interne'!$D:$D,'mouvement interne'!$C:$C,DIVERS!B2,'mouvement interne'!$E:$E,4)+SUMIFS('mouvement interne'!$D:$D,'mouvement interne'!$C:$C,DIVERS!B2,'mouvement interne'!$F:$F,4)</calculatedColumnFormula>
    </tableColumn>
    <tableColumn id="14" name="TOTAL / S.F" dataDxfId="103">
      <calculatedColumnFormula>SUM(J2:M2)</calculatedColumnFormula>
    </tableColumn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1:O29" totalsRowShown="0" headerRowDxfId="98" dataDxfId="97">
  <autoFilter ref="A1:O29"/>
  <tableColumns count="15">
    <tableColumn id="1" name="FAMILLE" dataDxfId="96"/>
    <tableColumn id="2" name="ARTICLE" dataDxfId="95">
      <calculatedColumnFormula>'mes donnees'!L2</calculatedColumnFormula>
    </tableColumn>
    <tableColumn id="3" name=" S.I  depot 1" dataDxfId="94"/>
    <tableColumn id="4" name=" S.I  depot 2" dataDxfId="93"/>
    <tableColumn id="5" name=" S.I  depot 3" dataDxfId="92"/>
    <tableColumn id="6" name=" S.I  depot 4" dataDxfId="91"/>
    <tableColumn id="7" name="TOTAL / S.I" dataDxfId="90">
      <calculatedColumnFormula>SUM(C2:F2)</calculatedColumnFormula>
    </tableColumn>
    <tableColumn id="8" name="Achats" dataDxfId="89">
      <calculatedColumnFormula>IF(B2="",0,SUMIF(achats!$D$2:$D$599,CAMERASetPCetIMPRIM!B2,achats!$E$2:$E$599))</calculatedColumnFormula>
    </tableColumn>
    <tableColumn id="9" name="Ventes" dataDxfId="88">
      <calculatedColumnFormula>IF(B2="",0,SUMIF(ventes!$D$2:$D$563,CAMERASetPCetIMPRIM!B2,ventes!$E$2:$E$563))</calculatedColumnFormula>
    </tableColumn>
    <tableColumn id="10" name="SF/DEPOT1" dataDxfId="87">
      <calculatedColumnFormula>C2+IF($B2="",0,SUMIF(achats!$D$2:$D$599,CAMERASetPCetIMPRIM!$B2,achats!H$2:H$599))-IF($B2="",0,SUMIF(ventes!$D$2:$D$563,CAMERASetPCetIMPRIM!$B2,ventes!H$2:H$563))-SUMIFS('mouvement interne'!$D:$D,'mouvement interne'!$C:$C,CAMERASetPCetIMPRIM!B2,'mouvement interne'!$E:$E,1)+SUMIFS('mouvement interne'!$D:$D,'mouvement interne'!$C:$C,CAMERASetPCetIMPRIM!B2,'mouvement interne'!$F:$F,1)</calculatedColumnFormula>
    </tableColumn>
    <tableColumn id="11" name="SF/DEPOT2" dataDxfId="86">
      <calculatedColumnFormula>D2+IF($B2="",0,SUMIF(achats!$D$2:$D$599,CAMERASetPCetIMPRIM!$B2,achats!I$2:I$599))-IF($B2="",0,SUMIF(ventes!$D$2:$D$563,CAMERASetPCetIMPRIM!$B2,ventes!I$2:I$563))-SUMIFS('mouvement interne'!$D:$D,'mouvement interne'!$C:$C,CAMERASetPCetIMPRIM!B2,'mouvement interne'!$E:$E,2)+SUMIFS('mouvement interne'!$D:$D,'mouvement interne'!$C:$C,CAMERASetPCetIMPRIM!B2,'mouvement interne'!$F:$F,2)</calculatedColumnFormula>
    </tableColumn>
    <tableColumn id="12" name="SF/DEPOT3" dataDxfId="85">
      <calculatedColumnFormula>E2+IF($B2="",0,SUMIF(achats!$D$2:$D$599,CAMERASetPCetIMPRIM!$B2,achats!J$2:J$599))-IF($B2="",0,SUMIF(ventes!$D$2:$D$563,CAMERASetPCetIMPRIM!$B2,ventes!J$2:J$563))-SUMIFS('mouvement interne'!$D:$D,'mouvement interne'!$C:$C,CAMERASetPCetIMPRIM!B2,'mouvement interne'!$E:$E,3)+SUMIFS('mouvement interne'!$D:$D,'mouvement interne'!$C:$C,CAMERASetPCetIMPRIM!B2,'mouvement interne'!$F:$F,3)</calculatedColumnFormula>
    </tableColumn>
    <tableColumn id="13" name="SF/DEPOT4" dataDxfId="84">
      <calculatedColumnFormula>F2+IF($B2="",0,SUMIF(achats!$D$2:$D$599,CAMERASetPCetIMPRIM!$B2,achats!K$2:K$599))-IF($B2="",0,SUMIF(ventes!$D$2:$D$563,CAMERASetPCetIMPRIM!$B2,ventes!K$2:K$563))-SUMIFS('mouvement interne'!$D:$D,'mouvement interne'!$C:$C,CAMERASetPCetIMPRIM!B2,'mouvement interne'!$E:$E,4)+SUMIFS('mouvement interne'!$D:$D,'mouvement interne'!$C:$C,CAMERASetPCetIMPRIM!B2,'mouvement interne'!$F:$F,4)</calculatedColumnFormula>
    </tableColumn>
    <tableColumn id="14" name="TOTAL / S.F" dataDxfId="8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1:O7" totalsRowShown="0" headerRowDxfId="78" dataDxfId="77" tableBorderDxfId="76">
  <autoFilter ref="A1:O7"/>
  <tableColumns count="15">
    <tableColumn id="1" name="FAMILLE" dataDxfId="75"/>
    <tableColumn id="2" name="ARTICLE" dataDxfId="74">
      <calculatedColumnFormula>'mes donnees'!J2</calculatedColumnFormula>
    </tableColumn>
    <tableColumn id="3" name=" S.I  depot 1" dataDxfId="73"/>
    <tableColumn id="4" name=" S.I  depot 2" dataDxfId="72"/>
    <tableColumn id="5" name=" S.I  depot 3" dataDxfId="71"/>
    <tableColumn id="6" name=" S.I  depot 4" dataDxfId="70"/>
    <tableColumn id="7" name="TOTAL / S.I" dataDxfId="69">
      <calculatedColumnFormula>SUM(C2:F2)</calculatedColumnFormula>
    </tableColumn>
    <tableColumn id="8" name="Achats" dataDxfId="68">
      <calculatedColumnFormula>IF(B2="",0,SUMIF(achats!$D$2:$D$599,PLAQUEetFOURS!B2,achats!$E$2:$E$599))</calculatedColumnFormula>
    </tableColumn>
    <tableColumn id="9" name="Ventes" dataDxfId="67">
      <calculatedColumnFormula>IF(B2="",0,SUMIF(ventes!$D$2:$D$563,PLAQUEetFOURS!B2,ventes!$E$2:$E$563))</calculatedColumnFormula>
    </tableColumn>
    <tableColumn id="10" name="SF/DEPOT1" dataDxfId="66">
      <calculatedColumnFormula>C2+IF($B2="",0,SUMIF(achats!$D$2:$D$599,PLAQUEetFOURS!$B2,achats!H$2:H$599))-IF($B2="",0,SUMIF(ventes!$D$2:$D$563,PLAQUEetFOURS!$B2,ventes!H$2:H$563))-SUMIFS('mouvement interne'!$D:$D,'mouvement interne'!$C:$C,PLAQUEetFOURS!B2,'mouvement interne'!$E:$E,1)+SUMIFS('mouvement interne'!$D:$D,'mouvement interne'!$C:$C,PLAQUEetFOURS!B2,'mouvement interne'!$F:$F,1)</calculatedColumnFormula>
    </tableColumn>
    <tableColumn id="11" name="SF/DEPOT2" dataDxfId="65">
      <calculatedColumnFormula>D2+IF($B2="",0,SUMIF(achats!$D$2:$D$599,PLAQUEetFOURS!$B2,achats!I$2:I$599))-IF($B2="",0,SUMIF(ventes!$D$2:$D$563,PLAQUEetFOURS!$B2,ventes!I$2:I$563))-SUMIFS('mouvement interne'!$D:$D,'mouvement interne'!$C:$C,PLAQUEetFOURS!B2,'mouvement interne'!$E:$E,2)+SUMIFS('mouvement interne'!$D:$D,'mouvement interne'!$C:$C,PLAQUEetFOURS!B2,'mouvement interne'!$F:$F,2)</calculatedColumnFormula>
    </tableColumn>
    <tableColumn id="12" name="SF/DEPOT3" dataDxfId="64">
      <calculatedColumnFormula>E2+IF($B2="",0,SUMIF(achats!$D$2:$D$599,PLAQUEetFOURS!$B2,achats!J$2:J$599))-IF($B2="",0,SUMIF(ventes!$D$2:$D$563,PLAQUEetFOURS!$B2,ventes!J$2:J$563))-SUMIFS('mouvement interne'!$D:$D,'mouvement interne'!$C:$C,PLAQUEetFOURS!B2,'mouvement interne'!$E:$E,3)+SUMIFS('mouvement interne'!$D:$D,'mouvement interne'!$C:$C,PLAQUEetFOURS!B2,'mouvement interne'!$F:$F,3)</calculatedColumnFormula>
    </tableColumn>
    <tableColumn id="13" name="SF/DEPOT4" dataDxfId="63">
      <calculatedColumnFormula>F2+IF($B2="",0,SUMIF(achats!$D$2:$D$599,PLAQUEetFOURS!$B2,achats!K$2:K$599))-IF($B2="",0,SUMIF(ventes!$D$2:$D$563,PLAQUEetFOURS!$B2,ventes!K$2:K$563))-SUMIFS('mouvement interne'!$D:$D,'mouvement interne'!$C:$C,PLAQUEetFOURS!B2,'mouvement interne'!$E:$E,4)+SUMIFS('mouvement interne'!$D:$D,'mouvement interne'!$C:$C,PLAQUEetFOURS!B2,'mouvement interne'!$F:$F,4)</calculatedColumnFormula>
    </tableColumn>
    <tableColumn id="14" name="TOTAL / S.F" dataDxfId="6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1:O38" totalsRowShown="0" headerRowDxfId="57" dataDxfId="56">
  <autoFilter ref="A1:O38"/>
  <tableColumns count="15">
    <tableColumn id="1" name="FAMILLE" dataDxfId="55"/>
    <tableColumn id="2" name="ARTICLE" dataDxfId="54">
      <calculatedColumnFormula>'mes donnees'!O2</calculatedColumnFormula>
    </tableColumn>
    <tableColumn id="3" name=" S.I  depot 1" dataDxfId="53"/>
    <tableColumn id="4" name=" S.I  depot 2" dataDxfId="52"/>
    <tableColumn id="5" name=" S.I  depot 3" dataDxfId="51"/>
    <tableColumn id="6" name=" S.I  depot 4" dataDxfId="50"/>
    <tableColumn id="7" name="TOTAL / S.I" dataDxfId="49">
      <calculatedColumnFormula>SUM(C2:F2)</calculatedColumnFormula>
    </tableColumn>
    <tableColumn id="8" name="Achats" dataDxfId="48">
      <calculatedColumnFormula>IF(B2="",0,SUMIF(achats!$D$2:$D$599,HANZ!B2,achats!$E$2:$E$599))</calculatedColumnFormula>
    </tableColumn>
    <tableColumn id="9" name="Ventes" dataDxfId="47">
      <calculatedColumnFormula>IF(B2="",0,SUMIF(ventes!$D$2:$D$563,HANZ!B2,ventes!$E$2:$E$563))</calculatedColumnFormula>
    </tableColumn>
    <tableColumn id="10" name="SF/DEPOT1" dataDxfId="46">
      <calculatedColumnFormula>C2+IF($B2="",0,SUMIF(achats!$D$2:$D$599,HANZ!$B2,achats!H$2:H$599))-IF($B2="",0,SUMIF(ventes!$D$2:$D$563,HANZ!$B2,ventes!H$2:H$563))-SUMIFS('mouvement interne'!$D:$D,'mouvement interne'!$C:$C,HANZ!B2,'mouvement interne'!$E:$E,1)+SUMIFS('mouvement interne'!$D:$D,'mouvement interne'!$C:$C,HANZ!B2,'mouvement interne'!$F:$F,1)</calculatedColumnFormula>
    </tableColumn>
    <tableColumn id="11" name="SF/DEPOT2" dataDxfId="45">
      <calculatedColumnFormula>D2+IF($B2="",0,SUMIF(achats!$D$2:$D$599,HANZ!$B2,achats!I$2:I$599))-IF($B2="",0,SUMIF(ventes!$D$2:$D$563,HANZ!$B2,ventes!I$2:I$563))-SUMIFS('mouvement interne'!$D:$D,'mouvement interne'!$C:$C,HANZ!B2,'mouvement interne'!$E:$E,2)+SUMIFS('mouvement interne'!$D:$D,'mouvement interne'!$C:$C,HANZ!B2,'mouvement interne'!$F:$F,2)</calculatedColumnFormula>
    </tableColumn>
    <tableColumn id="12" name="SF/DEPOT3" dataDxfId="44">
      <calculatedColumnFormula>E2+IF($B2="",0,SUMIF(achats!$D$2:$D$599,HANZ!$B2,achats!J$2:J$599))-IF($B2="",0,SUMIF(ventes!$D$2:$D$563,HANZ!$B2,ventes!J$2:J$563))-SUMIFS('mouvement interne'!$D:$D,'mouvement interne'!$C:$C,HANZ!B2,'mouvement interne'!$E:$E,3)+SUMIFS('mouvement interne'!$D:$D,'mouvement interne'!$C:$C,HANZ!B2,'mouvement interne'!$F:$F,3)</calculatedColumnFormula>
    </tableColumn>
    <tableColumn id="13" name="SF/DEPOT4" dataDxfId="43">
      <calculatedColumnFormula>F2+IF($B2="",0,SUMIF(achats!$D$2:$D$599,HANZ!$B2,achats!K$2:K$599))-IF($B2="",0,SUMIF(ventes!$D$2:$D$563,HANZ!$B2,ventes!K$2:K$563))-SUMIFS('mouvement interne'!$D:$D,'mouvement interne'!$C:$C,HANZ!B2,'mouvement interne'!$E:$E,4)+SUMIFS('mouvement interne'!$D:$D,'mouvement interne'!$C:$C,HANZ!B2,'mouvement interne'!$F:$F,4)</calculatedColumnFormula>
    </tableColumn>
    <tableColumn id="14" name="TOTAL / S.F" dataDxfId="4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1:N19" totalsRowShown="0" headerRowDxfId="37" dataDxfId="36" tableBorderDxfId="35">
  <autoFilter ref="A1:N19"/>
  <tableColumns count="14">
    <tableColumn id="1" name="FAMILLE" dataDxfId="34"/>
    <tableColumn id="2" name="ARTICLE" dataDxfId="33">
      <calculatedColumnFormula>'mes donnees'!P2</calculatedColumnFormula>
    </tableColumn>
    <tableColumn id="3" name=" S.I  depot 1" dataDxfId="32"/>
    <tableColumn id="4" name=" S.I  depot 2" dataDxfId="31"/>
    <tableColumn id="5" name=" S.I  depot 3" dataDxfId="30"/>
    <tableColumn id="6" name=" S.I  depot 4" dataDxfId="29"/>
    <tableColumn id="7" name="TOTAL / S.I" dataDxfId="28">
      <calculatedColumnFormula>SUM(C2:F2)</calculatedColumnFormula>
    </tableColumn>
    <tableColumn id="8" name="Achats" dataDxfId="27">
      <calculatedColumnFormula>IF(B2="",0,SUMIF(achats!$D$2:$D$599,UNIONTECH!B2,achats!$E$2:$E$599))</calculatedColumnFormula>
    </tableColumn>
    <tableColumn id="9" name="Ventes" dataDxfId="26">
      <calculatedColumnFormula>IF(B2="",0,SUMIF(ventes!$D$2:$D$563,UNIONTECH!B2,ventes!$E$2:$E$563))</calculatedColumnFormula>
    </tableColumn>
    <tableColumn id="10" name="SF/DEPOT1" dataDxfId="25">
      <calculatedColumnFormula>C2+IF($B2="",0,SUMIF(achats!$D$2:$D$599,UNIONTECH!$B2,achats!H$2:H$599))-IF($B2="",0,SUMIF(ventes!$D$2:$D$563,UNIONTECH!$B2,ventes!H$2:H$563))-SUMIFS('mouvement interne'!$D:$D,'mouvement interne'!$C:$C,UNIONTECH!B2,'mouvement interne'!$E:$E,1)+SUMIFS('mouvement interne'!$D:$D,'mouvement interne'!$C:$C,UNIONTECH!B2,'mouvement interne'!$F:$F,1)</calculatedColumnFormula>
    </tableColumn>
    <tableColumn id="11" name="SF/DEPOT2" dataDxfId="24">
      <calculatedColumnFormula>D2+IF($B2="",0,SUMIF(achats!$D$2:$D$599,UNIONTECH!$B2,achats!I$2:I$599))-IF($B2="",0,SUMIF(ventes!$D$2:$D$563,UNIONTECH!$B2,ventes!I$2:I$563))-SUMIFS('mouvement interne'!$D:$D,'mouvement interne'!$C:$C,UNIONTECH!B2,'mouvement interne'!$E:$E,2)+SUMIFS('mouvement interne'!$D:$D,'mouvement interne'!$C:$C,UNIONTECH!B2,'mouvement interne'!$F:$F,2)</calculatedColumnFormula>
    </tableColumn>
    <tableColumn id="12" name="SF/DEPOT3" dataDxfId="23">
      <calculatedColumnFormula>E2+IF($B2="",0,SUMIF(achats!$D$2:$D$599,UNIONTECH!$B2,achats!J$2:J$599))-IF($B2="",0,SUMIF(ventes!$D$2:$D$563,UNIONTECH!$B2,ventes!J$2:J$563))-SUMIFS('mouvement interne'!$D:$D,'mouvement interne'!$C:$C,UNIONTECH!B2,'mouvement interne'!$E:$E,3)+SUMIFS('mouvement interne'!$D:$D,'mouvement interne'!$C:$C,UNIONTECH!B2,'mouvement interne'!$F:$F,3)</calculatedColumnFormula>
    </tableColumn>
    <tableColumn id="13" name="SF/DEPOT4" dataDxfId="22">
      <calculatedColumnFormula>F2+IF($B2="",0,SUMIF(achats!$D$2:$D$599,UNIONTECH!$B2,achats!K$2:K$599))-IF($B2="",0,SUMIF(ventes!$D$2:$D$563,UNIONTECH!$B2,ventes!K$2:K$563))-SUMIFS('mouvement interne'!$D:$D,'mouvement interne'!$C:$C,UNIONTECH!B2,'mouvement interne'!$E:$E,4)+SUMIFS('mouvement interne'!$D:$D,'mouvement interne'!$C:$C,UNIONTECH!B2,'mouvement interne'!$F:$F,4)</calculatedColumnFormula>
    </tableColumn>
    <tableColumn id="14" name="TOTAL / S.F" dataDxfId="21">
      <calculatedColumnFormula>SUM(J2:M2)</calculatedColumnFormula>
    </tableColumn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1:O20" totalsRowShown="0" headerRowDxfId="16" dataDxfId="15" tableBorderDxfId="14">
  <autoFilter ref="A1:O20"/>
  <tableColumns count="15">
    <tableColumn id="1" name="KROHLER" dataDxfId="13"/>
    <tableColumn id="2" name="ARTICLE" dataDxfId="12">
      <calculatedColumnFormula>'mes donnees'!R2</calculatedColumnFormula>
    </tableColumn>
    <tableColumn id="3" name=" S.I  depot 1" dataDxfId="11"/>
    <tableColumn id="4" name=" S.I  depot 2" dataDxfId="10"/>
    <tableColumn id="5" name=" S.I  depot 3" dataDxfId="9"/>
    <tableColumn id="6" name=" S.I  depot 4" dataDxfId="8"/>
    <tableColumn id="7" name="TOTAL / S.I" dataDxfId="7">
      <calculatedColumnFormula>SUM(C2:F2)</calculatedColumnFormula>
    </tableColumn>
    <tableColumn id="8" name="Achats" dataDxfId="6"/>
    <tableColumn id="9" name="Ventes" dataDxfId="5">
      <calculatedColumnFormula>IF(B2="",0,SUMIF(ventes!$D$2:$D$563,KROHLER!B2,ventes!$E$2:$E$563))</calculatedColumnFormula>
    </tableColumn>
    <tableColumn id="10" name="SF/DEPOT1" dataDxfId="4">
      <calculatedColumnFormula>C2+IF($B2="",0,SUMIF(achats!$D$2:$D$599,KROHLER!$B2,achats!H$2:H$599))-IF($B2="",0,SUMIF(ventes!$D$2:$D$563,KROHLER!$B2,ventes!H$2:H$563))-SUMIFS('mouvement interne'!$D:$D,'mouvement interne'!$C:$C,KROHLER!B2,'mouvement interne'!$E:$E,1)+SUMIFS('mouvement interne'!$D:$D,'mouvement interne'!$C:$C,KROHLER!B2,'mouvement interne'!$F:$F,1)</calculatedColumnFormula>
    </tableColumn>
    <tableColumn id="11" name="SF/DEPOT2" dataDxfId="3">
      <calculatedColumnFormula>D2+IF($B2="",0,SUMIF(achats!$D$2:$D$599,KROHLER!$B2,achats!I$2:I$599))-IF($B2="",0,SUMIF(ventes!$D$2:$D$563,KROHLER!$B2,ventes!I$2:I$563))-SUMIFS('mouvement interne'!$D:$D,'mouvement interne'!$C:$C,KROHLER!B2,'mouvement interne'!$E:$E,2)+SUMIFS('mouvement interne'!$D:$D,'mouvement interne'!$C:$C,KROHLER!B2,'mouvement interne'!$F:$F,2)</calculatedColumnFormula>
    </tableColumn>
    <tableColumn id="12" name="SF/DEPOT3" dataDxfId="2">
      <calculatedColumnFormula>E2+IF($B2="",0,SUMIF(achats!$D$2:$D$599,KROHLER!$B2,achats!J$2:J$599))-IF($B2="",0,SUMIF(ventes!$D$2:$D$563,KROHLER!$B2,ventes!J$2:J$563))-SUMIFS('mouvement interne'!$D:$D,'mouvement interne'!$C:$C,KROHLER!B2,'mouvement interne'!$E:$E,3)+SUMIFS('mouvement interne'!$D:$D,'mouvement interne'!$C:$C,KROHLER!B2,'mouvement interne'!$F:$F,3)</calculatedColumnFormula>
    </tableColumn>
    <tableColumn id="13" name="SF/DEPOT4" dataDxfId="1">
      <calculatedColumnFormula>F2+IF($B2="",0,SUMIF(achats!$D$2:$D$599,KROHLER!$B2,achats!K$2:K$599))-IF($B2="",0,SUMIF(ventes!$D$2:$D$563,KROHLER!$B2,ventes!K$2:K$563))-SUMIFS('mouvement interne'!$D:$D,'mouvement interne'!$C:$C,KROHLER!B2,'mouvement interne'!$E:$E,4)+SUMIFS('mouvement interne'!$D:$D,'mouvement interne'!$C:$C,KROHLER!B2,'mouvement interne'!$F:$F,4)</calculatedColumnFormula>
    </tableColumn>
    <tableColumn id="14" name="TOTAL / S.F" dataDxfId="0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58"/>
  <sheetViews>
    <sheetView workbookViewId="0">
      <selection activeCell="A21" sqref="A21"/>
    </sheetView>
  </sheetViews>
  <sheetFormatPr baseColWidth="10" defaultRowHeight="15"/>
  <cols>
    <col min="1" max="1" width="20.28515625" bestFit="1" customWidth="1"/>
    <col min="2" max="2" width="13.42578125" bestFit="1" customWidth="1"/>
    <col min="3" max="3" width="12.140625" bestFit="1" customWidth="1"/>
    <col min="4" max="4" width="21.7109375" bestFit="1" customWidth="1"/>
    <col min="5" max="5" width="14.42578125" bestFit="1" customWidth="1"/>
    <col min="6" max="6" width="14.28515625" bestFit="1" customWidth="1"/>
    <col min="7" max="7" width="12.5703125" bestFit="1" customWidth="1"/>
    <col min="8" max="8" width="11.5703125" bestFit="1" customWidth="1"/>
    <col min="9" max="9" width="13.42578125" bestFit="1" customWidth="1"/>
    <col min="10" max="10" width="13.5703125" bestFit="1" customWidth="1"/>
    <col min="11" max="11" width="12.85546875" bestFit="1" customWidth="1"/>
    <col min="12" max="12" width="19.28515625" bestFit="1" customWidth="1"/>
    <col min="13" max="13" width="21.7109375" bestFit="1" customWidth="1"/>
    <col min="14" max="14" width="16.28515625" bestFit="1" customWidth="1"/>
    <col min="15" max="15" width="20.28515625" bestFit="1" customWidth="1"/>
    <col min="16" max="16" width="18.28515625" bestFit="1" customWidth="1"/>
    <col min="17" max="17" width="26.7109375" bestFit="1" customWidth="1"/>
    <col min="18" max="18" width="12.5703125" bestFit="1" customWidth="1"/>
    <col min="22" max="22" width="23.42578125" bestFit="1" customWidth="1"/>
  </cols>
  <sheetData>
    <row r="1" spans="1:22" ht="15.95" customHeight="1">
      <c r="A1" s="30" t="s">
        <v>342</v>
      </c>
      <c r="B1" s="12" t="s">
        <v>98</v>
      </c>
      <c r="C1" s="13" t="s">
        <v>243</v>
      </c>
      <c r="D1" s="13" t="s">
        <v>280</v>
      </c>
      <c r="E1" s="13" t="s">
        <v>220</v>
      </c>
      <c r="F1" s="13" t="s">
        <v>195</v>
      </c>
      <c r="G1" s="13" t="s">
        <v>60</v>
      </c>
      <c r="H1" s="13" t="s">
        <v>43</v>
      </c>
      <c r="I1" s="13" t="s">
        <v>212</v>
      </c>
      <c r="J1" s="13" t="s">
        <v>216</v>
      </c>
      <c r="K1" s="13" t="s">
        <v>156</v>
      </c>
      <c r="L1" s="13" t="s">
        <v>47</v>
      </c>
      <c r="M1" s="13" t="s">
        <v>4</v>
      </c>
      <c r="N1" s="13" t="s">
        <v>265</v>
      </c>
      <c r="O1" s="13" t="s">
        <v>132</v>
      </c>
      <c r="P1" s="13" t="s">
        <v>298</v>
      </c>
      <c r="Q1" s="13" t="s">
        <v>71</v>
      </c>
      <c r="R1" s="31" t="s">
        <v>179</v>
      </c>
      <c r="S1" s="106" t="s">
        <v>553</v>
      </c>
      <c r="T1" s="14"/>
      <c r="U1" s="15"/>
      <c r="V1" s="15"/>
    </row>
    <row r="2" spans="1:22" ht="15.95" customHeight="1">
      <c r="A2" s="33" t="s">
        <v>98</v>
      </c>
      <c r="B2" s="16" t="s">
        <v>343</v>
      </c>
      <c r="C2" s="16" t="s">
        <v>260</v>
      </c>
      <c r="D2" s="16" t="s">
        <v>285</v>
      </c>
      <c r="E2" s="16" t="s">
        <v>344</v>
      </c>
      <c r="F2" s="16" t="s">
        <v>345</v>
      </c>
      <c r="G2" s="16" t="s">
        <v>346</v>
      </c>
      <c r="H2" s="16" t="s">
        <v>347</v>
      </c>
      <c r="I2" s="16" t="s">
        <v>215</v>
      </c>
      <c r="J2" s="16" t="s">
        <v>348</v>
      </c>
      <c r="K2" s="16" t="s">
        <v>172</v>
      </c>
      <c r="L2" s="16" t="s">
        <v>349</v>
      </c>
      <c r="M2" s="16" t="s">
        <v>11</v>
      </c>
      <c r="N2" s="16" t="s">
        <v>277</v>
      </c>
      <c r="O2" s="16" t="s">
        <v>153</v>
      </c>
      <c r="P2" s="16" t="s">
        <v>350</v>
      </c>
      <c r="Q2" s="17" t="s">
        <v>351</v>
      </c>
      <c r="R2" s="18" t="s">
        <v>180</v>
      </c>
      <c r="S2" s="19"/>
      <c r="T2" s="14"/>
      <c r="U2" s="20" t="s">
        <v>180</v>
      </c>
      <c r="V2" s="21" t="s">
        <v>352</v>
      </c>
    </row>
    <row r="3" spans="1:22" ht="15.95" customHeight="1">
      <c r="A3" s="31" t="s">
        <v>4</v>
      </c>
      <c r="B3" s="16" t="s">
        <v>110</v>
      </c>
      <c r="C3" s="16" t="s">
        <v>261</v>
      </c>
      <c r="D3" s="16" t="s">
        <v>288</v>
      </c>
      <c r="E3" s="16" t="s">
        <v>221</v>
      </c>
      <c r="F3" s="16" t="s">
        <v>354</v>
      </c>
      <c r="G3" s="16" t="s">
        <v>61</v>
      </c>
      <c r="H3" s="16" t="s">
        <v>44</v>
      </c>
      <c r="I3" s="16" t="s">
        <v>355</v>
      </c>
      <c r="J3" s="16" t="s">
        <v>217</v>
      </c>
      <c r="K3" s="16" t="s">
        <v>312</v>
      </c>
      <c r="L3" s="16" t="s">
        <v>356</v>
      </c>
      <c r="M3" s="16" t="s">
        <v>12</v>
      </c>
      <c r="N3" s="16" t="s">
        <v>273</v>
      </c>
      <c r="O3" s="16" t="s">
        <v>357</v>
      </c>
      <c r="P3" s="16" t="s">
        <v>358</v>
      </c>
      <c r="Q3" s="17" t="s">
        <v>359</v>
      </c>
      <c r="R3" s="18" t="s">
        <v>181</v>
      </c>
      <c r="S3" s="19"/>
      <c r="T3" s="14"/>
      <c r="U3" s="20" t="s">
        <v>181</v>
      </c>
      <c r="V3" s="21" t="s">
        <v>360</v>
      </c>
    </row>
    <row r="4" spans="1:22" ht="15.95" customHeight="1">
      <c r="A4" s="31" t="s">
        <v>43</v>
      </c>
      <c r="B4" s="16" t="s">
        <v>111</v>
      </c>
      <c r="C4" s="16" t="s">
        <v>262</v>
      </c>
      <c r="D4" s="16" t="s">
        <v>281</v>
      </c>
      <c r="E4" s="16" t="s">
        <v>361</v>
      </c>
      <c r="F4" s="16" t="s">
        <v>207</v>
      </c>
      <c r="G4" s="16" t="s">
        <v>362</v>
      </c>
      <c r="H4" s="16" t="s">
        <v>45</v>
      </c>
      <c r="I4" s="16" t="s">
        <v>363</v>
      </c>
      <c r="J4" s="16" t="s">
        <v>218</v>
      </c>
      <c r="K4" s="16" t="s">
        <v>173</v>
      </c>
      <c r="L4" s="16" t="s">
        <v>364</v>
      </c>
      <c r="M4" s="16" t="s">
        <v>10</v>
      </c>
      <c r="N4" s="16" t="s">
        <v>276</v>
      </c>
      <c r="O4" s="16" t="s">
        <v>155</v>
      </c>
      <c r="P4" s="16" t="s">
        <v>365</v>
      </c>
      <c r="Q4" s="22" t="s">
        <v>366</v>
      </c>
      <c r="R4" s="18" t="s">
        <v>182</v>
      </c>
      <c r="S4" s="19"/>
      <c r="T4" s="14"/>
      <c r="U4" s="20" t="s">
        <v>182</v>
      </c>
      <c r="V4" s="21" t="s">
        <v>367</v>
      </c>
    </row>
    <row r="5" spans="1:22" ht="15.95" customHeight="1">
      <c r="A5" s="31" t="s">
        <v>47</v>
      </c>
      <c r="B5" s="16" t="s">
        <v>112</v>
      </c>
      <c r="C5" s="16" t="s">
        <v>259</v>
      </c>
      <c r="D5" s="16" t="s">
        <v>283</v>
      </c>
      <c r="E5" s="16" t="s">
        <v>222</v>
      </c>
      <c r="F5" s="16" t="s">
        <v>206</v>
      </c>
      <c r="G5" s="16" t="s">
        <v>62</v>
      </c>
      <c r="H5" s="16" t="s">
        <v>46</v>
      </c>
      <c r="I5" s="16" t="s">
        <v>214</v>
      </c>
      <c r="J5" s="16" t="s">
        <v>219</v>
      </c>
      <c r="K5" s="16" t="s">
        <v>174</v>
      </c>
      <c r="L5" s="16" t="s">
        <v>57</v>
      </c>
      <c r="M5" s="16" t="s">
        <v>329</v>
      </c>
      <c r="N5" s="16" t="s">
        <v>274</v>
      </c>
      <c r="O5" s="16" t="s">
        <v>368</v>
      </c>
      <c r="P5" s="16" t="s">
        <v>299</v>
      </c>
      <c r="Q5" s="17" t="s">
        <v>369</v>
      </c>
      <c r="R5" s="18" t="s">
        <v>183</v>
      </c>
      <c r="S5" s="23"/>
      <c r="T5" s="14"/>
      <c r="U5" s="20" t="s">
        <v>183</v>
      </c>
      <c r="V5" s="24" t="s">
        <v>370</v>
      </c>
    </row>
    <row r="6" spans="1:22" ht="15.95" customHeight="1">
      <c r="A6" s="31" t="s">
        <v>60</v>
      </c>
      <c r="B6" s="16" t="s">
        <v>113</v>
      </c>
      <c r="C6" s="16" t="s">
        <v>251</v>
      </c>
      <c r="D6" s="16" t="s">
        <v>284</v>
      </c>
      <c r="E6" s="16" t="s">
        <v>223</v>
      </c>
      <c r="F6" s="16" t="s">
        <v>372</v>
      </c>
      <c r="G6" s="16" t="s">
        <v>63</v>
      </c>
      <c r="H6" s="16" t="s">
        <v>373</v>
      </c>
      <c r="I6" s="16" t="s">
        <v>213</v>
      </c>
      <c r="J6" s="16" t="s">
        <v>374</v>
      </c>
      <c r="K6" s="16" t="s">
        <v>175</v>
      </c>
      <c r="L6" s="16" t="s">
        <v>375</v>
      </c>
      <c r="M6" s="16" t="s">
        <v>15</v>
      </c>
      <c r="N6" s="16" t="s">
        <v>275</v>
      </c>
      <c r="O6" s="16" t="s">
        <v>154</v>
      </c>
      <c r="P6" s="16" t="s">
        <v>376</v>
      </c>
      <c r="Q6" s="17" t="s">
        <v>377</v>
      </c>
      <c r="R6" s="18" t="s">
        <v>184</v>
      </c>
      <c r="S6" s="23"/>
      <c r="T6" s="14"/>
      <c r="U6" s="20" t="s">
        <v>184</v>
      </c>
      <c r="V6" s="24" t="s">
        <v>378</v>
      </c>
    </row>
    <row r="7" spans="1:22" ht="15.95" customHeight="1">
      <c r="A7" s="31" t="s">
        <v>71</v>
      </c>
      <c r="B7" s="16" t="s">
        <v>313</v>
      </c>
      <c r="C7" s="16" t="s">
        <v>250</v>
      </c>
      <c r="D7" s="16" t="s">
        <v>287</v>
      </c>
      <c r="E7" s="16" t="s">
        <v>225</v>
      </c>
      <c r="F7" s="16" t="s">
        <v>208</v>
      </c>
      <c r="G7" s="16" t="s">
        <v>379</v>
      </c>
      <c r="H7" s="25"/>
      <c r="I7" s="25" t="s">
        <v>335</v>
      </c>
      <c r="J7" s="25"/>
      <c r="K7" s="16" t="s">
        <v>176</v>
      </c>
      <c r="L7" s="16" t="s">
        <v>59</v>
      </c>
      <c r="M7" s="16" t="s">
        <v>16</v>
      </c>
      <c r="N7" s="16" t="s">
        <v>266</v>
      </c>
      <c r="O7" s="16" t="s">
        <v>380</v>
      </c>
      <c r="P7" s="16" t="s">
        <v>381</v>
      </c>
      <c r="Q7" s="17" t="s">
        <v>90</v>
      </c>
      <c r="R7" s="18" t="s">
        <v>185</v>
      </c>
      <c r="S7" s="23"/>
      <c r="T7" s="14"/>
      <c r="U7" s="20" t="s">
        <v>185</v>
      </c>
      <c r="V7" s="24" t="s">
        <v>382</v>
      </c>
    </row>
    <row r="8" spans="1:22" ht="15.95" customHeight="1">
      <c r="A8" s="31" t="s">
        <v>132</v>
      </c>
      <c r="B8" s="16" t="s">
        <v>314</v>
      </c>
      <c r="C8" s="16" t="s">
        <v>264</v>
      </c>
      <c r="D8" s="16" t="s">
        <v>294</v>
      </c>
      <c r="E8" s="16" t="s">
        <v>224</v>
      </c>
      <c r="F8" s="16" t="s">
        <v>205</v>
      </c>
      <c r="G8" s="16" t="s">
        <v>383</v>
      </c>
      <c r="H8" s="25"/>
      <c r="I8" s="25" t="s">
        <v>334</v>
      </c>
      <c r="J8" s="25"/>
      <c r="K8" s="16" t="s">
        <v>177</v>
      </c>
      <c r="L8" s="16" t="s">
        <v>384</v>
      </c>
      <c r="M8" s="16" t="s">
        <v>36</v>
      </c>
      <c r="N8" s="16" t="s">
        <v>542</v>
      </c>
      <c r="O8" s="16" t="s">
        <v>385</v>
      </c>
      <c r="P8" s="16" t="s">
        <v>386</v>
      </c>
      <c r="Q8" s="26" t="s">
        <v>387</v>
      </c>
      <c r="R8" s="18" t="s">
        <v>186</v>
      </c>
      <c r="S8" s="23"/>
      <c r="T8" s="14"/>
      <c r="U8" s="20" t="s">
        <v>186</v>
      </c>
      <c r="V8" s="24" t="s">
        <v>388</v>
      </c>
    </row>
    <row r="9" spans="1:22" ht="15.95" customHeight="1">
      <c r="A9" s="34" t="s">
        <v>156</v>
      </c>
      <c r="B9" s="16" t="s">
        <v>114</v>
      </c>
      <c r="C9" s="16" t="s">
        <v>371</v>
      </c>
      <c r="D9" s="16" t="s">
        <v>290</v>
      </c>
      <c r="E9" s="16" t="s">
        <v>226</v>
      </c>
      <c r="F9" s="16" t="s">
        <v>211</v>
      </c>
      <c r="G9" s="16" t="s">
        <v>64</v>
      </c>
      <c r="H9" s="25"/>
      <c r="I9" s="25" t="s">
        <v>333</v>
      </c>
      <c r="J9" s="25"/>
      <c r="K9" s="16" t="s">
        <v>178</v>
      </c>
      <c r="L9" s="16" t="s">
        <v>390</v>
      </c>
      <c r="M9" s="16" t="s">
        <v>391</v>
      </c>
      <c r="N9" s="16" t="s">
        <v>272</v>
      </c>
      <c r="O9" s="16" t="s">
        <v>135</v>
      </c>
      <c r="P9" s="16" t="s">
        <v>392</v>
      </c>
      <c r="Q9" s="26" t="s">
        <v>393</v>
      </c>
      <c r="R9" s="18" t="s">
        <v>187</v>
      </c>
      <c r="S9" s="23"/>
      <c r="T9" s="14"/>
      <c r="U9" s="20" t="s">
        <v>187</v>
      </c>
      <c r="V9" s="24" t="s">
        <v>394</v>
      </c>
    </row>
    <row r="10" spans="1:22" ht="15.95" customHeight="1">
      <c r="A10" s="34" t="s">
        <v>179</v>
      </c>
      <c r="B10" s="16" t="s">
        <v>115</v>
      </c>
      <c r="C10" s="16" t="s">
        <v>247</v>
      </c>
      <c r="D10" s="16" t="s">
        <v>293</v>
      </c>
      <c r="E10" s="16" t="s">
        <v>397</v>
      </c>
      <c r="F10" s="16" t="s">
        <v>197</v>
      </c>
      <c r="G10" s="16" t="s">
        <v>65</v>
      </c>
      <c r="H10" s="25"/>
      <c r="I10" s="25"/>
      <c r="J10" s="25"/>
      <c r="K10" s="16" t="s">
        <v>158</v>
      </c>
      <c r="L10" s="16" t="s">
        <v>58</v>
      </c>
      <c r="M10" s="16" t="s">
        <v>17</v>
      </c>
      <c r="N10" s="16" t="s">
        <v>267</v>
      </c>
      <c r="O10" s="16" t="s">
        <v>136</v>
      </c>
      <c r="P10" s="16" t="s">
        <v>301</v>
      </c>
      <c r="Q10" s="26" t="s">
        <v>85</v>
      </c>
      <c r="R10" s="18" t="s">
        <v>188</v>
      </c>
      <c r="S10" s="19"/>
      <c r="T10" s="14"/>
      <c r="U10" s="20" t="s">
        <v>188</v>
      </c>
      <c r="V10" s="21" t="s">
        <v>398</v>
      </c>
    </row>
    <row r="11" spans="1:22" ht="15.95" customHeight="1">
      <c r="A11" s="34" t="s">
        <v>195</v>
      </c>
      <c r="B11" s="16" t="s">
        <v>116</v>
      </c>
      <c r="C11" s="16" t="s">
        <v>353</v>
      </c>
      <c r="D11" s="16" t="s">
        <v>396</v>
      </c>
      <c r="E11" s="16" t="s">
        <v>400</v>
      </c>
      <c r="F11" s="16" t="s">
        <v>210</v>
      </c>
      <c r="G11" s="16" t="s">
        <v>66</v>
      </c>
      <c r="H11" s="25"/>
      <c r="I11" s="25"/>
      <c r="J11" s="25"/>
      <c r="K11" s="16" t="s">
        <v>159</v>
      </c>
      <c r="L11" s="16" t="s">
        <v>56</v>
      </c>
      <c r="M11" s="16" t="s">
        <v>307</v>
      </c>
      <c r="N11" s="16" t="s">
        <v>268</v>
      </c>
      <c r="O11" s="16" t="s">
        <v>137</v>
      </c>
      <c r="P11" s="16" t="s">
        <v>401</v>
      </c>
      <c r="Q11" s="17" t="s">
        <v>402</v>
      </c>
      <c r="R11" s="18" t="s">
        <v>189</v>
      </c>
      <c r="S11" s="19"/>
      <c r="T11" s="14"/>
      <c r="U11" s="20" t="s">
        <v>189</v>
      </c>
      <c r="V11" s="21" t="s">
        <v>403</v>
      </c>
    </row>
    <row r="12" spans="1:22" ht="15.95" customHeight="1">
      <c r="A12" s="34" t="s">
        <v>212</v>
      </c>
      <c r="B12" s="16" t="s">
        <v>315</v>
      </c>
      <c r="C12" s="16" t="s">
        <v>244</v>
      </c>
      <c r="D12" s="16" t="s">
        <v>282</v>
      </c>
      <c r="E12" s="16" t="s">
        <v>404</v>
      </c>
      <c r="F12" s="16" t="s">
        <v>201</v>
      </c>
      <c r="G12" s="16" t="s">
        <v>67</v>
      </c>
      <c r="H12" s="25"/>
      <c r="I12" s="25"/>
      <c r="J12" s="25"/>
      <c r="K12" s="16" t="s">
        <v>405</v>
      </c>
      <c r="L12" s="16" t="s">
        <v>406</v>
      </c>
      <c r="M12" s="16" t="s">
        <v>411</v>
      </c>
      <c r="N12" s="16" t="s">
        <v>269</v>
      </c>
      <c r="O12" s="16" t="s">
        <v>143</v>
      </c>
      <c r="P12" s="16" t="s">
        <v>300</v>
      </c>
      <c r="Q12" s="17" t="s">
        <v>407</v>
      </c>
      <c r="R12" s="18" t="s">
        <v>190</v>
      </c>
      <c r="S12" s="19"/>
      <c r="T12" s="14"/>
      <c r="U12" s="20" t="s">
        <v>190</v>
      </c>
      <c r="V12" s="21" t="s">
        <v>408</v>
      </c>
    </row>
    <row r="13" spans="1:22" ht="15.95" customHeight="1">
      <c r="A13" s="34" t="s">
        <v>216</v>
      </c>
      <c r="B13" s="16" t="s">
        <v>316</v>
      </c>
      <c r="C13" s="16" t="s">
        <v>245</v>
      </c>
      <c r="D13" s="16" t="s">
        <v>409</v>
      </c>
      <c r="E13" s="16" t="s">
        <v>227</v>
      </c>
      <c r="F13" s="16" t="s">
        <v>410</v>
      </c>
      <c r="G13" s="16" t="s">
        <v>68</v>
      </c>
      <c r="H13" s="25"/>
      <c r="I13" s="25"/>
      <c r="J13" s="25"/>
      <c r="K13" s="16" t="s">
        <v>161</v>
      </c>
      <c r="L13" s="16" t="s">
        <v>55</v>
      </c>
      <c r="M13" s="16" t="s">
        <v>308</v>
      </c>
      <c r="N13" s="16" t="s">
        <v>270</v>
      </c>
      <c r="O13" s="16" t="s">
        <v>141</v>
      </c>
      <c r="P13" s="16" t="s">
        <v>412</v>
      </c>
      <c r="Q13" s="26" t="s">
        <v>413</v>
      </c>
      <c r="R13" s="18" t="s">
        <v>414</v>
      </c>
      <c r="S13" s="19"/>
      <c r="T13" s="14"/>
      <c r="U13" s="20" t="s">
        <v>414</v>
      </c>
      <c r="V13" s="21" t="s">
        <v>415</v>
      </c>
    </row>
    <row r="14" spans="1:22" ht="15.95" customHeight="1">
      <c r="A14" s="31" t="s">
        <v>220</v>
      </c>
      <c r="B14" s="16" t="s">
        <v>118</v>
      </c>
      <c r="C14" s="16" t="s">
        <v>246</v>
      </c>
      <c r="D14" s="16" t="s">
        <v>399</v>
      </c>
      <c r="E14" s="16" t="s">
        <v>416</v>
      </c>
      <c r="F14" s="16" t="s">
        <v>202</v>
      </c>
      <c r="G14" s="16" t="s">
        <v>69</v>
      </c>
      <c r="H14" s="25"/>
      <c r="I14" s="25"/>
      <c r="J14" s="25"/>
      <c r="K14" s="16" t="s">
        <v>162</v>
      </c>
      <c r="L14" s="16" t="s">
        <v>417</v>
      </c>
      <c r="M14" s="16" t="s">
        <v>37</v>
      </c>
      <c r="N14" s="16" t="s">
        <v>271</v>
      </c>
      <c r="O14" s="16" t="s">
        <v>142</v>
      </c>
      <c r="P14" s="16" t="s">
        <v>418</v>
      </c>
      <c r="Q14" s="17" t="s">
        <v>80</v>
      </c>
      <c r="R14" s="18" t="s">
        <v>419</v>
      </c>
      <c r="S14" s="19"/>
      <c r="T14" s="14"/>
      <c r="U14" s="20" t="s">
        <v>419</v>
      </c>
      <c r="V14" s="21" t="s">
        <v>420</v>
      </c>
    </row>
    <row r="15" spans="1:22" ht="15.95" customHeight="1">
      <c r="A15" s="31" t="s">
        <v>243</v>
      </c>
      <c r="B15" s="16" t="s">
        <v>119</v>
      </c>
      <c r="C15" s="16" t="s">
        <v>249</v>
      </c>
      <c r="D15" s="16" t="s">
        <v>286</v>
      </c>
      <c r="E15" s="16" t="s">
        <v>228</v>
      </c>
      <c r="F15" s="16" t="s">
        <v>204</v>
      </c>
      <c r="G15" s="16" t="s">
        <v>70</v>
      </c>
      <c r="H15" s="25"/>
      <c r="I15" s="25"/>
      <c r="J15" s="25"/>
      <c r="K15" s="16" t="s">
        <v>421</v>
      </c>
      <c r="L15" s="16" t="s">
        <v>54</v>
      </c>
      <c r="M15" s="16" t="s">
        <v>430</v>
      </c>
      <c r="N15" s="16" t="s">
        <v>278</v>
      </c>
      <c r="O15" s="16" t="s">
        <v>422</v>
      </c>
      <c r="P15" s="16" t="s">
        <v>423</v>
      </c>
      <c r="Q15" s="17" t="s">
        <v>424</v>
      </c>
      <c r="R15" s="18" t="s">
        <v>191</v>
      </c>
      <c r="S15" s="19"/>
      <c r="T15" s="14"/>
      <c r="U15" s="20" t="s">
        <v>425</v>
      </c>
      <c r="V15" s="21" t="s">
        <v>426</v>
      </c>
    </row>
    <row r="16" spans="1:22" ht="15.95" customHeight="1">
      <c r="A16" s="31" t="s">
        <v>265</v>
      </c>
      <c r="B16" s="16" t="s">
        <v>117</v>
      </c>
      <c r="C16" s="16" t="s">
        <v>395</v>
      </c>
      <c r="D16" s="16" t="s">
        <v>295</v>
      </c>
      <c r="E16" s="16" t="s">
        <v>427</v>
      </c>
      <c r="F16" s="16" t="s">
        <v>428</v>
      </c>
      <c r="G16" s="27" t="s">
        <v>322</v>
      </c>
      <c r="H16" s="25"/>
      <c r="I16" s="25"/>
      <c r="J16" s="25"/>
      <c r="K16" s="16" t="s">
        <v>165</v>
      </c>
      <c r="L16" s="16" t="s">
        <v>429</v>
      </c>
      <c r="M16" s="16" t="s">
        <v>18</v>
      </c>
      <c r="N16" s="16" t="s">
        <v>279</v>
      </c>
      <c r="O16" s="16" t="s">
        <v>431</v>
      </c>
      <c r="P16" s="16" t="s">
        <v>432</v>
      </c>
      <c r="Q16" s="22" t="s">
        <v>77</v>
      </c>
      <c r="R16" s="18" t="s">
        <v>192</v>
      </c>
      <c r="S16" s="19"/>
      <c r="T16" s="14"/>
      <c r="U16" s="20" t="s">
        <v>192</v>
      </c>
      <c r="V16" s="21" t="s">
        <v>433</v>
      </c>
    </row>
    <row r="17" spans="1:22" ht="15.95" customHeight="1">
      <c r="A17" s="34" t="s">
        <v>280</v>
      </c>
      <c r="B17" s="16" t="s">
        <v>120</v>
      </c>
      <c r="C17" s="16" t="s">
        <v>451</v>
      </c>
      <c r="D17" s="16" t="s">
        <v>389</v>
      </c>
      <c r="E17" s="16" t="s">
        <v>434</v>
      </c>
      <c r="F17" s="16" t="s">
        <v>203</v>
      </c>
      <c r="G17" s="27" t="s">
        <v>323</v>
      </c>
      <c r="H17" s="25"/>
      <c r="I17" s="25"/>
      <c r="J17" s="25"/>
      <c r="K17" s="16" t="s">
        <v>164</v>
      </c>
      <c r="L17" s="16" t="s">
        <v>435</v>
      </c>
      <c r="M17" s="16" t="s">
        <v>438</v>
      </c>
      <c r="N17" s="16"/>
      <c r="O17" s="16" t="s">
        <v>138</v>
      </c>
      <c r="P17" s="16" t="s">
        <v>302</v>
      </c>
      <c r="Q17" s="22" t="s">
        <v>76</v>
      </c>
      <c r="R17" s="18" t="s">
        <v>193</v>
      </c>
      <c r="S17" s="19"/>
      <c r="T17" s="14"/>
      <c r="U17" s="20" t="s">
        <v>193</v>
      </c>
      <c r="V17" s="21" t="s">
        <v>436</v>
      </c>
    </row>
    <row r="18" spans="1:22" ht="15.95" customHeight="1">
      <c r="A18" s="34" t="s">
        <v>298</v>
      </c>
      <c r="B18" s="16" t="s">
        <v>121</v>
      </c>
      <c r="C18" s="16" t="s">
        <v>248</v>
      </c>
      <c r="D18" s="16" t="s">
        <v>291</v>
      </c>
      <c r="E18" s="16" t="s">
        <v>437</v>
      </c>
      <c r="F18" s="16" t="s">
        <v>198</v>
      </c>
      <c r="G18" s="16" t="s">
        <v>319</v>
      </c>
      <c r="H18" s="25"/>
      <c r="I18" s="25"/>
      <c r="J18" s="25"/>
      <c r="K18" s="16" t="s">
        <v>160</v>
      </c>
      <c r="L18" s="16" t="s">
        <v>51</v>
      </c>
      <c r="M18" s="16" t="s">
        <v>40</v>
      </c>
      <c r="N18" s="25"/>
      <c r="O18" s="16" t="s">
        <v>139</v>
      </c>
      <c r="P18" s="16" t="s">
        <v>303</v>
      </c>
      <c r="Q18" s="22" t="s">
        <v>75</v>
      </c>
      <c r="R18" s="18" t="s">
        <v>194</v>
      </c>
      <c r="S18" s="19"/>
      <c r="T18" s="14"/>
      <c r="U18" s="20" t="s">
        <v>194</v>
      </c>
      <c r="V18" s="21" t="s">
        <v>439</v>
      </c>
    </row>
    <row r="19" spans="1:22" ht="15.95" customHeight="1">
      <c r="A19" s="107" t="s">
        <v>553</v>
      </c>
      <c r="B19" s="16" t="s">
        <v>122</v>
      </c>
      <c r="C19" s="16" t="s">
        <v>254</v>
      </c>
      <c r="D19" s="16" t="s">
        <v>292</v>
      </c>
      <c r="E19" s="16" t="s">
        <v>440</v>
      </c>
      <c r="F19" s="16" t="s">
        <v>209</v>
      </c>
      <c r="G19" s="27" t="s">
        <v>324</v>
      </c>
      <c r="H19" s="25"/>
      <c r="I19" s="25"/>
      <c r="J19" s="25"/>
      <c r="K19" s="16" t="s">
        <v>163</v>
      </c>
      <c r="L19" s="16" t="s">
        <v>50</v>
      </c>
      <c r="M19" s="16" t="s">
        <v>39</v>
      </c>
      <c r="N19" s="25"/>
      <c r="O19" s="16" t="s">
        <v>140</v>
      </c>
      <c r="P19" s="25"/>
      <c r="Q19" s="22" t="s">
        <v>74</v>
      </c>
      <c r="R19" s="18" t="s">
        <v>441</v>
      </c>
      <c r="S19" s="19"/>
      <c r="T19" s="14"/>
      <c r="U19" s="20" t="s">
        <v>441</v>
      </c>
      <c r="V19" s="21" t="s">
        <v>442</v>
      </c>
    </row>
    <row r="20" spans="1:22" ht="15.95" customHeight="1">
      <c r="A20" s="35"/>
      <c r="B20" s="16" t="s">
        <v>123</v>
      </c>
      <c r="C20" s="16" t="s">
        <v>255</v>
      </c>
      <c r="D20" s="16" t="s">
        <v>289</v>
      </c>
      <c r="E20" s="16" t="s">
        <v>231</v>
      </c>
      <c r="F20" s="16" t="s">
        <v>199</v>
      </c>
      <c r="G20" s="27" t="s">
        <v>325</v>
      </c>
      <c r="H20" s="25"/>
      <c r="I20" s="25"/>
      <c r="J20" s="25"/>
      <c r="K20" s="16" t="s">
        <v>167</v>
      </c>
      <c r="L20" s="16" t="s">
        <v>443</v>
      </c>
      <c r="M20" s="16" t="s">
        <v>19</v>
      </c>
      <c r="N20" s="25"/>
      <c r="O20" s="16" t="s">
        <v>134</v>
      </c>
      <c r="P20" s="25"/>
      <c r="Q20" s="22" t="s">
        <v>78</v>
      </c>
      <c r="R20" s="32"/>
      <c r="S20" s="32"/>
      <c r="T20" s="14"/>
      <c r="U20" s="15"/>
      <c r="V20" s="15"/>
    </row>
    <row r="21" spans="1:22" ht="15.95" customHeight="1">
      <c r="A21" s="32"/>
      <c r="B21" s="16" t="s">
        <v>124</v>
      </c>
      <c r="C21" s="16" t="s">
        <v>256</v>
      </c>
      <c r="D21" s="16" t="s">
        <v>297</v>
      </c>
      <c r="E21" s="16" t="s">
        <v>232</v>
      </c>
      <c r="F21" s="16" t="s">
        <v>332</v>
      </c>
      <c r="G21" s="27" t="s">
        <v>320</v>
      </c>
      <c r="H21" s="25"/>
      <c r="I21" s="25"/>
      <c r="J21" s="25"/>
      <c r="K21" s="16" t="s">
        <v>166</v>
      </c>
      <c r="L21" s="16" t="s">
        <v>444</v>
      </c>
      <c r="M21" s="16" t="s">
        <v>41</v>
      </c>
      <c r="N21" s="25"/>
      <c r="O21" s="16" t="s">
        <v>133</v>
      </c>
      <c r="P21" s="25"/>
      <c r="Q21" s="22" t="s">
        <v>79</v>
      </c>
      <c r="R21" s="32"/>
      <c r="S21" s="32"/>
      <c r="T21" s="14"/>
      <c r="U21" s="15"/>
      <c r="V21" s="15"/>
    </row>
    <row r="22" spans="1:22" ht="15.95" customHeight="1">
      <c r="A22" s="32"/>
      <c r="B22" s="16" t="s">
        <v>125</v>
      </c>
      <c r="C22" s="16" t="s">
        <v>252</v>
      </c>
      <c r="D22" s="16" t="s">
        <v>296</v>
      </c>
      <c r="E22" s="16" t="s">
        <v>445</v>
      </c>
      <c r="F22" s="16" t="s">
        <v>200</v>
      </c>
      <c r="G22" s="27" t="s">
        <v>318</v>
      </c>
      <c r="H22" s="25"/>
      <c r="I22" s="25"/>
      <c r="J22" s="25"/>
      <c r="K22" s="16" t="s">
        <v>168</v>
      </c>
      <c r="L22" s="16" t="s">
        <v>446</v>
      </c>
      <c r="M22" s="16" t="s">
        <v>38</v>
      </c>
      <c r="N22" s="25"/>
      <c r="O22" s="16" t="s">
        <v>337</v>
      </c>
      <c r="P22" s="25"/>
      <c r="Q22" s="17" t="s">
        <v>447</v>
      </c>
      <c r="R22" s="32"/>
      <c r="S22" s="32"/>
      <c r="T22" s="14"/>
      <c r="U22" s="15"/>
      <c r="V22" s="15"/>
    </row>
    <row r="23" spans="1:22" ht="15.95" customHeight="1">
      <c r="A23" s="32"/>
      <c r="B23" s="16" t="s">
        <v>126</v>
      </c>
      <c r="C23" s="16" t="s">
        <v>263</v>
      </c>
      <c r="D23" s="25" t="s">
        <v>544</v>
      </c>
      <c r="E23" s="16" t="s">
        <v>448</v>
      </c>
      <c r="F23" s="25" t="s">
        <v>330</v>
      </c>
      <c r="G23" s="28"/>
      <c r="H23" s="25"/>
      <c r="I23" s="25"/>
      <c r="J23" s="25"/>
      <c r="K23" s="16" t="s">
        <v>169</v>
      </c>
      <c r="L23" s="16" t="s">
        <v>52</v>
      </c>
      <c r="M23" s="16" t="s">
        <v>20</v>
      </c>
      <c r="N23" s="25"/>
      <c r="O23" s="16" t="s">
        <v>449</v>
      </c>
      <c r="P23" s="25"/>
      <c r="Q23" s="26" t="s">
        <v>88</v>
      </c>
      <c r="R23" s="32"/>
      <c r="S23" s="32"/>
      <c r="T23" s="14"/>
      <c r="U23" s="15"/>
      <c r="V23" s="15"/>
    </row>
    <row r="24" spans="1:22" ht="15.95" customHeight="1">
      <c r="A24" s="32"/>
      <c r="B24" s="16" t="s">
        <v>127</v>
      </c>
      <c r="C24" s="16" t="s">
        <v>257</v>
      </c>
      <c r="D24" s="25"/>
      <c r="E24" s="16" t="s">
        <v>233</v>
      </c>
      <c r="F24" s="25" t="s">
        <v>331</v>
      </c>
      <c r="G24" s="28"/>
      <c r="H24" s="25"/>
      <c r="I24" s="25"/>
      <c r="J24" s="25"/>
      <c r="K24" s="16" t="s">
        <v>170</v>
      </c>
      <c r="L24" s="16" t="s">
        <v>48</v>
      </c>
      <c r="M24" s="16" t="s">
        <v>309</v>
      </c>
      <c r="N24" s="25"/>
      <c r="O24" s="16" t="s">
        <v>147</v>
      </c>
      <c r="P24" s="25"/>
      <c r="Q24" s="26" t="s">
        <v>73</v>
      </c>
      <c r="R24" s="32"/>
      <c r="S24" s="32"/>
      <c r="T24" s="14"/>
      <c r="U24" s="15"/>
      <c r="V24" s="15"/>
    </row>
    <row r="25" spans="1:22" ht="15.95" customHeight="1">
      <c r="A25" s="32"/>
      <c r="B25" s="16" t="s">
        <v>450</v>
      </c>
      <c r="C25" s="16" t="s">
        <v>253</v>
      </c>
      <c r="D25" s="25"/>
      <c r="E25" s="16" t="s">
        <v>452</v>
      </c>
      <c r="F25" s="16" t="s">
        <v>453</v>
      </c>
      <c r="G25" s="25"/>
      <c r="H25" s="25"/>
      <c r="I25" s="25"/>
      <c r="J25" s="25"/>
      <c r="K25" s="16" t="s">
        <v>157</v>
      </c>
      <c r="L25" s="16" t="s">
        <v>49</v>
      </c>
      <c r="M25" s="16" t="s">
        <v>21</v>
      </c>
      <c r="N25" s="25"/>
      <c r="O25" s="16" t="s">
        <v>454</v>
      </c>
      <c r="P25" s="25"/>
      <c r="Q25" s="26" t="s">
        <v>455</v>
      </c>
      <c r="R25" s="32"/>
      <c r="S25" s="32"/>
      <c r="T25" s="14"/>
      <c r="U25" s="15"/>
      <c r="V25" s="15"/>
    </row>
    <row r="26" spans="1:22" ht="15.95" customHeight="1">
      <c r="A26" s="32"/>
      <c r="B26" s="16" t="s">
        <v>128</v>
      </c>
      <c r="C26" s="16" t="s">
        <v>258</v>
      </c>
      <c r="D26" s="25"/>
      <c r="E26" s="16" t="s">
        <v>234</v>
      </c>
      <c r="F26" s="26" t="s">
        <v>196</v>
      </c>
      <c r="G26" s="25"/>
      <c r="H26" s="25"/>
      <c r="I26" s="25"/>
      <c r="J26" s="25"/>
      <c r="K26" s="16" t="s">
        <v>171</v>
      </c>
      <c r="L26" s="16" t="s">
        <v>456</v>
      </c>
      <c r="M26" s="16" t="s">
        <v>458</v>
      </c>
      <c r="N26" s="25"/>
      <c r="O26" s="16" t="s">
        <v>145</v>
      </c>
      <c r="P26" s="25"/>
      <c r="Q26" s="17" t="s">
        <v>457</v>
      </c>
      <c r="R26" s="32"/>
      <c r="S26" s="32"/>
      <c r="T26" s="14"/>
      <c r="U26" s="15"/>
      <c r="V26" s="15"/>
    </row>
    <row r="27" spans="1:22" ht="15.95" customHeight="1">
      <c r="A27" s="32"/>
      <c r="B27" s="16" t="s">
        <v>129</v>
      </c>
      <c r="C27" s="25"/>
      <c r="D27" s="25"/>
      <c r="E27" s="16" t="s">
        <v>235</v>
      </c>
      <c r="F27" s="25"/>
      <c r="G27" s="25"/>
      <c r="H27" s="25"/>
      <c r="I27" s="25"/>
      <c r="J27" s="25"/>
      <c r="K27" s="25"/>
      <c r="L27" s="16" t="s">
        <v>53</v>
      </c>
      <c r="M27" s="16" t="s">
        <v>42</v>
      </c>
      <c r="N27" s="25"/>
      <c r="O27" s="16" t="s">
        <v>459</v>
      </c>
      <c r="P27" s="25"/>
      <c r="Q27" s="26" t="s">
        <v>460</v>
      </c>
      <c r="R27" s="32"/>
      <c r="S27" s="32"/>
      <c r="T27" s="14"/>
      <c r="U27" s="15"/>
      <c r="V27" s="15"/>
    </row>
    <row r="28" spans="1:22" ht="15.95" customHeight="1">
      <c r="A28" s="32"/>
      <c r="B28" s="16" t="s">
        <v>461</v>
      </c>
      <c r="C28" s="25"/>
      <c r="D28" s="25"/>
      <c r="E28" s="16" t="s">
        <v>236</v>
      </c>
      <c r="F28" s="25"/>
      <c r="G28" s="25"/>
      <c r="H28" s="25"/>
      <c r="I28" s="25"/>
      <c r="J28" s="25"/>
      <c r="K28" s="25"/>
      <c r="L28" s="16" t="s">
        <v>462</v>
      </c>
      <c r="M28" s="16" t="s">
        <v>22</v>
      </c>
      <c r="N28" s="25"/>
      <c r="O28" s="16" t="s">
        <v>146</v>
      </c>
      <c r="P28" s="25"/>
      <c r="Q28" s="26" t="s">
        <v>92</v>
      </c>
      <c r="R28" s="32"/>
      <c r="S28" s="32"/>
      <c r="T28" s="14"/>
      <c r="U28" s="15"/>
      <c r="V28" s="15"/>
    </row>
    <row r="29" spans="1:22" ht="15.95" customHeight="1">
      <c r="A29" s="32"/>
      <c r="B29" s="16" t="s">
        <v>130</v>
      </c>
      <c r="C29" s="25"/>
      <c r="D29" s="25"/>
      <c r="E29" s="16" t="s">
        <v>237</v>
      </c>
      <c r="F29" s="25"/>
      <c r="G29" s="25"/>
      <c r="H29" s="25"/>
      <c r="I29" s="25"/>
      <c r="J29" s="25"/>
      <c r="K29" s="25"/>
      <c r="L29" s="25"/>
      <c r="M29" s="16" t="s">
        <v>23</v>
      </c>
      <c r="N29" s="25"/>
      <c r="O29" s="16" t="s">
        <v>144</v>
      </c>
      <c r="P29" s="25"/>
      <c r="Q29" s="22" t="s">
        <v>463</v>
      </c>
      <c r="R29" s="32"/>
      <c r="S29" s="32"/>
      <c r="T29" s="14"/>
      <c r="U29" s="15"/>
      <c r="V29" s="15"/>
    </row>
    <row r="30" spans="1:22" ht="15.95" customHeight="1">
      <c r="A30" s="32"/>
      <c r="B30" s="16" t="s">
        <v>131</v>
      </c>
      <c r="C30" s="25"/>
      <c r="D30" s="25"/>
      <c r="E30" s="16" t="s">
        <v>238</v>
      </c>
      <c r="F30" s="25"/>
      <c r="G30" s="25"/>
      <c r="H30" s="25"/>
      <c r="I30" s="25"/>
      <c r="J30" s="25"/>
      <c r="K30" s="25"/>
      <c r="L30" s="25"/>
      <c r="M30" s="16" t="s">
        <v>25</v>
      </c>
      <c r="N30" s="25"/>
      <c r="O30" s="16" t="s">
        <v>464</v>
      </c>
      <c r="P30" s="25"/>
      <c r="Q30" s="26" t="s">
        <v>91</v>
      </c>
      <c r="R30" s="32"/>
      <c r="S30" s="32"/>
      <c r="T30" s="14"/>
      <c r="U30" s="15"/>
      <c r="V30" s="15"/>
    </row>
    <row r="31" spans="1:22" ht="15.95" customHeight="1">
      <c r="A31" s="32"/>
      <c r="B31" s="16" t="s">
        <v>99</v>
      </c>
      <c r="C31" s="25"/>
      <c r="D31" s="25"/>
      <c r="E31" s="16" t="s">
        <v>465</v>
      </c>
      <c r="F31" s="25"/>
      <c r="G31" s="25"/>
      <c r="H31" s="25"/>
      <c r="I31" s="25"/>
      <c r="J31" s="25"/>
      <c r="K31" s="25"/>
      <c r="L31" s="25"/>
      <c r="M31" s="16" t="s">
        <v>26</v>
      </c>
      <c r="N31" s="25"/>
      <c r="O31" s="16" t="s">
        <v>151</v>
      </c>
      <c r="P31" s="25"/>
      <c r="Q31" s="26" t="s">
        <v>409</v>
      </c>
      <c r="R31" s="32"/>
      <c r="S31" s="32"/>
      <c r="T31" s="14"/>
      <c r="U31" s="15"/>
      <c r="V31" s="15"/>
    </row>
    <row r="32" spans="1:22" ht="15.95" customHeight="1">
      <c r="A32" s="32"/>
      <c r="B32" s="16" t="s">
        <v>100</v>
      </c>
      <c r="C32" s="25"/>
      <c r="D32" s="25"/>
      <c r="E32" s="16" t="s">
        <v>239</v>
      </c>
      <c r="F32" s="25"/>
      <c r="G32" s="25"/>
      <c r="H32" s="25"/>
      <c r="I32" s="25"/>
      <c r="J32" s="25"/>
      <c r="K32" s="25"/>
      <c r="L32" s="25"/>
      <c r="M32" s="16" t="s">
        <v>27</v>
      </c>
      <c r="N32" s="25"/>
      <c r="O32" s="16" t="s">
        <v>149</v>
      </c>
      <c r="P32" s="25"/>
      <c r="Q32" s="17" t="s">
        <v>466</v>
      </c>
      <c r="R32" s="32"/>
      <c r="S32" s="32"/>
      <c r="T32" s="14"/>
      <c r="U32" s="15"/>
      <c r="V32" s="15"/>
    </row>
    <row r="33" spans="1:22" ht="15.95" customHeight="1">
      <c r="A33" s="32"/>
      <c r="B33" s="16" t="s">
        <v>101</v>
      </c>
      <c r="C33" s="25"/>
      <c r="D33" s="25"/>
      <c r="E33" s="16" t="s">
        <v>240</v>
      </c>
      <c r="F33" s="25"/>
      <c r="G33" s="25"/>
      <c r="H33" s="25"/>
      <c r="I33" s="25"/>
      <c r="J33" s="25"/>
      <c r="K33" s="25"/>
      <c r="L33" s="25"/>
      <c r="M33" s="16" t="s">
        <v>470</v>
      </c>
      <c r="N33" s="25"/>
      <c r="O33" s="16" t="s">
        <v>150</v>
      </c>
      <c r="P33" s="25"/>
      <c r="Q33" s="17" t="s">
        <v>467</v>
      </c>
      <c r="R33" s="32"/>
      <c r="S33" s="32"/>
      <c r="T33" s="14"/>
      <c r="U33" s="15"/>
      <c r="V33" s="15"/>
    </row>
    <row r="34" spans="1:22" ht="15.95" customHeight="1">
      <c r="A34" s="32"/>
      <c r="B34" s="16" t="s">
        <v>468</v>
      </c>
      <c r="C34" s="25"/>
      <c r="D34" s="25"/>
      <c r="E34" s="16" t="s">
        <v>469</v>
      </c>
      <c r="F34" s="25"/>
      <c r="G34" s="25"/>
      <c r="H34" s="25"/>
      <c r="I34" s="25"/>
      <c r="J34" s="25"/>
      <c r="K34" s="25"/>
      <c r="L34" s="25"/>
      <c r="M34" s="16" t="s">
        <v>28</v>
      </c>
      <c r="N34" s="25"/>
      <c r="O34" s="16" t="s">
        <v>471</v>
      </c>
      <c r="P34" s="25"/>
      <c r="Q34" s="26" t="s">
        <v>472</v>
      </c>
      <c r="R34" s="32"/>
      <c r="S34" s="32"/>
      <c r="T34" s="14"/>
      <c r="U34" s="15"/>
      <c r="V34" s="15"/>
    </row>
    <row r="35" spans="1:22" ht="15.95" customHeight="1">
      <c r="A35" s="32"/>
      <c r="B35" s="16" t="s">
        <v>102</v>
      </c>
      <c r="C35" s="25"/>
      <c r="D35" s="25"/>
      <c r="E35" s="16" t="s">
        <v>241</v>
      </c>
      <c r="F35" s="25"/>
      <c r="G35" s="25"/>
      <c r="H35" s="25"/>
      <c r="I35" s="25"/>
      <c r="J35" s="25"/>
      <c r="K35" s="25"/>
      <c r="L35" s="25"/>
      <c r="M35" s="16" t="s">
        <v>29</v>
      </c>
      <c r="N35" s="25"/>
      <c r="O35" s="16" t="s">
        <v>336</v>
      </c>
      <c r="P35" s="25"/>
      <c r="Q35" s="26" t="s">
        <v>72</v>
      </c>
      <c r="R35" s="32"/>
      <c r="S35" s="32"/>
      <c r="T35" s="14"/>
      <c r="U35" s="15"/>
      <c r="V35" s="15"/>
    </row>
    <row r="36" spans="1:22" ht="15.95" customHeight="1">
      <c r="A36" s="32"/>
      <c r="B36" s="16" t="s">
        <v>103</v>
      </c>
      <c r="C36" s="25"/>
      <c r="D36" s="25"/>
      <c r="E36" s="16" t="s">
        <v>242</v>
      </c>
      <c r="F36" s="25"/>
      <c r="G36" s="25"/>
      <c r="H36" s="25"/>
      <c r="I36" s="25"/>
      <c r="J36" s="25"/>
      <c r="K36" s="25"/>
      <c r="L36" s="25"/>
      <c r="M36" s="16" t="s">
        <v>474</v>
      </c>
      <c r="N36" s="25"/>
      <c r="O36" s="16" t="s">
        <v>148</v>
      </c>
      <c r="P36" s="25"/>
      <c r="Q36" s="26" t="s">
        <v>473</v>
      </c>
      <c r="R36" s="32"/>
      <c r="S36" s="32"/>
      <c r="T36" s="14"/>
      <c r="U36" s="15"/>
      <c r="V36" s="15"/>
    </row>
    <row r="37" spans="1:22" ht="15.95" customHeight="1">
      <c r="A37" s="32"/>
      <c r="B37" s="16" t="s">
        <v>104</v>
      </c>
      <c r="C37" s="25"/>
      <c r="D37" s="25"/>
      <c r="E37" s="16" t="s">
        <v>229</v>
      </c>
      <c r="F37" s="25"/>
      <c r="G37" s="25"/>
      <c r="H37" s="25"/>
      <c r="I37" s="25"/>
      <c r="J37" s="25"/>
      <c r="K37" s="25"/>
      <c r="L37" s="25"/>
      <c r="M37" s="16" t="s">
        <v>24</v>
      </c>
      <c r="N37" s="25"/>
      <c r="O37" s="16" t="s">
        <v>152</v>
      </c>
      <c r="P37" s="25"/>
      <c r="Q37" s="17" t="s">
        <v>475</v>
      </c>
      <c r="R37" s="32"/>
      <c r="S37" s="32"/>
      <c r="T37" s="14"/>
      <c r="U37" s="15"/>
      <c r="V37" s="15"/>
    </row>
    <row r="38" spans="1:22" ht="15.95" customHeight="1">
      <c r="A38" s="32"/>
      <c r="B38" s="16" t="s">
        <v>105</v>
      </c>
      <c r="C38" s="25"/>
      <c r="D38" s="25"/>
      <c r="E38" s="16" t="s">
        <v>230</v>
      </c>
      <c r="F38" s="25"/>
      <c r="G38" s="25"/>
      <c r="H38" s="25"/>
      <c r="I38" s="25"/>
      <c r="J38" s="25"/>
      <c r="K38" s="25"/>
      <c r="L38" s="25"/>
      <c r="M38" s="16" t="s">
        <v>310</v>
      </c>
      <c r="N38" s="25"/>
      <c r="O38" s="25"/>
      <c r="P38" s="25"/>
      <c r="Q38" s="17" t="s">
        <v>476</v>
      </c>
      <c r="R38" s="32"/>
      <c r="S38" s="32"/>
      <c r="T38" s="14"/>
      <c r="U38" s="15"/>
      <c r="V38" s="15"/>
    </row>
    <row r="39" spans="1:22" ht="15.95" customHeight="1">
      <c r="A39" s="32"/>
      <c r="B39" s="16" t="s">
        <v>106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16" t="s">
        <v>479</v>
      </c>
      <c r="N39" s="25"/>
      <c r="O39" s="25"/>
      <c r="P39" s="25"/>
      <c r="Q39" s="26" t="s">
        <v>477</v>
      </c>
      <c r="R39" s="32"/>
      <c r="S39" s="32"/>
      <c r="T39" s="14"/>
      <c r="U39" s="15"/>
      <c r="V39" s="15"/>
    </row>
    <row r="40" spans="1:22" ht="15.95" customHeight="1">
      <c r="A40" s="32"/>
      <c r="B40" s="16" t="s">
        <v>478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16" t="s">
        <v>482</v>
      </c>
      <c r="N40" s="25"/>
      <c r="O40" s="25"/>
      <c r="P40" s="25"/>
      <c r="Q40" s="26" t="s">
        <v>480</v>
      </c>
      <c r="R40" s="32"/>
      <c r="S40" s="32"/>
      <c r="T40" s="14"/>
      <c r="U40" s="15"/>
      <c r="V40" s="15"/>
    </row>
    <row r="41" spans="1:22" ht="15.95" customHeight="1">
      <c r="A41" s="32"/>
      <c r="B41" s="16" t="s">
        <v>481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16" t="s">
        <v>311</v>
      </c>
      <c r="N41" s="25"/>
      <c r="O41" s="25"/>
      <c r="P41" s="25"/>
      <c r="Q41" s="26" t="s">
        <v>483</v>
      </c>
      <c r="R41" s="32"/>
      <c r="S41" s="32"/>
      <c r="T41" s="14"/>
      <c r="U41" s="15"/>
      <c r="V41" s="15"/>
    </row>
    <row r="42" spans="1:22" ht="15.95" customHeight="1">
      <c r="A42" s="32"/>
      <c r="B42" s="16" t="s">
        <v>484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2" t="s">
        <v>30</v>
      </c>
      <c r="N42" s="25"/>
      <c r="O42" s="25"/>
      <c r="P42" s="25"/>
      <c r="Q42" s="25" t="s">
        <v>86</v>
      </c>
      <c r="R42" s="32"/>
      <c r="S42" s="32"/>
      <c r="T42" s="14"/>
      <c r="U42" s="15"/>
      <c r="V42" s="15"/>
    </row>
    <row r="43" spans="1:22" ht="15.95" customHeight="1">
      <c r="A43" s="32"/>
      <c r="B43" s="16" t="s">
        <v>485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6" t="s">
        <v>33</v>
      </c>
      <c r="N43" s="25"/>
      <c r="O43" s="25"/>
      <c r="P43" s="25"/>
      <c r="Q43" s="26" t="s">
        <v>486</v>
      </c>
      <c r="R43" s="32"/>
      <c r="S43" s="32"/>
      <c r="T43" s="14"/>
      <c r="U43" s="15"/>
      <c r="V43" s="15"/>
    </row>
    <row r="44" spans="1:22" ht="15.95" customHeight="1">
      <c r="A44" s="32"/>
      <c r="B44" s="16" t="s">
        <v>487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16" t="s">
        <v>32</v>
      </c>
      <c r="N44" s="25"/>
      <c r="O44" s="25"/>
      <c r="P44" s="25"/>
      <c r="Q44" s="26" t="s">
        <v>488</v>
      </c>
      <c r="R44" s="32"/>
      <c r="S44" s="32"/>
      <c r="T44" s="14"/>
      <c r="U44" s="15"/>
      <c r="V44" s="15"/>
    </row>
    <row r="45" spans="1:22" ht="15.95" customHeight="1">
      <c r="A45" s="32"/>
      <c r="B45" s="16" t="s">
        <v>489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16" t="s">
        <v>34</v>
      </c>
      <c r="N45" s="25"/>
      <c r="O45" s="25"/>
      <c r="P45" s="25"/>
      <c r="Q45" s="17" t="s">
        <v>490</v>
      </c>
      <c r="R45" s="32"/>
      <c r="S45" s="32"/>
      <c r="T45" s="14"/>
      <c r="U45" s="15"/>
      <c r="V45" s="15"/>
    </row>
    <row r="46" spans="1:22" ht="15.95" customHeight="1">
      <c r="A46" s="32"/>
      <c r="B46" s="16" t="s">
        <v>491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16" t="s">
        <v>493</v>
      </c>
      <c r="N46" s="25"/>
      <c r="O46" s="25"/>
      <c r="P46" s="25"/>
      <c r="Q46" s="26" t="s">
        <v>96</v>
      </c>
      <c r="R46" s="32"/>
      <c r="S46" s="32"/>
      <c r="T46" s="14"/>
      <c r="U46" s="15"/>
      <c r="V46" s="15"/>
    </row>
    <row r="47" spans="1:22" ht="15.95" customHeight="1">
      <c r="A47" s="32"/>
      <c r="B47" s="16" t="s">
        <v>492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16" t="s">
        <v>494</v>
      </c>
      <c r="N47" s="25"/>
      <c r="O47" s="25"/>
      <c r="P47" s="25"/>
      <c r="Q47" s="26" t="s">
        <v>95</v>
      </c>
      <c r="R47" s="32"/>
      <c r="S47" s="32"/>
      <c r="T47" s="14"/>
      <c r="U47" s="15"/>
      <c r="V47" s="15"/>
    </row>
    <row r="48" spans="1:22" ht="15.95" customHeight="1">
      <c r="A48" s="32"/>
      <c r="B48" s="16" t="s">
        <v>107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16" t="s">
        <v>495</v>
      </c>
      <c r="N48" s="25"/>
      <c r="O48" s="25"/>
      <c r="P48" s="25"/>
      <c r="Q48" s="26" t="s">
        <v>341</v>
      </c>
      <c r="R48" s="32"/>
      <c r="S48" s="32"/>
      <c r="T48" s="14"/>
      <c r="U48" s="15"/>
      <c r="V48" s="15"/>
    </row>
    <row r="49" spans="1:22" ht="15.95" customHeight="1">
      <c r="A49" s="32"/>
      <c r="B49" s="16" t="s">
        <v>108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16" t="s">
        <v>35</v>
      </c>
      <c r="N49" s="25"/>
      <c r="O49" s="25"/>
      <c r="P49" s="25"/>
      <c r="Q49" s="17" t="s">
        <v>82</v>
      </c>
      <c r="R49" s="32"/>
      <c r="S49" s="32"/>
      <c r="T49" s="14"/>
      <c r="U49" s="15"/>
      <c r="V49" s="15"/>
    </row>
    <row r="50" spans="1:22" ht="15.95" customHeight="1">
      <c r="A50" s="32"/>
      <c r="B50" s="16" t="s">
        <v>496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16" t="s">
        <v>31</v>
      </c>
      <c r="N50" s="25"/>
      <c r="O50" s="25"/>
      <c r="P50" s="25"/>
      <c r="Q50" s="17" t="s">
        <v>94</v>
      </c>
      <c r="R50" s="32"/>
      <c r="S50" s="32"/>
      <c r="T50" s="14"/>
      <c r="U50" s="15"/>
      <c r="V50" s="15"/>
    </row>
    <row r="51" spans="1:22" ht="15.95" customHeight="1">
      <c r="A51" s="32"/>
      <c r="B51" s="16" t="s">
        <v>497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16" t="s">
        <v>6</v>
      </c>
      <c r="N51" s="25"/>
      <c r="O51" s="25"/>
      <c r="P51" s="25"/>
      <c r="Q51" s="26" t="s">
        <v>498</v>
      </c>
      <c r="R51" s="32"/>
      <c r="S51" s="32"/>
      <c r="T51" s="14"/>
      <c r="U51" s="15"/>
      <c r="V51" s="15"/>
    </row>
    <row r="52" spans="1:22" ht="15.95" customHeight="1">
      <c r="A52" s="32"/>
      <c r="B52" s="16" t="s">
        <v>499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16" t="s">
        <v>7</v>
      </c>
      <c r="N52" s="25"/>
      <c r="O52" s="25"/>
      <c r="P52" s="25"/>
      <c r="Q52" s="26" t="s">
        <v>500</v>
      </c>
      <c r="R52" s="32"/>
      <c r="S52" s="32"/>
      <c r="T52" s="14"/>
      <c r="U52" s="15"/>
      <c r="V52" s="15"/>
    </row>
    <row r="53" spans="1:22" ht="15.95" customHeight="1">
      <c r="A53" s="32"/>
      <c r="B53" s="16" t="s">
        <v>501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2" t="s">
        <v>5</v>
      </c>
      <c r="N53" s="25"/>
      <c r="O53" s="25"/>
      <c r="P53" s="25"/>
      <c r="Q53" s="17" t="s">
        <v>502</v>
      </c>
      <c r="R53" s="32"/>
      <c r="S53" s="32"/>
      <c r="T53" s="14"/>
      <c r="U53" s="15"/>
      <c r="V53" s="15"/>
    </row>
    <row r="54" spans="1:22" ht="15.95" customHeight="1">
      <c r="A54" s="32"/>
      <c r="B54" s="16" t="s">
        <v>503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16" t="s">
        <v>9</v>
      </c>
      <c r="N54" s="25"/>
      <c r="O54" s="25"/>
      <c r="P54" s="25"/>
      <c r="Q54" s="17" t="s">
        <v>504</v>
      </c>
      <c r="R54" s="32"/>
      <c r="S54" s="32"/>
      <c r="T54" s="14"/>
      <c r="U54" s="15"/>
      <c r="V54" s="15"/>
    </row>
    <row r="55" spans="1:22" ht="15.95" customHeight="1">
      <c r="A55" s="32"/>
      <c r="B55" s="16" t="s">
        <v>109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16" t="s">
        <v>8</v>
      </c>
      <c r="N55" s="25"/>
      <c r="O55" s="25"/>
      <c r="P55" s="25"/>
      <c r="Q55" s="17" t="s">
        <v>505</v>
      </c>
      <c r="R55" s="32"/>
      <c r="S55" s="32"/>
      <c r="T55" s="14"/>
      <c r="U55" s="15"/>
      <c r="V55" s="15"/>
    </row>
    <row r="56" spans="1:22" ht="15.95" customHeight="1">
      <c r="A56" s="32"/>
      <c r="B56" s="16" t="s">
        <v>506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16" t="s">
        <v>14</v>
      </c>
      <c r="N56" s="25"/>
      <c r="O56" s="25"/>
      <c r="P56" s="25"/>
      <c r="Q56" s="26" t="s">
        <v>507</v>
      </c>
      <c r="R56" s="32"/>
      <c r="S56" s="32"/>
      <c r="T56" s="14"/>
      <c r="U56" s="15"/>
      <c r="V56" s="15"/>
    </row>
    <row r="57" spans="1:22" ht="15.95" customHeight="1">
      <c r="A57" s="32"/>
      <c r="B57" s="16" t="s">
        <v>508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16" t="s">
        <v>13</v>
      </c>
      <c r="N57" s="25"/>
      <c r="O57" s="25"/>
      <c r="P57" s="25"/>
      <c r="Q57" s="17" t="s">
        <v>509</v>
      </c>
      <c r="R57" s="32"/>
      <c r="S57" s="32"/>
      <c r="T57" s="14"/>
      <c r="U57" s="15"/>
      <c r="V57" s="15"/>
    </row>
    <row r="58" spans="1:22" ht="15.95" customHeight="1">
      <c r="A58" s="32"/>
      <c r="B58" s="16" t="s">
        <v>510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16" t="s">
        <v>513</v>
      </c>
      <c r="N58" s="25"/>
      <c r="O58" s="25"/>
      <c r="P58" s="25"/>
      <c r="Q58" s="17" t="s">
        <v>511</v>
      </c>
      <c r="R58" s="32"/>
      <c r="S58" s="32"/>
      <c r="T58" s="14"/>
      <c r="U58" s="15"/>
      <c r="V58" s="15"/>
    </row>
    <row r="59" spans="1:22" ht="15.95" customHeight="1">
      <c r="A59" s="32"/>
      <c r="B59" s="16" t="s">
        <v>512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17" t="s">
        <v>514</v>
      </c>
      <c r="R59" s="32"/>
      <c r="S59" s="32"/>
      <c r="T59" s="14"/>
      <c r="U59" s="15"/>
      <c r="V59" s="15"/>
    </row>
    <row r="60" spans="1:22" ht="15.95" customHeight="1">
      <c r="A60" s="32"/>
      <c r="B60" s="22" t="s">
        <v>327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2" t="s">
        <v>87</v>
      </c>
      <c r="R60" s="32"/>
      <c r="S60" s="32"/>
      <c r="T60" s="14"/>
      <c r="U60" s="15"/>
      <c r="V60" s="15"/>
    </row>
    <row r="61" spans="1:22" ht="15.95" customHeight="1">
      <c r="A61" s="32"/>
      <c r="B61" s="22" t="s">
        <v>328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17" t="s">
        <v>515</v>
      </c>
      <c r="R61" s="32"/>
      <c r="S61" s="32"/>
      <c r="T61" s="14"/>
      <c r="U61" s="15"/>
      <c r="V61" s="15"/>
    </row>
    <row r="62" spans="1:22" ht="15.95" customHeight="1">
      <c r="A62" s="32"/>
      <c r="B62" s="22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6" t="s">
        <v>516</v>
      </c>
      <c r="R62" s="32"/>
      <c r="S62" s="32"/>
      <c r="T62" s="14"/>
      <c r="U62" s="15"/>
      <c r="V62" s="15"/>
    </row>
    <row r="63" spans="1:22" ht="15.95" customHeight="1">
      <c r="A63" s="32"/>
      <c r="B63" s="22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6" t="s">
        <v>517</v>
      </c>
      <c r="R63" s="32"/>
      <c r="S63" s="32"/>
      <c r="T63" s="14"/>
      <c r="U63" s="15"/>
      <c r="V63" s="15"/>
    </row>
    <row r="64" spans="1:22" ht="15.95" customHeight="1">
      <c r="A64" s="32"/>
      <c r="B64" s="22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6" t="s">
        <v>518</v>
      </c>
      <c r="R64" s="32"/>
      <c r="S64" s="32"/>
      <c r="T64" s="14"/>
      <c r="U64" s="15"/>
      <c r="V64" s="15"/>
    </row>
    <row r="65" spans="1:22" ht="15.95" customHeight="1">
      <c r="A65" s="32"/>
      <c r="B65" s="22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17" t="s">
        <v>519</v>
      </c>
      <c r="R65" s="32"/>
      <c r="S65" s="32"/>
      <c r="T65" s="14"/>
      <c r="U65" s="15"/>
      <c r="V65" s="15"/>
    </row>
    <row r="66" spans="1:22" ht="15.95" customHeight="1">
      <c r="A66" s="32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6" t="s">
        <v>520</v>
      </c>
      <c r="R66" s="32"/>
      <c r="S66" s="32"/>
      <c r="T66" s="14"/>
      <c r="U66" s="15"/>
      <c r="V66" s="15"/>
    </row>
    <row r="67" spans="1:22" ht="15.95" customHeight="1">
      <c r="A67" s="32"/>
      <c r="B67" s="22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6" t="s">
        <v>521</v>
      </c>
      <c r="R67" s="32"/>
      <c r="S67" s="32"/>
      <c r="T67" s="14"/>
      <c r="U67" s="15"/>
      <c r="V67" s="15"/>
    </row>
    <row r="68" spans="1:22" ht="15.95" customHeight="1">
      <c r="A68" s="32"/>
      <c r="B68" s="22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17" t="s">
        <v>522</v>
      </c>
      <c r="R68" s="32"/>
      <c r="S68" s="32"/>
      <c r="T68" s="14"/>
      <c r="U68" s="15"/>
      <c r="V68" s="15"/>
    </row>
    <row r="69" spans="1:22" ht="15.95" customHeight="1">
      <c r="A69" s="32"/>
      <c r="B69" s="22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7" t="s">
        <v>523</v>
      </c>
      <c r="R69" s="32"/>
      <c r="S69" s="32"/>
      <c r="T69" s="14"/>
      <c r="U69" s="15"/>
      <c r="V69" s="15"/>
    </row>
    <row r="70" spans="1:22" ht="15.95" customHeight="1">
      <c r="A70" s="32"/>
      <c r="B70" s="22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17" t="s">
        <v>83</v>
      </c>
      <c r="R70" s="32"/>
      <c r="S70" s="32"/>
      <c r="T70" s="14"/>
      <c r="U70" s="15"/>
      <c r="V70" s="15"/>
    </row>
    <row r="71" spans="1:22" ht="15.95" customHeight="1">
      <c r="A71" s="32"/>
      <c r="B71" s="22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17" t="s">
        <v>84</v>
      </c>
      <c r="R71" s="32"/>
      <c r="S71" s="32"/>
      <c r="T71" s="14"/>
      <c r="U71" s="15"/>
      <c r="V71" s="15"/>
    </row>
    <row r="72" spans="1:22" ht="15.95" customHeight="1">
      <c r="A72" s="32"/>
      <c r="B72" s="22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17" t="s">
        <v>524</v>
      </c>
      <c r="R72" s="32"/>
      <c r="S72" s="32"/>
      <c r="T72" s="14"/>
      <c r="U72" s="15"/>
      <c r="V72" s="15"/>
    </row>
    <row r="73" spans="1:22" ht="15.95" customHeight="1">
      <c r="A73" s="32"/>
      <c r="B73" s="22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17" t="s">
        <v>525</v>
      </c>
      <c r="R73" s="32"/>
      <c r="S73" s="32"/>
      <c r="T73" s="14"/>
      <c r="U73" s="15"/>
      <c r="V73" s="15"/>
    </row>
    <row r="74" spans="1:22" ht="15.95" customHeight="1">
      <c r="A74" s="32"/>
      <c r="B74" s="22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17" t="s">
        <v>526</v>
      </c>
      <c r="R74" s="32"/>
      <c r="S74" s="32"/>
      <c r="T74" s="14"/>
      <c r="U74" s="15"/>
      <c r="V74" s="15"/>
    </row>
    <row r="75" spans="1:22" ht="15.95" customHeight="1">
      <c r="A75" s="32"/>
      <c r="B75" s="22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6" t="s">
        <v>97</v>
      </c>
      <c r="R75" s="32"/>
      <c r="S75" s="32"/>
      <c r="T75" s="14"/>
      <c r="U75" s="15"/>
      <c r="V75" s="15"/>
    </row>
    <row r="76" spans="1:22" ht="15.95" customHeight="1">
      <c r="A76" s="32"/>
      <c r="B76" s="29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17" t="s">
        <v>89</v>
      </c>
      <c r="R76" s="32"/>
      <c r="S76" s="32"/>
      <c r="T76" s="14"/>
      <c r="U76" s="15"/>
      <c r="V76" s="15"/>
    </row>
    <row r="77" spans="1:22" ht="15.95" customHeight="1">
      <c r="A77" s="32"/>
      <c r="B77" s="29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2" t="s">
        <v>81</v>
      </c>
      <c r="R77" s="32"/>
      <c r="S77" s="32"/>
      <c r="T77" s="14"/>
      <c r="U77" s="15"/>
      <c r="V77" s="15"/>
    </row>
    <row r="78" spans="1:22" ht="15.95" customHeight="1">
      <c r="A78" s="32"/>
      <c r="B78" s="29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2" t="s">
        <v>527</v>
      </c>
      <c r="R78" s="32"/>
      <c r="S78" s="32"/>
      <c r="T78" s="14"/>
      <c r="U78" s="15"/>
      <c r="V78" s="15"/>
    </row>
    <row r="79" spans="1:22" ht="15.95" customHeight="1">
      <c r="A79" s="32"/>
      <c r="B79" s="29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6" t="s">
        <v>528</v>
      </c>
      <c r="R79" s="32"/>
      <c r="S79" s="32"/>
      <c r="T79" s="14"/>
      <c r="U79" s="15"/>
      <c r="V79" s="15"/>
    </row>
    <row r="80" spans="1:22" ht="15.95" customHeight="1">
      <c r="A80" s="32"/>
      <c r="B80" s="29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17" t="s">
        <v>529</v>
      </c>
      <c r="R80" s="32"/>
      <c r="S80" s="32"/>
      <c r="T80" s="14"/>
      <c r="U80" s="15"/>
      <c r="V80" s="15"/>
    </row>
    <row r="81" spans="1:22" ht="15.95" customHeight="1">
      <c r="A81" s="32"/>
      <c r="B81" s="29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6" t="s">
        <v>530</v>
      </c>
      <c r="R81" s="32"/>
      <c r="S81" s="32"/>
      <c r="T81" s="14"/>
      <c r="U81" s="15"/>
      <c r="V81" s="15"/>
    </row>
    <row r="82" spans="1:22" ht="15.95" customHeight="1">
      <c r="A82" s="32"/>
      <c r="B82" s="29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6" t="s">
        <v>531</v>
      </c>
      <c r="R82" s="32"/>
      <c r="S82" s="32"/>
      <c r="T82" s="14"/>
      <c r="U82" s="15"/>
      <c r="V82" s="15"/>
    </row>
    <row r="83" spans="1:22" ht="15.95" customHeight="1">
      <c r="A83" s="32"/>
      <c r="B83" s="29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6" t="s">
        <v>532</v>
      </c>
      <c r="R83" s="32"/>
      <c r="S83" s="32"/>
      <c r="T83" s="14"/>
      <c r="U83" s="15"/>
      <c r="V83" s="15"/>
    </row>
    <row r="84" spans="1:22" ht="15.95" customHeight="1">
      <c r="A84" s="32"/>
      <c r="B84" s="29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6" t="s">
        <v>533</v>
      </c>
      <c r="R84" s="32"/>
      <c r="S84" s="32"/>
      <c r="T84" s="14"/>
      <c r="U84" s="15"/>
      <c r="V84" s="15"/>
    </row>
    <row r="85" spans="1:22" ht="15.95" customHeight="1">
      <c r="A85" s="32"/>
      <c r="B85" s="29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6" t="s">
        <v>534</v>
      </c>
      <c r="R85" s="32"/>
      <c r="S85" s="32"/>
      <c r="T85" s="14"/>
      <c r="U85" s="15"/>
      <c r="V85" s="15"/>
    </row>
    <row r="86" spans="1:22" ht="15.95" customHeight="1">
      <c r="A86" s="32"/>
      <c r="B86" s="29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6" t="s">
        <v>535</v>
      </c>
      <c r="R86" s="32"/>
      <c r="S86" s="32"/>
      <c r="T86" s="14"/>
      <c r="U86" s="15"/>
      <c r="V86" s="15"/>
    </row>
    <row r="87" spans="1:22" ht="15.95" customHeight="1">
      <c r="A87" s="32"/>
      <c r="B87" s="29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6" t="s">
        <v>536</v>
      </c>
      <c r="R87" s="32"/>
      <c r="S87" s="32"/>
      <c r="T87" s="14"/>
      <c r="U87" s="15"/>
      <c r="V87" s="15"/>
    </row>
    <row r="88" spans="1:22" ht="15.95" customHeight="1">
      <c r="A88" s="32"/>
      <c r="B88" s="29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17" t="s">
        <v>93</v>
      </c>
      <c r="R88" s="32"/>
      <c r="S88" s="32"/>
      <c r="T88" s="14"/>
      <c r="U88" s="15"/>
      <c r="V88" s="15"/>
    </row>
    <row r="89" spans="1:22" ht="15.95" customHeight="1">
      <c r="A89" s="32"/>
      <c r="B89" s="29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6" t="s">
        <v>537</v>
      </c>
      <c r="R89" s="32"/>
      <c r="S89" s="32"/>
      <c r="T89" s="14"/>
      <c r="U89" s="15"/>
      <c r="V89" s="15"/>
    </row>
    <row r="90" spans="1:22" ht="15.95" customHeight="1">
      <c r="A90" s="32"/>
      <c r="B90" s="29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32"/>
      <c r="S90" s="32"/>
      <c r="T90" s="14"/>
      <c r="U90" s="15"/>
      <c r="V90" s="15"/>
    </row>
    <row r="91" spans="1:22" ht="15.95" customHeight="1">
      <c r="A91" s="32"/>
      <c r="B91" s="29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32"/>
      <c r="S91" s="32"/>
      <c r="T91" s="14"/>
      <c r="U91" s="15"/>
      <c r="V91" s="15"/>
    </row>
    <row r="92" spans="1:22" ht="15.95" customHeight="1">
      <c r="A92" s="32"/>
      <c r="B92" s="29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32"/>
      <c r="S92" s="32"/>
      <c r="T92" s="14"/>
      <c r="U92" s="15"/>
      <c r="V92" s="15"/>
    </row>
    <row r="93" spans="1:22" ht="15.95" customHeight="1">
      <c r="A93" s="32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32"/>
      <c r="S93" s="32"/>
      <c r="T93" s="14"/>
      <c r="U93" s="15"/>
      <c r="V93" s="15"/>
    </row>
    <row r="94" spans="1:22" ht="15.95" customHeight="1">
      <c r="A94" s="32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32"/>
      <c r="S94" s="32"/>
      <c r="T94" s="14"/>
      <c r="U94" s="15"/>
      <c r="V94" s="15"/>
    </row>
    <row r="95" spans="1:22" ht="15.95" customHeight="1">
      <c r="A95" s="32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32"/>
      <c r="S95" s="32"/>
      <c r="T95" s="14"/>
      <c r="U95" s="15"/>
      <c r="V95" s="15"/>
    </row>
    <row r="96" spans="1:22" ht="15.95" customHeight="1">
      <c r="A96" s="32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32"/>
      <c r="S96" s="32"/>
      <c r="T96" s="14"/>
      <c r="U96" s="15"/>
      <c r="V96" s="15"/>
    </row>
    <row r="97" spans="1:22" ht="15.95" customHeight="1">
      <c r="A97" s="32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32"/>
      <c r="S97" s="32"/>
      <c r="T97" s="14"/>
      <c r="U97" s="15"/>
      <c r="V97" s="15"/>
    </row>
    <row r="98" spans="1:22" ht="15.95" customHeight="1">
      <c r="A98" s="32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32"/>
      <c r="S98" s="32"/>
      <c r="T98" s="14"/>
      <c r="U98" s="15"/>
      <c r="V98" s="15"/>
    </row>
    <row r="99" spans="1:22" ht="15.95" customHeight="1">
      <c r="A99" s="32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32"/>
      <c r="S99" s="32"/>
      <c r="T99" s="14"/>
      <c r="U99" s="15"/>
      <c r="V99" s="15"/>
    </row>
    <row r="100" spans="1:22" ht="15.95" customHeight="1">
      <c r="A100" s="32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32"/>
      <c r="S100" s="32"/>
      <c r="T100" s="14"/>
      <c r="U100" s="15"/>
      <c r="V100" s="15"/>
    </row>
    <row r="101" spans="1:22" ht="15.95" customHeight="1">
      <c r="A101" s="32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32"/>
      <c r="S101" s="32"/>
      <c r="T101" s="14"/>
      <c r="U101" s="15"/>
      <c r="V101" s="15"/>
    </row>
    <row r="102" spans="1:22" ht="15.95" customHeight="1">
      <c r="A102" s="32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32"/>
      <c r="S102" s="32"/>
      <c r="T102" s="14"/>
      <c r="U102" s="15"/>
      <c r="V102" s="15"/>
    </row>
    <row r="103" spans="1:22" ht="15.95" customHeight="1">
      <c r="A103" s="32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32"/>
      <c r="S103" s="32"/>
      <c r="T103" s="14"/>
      <c r="U103" s="15"/>
      <c r="V103" s="15"/>
    </row>
    <row r="104" spans="1:22" ht="15.95" customHeight="1">
      <c r="A104" s="32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32"/>
      <c r="S104" s="32"/>
      <c r="T104" s="14"/>
      <c r="U104" s="15"/>
      <c r="V104" s="15"/>
    </row>
    <row r="105" spans="1:22" ht="15.95" customHeight="1">
      <c r="A105" s="32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32"/>
      <c r="S105" s="32"/>
      <c r="T105" s="14"/>
      <c r="U105" s="15"/>
      <c r="V105" s="15"/>
    </row>
    <row r="106" spans="1:22" ht="15.95" customHeight="1">
      <c r="A106" s="32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32"/>
      <c r="S106" s="32"/>
      <c r="T106" s="14"/>
      <c r="U106" s="15"/>
      <c r="V106" s="15"/>
    </row>
    <row r="107" spans="1:22" ht="15.95" customHeight="1">
      <c r="A107" s="32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32"/>
      <c r="S107" s="32"/>
      <c r="T107" s="14"/>
      <c r="U107" s="15"/>
      <c r="V107" s="15"/>
    </row>
    <row r="108" spans="1:22" ht="15.95" customHeight="1">
      <c r="A108" s="32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32"/>
      <c r="S108" s="32"/>
      <c r="T108" s="14"/>
      <c r="U108" s="15"/>
      <c r="V108" s="15"/>
    </row>
    <row r="109" spans="1:22" ht="15.95" customHeight="1">
      <c r="A109" s="32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32"/>
      <c r="S109" s="32"/>
      <c r="T109" s="14"/>
      <c r="U109" s="15"/>
      <c r="V109" s="15"/>
    </row>
    <row r="110" spans="1:22" ht="15.95" customHeight="1">
      <c r="A110" s="32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32"/>
      <c r="S110" s="32"/>
      <c r="T110" s="14"/>
      <c r="U110" s="15"/>
      <c r="V110" s="15"/>
    </row>
    <row r="111" spans="1:22" ht="15.95" customHeight="1">
      <c r="A111" s="32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32"/>
      <c r="S111" s="32"/>
      <c r="T111" s="14"/>
      <c r="U111" s="15"/>
      <c r="V111" s="15"/>
    </row>
    <row r="112" spans="1:22" ht="15.95" customHeight="1">
      <c r="A112" s="32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32"/>
      <c r="S112" s="32"/>
      <c r="T112" s="14"/>
      <c r="U112" s="15"/>
      <c r="V112" s="15"/>
    </row>
    <row r="113" spans="1:22" ht="15.95" customHeight="1">
      <c r="A113" s="32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2"/>
      <c r="S113" s="32"/>
      <c r="T113" s="14"/>
      <c r="U113" s="15"/>
      <c r="V113" s="15"/>
    </row>
    <row r="114" spans="1:22" ht="15.95" customHeight="1">
      <c r="A114" s="32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32"/>
      <c r="S114" s="32"/>
      <c r="T114" s="14"/>
      <c r="U114" s="15"/>
      <c r="V114" s="15"/>
    </row>
    <row r="115" spans="1:22" ht="15.95" customHeight="1">
      <c r="A115" s="32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32"/>
      <c r="S115" s="32"/>
      <c r="T115" s="14"/>
      <c r="U115" s="15"/>
      <c r="V115" s="15"/>
    </row>
    <row r="116" spans="1:22" ht="15.95" customHeight="1">
      <c r="A116" s="32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32"/>
      <c r="S116" s="32"/>
      <c r="T116" s="14"/>
      <c r="U116" s="15"/>
      <c r="V116" s="15"/>
    </row>
    <row r="117" spans="1:22" ht="15.95" customHeight="1">
      <c r="A117" s="32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32"/>
      <c r="S117" s="32"/>
      <c r="T117" s="14"/>
      <c r="U117" s="15"/>
      <c r="V117" s="15"/>
    </row>
    <row r="118" spans="1:22" ht="15.95" customHeight="1">
      <c r="A118" s="32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32"/>
      <c r="S118" s="32"/>
      <c r="T118" s="14"/>
      <c r="U118" s="15"/>
      <c r="V118" s="15"/>
    </row>
    <row r="119" spans="1:22" ht="15.95" customHeight="1">
      <c r="A119" s="32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32"/>
      <c r="S119" s="32"/>
      <c r="T119" s="14"/>
      <c r="U119" s="15"/>
      <c r="V119" s="15"/>
    </row>
    <row r="120" spans="1:22" ht="15.95" customHeight="1">
      <c r="A120" s="32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32"/>
      <c r="S120" s="32"/>
      <c r="T120" s="14"/>
      <c r="U120" s="15"/>
      <c r="V120" s="15"/>
    </row>
    <row r="121" spans="1:22" ht="15.95" customHeight="1">
      <c r="A121" s="32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32"/>
      <c r="S121" s="32"/>
      <c r="T121" s="14"/>
      <c r="U121" s="15"/>
      <c r="V121" s="15"/>
    </row>
    <row r="122" spans="1:22" ht="15.95" customHeight="1">
      <c r="A122" s="32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32"/>
      <c r="S122" s="32"/>
      <c r="T122" s="14"/>
      <c r="U122" s="15"/>
      <c r="V122" s="15"/>
    </row>
    <row r="123" spans="1:22" ht="15.95" customHeight="1">
      <c r="A123" s="32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32"/>
      <c r="S123" s="32"/>
      <c r="T123" s="14"/>
      <c r="U123" s="15"/>
      <c r="V123" s="15"/>
    </row>
    <row r="124" spans="1:22" ht="15.95" customHeight="1">
      <c r="A124" s="32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32"/>
      <c r="S124" s="32"/>
      <c r="T124" s="14"/>
      <c r="U124" s="15"/>
      <c r="V124" s="15"/>
    </row>
    <row r="125" spans="1:22" ht="15.95" customHeight="1">
      <c r="A125" s="32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32"/>
      <c r="S125" s="32"/>
      <c r="T125" s="14"/>
      <c r="U125" s="15"/>
      <c r="V125" s="15"/>
    </row>
    <row r="126" spans="1:22" ht="15.95" customHeight="1">
      <c r="A126" s="32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32"/>
      <c r="S126" s="32"/>
      <c r="T126" s="14"/>
      <c r="U126" s="15"/>
      <c r="V126" s="15"/>
    </row>
    <row r="127" spans="1:22" ht="15.95" customHeight="1">
      <c r="A127" s="32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32"/>
      <c r="S127" s="32"/>
      <c r="T127" s="14"/>
      <c r="U127" s="15"/>
      <c r="V127" s="15"/>
    </row>
    <row r="128" spans="1:22" ht="15.95" customHeight="1">
      <c r="A128" s="32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32"/>
      <c r="S128" s="32"/>
      <c r="T128" s="14"/>
      <c r="U128" s="15"/>
      <c r="V128" s="15"/>
    </row>
    <row r="129" spans="1:22" ht="15.95" customHeight="1">
      <c r="A129" s="32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32"/>
      <c r="S129" s="32"/>
      <c r="T129" s="14"/>
      <c r="U129" s="15"/>
      <c r="V129" s="15"/>
    </row>
    <row r="130" spans="1:22" ht="15.95" customHeight="1">
      <c r="A130" s="32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32"/>
      <c r="S130" s="32"/>
      <c r="T130" s="14"/>
      <c r="U130" s="15"/>
      <c r="V130" s="15"/>
    </row>
    <row r="131" spans="1:22" ht="15.95" customHeight="1">
      <c r="A131" s="32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32"/>
      <c r="S131" s="32"/>
      <c r="T131" s="14"/>
      <c r="U131" s="15"/>
      <c r="V131" s="15"/>
    </row>
    <row r="132" spans="1:22" ht="15.95" customHeight="1">
      <c r="A132" s="32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32"/>
      <c r="S132" s="32"/>
      <c r="T132" s="14"/>
      <c r="U132" s="15"/>
      <c r="V132" s="15"/>
    </row>
    <row r="133" spans="1:22" ht="15.95" customHeight="1">
      <c r="A133" s="32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32"/>
      <c r="S133" s="32"/>
      <c r="T133" s="14"/>
      <c r="U133" s="15"/>
      <c r="V133" s="15"/>
    </row>
    <row r="134" spans="1:22" ht="15.95" customHeight="1">
      <c r="A134" s="32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32"/>
      <c r="S134" s="32"/>
      <c r="T134" s="14"/>
      <c r="U134" s="15"/>
      <c r="V134" s="15"/>
    </row>
    <row r="135" spans="1:22" ht="15.95" customHeight="1">
      <c r="A135" s="32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32"/>
      <c r="S135" s="32"/>
      <c r="T135" s="14"/>
      <c r="U135" s="15"/>
      <c r="V135" s="15"/>
    </row>
    <row r="136" spans="1:22" ht="15.95" customHeight="1">
      <c r="A136" s="32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32"/>
      <c r="S136" s="32"/>
      <c r="T136" s="14"/>
      <c r="U136" s="15"/>
      <c r="V136" s="15"/>
    </row>
    <row r="137" spans="1:22" ht="15.95" customHeight="1">
      <c r="A137" s="32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32"/>
      <c r="S137" s="32"/>
      <c r="T137" s="14"/>
      <c r="U137" s="15"/>
      <c r="V137" s="15"/>
    </row>
    <row r="138" spans="1:22" ht="15.95" customHeight="1">
      <c r="A138" s="32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32"/>
      <c r="S138" s="32"/>
      <c r="T138" s="14"/>
      <c r="U138" s="15"/>
      <c r="V138" s="15"/>
    </row>
    <row r="139" spans="1:22" ht="15.95" customHeight="1">
      <c r="A139" s="32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32"/>
      <c r="S139" s="32"/>
      <c r="T139" s="14"/>
      <c r="U139" s="15"/>
      <c r="V139" s="15"/>
    </row>
    <row r="140" spans="1:22" ht="15.95" customHeight="1">
      <c r="A140" s="32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32"/>
      <c r="S140" s="32"/>
      <c r="T140" s="14"/>
      <c r="U140" s="15"/>
      <c r="V140" s="15"/>
    </row>
    <row r="141" spans="1:22" ht="15.95" customHeight="1">
      <c r="A141" s="32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32"/>
      <c r="S141" s="32"/>
      <c r="T141" s="14"/>
      <c r="U141" s="15"/>
      <c r="V141" s="15"/>
    </row>
    <row r="142" spans="1:22" ht="15.95" customHeight="1">
      <c r="A142" s="32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32"/>
      <c r="S142" s="32"/>
      <c r="T142" s="14"/>
      <c r="U142" s="15"/>
      <c r="V142" s="15"/>
    </row>
    <row r="143" spans="1:22" ht="15.95" customHeight="1">
      <c r="A143" s="32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32"/>
      <c r="S143" s="32"/>
      <c r="T143" s="14"/>
      <c r="U143" s="15"/>
      <c r="V143" s="15"/>
    </row>
    <row r="144" spans="1:22" ht="15.95" customHeight="1">
      <c r="A144" s="32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32"/>
      <c r="S144" s="32"/>
      <c r="T144" s="14"/>
      <c r="U144" s="15"/>
      <c r="V144" s="15"/>
    </row>
    <row r="145" spans="1:22" ht="15.95" customHeight="1">
      <c r="A145" s="32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32"/>
      <c r="S145" s="32"/>
      <c r="T145" s="14"/>
      <c r="U145" s="15"/>
      <c r="V145" s="15"/>
    </row>
    <row r="146" spans="1:22" ht="15.95" customHeight="1">
      <c r="A146" s="32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15"/>
      <c r="N146" s="25"/>
      <c r="O146" s="25"/>
      <c r="P146" s="25"/>
      <c r="Q146" s="25"/>
      <c r="R146" s="32"/>
      <c r="S146" s="32"/>
      <c r="T146" s="14"/>
      <c r="U146" s="15"/>
      <c r="V146" s="15"/>
    </row>
    <row r="147" spans="1:22" ht="15.95" customHeight="1">
      <c r="A147" s="14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4"/>
      <c r="S147" s="14"/>
      <c r="T147" s="14"/>
      <c r="U147" s="15"/>
      <c r="V147" s="15"/>
    </row>
    <row r="148" spans="1:22" ht="15.95" customHeight="1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4"/>
      <c r="S148" s="14"/>
      <c r="T148" s="14"/>
      <c r="U148" s="15"/>
      <c r="V148" s="15"/>
    </row>
    <row r="149" spans="1:22" ht="15.95" customHeight="1">
      <c r="A149" s="14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4"/>
      <c r="S149" s="14"/>
      <c r="T149" s="14"/>
      <c r="U149" s="15"/>
      <c r="V149" s="15"/>
    </row>
    <row r="150" spans="1:22" ht="15.95" customHeight="1">
      <c r="A150" s="14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4"/>
      <c r="S150" s="14"/>
      <c r="T150" s="14"/>
      <c r="U150" s="15"/>
      <c r="V150" s="15"/>
    </row>
    <row r="151" spans="1:22" ht="15.95" customHeight="1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4"/>
      <c r="S151" s="14"/>
      <c r="T151" s="14"/>
      <c r="U151" s="15"/>
      <c r="V151" s="15"/>
    </row>
    <row r="152" spans="1:22" ht="15.95" customHeight="1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4"/>
      <c r="S152" s="14"/>
      <c r="T152" s="14"/>
      <c r="U152" s="15"/>
      <c r="V152" s="15"/>
    </row>
    <row r="153" spans="1:22" ht="15.95" customHeight="1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4"/>
      <c r="S153" s="14"/>
      <c r="T153" s="14"/>
      <c r="U153" s="15"/>
      <c r="V153" s="15"/>
    </row>
    <row r="154" spans="1:22" ht="15.95" customHeight="1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4"/>
      <c r="S154" s="14"/>
      <c r="T154" s="14"/>
      <c r="U154" s="15"/>
      <c r="V154" s="15"/>
    </row>
    <row r="155" spans="1:22" ht="15.95" customHeight="1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4"/>
      <c r="S155" s="14"/>
      <c r="T155" s="14"/>
      <c r="U155" s="15"/>
      <c r="V155" s="15"/>
    </row>
    <row r="156" spans="1:22" ht="15.95" customHeight="1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4"/>
      <c r="S156" s="14"/>
      <c r="T156" s="14"/>
      <c r="U156" s="15"/>
      <c r="V156" s="15"/>
    </row>
    <row r="157" spans="1:22" ht="15.95" customHeight="1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4"/>
      <c r="S157" s="14"/>
      <c r="T157" s="14"/>
      <c r="U157" s="15"/>
      <c r="V157" s="15"/>
    </row>
    <row r="158" spans="1:22" ht="15.95" customHeight="1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N158" s="15"/>
      <c r="O158" s="15"/>
      <c r="P158" s="15"/>
      <c r="Q158" s="15"/>
      <c r="R158" s="14"/>
      <c r="S158" s="14"/>
      <c r="T158" s="14"/>
      <c r="U158" s="15"/>
      <c r="V158" s="15"/>
    </row>
  </sheetData>
  <sortState ref="P2:P22">
    <sortCondition ref="P2"/>
  </sortState>
  <conditionalFormatting sqref="B1:L200 N1:S200 M1:M199">
    <cfRule type="duplicateValues" dxfId="393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L80"/>
  <sheetViews>
    <sheetView workbookViewId="0"/>
  </sheetViews>
  <sheetFormatPr baseColWidth="10" defaultRowHeight="15"/>
  <cols>
    <col min="1" max="1" width="12.85546875" style="53" bestFit="1" customWidth="1"/>
    <col min="2" max="2" width="18.140625" bestFit="1" customWidth="1"/>
    <col min="3" max="3" width="16.140625" bestFit="1" customWidth="1"/>
    <col min="4" max="4" width="22.42578125" bestFit="1" customWidth="1"/>
    <col min="7" max="7" width="12.5703125" bestFit="1" customWidth="1"/>
    <col min="8" max="8" width="14.85546875" bestFit="1" customWidth="1"/>
    <col min="10" max="10" width="16.5703125" bestFit="1" customWidth="1"/>
  </cols>
  <sheetData>
    <row r="1" spans="1:12" s="48" customFormat="1">
      <c r="A1" s="64" t="s">
        <v>0</v>
      </c>
      <c r="B1" s="56" t="s">
        <v>306</v>
      </c>
      <c r="C1" s="56" t="s">
        <v>1</v>
      </c>
      <c r="D1" s="56" t="s">
        <v>2</v>
      </c>
      <c r="E1" s="56" t="s">
        <v>3</v>
      </c>
      <c r="F1" s="56" t="s">
        <v>304</v>
      </c>
      <c r="G1" s="56" t="s">
        <v>305</v>
      </c>
      <c r="H1" s="66" t="s">
        <v>563</v>
      </c>
      <c r="I1" s="66" t="s">
        <v>564</v>
      </c>
      <c r="J1" s="66" t="s">
        <v>565</v>
      </c>
      <c r="K1" s="68" t="s">
        <v>566</v>
      </c>
      <c r="L1" s="56" t="s">
        <v>548</v>
      </c>
    </row>
    <row r="2" spans="1:12">
      <c r="A2" s="54">
        <v>41569</v>
      </c>
      <c r="B2" s="11">
        <v>8195348285</v>
      </c>
      <c r="C2" s="7" t="s">
        <v>4</v>
      </c>
      <c r="D2" s="7" t="s">
        <v>307</v>
      </c>
      <c r="E2" s="11">
        <v>5</v>
      </c>
      <c r="F2" s="8"/>
      <c r="G2" s="5">
        <f t="shared" ref="G2:G33" si="0">E2*F2</f>
        <v>0</v>
      </c>
      <c r="H2" s="4">
        <v>5</v>
      </c>
      <c r="I2" s="7"/>
      <c r="J2" s="7"/>
      <c r="K2" s="55"/>
      <c r="L2" s="102" t="str">
        <f t="shared" ref="L2:L33" si="1">UPPER(TEXT(A2,"mmmm"))</f>
        <v>OCTOBRE</v>
      </c>
    </row>
    <row r="3" spans="1:12">
      <c r="A3" s="54">
        <v>41569</v>
      </c>
      <c r="B3" s="11">
        <v>8195348285</v>
      </c>
      <c r="C3" s="7" t="s">
        <v>4</v>
      </c>
      <c r="D3" s="7" t="s">
        <v>308</v>
      </c>
      <c r="E3" s="11">
        <v>3</v>
      </c>
      <c r="F3" s="8"/>
      <c r="G3" s="5">
        <f t="shared" si="0"/>
        <v>0</v>
      </c>
      <c r="H3" s="4">
        <v>3</v>
      </c>
      <c r="I3" s="7"/>
      <c r="J3" s="7"/>
      <c r="K3" s="55"/>
      <c r="L3" s="102" t="str">
        <f t="shared" si="1"/>
        <v>OCTOBRE</v>
      </c>
    </row>
    <row r="4" spans="1:12">
      <c r="A4" s="54">
        <v>41569</v>
      </c>
      <c r="B4" s="11">
        <v>8195348285</v>
      </c>
      <c r="C4" s="7" t="s">
        <v>4</v>
      </c>
      <c r="D4" s="7" t="s">
        <v>37</v>
      </c>
      <c r="E4" s="11">
        <v>2</v>
      </c>
      <c r="F4" s="8"/>
      <c r="G4" s="5">
        <f t="shared" si="0"/>
        <v>0</v>
      </c>
      <c r="H4" s="4">
        <v>2</v>
      </c>
      <c r="I4" s="7"/>
      <c r="J4" s="7"/>
      <c r="K4" s="55"/>
      <c r="L4" s="102" t="str">
        <f t="shared" si="1"/>
        <v>OCTOBRE</v>
      </c>
    </row>
    <row r="5" spans="1:12">
      <c r="A5" s="54">
        <v>41569</v>
      </c>
      <c r="B5" s="11">
        <v>8195348285</v>
      </c>
      <c r="C5" s="7" t="s">
        <v>4</v>
      </c>
      <c r="D5" s="7" t="s">
        <v>309</v>
      </c>
      <c r="E5" s="11">
        <v>1</v>
      </c>
      <c r="F5" s="8"/>
      <c r="G5" s="5">
        <f t="shared" si="0"/>
        <v>0</v>
      </c>
      <c r="H5" s="4">
        <v>1</v>
      </c>
      <c r="I5" s="7"/>
      <c r="J5" s="7"/>
      <c r="K5" s="55"/>
      <c r="L5" s="102" t="str">
        <f t="shared" si="1"/>
        <v>OCTOBRE</v>
      </c>
    </row>
    <row r="6" spans="1:12">
      <c r="A6" s="54">
        <v>41569</v>
      </c>
      <c r="B6" s="11">
        <v>8195348285</v>
      </c>
      <c r="C6" s="7" t="s">
        <v>4</v>
      </c>
      <c r="D6" s="7" t="s">
        <v>24</v>
      </c>
      <c r="E6" s="11">
        <v>8</v>
      </c>
      <c r="F6" s="8"/>
      <c r="G6" s="5">
        <f t="shared" si="0"/>
        <v>0</v>
      </c>
      <c r="H6" s="4">
        <v>8</v>
      </c>
      <c r="I6" s="7"/>
      <c r="J6" s="7"/>
      <c r="K6" s="55"/>
      <c r="L6" s="102" t="str">
        <f t="shared" si="1"/>
        <v>OCTOBRE</v>
      </c>
    </row>
    <row r="7" spans="1:12">
      <c r="A7" s="54">
        <v>41569</v>
      </c>
      <c r="B7" s="11">
        <v>8195348285</v>
      </c>
      <c r="C7" s="7" t="s">
        <v>4</v>
      </c>
      <c r="D7" s="7" t="s">
        <v>34</v>
      </c>
      <c r="E7" s="11">
        <v>3</v>
      </c>
      <c r="F7" s="8"/>
      <c r="G7" s="5">
        <f t="shared" si="0"/>
        <v>0</v>
      </c>
      <c r="H7" s="4">
        <v>3</v>
      </c>
      <c r="I7" s="7"/>
      <c r="J7" s="7"/>
      <c r="K7" s="55"/>
      <c r="L7" s="102" t="str">
        <f t="shared" si="1"/>
        <v>OCTOBRE</v>
      </c>
    </row>
    <row r="8" spans="1:12">
      <c r="A8" s="54">
        <v>41569</v>
      </c>
      <c r="B8" s="11">
        <v>8195348285</v>
      </c>
      <c r="C8" s="7" t="s">
        <v>4</v>
      </c>
      <c r="D8" s="7" t="s">
        <v>310</v>
      </c>
      <c r="E8" s="11">
        <v>10</v>
      </c>
      <c r="F8" s="8"/>
      <c r="G8" s="5">
        <f t="shared" si="0"/>
        <v>0</v>
      </c>
      <c r="H8" s="4">
        <v>10</v>
      </c>
      <c r="I8" s="7"/>
      <c r="J8" s="7"/>
      <c r="K8" s="55"/>
      <c r="L8" s="102" t="str">
        <f t="shared" si="1"/>
        <v>OCTOBRE</v>
      </c>
    </row>
    <row r="9" spans="1:12">
      <c r="A9" s="54">
        <v>41569</v>
      </c>
      <c r="B9" s="11">
        <v>8195348285</v>
      </c>
      <c r="C9" s="7" t="s">
        <v>4</v>
      </c>
      <c r="D9" s="7" t="s">
        <v>311</v>
      </c>
      <c r="E9" s="11">
        <v>4</v>
      </c>
      <c r="F9" s="8"/>
      <c r="G9" s="5">
        <f t="shared" si="0"/>
        <v>0</v>
      </c>
      <c r="H9" s="4">
        <v>4</v>
      </c>
      <c r="I9" s="7"/>
      <c r="J9" s="7"/>
      <c r="K9" s="55"/>
      <c r="L9" s="102" t="str">
        <f t="shared" si="1"/>
        <v>OCTOBRE</v>
      </c>
    </row>
    <row r="10" spans="1:12">
      <c r="A10" s="54">
        <v>41569</v>
      </c>
      <c r="B10" s="11">
        <v>8195533912</v>
      </c>
      <c r="C10" s="7" t="s">
        <v>280</v>
      </c>
      <c r="D10" s="7" t="s">
        <v>296</v>
      </c>
      <c r="E10" s="11">
        <v>2</v>
      </c>
      <c r="F10" s="8"/>
      <c r="G10" s="5">
        <f t="shared" si="0"/>
        <v>0</v>
      </c>
      <c r="H10" s="4">
        <v>2</v>
      </c>
      <c r="I10" s="7"/>
      <c r="J10" s="7"/>
      <c r="K10" s="55"/>
      <c r="L10" s="102" t="str">
        <f t="shared" si="1"/>
        <v>OCTOBRE</v>
      </c>
    </row>
    <row r="11" spans="1:12">
      <c r="A11" s="54">
        <v>41569</v>
      </c>
      <c r="B11" s="11">
        <v>8196484034</v>
      </c>
      <c r="C11" s="7" t="s">
        <v>280</v>
      </c>
      <c r="D11" s="7" t="s">
        <v>296</v>
      </c>
      <c r="E11" s="11">
        <v>2</v>
      </c>
      <c r="F11" s="8"/>
      <c r="G11" s="5">
        <f t="shared" si="0"/>
        <v>0</v>
      </c>
      <c r="H11" s="4">
        <v>2</v>
      </c>
      <c r="I11" s="7"/>
      <c r="J11" s="7"/>
      <c r="K11" s="55"/>
      <c r="L11" s="102" t="str">
        <f t="shared" si="1"/>
        <v>OCTOBRE</v>
      </c>
    </row>
    <row r="12" spans="1:12">
      <c r="A12" s="54">
        <v>41569</v>
      </c>
      <c r="B12" s="11">
        <v>8196525113</v>
      </c>
      <c r="C12" s="7" t="s">
        <v>280</v>
      </c>
      <c r="D12" s="7" t="s">
        <v>296</v>
      </c>
      <c r="E12" s="11">
        <v>1</v>
      </c>
      <c r="F12" s="8"/>
      <c r="G12" s="5">
        <f t="shared" si="0"/>
        <v>0</v>
      </c>
      <c r="H12" s="4">
        <v>1</v>
      </c>
      <c r="I12" s="7"/>
      <c r="J12" s="7"/>
      <c r="K12" s="55"/>
      <c r="L12" s="102" t="str">
        <f t="shared" si="1"/>
        <v>OCTOBRE</v>
      </c>
    </row>
    <row r="13" spans="1:12">
      <c r="A13" s="54">
        <v>41570</v>
      </c>
      <c r="B13" s="11">
        <v>8196663638</v>
      </c>
      <c r="C13" s="7" t="s">
        <v>4</v>
      </c>
      <c r="D13" s="7" t="s">
        <v>22</v>
      </c>
      <c r="E13" s="11">
        <v>2</v>
      </c>
      <c r="F13" s="8"/>
      <c r="G13" s="5">
        <f t="shared" si="0"/>
        <v>0</v>
      </c>
      <c r="H13" s="4">
        <v>2</v>
      </c>
      <c r="I13" s="7"/>
      <c r="J13" s="7"/>
      <c r="K13" s="55"/>
      <c r="L13" s="102" t="str">
        <f t="shared" si="1"/>
        <v>OCTOBRE</v>
      </c>
    </row>
    <row r="14" spans="1:12">
      <c r="A14" s="54">
        <v>41570</v>
      </c>
      <c r="B14" s="11">
        <v>8196663638</v>
      </c>
      <c r="C14" s="7" t="s">
        <v>280</v>
      </c>
      <c r="D14" s="7" t="s">
        <v>295</v>
      </c>
      <c r="E14" s="11">
        <v>2</v>
      </c>
      <c r="F14" s="8"/>
      <c r="G14" s="5">
        <f t="shared" si="0"/>
        <v>0</v>
      </c>
      <c r="H14" s="4">
        <v>2</v>
      </c>
      <c r="I14" s="7"/>
      <c r="J14" s="7"/>
      <c r="K14" s="55"/>
      <c r="L14" s="102" t="str">
        <f t="shared" si="1"/>
        <v>OCTOBRE</v>
      </c>
    </row>
    <row r="15" spans="1:12">
      <c r="A15" s="54">
        <v>41572</v>
      </c>
      <c r="B15" s="11">
        <v>8196840862</v>
      </c>
      <c r="C15" s="7" t="s">
        <v>4</v>
      </c>
      <c r="D15" s="7" t="s">
        <v>24</v>
      </c>
      <c r="E15" s="11">
        <v>3</v>
      </c>
      <c r="F15" s="8"/>
      <c r="G15" s="5">
        <f t="shared" si="0"/>
        <v>0</v>
      </c>
      <c r="H15" s="4">
        <v>3</v>
      </c>
      <c r="I15" s="7"/>
      <c r="J15" s="7"/>
      <c r="K15" s="55"/>
      <c r="L15" s="102" t="str">
        <f t="shared" si="1"/>
        <v>OCTOBRE</v>
      </c>
    </row>
    <row r="16" spans="1:12">
      <c r="A16" s="54">
        <v>41573</v>
      </c>
      <c r="B16" s="11">
        <v>8196862572</v>
      </c>
      <c r="C16" s="7" t="s">
        <v>280</v>
      </c>
      <c r="D16" s="7" t="s">
        <v>297</v>
      </c>
      <c r="E16" s="11">
        <v>4</v>
      </c>
      <c r="F16" s="8"/>
      <c r="G16" s="5">
        <f t="shared" si="0"/>
        <v>0</v>
      </c>
      <c r="H16" s="4">
        <v>4</v>
      </c>
      <c r="I16" s="7"/>
      <c r="J16" s="7"/>
      <c r="K16" s="55"/>
      <c r="L16" s="102" t="str">
        <f t="shared" si="1"/>
        <v>OCTOBRE</v>
      </c>
    </row>
    <row r="17" spans="1:12">
      <c r="A17" s="54">
        <v>41575</v>
      </c>
      <c r="B17" s="11">
        <v>8197019529</v>
      </c>
      <c r="C17" s="7" t="s">
        <v>98</v>
      </c>
      <c r="D17" s="7" t="s">
        <v>121</v>
      </c>
      <c r="E17" s="11">
        <v>2</v>
      </c>
      <c r="F17" s="8"/>
      <c r="G17" s="5">
        <f t="shared" si="0"/>
        <v>0</v>
      </c>
      <c r="H17" s="4">
        <v>2</v>
      </c>
      <c r="I17" s="7"/>
      <c r="J17" s="7"/>
      <c r="K17" s="55"/>
      <c r="L17" s="102" t="str">
        <f t="shared" si="1"/>
        <v>OCTOBRE</v>
      </c>
    </row>
    <row r="18" spans="1:12">
      <c r="A18" s="54">
        <v>41575</v>
      </c>
      <c r="B18" s="11">
        <v>8197019529</v>
      </c>
      <c r="C18" s="7" t="s">
        <v>243</v>
      </c>
      <c r="D18" s="7" t="s">
        <v>253</v>
      </c>
      <c r="E18" s="11">
        <v>2</v>
      </c>
      <c r="F18" s="8"/>
      <c r="G18" s="5">
        <f t="shared" si="0"/>
        <v>0</v>
      </c>
      <c r="H18" s="4">
        <v>2</v>
      </c>
      <c r="I18" s="7"/>
      <c r="J18" s="7"/>
      <c r="K18" s="55"/>
      <c r="L18" s="102" t="str">
        <f t="shared" si="1"/>
        <v>OCTOBRE</v>
      </c>
    </row>
    <row r="19" spans="1:12">
      <c r="A19" s="54">
        <v>41576</v>
      </c>
      <c r="B19" s="11">
        <v>8197280479</v>
      </c>
      <c r="C19" s="7" t="s">
        <v>280</v>
      </c>
      <c r="D19" s="7" t="s">
        <v>287</v>
      </c>
      <c r="E19" s="11">
        <v>26</v>
      </c>
      <c r="F19" s="8"/>
      <c r="G19" s="5">
        <f t="shared" si="0"/>
        <v>0</v>
      </c>
      <c r="H19" s="4">
        <v>26</v>
      </c>
      <c r="I19" s="7"/>
      <c r="J19" s="7"/>
      <c r="K19" s="55"/>
      <c r="L19" s="102" t="str">
        <f t="shared" si="1"/>
        <v>OCTOBRE</v>
      </c>
    </row>
    <row r="20" spans="1:12">
      <c r="A20" s="54">
        <v>41576</v>
      </c>
      <c r="B20" s="11">
        <v>8197280479</v>
      </c>
      <c r="C20" s="7" t="s">
        <v>4</v>
      </c>
      <c r="D20" s="7" t="s">
        <v>24</v>
      </c>
      <c r="E20" s="11">
        <v>25</v>
      </c>
      <c r="F20" s="8"/>
      <c r="G20" s="5">
        <f t="shared" si="0"/>
        <v>0</v>
      </c>
      <c r="H20" s="4">
        <v>25</v>
      </c>
      <c r="I20" s="7"/>
      <c r="J20" s="7"/>
      <c r="K20" s="55"/>
      <c r="L20" s="102" t="str">
        <f t="shared" si="1"/>
        <v>OCTOBRE</v>
      </c>
    </row>
    <row r="21" spans="1:12">
      <c r="A21" s="54">
        <v>41576</v>
      </c>
      <c r="B21" s="11">
        <v>8197478454</v>
      </c>
      <c r="C21" s="7" t="s">
        <v>280</v>
      </c>
      <c r="D21" s="7" t="s">
        <v>295</v>
      </c>
      <c r="E21" s="11">
        <v>2</v>
      </c>
      <c r="F21" s="8"/>
      <c r="G21" s="5">
        <f t="shared" si="0"/>
        <v>0</v>
      </c>
      <c r="H21" s="4">
        <v>2</v>
      </c>
      <c r="I21" s="7"/>
      <c r="J21" s="7"/>
      <c r="K21" s="55"/>
      <c r="L21" s="102" t="str">
        <f t="shared" si="1"/>
        <v>OCTOBRE</v>
      </c>
    </row>
    <row r="22" spans="1:12">
      <c r="A22" s="54">
        <v>41576</v>
      </c>
      <c r="B22" s="11">
        <v>8197478454</v>
      </c>
      <c r="C22" s="7" t="s">
        <v>4</v>
      </c>
      <c r="D22" s="7" t="s">
        <v>22</v>
      </c>
      <c r="E22" s="11">
        <v>2</v>
      </c>
      <c r="F22" s="8"/>
      <c r="G22" s="5">
        <f t="shared" si="0"/>
        <v>0</v>
      </c>
      <c r="H22" s="4">
        <v>2</v>
      </c>
      <c r="I22" s="7"/>
      <c r="J22" s="7"/>
      <c r="K22" s="55"/>
      <c r="L22" s="102" t="str">
        <f t="shared" si="1"/>
        <v>OCTOBRE</v>
      </c>
    </row>
    <row r="23" spans="1:12">
      <c r="A23" s="54">
        <v>41578</v>
      </c>
      <c r="B23" s="52" t="s">
        <v>567</v>
      </c>
      <c r="C23" s="7" t="s">
        <v>98</v>
      </c>
      <c r="D23" s="7" t="s">
        <v>115</v>
      </c>
      <c r="E23" s="11">
        <v>14</v>
      </c>
      <c r="F23" s="8"/>
      <c r="G23" s="5">
        <f t="shared" si="0"/>
        <v>0</v>
      </c>
      <c r="H23" s="4">
        <v>14</v>
      </c>
      <c r="I23" s="7"/>
      <c r="J23" s="7"/>
      <c r="K23" s="55"/>
      <c r="L23" s="102" t="str">
        <f t="shared" si="1"/>
        <v>OCTOBRE</v>
      </c>
    </row>
    <row r="24" spans="1:12">
      <c r="A24" s="54">
        <v>41578</v>
      </c>
      <c r="B24" s="52" t="s">
        <v>567</v>
      </c>
      <c r="C24" s="7" t="s">
        <v>156</v>
      </c>
      <c r="D24" s="7" t="s">
        <v>158</v>
      </c>
      <c r="E24" s="11">
        <v>6</v>
      </c>
      <c r="F24" s="8"/>
      <c r="G24" s="5">
        <f t="shared" si="0"/>
        <v>0</v>
      </c>
      <c r="H24" s="4">
        <v>6</v>
      </c>
      <c r="I24" s="7"/>
      <c r="J24" s="7"/>
      <c r="K24" s="55"/>
      <c r="L24" s="102" t="str">
        <f t="shared" si="1"/>
        <v>OCTOBRE</v>
      </c>
    </row>
    <row r="25" spans="1:12">
      <c r="A25" s="54">
        <v>41578</v>
      </c>
      <c r="B25" s="11">
        <v>8197663169</v>
      </c>
      <c r="C25" s="7" t="s">
        <v>156</v>
      </c>
      <c r="D25" s="7" t="s">
        <v>312</v>
      </c>
      <c r="E25" s="11">
        <v>5</v>
      </c>
      <c r="F25" s="8"/>
      <c r="G25" s="5">
        <f t="shared" si="0"/>
        <v>0</v>
      </c>
      <c r="H25" s="4">
        <v>5</v>
      </c>
      <c r="I25" s="7"/>
      <c r="J25" s="7"/>
      <c r="K25" s="55"/>
      <c r="L25" s="102" t="str">
        <f t="shared" si="1"/>
        <v>OCTOBRE</v>
      </c>
    </row>
    <row r="26" spans="1:12">
      <c r="A26" s="54">
        <v>41578</v>
      </c>
      <c r="B26" s="11">
        <v>8197631941</v>
      </c>
      <c r="C26" s="7" t="s">
        <v>98</v>
      </c>
      <c r="D26" s="7" t="s">
        <v>313</v>
      </c>
      <c r="E26" s="11">
        <v>5</v>
      </c>
      <c r="F26" s="8"/>
      <c r="G26" s="5">
        <f t="shared" si="0"/>
        <v>0</v>
      </c>
      <c r="H26" s="4">
        <v>5</v>
      </c>
      <c r="I26" s="7"/>
      <c r="J26" s="7"/>
      <c r="K26" s="55"/>
      <c r="L26" s="102" t="str">
        <f t="shared" si="1"/>
        <v>OCTOBRE</v>
      </c>
    </row>
    <row r="27" spans="1:12">
      <c r="A27" s="54">
        <v>41578</v>
      </c>
      <c r="B27" s="11">
        <v>8197631941</v>
      </c>
      <c r="C27" s="7" t="s">
        <v>98</v>
      </c>
      <c r="D27" s="7" t="s">
        <v>314</v>
      </c>
      <c r="E27" s="11">
        <v>5</v>
      </c>
      <c r="F27" s="8"/>
      <c r="G27" s="5">
        <f t="shared" si="0"/>
        <v>0</v>
      </c>
      <c r="H27" s="4">
        <v>5</v>
      </c>
      <c r="I27" s="7"/>
      <c r="J27" s="7"/>
      <c r="K27" s="55"/>
      <c r="L27" s="102" t="str">
        <f t="shared" si="1"/>
        <v>OCTOBRE</v>
      </c>
    </row>
    <row r="28" spans="1:12">
      <c r="A28" s="54">
        <v>41578</v>
      </c>
      <c r="B28" s="11">
        <v>8197631941</v>
      </c>
      <c r="C28" s="7" t="s">
        <v>98</v>
      </c>
      <c r="D28" s="7" t="s">
        <v>315</v>
      </c>
      <c r="E28" s="11">
        <v>3</v>
      </c>
      <c r="F28" s="8"/>
      <c r="G28" s="5">
        <f t="shared" si="0"/>
        <v>0</v>
      </c>
      <c r="H28" s="4">
        <v>3</v>
      </c>
      <c r="I28" s="7"/>
      <c r="J28" s="7"/>
      <c r="K28" s="55"/>
      <c r="L28" s="102" t="str">
        <f t="shared" si="1"/>
        <v>OCTOBRE</v>
      </c>
    </row>
    <row r="29" spans="1:12">
      <c r="A29" s="54">
        <v>41578</v>
      </c>
      <c r="B29" s="11">
        <v>8197631941</v>
      </c>
      <c r="C29" s="7" t="s">
        <v>98</v>
      </c>
      <c r="D29" s="7" t="s">
        <v>316</v>
      </c>
      <c r="E29" s="11">
        <v>3</v>
      </c>
      <c r="F29" s="8"/>
      <c r="G29" s="5">
        <f t="shared" si="0"/>
        <v>0</v>
      </c>
      <c r="H29" s="4">
        <v>3</v>
      </c>
      <c r="I29" s="7"/>
      <c r="J29" s="7"/>
      <c r="K29" s="55"/>
      <c r="L29" s="102" t="str">
        <f t="shared" si="1"/>
        <v>OCTOBRE</v>
      </c>
    </row>
    <row r="30" spans="1:12">
      <c r="A30" s="54">
        <v>41578</v>
      </c>
      <c r="B30" s="11">
        <v>8197631941</v>
      </c>
      <c r="C30" s="7" t="s">
        <v>98</v>
      </c>
      <c r="D30" s="7" t="s">
        <v>117</v>
      </c>
      <c r="E30" s="11">
        <v>5</v>
      </c>
      <c r="F30" s="8"/>
      <c r="G30" s="5">
        <f t="shared" si="0"/>
        <v>0</v>
      </c>
      <c r="H30" s="4">
        <v>5</v>
      </c>
      <c r="I30" s="7"/>
      <c r="J30" s="7"/>
      <c r="K30" s="55"/>
      <c r="L30" s="102" t="str">
        <f t="shared" si="1"/>
        <v>OCTOBRE</v>
      </c>
    </row>
    <row r="31" spans="1:12">
      <c r="A31" s="54">
        <v>41578</v>
      </c>
      <c r="B31" s="11">
        <v>8197631941</v>
      </c>
      <c r="C31" s="7" t="s">
        <v>98</v>
      </c>
      <c r="D31" s="7" t="s">
        <v>131</v>
      </c>
      <c r="E31" s="11">
        <v>2</v>
      </c>
      <c r="F31" s="8"/>
      <c r="G31" s="5">
        <f t="shared" si="0"/>
        <v>0</v>
      </c>
      <c r="H31" s="4">
        <v>2</v>
      </c>
      <c r="I31" s="7"/>
      <c r="J31" s="7"/>
      <c r="K31" s="55"/>
      <c r="L31" s="102" t="str">
        <f t="shared" si="1"/>
        <v>OCTOBRE</v>
      </c>
    </row>
    <row r="32" spans="1:12">
      <c r="A32" s="54">
        <v>41578</v>
      </c>
      <c r="B32" s="11">
        <v>8197631941</v>
      </c>
      <c r="C32" s="7" t="s">
        <v>243</v>
      </c>
      <c r="D32" s="7" t="s">
        <v>245</v>
      </c>
      <c r="E32" s="11">
        <v>6</v>
      </c>
      <c r="F32" s="8"/>
      <c r="G32" s="5">
        <f t="shared" si="0"/>
        <v>0</v>
      </c>
      <c r="H32" s="4">
        <v>6</v>
      </c>
      <c r="I32" s="7"/>
      <c r="J32" s="7"/>
      <c r="K32" s="55"/>
      <c r="L32" s="102" t="str">
        <f t="shared" si="1"/>
        <v>OCTOBRE</v>
      </c>
    </row>
    <row r="33" spans="1:12">
      <c r="A33" s="54">
        <v>41578</v>
      </c>
      <c r="B33" s="11">
        <v>8197631941</v>
      </c>
      <c r="C33" s="7" t="s">
        <v>243</v>
      </c>
      <c r="D33" s="7" t="s">
        <v>253</v>
      </c>
      <c r="E33" s="11">
        <v>5</v>
      </c>
      <c r="F33" s="8"/>
      <c r="G33" s="5">
        <f t="shared" si="0"/>
        <v>0</v>
      </c>
      <c r="H33" s="4">
        <v>5</v>
      </c>
      <c r="I33" s="7"/>
      <c r="J33" s="7"/>
      <c r="K33" s="55"/>
      <c r="L33" s="102" t="str">
        <f t="shared" si="1"/>
        <v>OCTOBRE</v>
      </c>
    </row>
    <row r="34" spans="1:12">
      <c r="A34" s="54">
        <v>41578</v>
      </c>
      <c r="B34" s="11">
        <v>8197675690</v>
      </c>
      <c r="C34" s="7" t="s">
        <v>280</v>
      </c>
      <c r="D34" s="7" t="s">
        <v>297</v>
      </c>
      <c r="E34" s="11">
        <v>1</v>
      </c>
      <c r="F34" s="8"/>
      <c r="G34" s="5">
        <f t="shared" ref="G34:G65" si="2">E34*F34</f>
        <v>0</v>
      </c>
      <c r="H34" s="4">
        <v>1</v>
      </c>
      <c r="I34" s="7"/>
      <c r="J34" s="7"/>
      <c r="K34" s="55"/>
      <c r="L34" s="102" t="str">
        <f t="shared" ref="L34:L65" si="3">UPPER(TEXT(A34,"mmmm"))</f>
        <v>OCTOBRE</v>
      </c>
    </row>
    <row r="35" spans="1:12">
      <c r="A35" s="54">
        <v>41583</v>
      </c>
      <c r="B35" s="11" t="s">
        <v>317</v>
      </c>
      <c r="C35" s="7" t="s">
        <v>60</v>
      </c>
      <c r="D35" s="7" t="s">
        <v>318</v>
      </c>
      <c r="E35" s="11">
        <v>5</v>
      </c>
      <c r="F35" s="8">
        <v>3000</v>
      </c>
      <c r="G35" s="5">
        <f t="shared" si="2"/>
        <v>15000</v>
      </c>
      <c r="H35" s="4">
        <v>5</v>
      </c>
      <c r="I35" s="7"/>
      <c r="J35" s="7"/>
      <c r="K35" s="55"/>
      <c r="L35" s="102" t="str">
        <f t="shared" si="3"/>
        <v>NOVEMBRE</v>
      </c>
    </row>
    <row r="36" spans="1:12">
      <c r="A36" s="54">
        <v>41583</v>
      </c>
      <c r="B36" s="11" t="s">
        <v>317</v>
      </c>
      <c r="C36" s="7" t="s">
        <v>60</v>
      </c>
      <c r="D36" s="7" t="s">
        <v>319</v>
      </c>
      <c r="E36" s="11">
        <v>5</v>
      </c>
      <c r="F36" s="8">
        <v>5880</v>
      </c>
      <c r="G36" s="5">
        <f t="shared" si="2"/>
        <v>29400</v>
      </c>
      <c r="H36" s="4">
        <v>5</v>
      </c>
      <c r="I36" s="7"/>
      <c r="J36" s="7"/>
      <c r="K36" s="55"/>
      <c r="L36" s="102" t="str">
        <f t="shared" si="3"/>
        <v>NOVEMBRE</v>
      </c>
    </row>
    <row r="37" spans="1:12">
      <c r="A37" s="54">
        <v>41583</v>
      </c>
      <c r="B37" s="11" t="s">
        <v>317</v>
      </c>
      <c r="C37" s="7" t="s">
        <v>60</v>
      </c>
      <c r="D37" s="7" t="s">
        <v>320</v>
      </c>
      <c r="E37" s="11">
        <v>5</v>
      </c>
      <c r="F37" s="8">
        <v>5400</v>
      </c>
      <c r="G37" s="5">
        <f t="shared" si="2"/>
        <v>27000</v>
      </c>
      <c r="H37" s="4">
        <v>5</v>
      </c>
      <c r="I37" s="7"/>
      <c r="J37" s="7"/>
      <c r="K37" s="55"/>
      <c r="L37" s="102" t="str">
        <f t="shared" si="3"/>
        <v>NOVEMBRE</v>
      </c>
    </row>
    <row r="38" spans="1:12">
      <c r="A38" s="54">
        <v>41583</v>
      </c>
      <c r="B38" s="11" t="s">
        <v>317</v>
      </c>
      <c r="C38" s="7" t="s">
        <v>4</v>
      </c>
      <c r="D38" s="7" t="s">
        <v>10</v>
      </c>
      <c r="E38" s="11">
        <v>10</v>
      </c>
      <c r="F38" s="8">
        <v>0</v>
      </c>
      <c r="G38" s="5">
        <f t="shared" si="2"/>
        <v>0</v>
      </c>
      <c r="H38" s="4">
        <v>10</v>
      </c>
      <c r="I38" s="7"/>
      <c r="J38" s="7"/>
      <c r="K38" s="55"/>
      <c r="L38" s="102" t="str">
        <f t="shared" si="3"/>
        <v>NOVEMBRE</v>
      </c>
    </row>
    <row r="39" spans="1:12">
      <c r="A39" s="54">
        <v>41583</v>
      </c>
      <c r="B39" s="11" t="s">
        <v>317</v>
      </c>
      <c r="C39" s="7" t="s">
        <v>4</v>
      </c>
      <c r="D39" s="7" t="s">
        <v>11</v>
      </c>
      <c r="E39" s="11">
        <v>5</v>
      </c>
      <c r="F39" s="8">
        <v>0</v>
      </c>
      <c r="G39" s="5">
        <f t="shared" si="2"/>
        <v>0</v>
      </c>
      <c r="H39" s="4">
        <v>5</v>
      </c>
      <c r="I39" s="7"/>
      <c r="J39" s="7"/>
      <c r="K39" s="55"/>
      <c r="L39" s="102" t="str">
        <f t="shared" si="3"/>
        <v>NOVEMBRE</v>
      </c>
    </row>
    <row r="40" spans="1:12">
      <c r="A40" s="54">
        <v>41584</v>
      </c>
      <c r="B40" s="11" t="s">
        <v>321</v>
      </c>
      <c r="C40" s="7" t="s">
        <v>60</v>
      </c>
      <c r="D40" s="7" t="s">
        <v>322</v>
      </c>
      <c r="E40" s="11">
        <v>5</v>
      </c>
      <c r="F40" s="8"/>
      <c r="G40" s="5">
        <f t="shared" si="2"/>
        <v>0</v>
      </c>
      <c r="H40" s="4">
        <v>5</v>
      </c>
      <c r="I40" s="7"/>
      <c r="J40" s="7"/>
      <c r="K40" s="55"/>
      <c r="L40" s="102" t="str">
        <f t="shared" si="3"/>
        <v>NOVEMBRE</v>
      </c>
    </row>
    <row r="41" spans="1:12">
      <c r="A41" s="54">
        <v>41584</v>
      </c>
      <c r="B41" s="11" t="s">
        <v>321</v>
      </c>
      <c r="C41" s="7" t="s">
        <v>60</v>
      </c>
      <c r="D41" s="7" t="s">
        <v>323</v>
      </c>
      <c r="E41" s="11">
        <v>3</v>
      </c>
      <c r="F41" s="8"/>
      <c r="G41" s="5">
        <f t="shared" si="2"/>
        <v>0</v>
      </c>
      <c r="H41" s="4">
        <v>3</v>
      </c>
      <c r="I41" s="7"/>
      <c r="J41" s="7"/>
      <c r="K41" s="55"/>
      <c r="L41" s="102" t="str">
        <f t="shared" si="3"/>
        <v>NOVEMBRE</v>
      </c>
    </row>
    <row r="42" spans="1:12">
      <c r="A42" s="54">
        <v>41584</v>
      </c>
      <c r="B42" s="11" t="s">
        <v>321</v>
      </c>
      <c r="C42" s="7" t="s">
        <v>60</v>
      </c>
      <c r="D42" s="7" t="s">
        <v>324</v>
      </c>
      <c r="E42" s="11">
        <v>4</v>
      </c>
      <c r="F42" s="8"/>
      <c r="G42" s="5">
        <f t="shared" si="2"/>
        <v>0</v>
      </c>
      <c r="H42" s="4">
        <v>4</v>
      </c>
      <c r="I42" s="7"/>
      <c r="J42" s="7"/>
      <c r="K42" s="55"/>
      <c r="L42" s="102" t="str">
        <f t="shared" si="3"/>
        <v>NOVEMBRE</v>
      </c>
    </row>
    <row r="43" spans="1:12">
      <c r="A43" s="54">
        <v>41584</v>
      </c>
      <c r="B43" s="11" t="s">
        <v>321</v>
      </c>
      <c r="C43" s="7" t="s">
        <v>60</v>
      </c>
      <c r="D43" s="7" t="s">
        <v>325</v>
      </c>
      <c r="E43" s="11">
        <v>3</v>
      </c>
      <c r="F43" s="8"/>
      <c r="G43" s="5">
        <f t="shared" si="2"/>
        <v>0</v>
      </c>
      <c r="H43" s="4">
        <v>3</v>
      </c>
      <c r="I43" s="7"/>
      <c r="J43" s="7"/>
      <c r="K43" s="55"/>
      <c r="L43" s="102" t="str">
        <f t="shared" si="3"/>
        <v>NOVEMBRE</v>
      </c>
    </row>
    <row r="44" spans="1:12">
      <c r="A44" s="54">
        <v>41584</v>
      </c>
      <c r="B44" s="11" t="s">
        <v>321</v>
      </c>
      <c r="C44" s="7" t="s">
        <v>4</v>
      </c>
      <c r="D44" s="7" t="s">
        <v>11</v>
      </c>
      <c r="E44" s="11">
        <v>12</v>
      </c>
      <c r="F44" s="8">
        <v>0</v>
      </c>
      <c r="G44" s="5">
        <f t="shared" si="2"/>
        <v>0</v>
      </c>
      <c r="H44" s="4">
        <v>12</v>
      </c>
      <c r="I44" s="7"/>
      <c r="J44" s="7"/>
      <c r="K44" s="55"/>
      <c r="L44" s="102" t="str">
        <f t="shared" si="3"/>
        <v>NOVEMBRE</v>
      </c>
    </row>
    <row r="45" spans="1:12">
      <c r="A45" s="54">
        <v>41584</v>
      </c>
      <c r="B45" s="11" t="s">
        <v>321</v>
      </c>
      <c r="C45" s="7" t="s">
        <v>4</v>
      </c>
      <c r="D45" s="7" t="s">
        <v>10</v>
      </c>
      <c r="E45" s="11">
        <v>4</v>
      </c>
      <c r="F45" s="8">
        <v>0</v>
      </c>
      <c r="G45" s="5">
        <f t="shared" si="2"/>
        <v>0</v>
      </c>
      <c r="H45" s="4">
        <v>4</v>
      </c>
      <c r="I45" s="7"/>
      <c r="J45" s="7"/>
      <c r="K45" s="55"/>
      <c r="L45" s="102" t="str">
        <f t="shared" si="3"/>
        <v>NOVEMBRE</v>
      </c>
    </row>
    <row r="46" spans="1:12">
      <c r="A46" s="54">
        <v>41586</v>
      </c>
      <c r="B46" s="11" t="s">
        <v>326</v>
      </c>
      <c r="C46" s="7" t="s">
        <v>98</v>
      </c>
      <c r="D46" s="7" t="s">
        <v>327</v>
      </c>
      <c r="E46" s="11">
        <v>5</v>
      </c>
      <c r="F46" s="8">
        <v>5400</v>
      </c>
      <c r="G46" s="5">
        <f t="shared" si="2"/>
        <v>27000</v>
      </c>
      <c r="H46" s="4">
        <v>5</v>
      </c>
      <c r="I46" s="7"/>
      <c r="J46" s="7"/>
      <c r="K46" s="55"/>
      <c r="L46" s="102" t="str">
        <f t="shared" si="3"/>
        <v>NOVEMBRE</v>
      </c>
    </row>
    <row r="47" spans="1:12">
      <c r="A47" s="54">
        <v>41586</v>
      </c>
      <c r="B47" s="11" t="s">
        <v>326</v>
      </c>
      <c r="C47" s="7" t="s">
        <v>98</v>
      </c>
      <c r="D47" s="7" t="s">
        <v>328</v>
      </c>
      <c r="E47" s="11">
        <v>2</v>
      </c>
      <c r="F47" s="8">
        <v>24500</v>
      </c>
      <c r="G47" s="5">
        <f t="shared" si="2"/>
        <v>49000</v>
      </c>
      <c r="H47" s="4">
        <v>2</v>
      </c>
      <c r="I47" s="7"/>
      <c r="J47" s="7"/>
      <c r="K47" s="55"/>
      <c r="L47" s="102" t="str">
        <f t="shared" si="3"/>
        <v>NOVEMBRE</v>
      </c>
    </row>
    <row r="48" spans="1:12">
      <c r="A48" s="54">
        <v>41589</v>
      </c>
      <c r="B48" s="11">
        <v>8198869013</v>
      </c>
      <c r="C48" s="7" t="s">
        <v>280</v>
      </c>
      <c r="D48" s="7" t="s">
        <v>296</v>
      </c>
      <c r="E48" s="11">
        <v>1</v>
      </c>
      <c r="F48" s="8"/>
      <c r="G48" s="5">
        <f t="shared" si="2"/>
        <v>0</v>
      </c>
      <c r="H48" s="6">
        <v>1</v>
      </c>
      <c r="I48" s="7"/>
      <c r="J48" s="7"/>
      <c r="K48" s="55"/>
      <c r="L48" s="102" t="str">
        <f t="shared" si="3"/>
        <v>NOVEMBRE</v>
      </c>
    </row>
    <row r="49" spans="1:12">
      <c r="A49" s="54">
        <v>41589</v>
      </c>
      <c r="B49" s="11">
        <v>8199138345</v>
      </c>
      <c r="C49" s="7" t="s">
        <v>280</v>
      </c>
      <c r="D49" s="7" t="s">
        <v>295</v>
      </c>
      <c r="E49" s="11">
        <v>1</v>
      </c>
      <c r="F49" s="8"/>
      <c r="G49" s="5">
        <f t="shared" si="2"/>
        <v>0</v>
      </c>
      <c r="H49" s="6">
        <v>1</v>
      </c>
      <c r="I49" s="7"/>
      <c r="J49" s="7"/>
      <c r="K49" s="55"/>
      <c r="L49" s="102" t="str">
        <f t="shared" si="3"/>
        <v>NOVEMBRE</v>
      </c>
    </row>
    <row r="50" spans="1:12">
      <c r="A50" s="54">
        <v>41589</v>
      </c>
      <c r="B50" s="11">
        <v>8199138345</v>
      </c>
      <c r="C50" s="7" t="s">
        <v>4</v>
      </c>
      <c r="D50" s="7" t="s">
        <v>22</v>
      </c>
      <c r="E50" s="11">
        <v>2</v>
      </c>
      <c r="F50" s="8"/>
      <c r="G50" s="5">
        <f t="shared" si="2"/>
        <v>0</v>
      </c>
      <c r="H50" s="6">
        <v>2</v>
      </c>
      <c r="I50" s="7"/>
      <c r="J50" s="7"/>
      <c r="K50" s="55"/>
      <c r="L50" s="102" t="str">
        <f t="shared" si="3"/>
        <v>NOVEMBRE</v>
      </c>
    </row>
    <row r="51" spans="1:12">
      <c r="A51" s="54">
        <v>41589</v>
      </c>
      <c r="B51" s="11">
        <v>8199138346</v>
      </c>
      <c r="C51" s="7" t="s">
        <v>280</v>
      </c>
      <c r="D51" s="7" t="s">
        <v>297</v>
      </c>
      <c r="E51" s="11">
        <v>4</v>
      </c>
      <c r="F51" s="8"/>
      <c r="G51" s="5">
        <f t="shared" si="2"/>
        <v>0</v>
      </c>
      <c r="H51" s="6">
        <v>4</v>
      </c>
      <c r="I51" s="7"/>
      <c r="J51" s="7"/>
      <c r="K51" s="55"/>
      <c r="L51" s="102" t="str">
        <f t="shared" si="3"/>
        <v>NOVEMBRE</v>
      </c>
    </row>
    <row r="52" spans="1:12">
      <c r="A52" s="54">
        <v>41589</v>
      </c>
      <c r="B52" s="11">
        <v>8199138346</v>
      </c>
      <c r="C52" s="7" t="s">
        <v>280</v>
      </c>
      <c r="D52" s="7" t="s">
        <v>296</v>
      </c>
      <c r="E52" s="11">
        <v>1</v>
      </c>
      <c r="F52" s="8"/>
      <c r="G52" s="5">
        <f t="shared" si="2"/>
        <v>0</v>
      </c>
      <c r="H52" s="6">
        <v>1</v>
      </c>
      <c r="I52" s="7"/>
      <c r="J52" s="7"/>
      <c r="K52" s="55"/>
      <c r="L52" s="102" t="str">
        <f t="shared" si="3"/>
        <v>NOVEMBRE</v>
      </c>
    </row>
    <row r="53" spans="1:12">
      <c r="A53" s="54">
        <v>41592</v>
      </c>
      <c r="B53" s="11">
        <v>8199521401</v>
      </c>
      <c r="C53" s="7" t="s">
        <v>4</v>
      </c>
      <c r="D53" s="7" t="s">
        <v>329</v>
      </c>
      <c r="E53" s="11">
        <v>10</v>
      </c>
      <c r="F53" s="8"/>
      <c r="G53" s="5">
        <f t="shared" si="2"/>
        <v>0</v>
      </c>
      <c r="H53" s="6">
        <v>10</v>
      </c>
      <c r="I53" s="7"/>
      <c r="J53" s="7"/>
      <c r="K53" s="55"/>
      <c r="L53" s="102" t="str">
        <f t="shared" si="3"/>
        <v>NOVEMBRE</v>
      </c>
    </row>
    <row r="54" spans="1:12">
      <c r="A54" s="54">
        <v>41592</v>
      </c>
      <c r="B54" s="11">
        <v>8199521401</v>
      </c>
      <c r="C54" s="7" t="s">
        <v>4</v>
      </c>
      <c r="D54" s="7" t="s">
        <v>311</v>
      </c>
      <c r="E54" s="11">
        <v>4</v>
      </c>
      <c r="F54" s="8"/>
      <c r="G54" s="5">
        <f t="shared" si="2"/>
        <v>0</v>
      </c>
      <c r="H54" s="6">
        <v>4</v>
      </c>
      <c r="I54" s="7"/>
      <c r="J54" s="7"/>
      <c r="K54" s="55"/>
      <c r="L54" s="102" t="str">
        <f t="shared" si="3"/>
        <v>NOVEMBRE</v>
      </c>
    </row>
    <row r="55" spans="1:12">
      <c r="A55" s="54">
        <v>41592</v>
      </c>
      <c r="B55" s="11">
        <v>8199476087</v>
      </c>
      <c r="C55" s="7" t="s">
        <v>195</v>
      </c>
      <c r="D55" s="7" t="s">
        <v>330</v>
      </c>
      <c r="E55" s="11">
        <v>1</v>
      </c>
      <c r="F55" s="8"/>
      <c r="G55" s="5">
        <f t="shared" si="2"/>
        <v>0</v>
      </c>
      <c r="H55" s="6">
        <v>1</v>
      </c>
      <c r="I55" s="7"/>
      <c r="J55" s="7"/>
      <c r="K55" s="55"/>
      <c r="L55" s="102" t="str">
        <f t="shared" si="3"/>
        <v>NOVEMBRE</v>
      </c>
    </row>
    <row r="56" spans="1:12">
      <c r="A56" s="54">
        <v>41592</v>
      </c>
      <c r="B56" s="11">
        <v>8199476087</v>
      </c>
      <c r="C56" s="7" t="s">
        <v>195</v>
      </c>
      <c r="D56" s="7" t="s">
        <v>331</v>
      </c>
      <c r="E56" s="11">
        <v>4</v>
      </c>
      <c r="F56" s="8"/>
      <c r="G56" s="5">
        <f t="shared" si="2"/>
        <v>0</v>
      </c>
      <c r="H56" s="6">
        <v>4</v>
      </c>
      <c r="I56" s="7"/>
      <c r="J56" s="7"/>
      <c r="K56" s="55"/>
      <c r="L56" s="102" t="str">
        <f t="shared" si="3"/>
        <v>NOVEMBRE</v>
      </c>
    </row>
    <row r="57" spans="1:12">
      <c r="A57" s="54">
        <v>41592</v>
      </c>
      <c r="B57" s="11">
        <v>8199476087</v>
      </c>
      <c r="C57" s="7" t="s">
        <v>195</v>
      </c>
      <c r="D57" s="7" t="s">
        <v>332</v>
      </c>
      <c r="E57" s="11">
        <v>3</v>
      </c>
      <c r="F57" s="8"/>
      <c r="G57" s="5">
        <f t="shared" si="2"/>
        <v>0</v>
      </c>
      <c r="H57" s="6">
        <v>3</v>
      </c>
      <c r="I57" s="7"/>
      <c r="J57" s="7"/>
      <c r="K57" s="55"/>
      <c r="L57" s="102" t="str">
        <f t="shared" si="3"/>
        <v>NOVEMBRE</v>
      </c>
    </row>
    <row r="58" spans="1:12">
      <c r="A58" s="54">
        <v>41592</v>
      </c>
      <c r="B58" s="11">
        <v>8199476087</v>
      </c>
      <c r="C58" s="7" t="s">
        <v>212</v>
      </c>
      <c r="D58" s="7" t="s">
        <v>333</v>
      </c>
      <c r="E58" s="11">
        <v>3</v>
      </c>
      <c r="F58" s="8"/>
      <c r="G58" s="5">
        <f t="shared" si="2"/>
        <v>0</v>
      </c>
      <c r="H58" s="6">
        <v>3</v>
      </c>
      <c r="I58" s="7"/>
      <c r="J58" s="7"/>
      <c r="K58" s="55"/>
      <c r="L58" s="102" t="str">
        <f t="shared" si="3"/>
        <v>NOVEMBRE</v>
      </c>
    </row>
    <row r="59" spans="1:12">
      <c r="A59" s="54">
        <v>41592</v>
      </c>
      <c r="B59" s="11">
        <v>8199476087</v>
      </c>
      <c r="C59" s="7" t="s">
        <v>212</v>
      </c>
      <c r="D59" s="7" t="s">
        <v>334</v>
      </c>
      <c r="E59" s="11">
        <v>3</v>
      </c>
      <c r="F59" s="8"/>
      <c r="G59" s="5">
        <f t="shared" si="2"/>
        <v>0</v>
      </c>
      <c r="H59" s="6">
        <v>3</v>
      </c>
      <c r="I59" s="7"/>
      <c r="J59" s="7"/>
      <c r="K59" s="55"/>
      <c r="L59" s="102" t="str">
        <f t="shared" si="3"/>
        <v>NOVEMBRE</v>
      </c>
    </row>
    <row r="60" spans="1:12">
      <c r="A60" s="54">
        <v>41592</v>
      </c>
      <c r="B60" s="11">
        <v>8199476087</v>
      </c>
      <c r="C60" s="7" t="s">
        <v>212</v>
      </c>
      <c r="D60" s="7" t="s">
        <v>335</v>
      </c>
      <c r="E60" s="11">
        <v>3</v>
      </c>
      <c r="F60" s="8"/>
      <c r="G60" s="5">
        <f t="shared" si="2"/>
        <v>0</v>
      </c>
      <c r="H60" s="6">
        <v>3</v>
      </c>
      <c r="I60" s="7"/>
      <c r="J60" s="7"/>
      <c r="K60" s="55"/>
      <c r="L60" s="102" t="str">
        <f t="shared" si="3"/>
        <v>NOVEMBRE</v>
      </c>
    </row>
    <row r="61" spans="1:12">
      <c r="A61" s="54">
        <v>41592</v>
      </c>
      <c r="B61" s="11">
        <v>8199476087</v>
      </c>
      <c r="C61" s="7" t="s">
        <v>220</v>
      </c>
      <c r="D61" s="7" t="s">
        <v>221</v>
      </c>
      <c r="E61" s="11">
        <v>14</v>
      </c>
      <c r="F61" s="8"/>
      <c r="G61" s="5">
        <f t="shared" si="2"/>
        <v>0</v>
      </c>
      <c r="H61" s="6">
        <v>14</v>
      </c>
      <c r="I61" s="7"/>
      <c r="J61" s="7"/>
      <c r="K61" s="55"/>
      <c r="L61" s="102" t="str">
        <f t="shared" si="3"/>
        <v>NOVEMBRE</v>
      </c>
    </row>
    <row r="62" spans="1:12">
      <c r="A62" s="54">
        <v>41592</v>
      </c>
      <c r="B62" s="11">
        <v>8199685995</v>
      </c>
      <c r="C62" s="7" t="s">
        <v>220</v>
      </c>
      <c r="D62" s="7" t="s">
        <v>228</v>
      </c>
      <c r="E62" s="11">
        <v>11</v>
      </c>
      <c r="F62" s="8"/>
      <c r="G62" s="5">
        <f t="shared" si="2"/>
        <v>0</v>
      </c>
      <c r="H62" s="6">
        <v>11</v>
      </c>
      <c r="I62" s="7"/>
      <c r="J62" s="7"/>
      <c r="K62" s="55"/>
      <c r="L62" s="102" t="str">
        <f t="shared" si="3"/>
        <v>NOVEMBRE</v>
      </c>
    </row>
    <row r="63" spans="1:12">
      <c r="A63" s="54">
        <v>41592</v>
      </c>
      <c r="B63" s="11">
        <v>8199683004</v>
      </c>
      <c r="C63" s="7" t="s">
        <v>195</v>
      </c>
      <c r="D63" s="7" t="s">
        <v>330</v>
      </c>
      <c r="E63" s="11">
        <v>1</v>
      </c>
      <c r="F63" s="8"/>
      <c r="G63" s="5">
        <f t="shared" si="2"/>
        <v>0</v>
      </c>
      <c r="H63" s="6">
        <v>1</v>
      </c>
      <c r="I63" s="7"/>
      <c r="J63" s="7"/>
      <c r="K63" s="55"/>
      <c r="L63" s="102" t="str">
        <f t="shared" si="3"/>
        <v>NOVEMBRE</v>
      </c>
    </row>
    <row r="64" spans="1:12">
      <c r="A64" s="54">
        <v>41592</v>
      </c>
      <c r="B64" s="11">
        <v>8199683004</v>
      </c>
      <c r="C64" s="7" t="s">
        <v>195</v>
      </c>
      <c r="D64" s="7" t="s">
        <v>331</v>
      </c>
      <c r="E64" s="11">
        <v>1</v>
      </c>
      <c r="F64" s="8"/>
      <c r="G64" s="5">
        <f t="shared" si="2"/>
        <v>0</v>
      </c>
      <c r="H64" s="6">
        <v>1</v>
      </c>
      <c r="I64" s="7"/>
      <c r="J64" s="7"/>
      <c r="K64" s="55"/>
      <c r="L64" s="102" t="str">
        <f t="shared" si="3"/>
        <v>NOVEMBRE</v>
      </c>
    </row>
    <row r="65" spans="1:12">
      <c r="A65" s="54">
        <v>41594</v>
      </c>
      <c r="B65" s="11">
        <v>5715</v>
      </c>
      <c r="C65" s="7" t="s">
        <v>132</v>
      </c>
      <c r="D65" s="7" t="s">
        <v>150</v>
      </c>
      <c r="E65" s="11">
        <v>6</v>
      </c>
      <c r="F65" s="8"/>
      <c r="G65" s="5">
        <f t="shared" si="2"/>
        <v>0</v>
      </c>
      <c r="H65" s="6">
        <v>6</v>
      </c>
      <c r="I65" s="7"/>
      <c r="J65" s="7"/>
      <c r="K65" s="55"/>
      <c r="L65" s="102" t="str">
        <f t="shared" si="3"/>
        <v>NOVEMBRE</v>
      </c>
    </row>
    <row r="66" spans="1:12">
      <c r="A66" s="54">
        <v>41594</v>
      </c>
      <c r="B66" s="11">
        <v>5715</v>
      </c>
      <c r="C66" s="7" t="s">
        <v>132</v>
      </c>
      <c r="D66" s="7" t="s">
        <v>145</v>
      </c>
      <c r="E66" s="11">
        <v>10</v>
      </c>
      <c r="F66" s="8"/>
      <c r="G66" s="5">
        <f>E66*F66</f>
        <v>0</v>
      </c>
      <c r="H66" s="6">
        <v>10</v>
      </c>
      <c r="I66" s="7"/>
      <c r="J66" s="7"/>
      <c r="K66" s="55"/>
      <c r="L66" s="102" t="str">
        <f t="shared" ref="L66:L76" si="4">UPPER(TEXT(A66,"mmmm"))</f>
        <v>NOVEMBRE</v>
      </c>
    </row>
    <row r="67" spans="1:12">
      <c r="A67" s="54">
        <v>41594</v>
      </c>
      <c r="B67" s="11">
        <v>5715</v>
      </c>
      <c r="C67" s="7" t="s">
        <v>132</v>
      </c>
      <c r="D67" s="7" t="s">
        <v>133</v>
      </c>
      <c r="E67" s="11">
        <v>10</v>
      </c>
      <c r="F67" s="8"/>
      <c r="G67" s="5">
        <f>E67*F67</f>
        <v>0</v>
      </c>
      <c r="H67" s="6">
        <v>10</v>
      </c>
      <c r="I67" s="7"/>
      <c r="J67" s="7"/>
      <c r="K67" s="55"/>
      <c r="L67" s="102" t="str">
        <f t="shared" si="4"/>
        <v>NOVEMBRE</v>
      </c>
    </row>
    <row r="68" spans="1:12">
      <c r="A68" s="54">
        <v>41594</v>
      </c>
      <c r="B68" s="11">
        <v>5715</v>
      </c>
      <c r="C68" s="7" t="s">
        <v>132</v>
      </c>
      <c r="D68" s="7" t="s">
        <v>336</v>
      </c>
      <c r="E68" s="11">
        <v>10</v>
      </c>
      <c r="F68" s="8"/>
      <c r="G68" s="5">
        <f>E68*F68</f>
        <v>0</v>
      </c>
      <c r="H68" s="6">
        <v>10</v>
      </c>
      <c r="I68" s="7"/>
      <c r="J68" s="7"/>
      <c r="K68" s="55"/>
      <c r="L68" s="102" t="str">
        <f t="shared" si="4"/>
        <v>NOVEMBRE</v>
      </c>
    </row>
    <row r="69" spans="1:12">
      <c r="A69" s="54">
        <v>41594</v>
      </c>
      <c r="B69" s="11">
        <v>5715</v>
      </c>
      <c r="C69" s="7" t="s">
        <v>132</v>
      </c>
      <c r="D69" s="7" t="s">
        <v>337</v>
      </c>
      <c r="E69" s="11">
        <v>3</v>
      </c>
      <c r="F69" s="8"/>
      <c r="G69" s="5">
        <f>E69*F69</f>
        <v>0</v>
      </c>
      <c r="H69" s="6">
        <v>3</v>
      </c>
      <c r="I69" s="7"/>
      <c r="J69" s="7"/>
      <c r="K69" s="55"/>
      <c r="L69" s="102" t="str">
        <f t="shared" si="4"/>
        <v>NOVEMBRE</v>
      </c>
    </row>
    <row r="70" spans="1:12">
      <c r="A70" s="62">
        <v>41596</v>
      </c>
      <c r="B70" s="57"/>
      <c r="C70" s="57" t="s">
        <v>195</v>
      </c>
      <c r="D70" s="57" t="s">
        <v>197</v>
      </c>
      <c r="E70" s="58">
        <v>100</v>
      </c>
      <c r="F70" s="57"/>
      <c r="G70" s="59">
        <f>E70*F70</f>
        <v>0</v>
      </c>
      <c r="H70" s="60">
        <v>100</v>
      </c>
      <c r="I70" s="57"/>
      <c r="J70" s="57"/>
      <c r="K70" s="61"/>
      <c r="L70" s="102" t="str">
        <f t="shared" si="4"/>
        <v>NOVEMBRE</v>
      </c>
    </row>
    <row r="71" spans="1:12">
      <c r="A71" s="62">
        <v>41598</v>
      </c>
      <c r="B71" s="63">
        <v>8199928902</v>
      </c>
      <c r="C71" s="57" t="s">
        <v>280</v>
      </c>
      <c r="D71" s="57" t="s">
        <v>285</v>
      </c>
      <c r="E71" s="63">
        <v>2</v>
      </c>
      <c r="F71" s="91"/>
      <c r="G71" s="92">
        <f t="shared" ref="G71:G76" si="5">E71*F71</f>
        <v>0</v>
      </c>
      <c r="H71" s="60">
        <v>2</v>
      </c>
      <c r="I71" s="57"/>
      <c r="J71" s="57"/>
      <c r="K71" s="61"/>
      <c r="L71" s="102" t="str">
        <f t="shared" si="4"/>
        <v>NOVEMBRE</v>
      </c>
    </row>
    <row r="72" spans="1:12">
      <c r="A72" s="62">
        <v>41598</v>
      </c>
      <c r="B72" s="63">
        <v>8199928902</v>
      </c>
      <c r="C72" s="57" t="s">
        <v>4</v>
      </c>
      <c r="D72" s="57" t="s">
        <v>479</v>
      </c>
      <c r="E72" s="63">
        <v>4</v>
      </c>
      <c r="F72" s="91">
        <v>0</v>
      </c>
      <c r="G72" s="92">
        <f t="shared" si="5"/>
        <v>0</v>
      </c>
      <c r="H72" s="60">
        <v>4</v>
      </c>
      <c r="I72" s="57"/>
      <c r="J72" s="57"/>
      <c r="K72" s="61"/>
      <c r="L72" s="102" t="str">
        <f t="shared" si="4"/>
        <v>NOVEMBRE</v>
      </c>
    </row>
    <row r="73" spans="1:12">
      <c r="A73" s="62">
        <v>41598</v>
      </c>
      <c r="B73" s="63">
        <v>8200296857</v>
      </c>
      <c r="C73" s="57" t="s">
        <v>280</v>
      </c>
      <c r="D73" s="57" t="s">
        <v>544</v>
      </c>
      <c r="E73" s="63">
        <v>1</v>
      </c>
      <c r="F73" s="91"/>
      <c r="G73" s="92">
        <f t="shared" si="5"/>
        <v>0</v>
      </c>
      <c r="H73" s="60">
        <v>1</v>
      </c>
      <c r="I73" s="57"/>
      <c r="J73" s="57"/>
      <c r="K73" s="61"/>
      <c r="L73" s="102" t="str">
        <f t="shared" si="4"/>
        <v>NOVEMBRE</v>
      </c>
    </row>
    <row r="74" spans="1:12">
      <c r="A74" s="62">
        <v>41598</v>
      </c>
      <c r="B74" s="63">
        <v>8200334781</v>
      </c>
      <c r="C74" s="57" t="s">
        <v>280</v>
      </c>
      <c r="D74" s="57" t="s">
        <v>295</v>
      </c>
      <c r="E74" s="63">
        <v>3</v>
      </c>
      <c r="F74" s="91"/>
      <c r="G74" s="92">
        <f t="shared" si="5"/>
        <v>0</v>
      </c>
      <c r="H74" s="60">
        <v>3</v>
      </c>
      <c r="I74" s="57"/>
      <c r="J74" s="57"/>
      <c r="K74" s="61"/>
      <c r="L74" s="102" t="str">
        <f t="shared" si="4"/>
        <v>NOVEMBRE</v>
      </c>
    </row>
    <row r="75" spans="1:12">
      <c r="A75" s="62">
        <v>41598</v>
      </c>
      <c r="B75" s="63">
        <v>8200334781</v>
      </c>
      <c r="C75" s="57" t="s">
        <v>4</v>
      </c>
      <c r="D75" s="57" t="s">
        <v>22</v>
      </c>
      <c r="E75" s="63">
        <v>3</v>
      </c>
      <c r="F75" s="91">
        <v>0</v>
      </c>
      <c r="G75" s="92">
        <f t="shared" si="5"/>
        <v>0</v>
      </c>
      <c r="H75" s="60">
        <v>3</v>
      </c>
      <c r="I75" s="57"/>
      <c r="J75" s="57"/>
      <c r="K75" s="61"/>
      <c r="L75" s="102" t="str">
        <f t="shared" si="4"/>
        <v>NOVEMBRE</v>
      </c>
    </row>
    <row r="76" spans="1:12">
      <c r="A76" s="62">
        <v>41598</v>
      </c>
      <c r="B76" s="98" t="s">
        <v>568</v>
      </c>
      <c r="C76" s="57" t="s">
        <v>98</v>
      </c>
      <c r="D76" s="57" t="s">
        <v>468</v>
      </c>
      <c r="E76" s="63">
        <v>1</v>
      </c>
      <c r="F76" s="91"/>
      <c r="G76" s="92">
        <f t="shared" si="5"/>
        <v>0</v>
      </c>
      <c r="H76" s="60">
        <v>1</v>
      </c>
      <c r="I76" s="57"/>
      <c r="J76" s="57"/>
      <c r="K76" s="61"/>
      <c r="L76" s="102" t="str">
        <f t="shared" si="4"/>
        <v>NOVEMBRE</v>
      </c>
    </row>
    <row r="77" spans="1:12">
      <c r="A77" s="62">
        <v>41599</v>
      </c>
      <c r="B77" s="98" t="s">
        <v>554</v>
      </c>
      <c r="C77" s="57" t="s">
        <v>4</v>
      </c>
      <c r="D77" s="57" t="s">
        <v>22</v>
      </c>
      <c r="E77" s="63">
        <v>1</v>
      </c>
      <c r="F77" s="91">
        <v>200</v>
      </c>
      <c r="G77" s="59">
        <f>E77*F77</f>
        <v>200</v>
      </c>
      <c r="H77" s="108">
        <v>1</v>
      </c>
      <c r="I77" s="57"/>
      <c r="J77" s="57"/>
      <c r="K77" s="61"/>
      <c r="L77" s="109" t="str">
        <f>UPPER(TEXT(A77,"mmmm"))</f>
        <v>NOVEMBRE</v>
      </c>
    </row>
    <row r="78" spans="1:12">
      <c r="A78" s="62">
        <v>41599</v>
      </c>
      <c r="B78" s="63"/>
      <c r="C78" s="57" t="s">
        <v>98</v>
      </c>
      <c r="D78" s="57" t="s">
        <v>103</v>
      </c>
      <c r="E78" s="63">
        <v>50</v>
      </c>
      <c r="F78" s="91"/>
      <c r="G78" s="92">
        <f>E78*F78</f>
        <v>0</v>
      </c>
      <c r="H78" s="60">
        <v>50</v>
      </c>
      <c r="I78" s="57"/>
      <c r="J78" s="57"/>
      <c r="K78" s="61"/>
      <c r="L78" s="109" t="str">
        <f>UPPER(TEXT(A78,"mmmm"))</f>
        <v>NOVEMBRE</v>
      </c>
    </row>
    <row r="79" spans="1:12">
      <c r="A79" s="62">
        <v>41599</v>
      </c>
      <c r="B79" s="63">
        <v>8200623564</v>
      </c>
      <c r="C79" s="57" t="s">
        <v>280</v>
      </c>
      <c r="D79" s="57" t="s">
        <v>291</v>
      </c>
      <c r="E79" s="63">
        <v>1</v>
      </c>
      <c r="F79" s="91"/>
      <c r="G79" s="92">
        <f>E79*F79</f>
        <v>0</v>
      </c>
      <c r="H79" s="60">
        <v>1</v>
      </c>
      <c r="I79" s="57"/>
      <c r="J79" s="57"/>
      <c r="K79" s="61"/>
      <c r="L79" s="109" t="str">
        <f>UPPER(TEXT(A79,"mmmm"))</f>
        <v>NOVEMBRE</v>
      </c>
    </row>
    <row r="80" spans="1:12">
      <c r="A80" s="62">
        <v>41599</v>
      </c>
      <c r="B80" s="63">
        <v>8200658872</v>
      </c>
      <c r="C80" s="57" t="s">
        <v>4</v>
      </c>
      <c r="D80" s="57" t="s">
        <v>22</v>
      </c>
      <c r="E80" s="63">
        <v>2</v>
      </c>
      <c r="F80" s="91"/>
      <c r="G80" s="92">
        <f>E80*F80</f>
        <v>0</v>
      </c>
      <c r="H80" s="60">
        <v>2</v>
      </c>
      <c r="I80" s="57"/>
      <c r="J80" s="57"/>
      <c r="K80" s="61"/>
      <c r="L80" s="109" t="str">
        <f>UPPER(TEXT(A80,"mmmm"))</f>
        <v>NOVEMBRE</v>
      </c>
    </row>
  </sheetData>
  <dataValidations count="2">
    <dataValidation type="list" allowBlank="1" showInputMessage="1" showErrorMessage="1" sqref="C2:C80">
      <formula1>FAMILLES</formula1>
    </dataValidation>
    <dataValidation type="list" allowBlank="1" showInputMessage="1" showErrorMessage="1" sqref="D2:D80">
      <formula1>OFFSET(COLA,1,MATCH($C2,LIGNE1,0)-1,COUNTA(OFFSET(COLA,,MATCH($C2,LIGNE1,0)-1))-1)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5"/>
  <sheetViews>
    <sheetView topLeftCell="A2" workbookViewId="0">
      <selection activeCell="B14" sqref="B14"/>
    </sheetView>
  </sheetViews>
  <sheetFormatPr baseColWidth="10" defaultRowHeight="15"/>
  <cols>
    <col min="1" max="1" width="22.7109375" customWidth="1"/>
    <col min="2" max="2" width="12.5703125" bestFit="1" customWidth="1"/>
    <col min="3" max="3" width="8.140625" bestFit="1" customWidth="1"/>
  </cols>
  <sheetData>
    <row r="1" spans="1:3">
      <c r="A1" s="101" t="s">
        <v>548</v>
      </c>
      <c r="B1" s="9" t="s">
        <v>547</v>
      </c>
    </row>
    <row r="3" spans="1:3">
      <c r="B3" s="101" t="s">
        <v>549</v>
      </c>
    </row>
    <row r="4" spans="1:3">
      <c r="A4" s="101" t="s">
        <v>545</v>
      </c>
      <c r="B4" s="48" t="s">
        <v>552</v>
      </c>
      <c r="C4" s="48" t="s">
        <v>550</v>
      </c>
    </row>
    <row r="5" spans="1:3">
      <c r="A5" s="50" t="s">
        <v>43</v>
      </c>
      <c r="B5" s="102">
        <v>1</v>
      </c>
      <c r="C5" s="104">
        <v>2.0366598778004071E-3</v>
      </c>
    </row>
    <row r="6" spans="1:3">
      <c r="A6" s="50" t="s">
        <v>47</v>
      </c>
      <c r="B6" s="102">
        <v>2</v>
      </c>
      <c r="C6" s="104">
        <v>4.0733197556008143E-3</v>
      </c>
    </row>
    <row r="7" spans="1:3">
      <c r="A7" s="50" t="s">
        <v>60</v>
      </c>
      <c r="B7" s="102">
        <v>15</v>
      </c>
      <c r="C7" s="104">
        <v>3.0549898167006109E-2</v>
      </c>
    </row>
    <row r="8" spans="1:3">
      <c r="A8" s="50" t="s">
        <v>98</v>
      </c>
      <c r="B8" s="102">
        <v>156</v>
      </c>
      <c r="C8" s="104">
        <v>0.31771894093686354</v>
      </c>
    </row>
    <row r="9" spans="1:3">
      <c r="A9" s="50" t="s">
        <v>132</v>
      </c>
      <c r="B9" s="102">
        <v>3</v>
      </c>
      <c r="C9" s="104">
        <v>6.1099796334012219E-3</v>
      </c>
    </row>
    <row r="10" spans="1:3">
      <c r="A10" s="50" t="s">
        <v>156</v>
      </c>
      <c r="B10" s="102">
        <v>29</v>
      </c>
      <c r="C10" s="104">
        <v>5.9063136456211814E-2</v>
      </c>
    </row>
    <row r="11" spans="1:3">
      <c r="A11" s="50" t="s">
        <v>195</v>
      </c>
      <c r="B11" s="102">
        <v>192</v>
      </c>
      <c r="C11" s="104">
        <v>0.3910386965376782</v>
      </c>
    </row>
    <row r="12" spans="1:3">
      <c r="A12" s="50" t="s">
        <v>220</v>
      </c>
      <c r="B12" s="102">
        <v>42</v>
      </c>
      <c r="C12" s="104">
        <v>8.5539714867617106E-2</v>
      </c>
    </row>
    <row r="13" spans="1:3">
      <c r="A13" s="50" t="s">
        <v>265</v>
      </c>
      <c r="B13" s="102">
        <v>7</v>
      </c>
      <c r="C13" s="104">
        <v>1.4256619144602852E-2</v>
      </c>
    </row>
    <row r="14" spans="1:3">
      <c r="A14" s="50" t="s">
        <v>280</v>
      </c>
      <c r="B14" s="102">
        <v>44</v>
      </c>
      <c r="C14" s="104">
        <v>8.9613034623217916E-2</v>
      </c>
    </row>
    <row r="15" spans="1:3">
      <c r="A15" s="50" t="s">
        <v>546</v>
      </c>
      <c r="B15" s="102">
        <v>491</v>
      </c>
      <c r="C15" s="104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9"/>
  <sheetViews>
    <sheetView workbookViewId="0">
      <selection activeCell="B9" sqref="B9"/>
    </sheetView>
  </sheetViews>
  <sheetFormatPr baseColWidth="10" defaultRowHeight="15"/>
  <cols>
    <col min="1" max="1" width="21" customWidth="1"/>
    <col min="2" max="2" width="12.140625" bestFit="1" customWidth="1"/>
    <col min="3" max="3" width="8.140625" bestFit="1" customWidth="1"/>
  </cols>
  <sheetData>
    <row r="1" spans="1:3">
      <c r="A1" s="101" t="s">
        <v>548</v>
      </c>
      <c r="B1" s="9" t="s">
        <v>547</v>
      </c>
    </row>
    <row r="3" spans="1:3">
      <c r="B3" s="101" t="s">
        <v>549</v>
      </c>
    </row>
    <row r="4" spans="1:3">
      <c r="A4" s="101" t="s">
        <v>545</v>
      </c>
      <c r="B4" s="48" t="s">
        <v>551</v>
      </c>
      <c r="C4" s="48" t="s">
        <v>550</v>
      </c>
    </row>
    <row r="5" spans="1:3">
      <c r="A5" s="50" t="s">
        <v>98</v>
      </c>
      <c r="B5" s="102">
        <v>156</v>
      </c>
      <c r="C5" s="104">
        <v>1</v>
      </c>
    </row>
    <row r="6" spans="1:3">
      <c r="A6" s="105" t="s">
        <v>100</v>
      </c>
      <c r="B6" s="102">
        <v>1</v>
      </c>
      <c r="C6" s="104">
        <v>6.41025641025641E-3</v>
      </c>
    </row>
    <row r="7" spans="1:3">
      <c r="A7" s="105" t="s">
        <v>101</v>
      </c>
      <c r="B7" s="102">
        <v>4</v>
      </c>
      <c r="C7" s="104">
        <v>2.564102564102564E-2</v>
      </c>
    </row>
    <row r="8" spans="1:3">
      <c r="A8" s="105" t="s">
        <v>127</v>
      </c>
      <c r="B8" s="102">
        <v>13</v>
      </c>
      <c r="C8" s="104">
        <v>8.3333333333333329E-2</v>
      </c>
    </row>
    <row r="9" spans="1:3">
      <c r="A9" s="105" t="s">
        <v>129</v>
      </c>
      <c r="B9" s="102">
        <v>4</v>
      </c>
      <c r="C9" s="104">
        <v>2.564102564102564E-2</v>
      </c>
    </row>
    <row r="10" spans="1:3">
      <c r="A10" s="105" t="s">
        <v>131</v>
      </c>
      <c r="B10" s="102">
        <v>1</v>
      </c>
      <c r="C10" s="104">
        <v>6.41025641025641E-3</v>
      </c>
    </row>
    <row r="11" spans="1:3">
      <c r="A11" s="105" t="s">
        <v>102</v>
      </c>
      <c r="B11" s="102">
        <v>1</v>
      </c>
      <c r="C11" s="104">
        <v>6.41025641025641E-3</v>
      </c>
    </row>
    <row r="12" spans="1:3">
      <c r="A12" s="105" t="s">
        <v>103</v>
      </c>
      <c r="B12" s="102">
        <v>51</v>
      </c>
      <c r="C12" s="104">
        <v>0.32692307692307693</v>
      </c>
    </row>
    <row r="13" spans="1:3">
      <c r="A13" s="105" t="s">
        <v>104</v>
      </c>
      <c r="B13" s="102">
        <v>1</v>
      </c>
      <c r="C13" s="104">
        <v>6.41025641025641E-3</v>
      </c>
    </row>
    <row r="14" spans="1:3">
      <c r="A14" s="105" t="s">
        <v>106</v>
      </c>
      <c r="B14" s="102">
        <v>6</v>
      </c>
      <c r="C14" s="104">
        <v>3.8461538461538464E-2</v>
      </c>
    </row>
    <row r="15" spans="1:3">
      <c r="A15" s="105" t="s">
        <v>314</v>
      </c>
      <c r="B15" s="102">
        <v>1</v>
      </c>
      <c r="C15" s="104">
        <v>6.41025641025641E-3</v>
      </c>
    </row>
    <row r="16" spans="1:3">
      <c r="A16" s="105" t="s">
        <v>114</v>
      </c>
      <c r="B16" s="102">
        <v>1</v>
      </c>
      <c r="C16" s="104">
        <v>6.41025641025641E-3</v>
      </c>
    </row>
    <row r="17" spans="1:3">
      <c r="A17" s="105" t="s">
        <v>117</v>
      </c>
      <c r="B17" s="102">
        <v>2</v>
      </c>
      <c r="C17" s="104">
        <v>1.282051282051282E-2</v>
      </c>
    </row>
    <row r="18" spans="1:3">
      <c r="A18" s="105" t="s">
        <v>118</v>
      </c>
      <c r="B18" s="102">
        <v>4</v>
      </c>
      <c r="C18" s="104">
        <v>2.564102564102564E-2</v>
      </c>
    </row>
    <row r="19" spans="1:3">
      <c r="A19" s="105" t="s">
        <v>121</v>
      </c>
      <c r="B19" s="102">
        <v>2</v>
      </c>
      <c r="C19" s="104">
        <v>1.282051282051282E-2</v>
      </c>
    </row>
    <row r="20" spans="1:3">
      <c r="A20" s="105" t="s">
        <v>123</v>
      </c>
      <c r="B20" s="102">
        <v>2</v>
      </c>
      <c r="C20" s="104">
        <v>1.282051282051282E-2</v>
      </c>
    </row>
    <row r="21" spans="1:3">
      <c r="A21" s="105" t="s">
        <v>126</v>
      </c>
      <c r="B21" s="102">
        <v>1</v>
      </c>
      <c r="C21" s="104">
        <v>6.41025641025641E-3</v>
      </c>
    </row>
    <row r="22" spans="1:3">
      <c r="A22" s="105" t="s">
        <v>110</v>
      </c>
      <c r="B22" s="102">
        <v>24</v>
      </c>
      <c r="C22" s="104">
        <v>0.15384615384615385</v>
      </c>
    </row>
    <row r="23" spans="1:3">
      <c r="A23" s="105" t="s">
        <v>111</v>
      </c>
      <c r="B23" s="102">
        <v>6</v>
      </c>
      <c r="C23" s="104">
        <v>3.8461538461538464E-2</v>
      </c>
    </row>
    <row r="24" spans="1:3">
      <c r="A24" s="105" t="s">
        <v>113</v>
      </c>
      <c r="B24" s="102">
        <v>2</v>
      </c>
      <c r="C24" s="104">
        <v>1.282051282051282E-2</v>
      </c>
    </row>
    <row r="25" spans="1:3">
      <c r="A25" s="105" t="s">
        <v>115</v>
      </c>
      <c r="B25" s="102">
        <v>24</v>
      </c>
      <c r="C25" s="104">
        <v>0.15384615384615385</v>
      </c>
    </row>
    <row r="26" spans="1:3">
      <c r="A26" s="105" t="s">
        <v>116</v>
      </c>
      <c r="B26" s="102">
        <v>2</v>
      </c>
      <c r="C26" s="104">
        <v>1.282051282051282E-2</v>
      </c>
    </row>
    <row r="27" spans="1:3">
      <c r="A27" s="105" t="s">
        <v>124</v>
      </c>
      <c r="B27" s="102">
        <v>2</v>
      </c>
      <c r="C27" s="104">
        <v>1.282051282051282E-2</v>
      </c>
    </row>
    <row r="28" spans="1:3">
      <c r="A28" s="105" t="s">
        <v>327</v>
      </c>
      <c r="B28" s="102">
        <v>1</v>
      </c>
      <c r="C28" s="104">
        <v>6.41025641025641E-3</v>
      </c>
    </row>
    <row r="29" spans="1:3">
      <c r="A29" s="50" t="s">
        <v>546</v>
      </c>
      <c r="B29" s="102">
        <v>156</v>
      </c>
      <c r="C29" s="104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L371"/>
  <sheetViews>
    <sheetView workbookViewId="0">
      <selection activeCell="H1" sqref="H1:K1"/>
    </sheetView>
  </sheetViews>
  <sheetFormatPr baseColWidth="10" defaultRowHeight="15"/>
  <cols>
    <col min="1" max="1" width="12.85546875" bestFit="1" customWidth="1"/>
    <col min="2" max="2" width="11.42578125" style="89"/>
    <col min="3" max="3" width="22.7109375" customWidth="1"/>
    <col min="4" max="4" width="29.85546875" bestFit="1" customWidth="1"/>
    <col min="5" max="5" width="11.42578125" style="10"/>
    <col min="8" max="8" width="12.42578125" style="10" customWidth="1"/>
    <col min="9" max="9" width="11.42578125" style="10"/>
    <col min="10" max="10" width="14.140625" style="10" customWidth="1"/>
    <col min="11" max="11" width="11.42578125" style="10"/>
    <col min="12" max="12" width="14" bestFit="1" customWidth="1"/>
  </cols>
  <sheetData>
    <row r="1" spans="1:12">
      <c r="A1" s="65" t="s">
        <v>0</v>
      </c>
      <c r="B1" s="90" t="s">
        <v>338</v>
      </c>
      <c r="C1" s="67" t="s">
        <v>1</v>
      </c>
      <c r="D1" s="67" t="s">
        <v>2</v>
      </c>
      <c r="E1" s="66" t="s">
        <v>3</v>
      </c>
      <c r="F1" s="67" t="s">
        <v>304</v>
      </c>
      <c r="G1" s="67" t="s">
        <v>305</v>
      </c>
      <c r="H1" s="66" t="s">
        <v>563</v>
      </c>
      <c r="I1" s="66" t="s">
        <v>564</v>
      </c>
      <c r="J1" s="66" t="s">
        <v>565</v>
      </c>
      <c r="K1" s="68" t="s">
        <v>566</v>
      </c>
      <c r="L1" s="66" t="s">
        <v>548</v>
      </c>
    </row>
    <row r="2" spans="1:12">
      <c r="A2" s="54">
        <v>41568</v>
      </c>
      <c r="B2" s="87">
        <v>1346</v>
      </c>
      <c r="C2" s="7" t="s">
        <v>98</v>
      </c>
      <c r="D2" s="7" t="s">
        <v>106</v>
      </c>
      <c r="E2" s="11">
        <v>1</v>
      </c>
      <c r="F2" s="49"/>
      <c r="G2" s="49">
        <f>Tableau2[[#This Row],[P U]]*Tableau2[[#This Row],[Qte]]</f>
        <v>0</v>
      </c>
      <c r="H2" s="70">
        <v>1</v>
      </c>
      <c r="I2" s="70"/>
      <c r="J2" s="70"/>
      <c r="K2" s="71"/>
      <c r="L2" s="103" t="str">
        <f t="shared" ref="L2:L65" si="0">UPPER(TEXT(A2,"mmmm"))</f>
        <v>OCTOBRE</v>
      </c>
    </row>
    <row r="3" spans="1:12">
      <c r="A3" s="54">
        <v>41568</v>
      </c>
      <c r="B3" s="87">
        <v>1346</v>
      </c>
      <c r="C3" s="7" t="s">
        <v>243</v>
      </c>
      <c r="D3" s="7" t="s">
        <v>244</v>
      </c>
      <c r="E3" s="11">
        <v>1</v>
      </c>
      <c r="F3" s="49"/>
      <c r="G3" s="49">
        <f>Tableau2[[#This Row],[P U]]*Tableau2[[#This Row],[Qte]]</f>
        <v>0</v>
      </c>
      <c r="H3" s="70">
        <v>1</v>
      </c>
      <c r="I3" s="70"/>
      <c r="J3" s="70"/>
      <c r="K3" s="71"/>
      <c r="L3" s="70" t="str">
        <f t="shared" si="0"/>
        <v>OCTOBRE</v>
      </c>
    </row>
    <row r="4" spans="1:12">
      <c r="A4" s="54">
        <v>41568</v>
      </c>
      <c r="B4" s="87">
        <v>1347</v>
      </c>
      <c r="C4" s="7" t="s">
        <v>98</v>
      </c>
      <c r="D4" s="7" t="s">
        <v>114</v>
      </c>
      <c r="E4" s="11">
        <v>1</v>
      </c>
      <c r="F4" s="49"/>
      <c r="G4" s="49">
        <f>Tableau2[[#This Row],[P U]]*Tableau2[[#This Row],[Qte]]</f>
        <v>0</v>
      </c>
      <c r="H4" s="70">
        <v>1</v>
      </c>
      <c r="I4" s="70"/>
      <c r="J4" s="70"/>
      <c r="K4" s="71"/>
      <c r="L4" s="70" t="str">
        <f t="shared" si="0"/>
        <v>OCTOBRE</v>
      </c>
    </row>
    <row r="5" spans="1:12">
      <c r="A5" s="54">
        <v>41568</v>
      </c>
      <c r="B5" s="87">
        <v>1347</v>
      </c>
      <c r="C5" s="7" t="s">
        <v>243</v>
      </c>
      <c r="D5" s="7" t="s">
        <v>244</v>
      </c>
      <c r="E5" s="11">
        <v>1</v>
      </c>
      <c r="F5" s="49"/>
      <c r="G5" s="49">
        <f>Tableau2[[#This Row],[P U]]*Tableau2[[#This Row],[Qte]]</f>
        <v>0</v>
      </c>
      <c r="H5" s="70">
        <v>1</v>
      </c>
      <c r="I5" s="70"/>
      <c r="J5" s="70"/>
      <c r="K5" s="71"/>
      <c r="L5" s="70" t="str">
        <f t="shared" si="0"/>
        <v>OCTOBRE</v>
      </c>
    </row>
    <row r="6" spans="1:12">
      <c r="A6" s="54">
        <v>41568</v>
      </c>
      <c r="B6" s="87">
        <v>1348</v>
      </c>
      <c r="C6" s="7" t="s">
        <v>4</v>
      </c>
      <c r="D6" s="7" t="s">
        <v>17</v>
      </c>
      <c r="E6" s="11">
        <v>1</v>
      </c>
      <c r="F6" s="49"/>
      <c r="G6" s="49">
        <f>Tableau2[[#This Row],[P U]]*Tableau2[[#This Row],[Qte]]</f>
        <v>0</v>
      </c>
      <c r="H6" s="70">
        <v>1</v>
      </c>
      <c r="I6" s="70"/>
      <c r="J6" s="70"/>
      <c r="K6" s="71"/>
      <c r="L6" s="70" t="str">
        <f t="shared" si="0"/>
        <v>OCTOBRE</v>
      </c>
    </row>
    <row r="7" spans="1:12">
      <c r="A7" s="54">
        <v>41568</v>
      </c>
      <c r="B7" s="87">
        <v>1349</v>
      </c>
      <c r="C7" s="7" t="s">
        <v>4</v>
      </c>
      <c r="D7" s="7" t="s">
        <v>16</v>
      </c>
      <c r="E7" s="11">
        <v>2</v>
      </c>
      <c r="F7" s="49"/>
      <c r="G7" s="49">
        <f>Tableau2[[#This Row],[P U]]*Tableau2[[#This Row],[Qte]]</f>
        <v>0</v>
      </c>
      <c r="H7" s="70">
        <v>2</v>
      </c>
      <c r="I7" s="70"/>
      <c r="J7" s="70"/>
      <c r="K7" s="71"/>
      <c r="L7" s="70" t="str">
        <f t="shared" si="0"/>
        <v>OCTOBRE</v>
      </c>
    </row>
    <row r="8" spans="1:12">
      <c r="A8" s="54">
        <v>41568</v>
      </c>
      <c r="B8" s="87">
        <v>1350</v>
      </c>
      <c r="C8" s="7" t="s">
        <v>43</v>
      </c>
      <c r="D8" s="7" t="s">
        <v>45</v>
      </c>
      <c r="E8" s="11">
        <v>1</v>
      </c>
      <c r="F8" s="49"/>
      <c r="G8" s="49">
        <f>Tableau2[[#This Row],[P U]]*Tableau2[[#This Row],[Qte]]</f>
        <v>0</v>
      </c>
      <c r="H8" s="70">
        <v>1</v>
      </c>
      <c r="I8" s="70"/>
      <c r="J8" s="70"/>
      <c r="K8" s="71"/>
      <c r="L8" s="70" t="str">
        <f t="shared" si="0"/>
        <v>OCTOBRE</v>
      </c>
    </row>
    <row r="9" spans="1:12">
      <c r="A9" s="54">
        <v>41568</v>
      </c>
      <c r="B9" s="87">
        <v>1351</v>
      </c>
      <c r="C9" s="7" t="s">
        <v>4</v>
      </c>
      <c r="D9" s="7" t="s">
        <v>20</v>
      </c>
      <c r="E9" s="11">
        <v>1</v>
      </c>
      <c r="F9" s="49"/>
      <c r="G9" s="49">
        <f>Tableau2[[#This Row],[P U]]*Tableau2[[#This Row],[Qte]]</f>
        <v>0</v>
      </c>
      <c r="H9" s="70">
        <v>1</v>
      </c>
      <c r="I9" s="70"/>
      <c r="J9" s="70"/>
      <c r="K9" s="71"/>
      <c r="L9" s="70" t="str">
        <f t="shared" si="0"/>
        <v>OCTOBRE</v>
      </c>
    </row>
    <row r="10" spans="1:12">
      <c r="A10" s="54">
        <v>41568</v>
      </c>
      <c r="B10" s="87">
        <v>1353</v>
      </c>
      <c r="C10" s="7" t="s">
        <v>280</v>
      </c>
      <c r="D10" s="7" t="s">
        <v>295</v>
      </c>
      <c r="E10" s="11">
        <v>1</v>
      </c>
      <c r="F10" s="49"/>
      <c r="G10" s="49">
        <f>Tableau2[[#This Row],[P U]]*Tableau2[[#This Row],[Qte]]</f>
        <v>0</v>
      </c>
      <c r="H10" s="70">
        <v>1</v>
      </c>
      <c r="I10" s="70"/>
      <c r="J10" s="70"/>
      <c r="K10" s="71"/>
      <c r="L10" s="70" t="str">
        <f t="shared" si="0"/>
        <v>OCTOBRE</v>
      </c>
    </row>
    <row r="11" spans="1:12">
      <c r="A11" s="54">
        <v>41568</v>
      </c>
      <c r="B11" s="87">
        <v>1353</v>
      </c>
      <c r="C11" s="7" t="s">
        <v>4</v>
      </c>
      <c r="D11" s="7" t="s">
        <v>22</v>
      </c>
      <c r="E11" s="11">
        <v>1</v>
      </c>
      <c r="F11" s="49"/>
      <c r="G11" s="49">
        <f>Tableau2[[#This Row],[P U]]*Tableau2[[#This Row],[Qte]]</f>
        <v>0</v>
      </c>
      <c r="H11" s="70">
        <v>1</v>
      </c>
      <c r="I11" s="70"/>
      <c r="J11" s="70"/>
      <c r="K11" s="71"/>
      <c r="L11" s="70" t="str">
        <f t="shared" si="0"/>
        <v>OCTOBRE</v>
      </c>
    </row>
    <row r="12" spans="1:12">
      <c r="A12" s="54">
        <v>41569</v>
      </c>
      <c r="B12" s="87">
        <v>13233</v>
      </c>
      <c r="C12" s="7" t="s">
        <v>220</v>
      </c>
      <c r="D12" s="7" t="s">
        <v>228</v>
      </c>
      <c r="E12" s="11">
        <v>1</v>
      </c>
      <c r="F12" s="49"/>
      <c r="G12" s="49">
        <f>Tableau2[[#This Row],[P U]]*Tableau2[[#This Row],[Qte]]</f>
        <v>0</v>
      </c>
      <c r="H12" s="70">
        <v>1</v>
      </c>
      <c r="I12" s="70"/>
      <c r="J12" s="70"/>
      <c r="K12" s="71"/>
      <c r="L12" s="70" t="str">
        <f t="shared" si="0"/>
        <v>OCTOBRE</v>
      </c>
    </row>
    <row r="13" spans="1:12">
      <c r="A13" s="54">
        <v>41569</v>
      </c>
      <c r="B13" s="87">
        <v>13233</v>
      </c>
      <c r="C13" s="7" t="s">
        <v>220</v>
      </c>
      <c r="D13" s="7" t="s">
        <v>222</v>
      </c>
      <c r="E13" s="11">
        <v>2</v>
      </c>
      <c r="F13" s="49"/>
      <c r="G13" s="49">
        <f>Tableau2[[#This Row],[P U]]*Tableau2[[#This Row],[Qte]]</f>
        <v>0</v>
      </c>
      <c r="H13" s="70">
        <v>2</v>
      </c>
      <c r="I13" s="70"/>
      <c r="J13" s="70"/>
      <c r="K13" s="71"/>
      <c r="L13" s="70" t="str">
        <f t="shared" si="0"/>
        <v>OCTOBRE</v>
      </c>
    </row>
    <row r="14" spans="1:12">
      <c r="A14" s="54">
        <v>41569</v>
      </c>
      <c r="B14" s="87">
        <v>13233</v>
      </c>
      <c r="C14" s="7" t="s">
        <v>220</v>
      </c>
      <c r="D14" s="7" t="s">
        <v>226</v>
      </c>
      <c r="E14" s="11">
        <v>1</v>
      </c>
      <c r="F14" s="49"/>
      <c r="G14" s="49">
        <f>Tableau2[[#This Row],[P U]]*Tableau2[[#This Row],[Qte]]</f>
        <v>0</v>
      </c>
      <c r="H14" s="70">
        <v>1</v>
      </c>
      <c r="I14" s="70"/>
      <c r="J14" s="70"/>
      <c r="K14" s="71"/>
      <c r="L14" s="70" t="str">
        <f t="shared" si="0"/>
        <v>OCTOBRE</v>
      </c>
    </row>
    <row r="15" spans="1:12">
      <c r="A15" s="54">
        <v>41569</v>
      </c>
      <c r="B15" s="87">
        <v>13233</v>
      </c>
      <c r="C15" s="7" t="s">
        <v>220</v>
      </c>
      <c r="D15" s="7" t="s">
        <v>223</v>
      </c>
      <c r="E15" s="11">
        <v>3</v>
      </c>
      <c r="F15" s="49"/>
      <c r="G15" s="49">
        <f>Tableau2[[#This Row],[P U]]*Tableau2[[#This Row],[Qte]]</f>
        <v>0</v>
      </c>
      <c r="H15" s="70">
        <v>3</v>
      </c>
      <c r="I15" s="70"/>
      <c r="J15" s="70"/>
      <c r="K15" s="71"/>
      <c r="L15" s="70" t="str">
        <f t="shared" si="0"/>
        <v>OCTOBRE</v>
      </c>
    </row>
    <row r="16" spans="1:12">
      <c r="A16" s="54">
        <v>41569</v>
      </c>
      <c r="B16" s="87">
        <v>1354</v>
      </c>
      <c r="C16" s="7" t="s">
        <v>280</v>
      </c>
      <c r="D16" s="7" t="s">
        <v>297</v>
      </c>
      <c r="E16" s="11">
        <v>1</v>
      </c>
      <c r="F16" s="49"/>
      <c r="G16" s="49">
        <f>Tableau2[[#This Row],[P U]]*Tableau2[[#This Row],[Qte]]</f>
        <v>0</v>
      </c>
      <c r="H16" s="70">
        <v>1</v>
      </c>
      <c r="I16" s="70"/>
      <c r="J16" s="70"/>
      <c r="K16" s="71"/>
      <c r="L16" s="70" t="str">
        <f t="shared" si="0"/>
        <v>OCTOBRE</v>
      </c>
    </row>
    <row r="17" spans="1:12">
      <c r="A17" s="54">
        <v>41569</v>
      </c>
      <c r="B17" s="87">
        <v>1355</v>
      </c>
      <c r="C17" s="7" t="s">
        <v>280</v>
      </c>
      <c r="D17" s="7" t="s">
        <v>283</v>
      </c>
      <c r="E17" s="11">
        <v>1</v>
      </c>
      <c r="F17" s="49"/>
      <c r="G17" s="49">
        <f>Tableau2[[#This Row],[P U]]*Tableau2[[#This Row],[Qte]]</f>
        <v>0</v>
      </c>
      <c r="H17" s="70">
        <v>1</v>
      </c>
      <c r="I17" s="70"/>
      <c r="J17" s="70"/>
      <c r="K17" s="71"/>
      <c r="L17" s="70" t="str">
        <f t="shared" si="0"/>
        <v>OCTOBRE</v>
      </c>
    </row>
    <row r="18" spans="1:12">
      <c r="A18" s="54">
        <v>41569</v>
      </c>
      <c r="B18" s="87">
        <v>1355</v>
      </c>
      <c r="C18" s="7" t="s">
        <v>4</v>
      </c>
      <c r="D18" s="7" t="s">
        <v>28</v>
      </c>
      <c r="E18" s="11">
        <v>1</v>
      </c>
      <c r="F18" s="49"/>
      <c r="G18" s="49">
        <f>Tableau2[[#This Row],[P U]]*Tableau2[[#This Row],[Qte]]</f>
        <v>0</v>
      </c>
      <c r="H18" s="70">
        <v>1</v>
      </c>
      <c r="I18" s="70"/>
      <c r="J18" s="70"/>
      <c r="K18" s="71"/>
      <c r="L18" s="70" t="str">
        <f t="shared" si="0"/>
        <v>OCTOBRE</v>
      </c>
    </row>
    <row r="19" spans="1:12">
      <c r="A19" s="54">
        <v>41569</v>
      </c>
      <c r="B19" s="87">
        <v>1356</v>
      </c>
      <c r="C19" s="7" t="s">
        <v>98</v>
      </c>
      <c r="D19" s="7" t="s">
        <v>113</v>
      </c>
      <c r="E19" s="11">
        <v>1</v>
      </c>
      <c r="F19" s="49"/>
      <c r="G19" s="49">
        <f>Tableau2[[#This Row],[P U]]*Tableau2[[#This Row],[Qte]]</f>
        <v>0</v>
      </c>
      <c r="H19" s="70">
        <v>1</v>
      </c>
      <c r="I19" s="70"/>
      <c r="J19" s="70"/>
      <c r="K19" s="71"/>
      <c r="L19" s="70" t="str">
        <f t="shared" si="0"/>
        <v>OCTOBRE</v>
      </c>
    </row>
    <row r="20" spans="1:12">
      <c r="A20" s="54">
        <v>41569</v>
      </c>
      <c r="B20" s="87">
        <v>1357</v>
      </c>
      <c r="C20" s="7" t="s">
        <v>98</v>
      </c>
      <c r="D20" s="7" t="s">
        <v>115</v>
      </c>
      <c r="E20" s="11">
        <v>1</v>
      </c>
      <c r="F20" s="49"/>
      <c r="G20" s="49">
        <f>Tableau2[[#This Row],[P U]]*Tableau2[[#This Row],[Qte]]</f>
        <v>0</v>
      </c>
      <c r="H20" s="70">
        <v>1</v>
      </c>
      <c r="I20" s="70"/>
      <c r="J20" s="70"/>
      <c r="K20" s="71"/>
      <c r="L20" s="70" t="str">
        <f t="shared" si="0"/>
        <v>OCTOBRE</v>
      </c>
    </row>
    <row r="21" spans="1:12">
      <c r="A21" s="54">
        <v>41569</v>
      </c>
      <c r="B21" s="87">
        <v>1357</v>
      </c>
      <c r="C21" s="7" t="s">
        <v>156</v>
      </c>
      <c r="D21" s="7" t="s">
        <v>158</v>
      </c>
      <c r="E21" s="11">
        <v>1</v>
      </c>
      <c r="F21" s="49"/>
      <c r="G21" s="49">
        <f>Tableau2[[#This Row],[P U]]*Tableau2[[#This Row],[Qte]]</f>
        <v>0</v>
      </c>
      <c r="H21" s="70">
        <v>1</v>
      </c>
      <c r="I21" s="70"/>
      <c r="J21" s="70"/>
      <c r="K21" s="71"/>
      <c r="L21" s="70" t="str">
        <f t="shared" si="0"/>
        <v>OCTOBRE</v>
      </c>
    </row>
    <row r="22" spans="1:12">
      <c r="A22" s="54">
        <v>41569</v>
      </c>
      <c r="B22" s="87">
        <v>1357</v>
      </c>
      <c r="C22" s="7" t="s">
        <v>220</v>
      </c>
      <c r="D22" s="7" t="s">
        <v>223</v>
      </c>
      <c r="E22" s="11">
        <v>1</v>
      </c>
      <c r="F22" s="49"/>
      <c r="G22" s="49">
        <f>Tableau2[[#This Row],[P U]]*Tableau2[[#This Row],[Qte]]</f>
        <v>0</v>
      </c>
      <c r="H22" s="70">
        <v>1</v>
      </c>
      <c r="I22" s="70"/>
      <c r="J22" s="70"/>
      <c r="K22" s="71"/>
      <c r="L22" s="70" t="str">
        <f t="shared" si="0"/>
        <v>OCTOBRE</v>
      </c>
    </row>
    <row r="23" spans="1:12">
      <c r="A23" s="54">
        <v>41569</v>
      </c>
      <c r="B23" s="87">
        <v>1357</v>
      </c>
      <c r="C23" s="7" t="s">
        <v>98</v>
      </c>
      <c r="D23" s="7" t="s">
        <v>102</v>
      </c>
      <c r="E23" s="11">
        <v>1</v>
      </c>
      <c r="F23" s="49"/>
      <c r="G23" s="49">
        <f>Tableau2[[#This Row],[P U]]*Tableau2[[#This Row],[Qte]]</f>
        <v>0</v>
      </c>
      <c r="H23" s="70">
        <v>1</v>
      </c>
      <c r="I23" s="70"/>
      <c r="J23" s="70"/>
      <c r="K23" s="71"/>
      <c r="L23" s="70" t="str">
        <f t="shared" si="0"/>
        <v>OCTOBRE</v>
      </c>
    </row>
    <row r="24" spans="1:12">
      <c r="A24" s="54">
        <v>41569</v>
      </c>
      <c r="B24" s="87">
        <v>1358</v>
      </c>
      <c r="C24" s="7" t="s">
        <v>220</v>
      </c>
      <c r="D24" s="7" t="s">
        <v>231</v>
      </c>
      <c r="E24" s="11">
        <v>1</v>
      </c>
      <c r="F24" s="49"/>
      <c r="G24" s="49">
        <f>Tableau2[[#This Row],[P U]]*Tableau2[[#This Row],[Qte]]</f>
        <v>0</v>
      </c>
      <c r="H24" s="70">
        <v>1</v>
      </c>
      <c r="I24" s="70"/>
      <c r="J24" s="70"/>
      <c r="K24" s="71"/>
      <c r="L24" s="70" t="str">
        <f t="shared" si="0"/>
        <v>OCTOBRE</v>
      </c>
    </row>
    <row r="25" spans="1:12">
      <c r="A25" s="54">
        <v>41569</v>
      </c>
      <c r="B25" s="87">
        <v>1358</v>
      </c>
      <c r="C25" s="7" t="s">
        <v>4</v>
      </c>
      <c r="D25" s="7" t="s">
        <v>6</v>
      </c>
      <c r="E25" s="11">
        <v>1</v>
      </c>
      <c r="F25" s="49"/>
      <c r="G25" s="49">
        <f>Tableau2[[#This Row],[P U]]*Tableau2[[#This Row],[Qte]]</f>
        <v>0</v>
      </c>
      <c r="H25" s="70">
        <v>1</v>
      </c>
      <c r="I25" s="70"/>
      <c r="J25" s="70"/>
      <c r="K25" s="71"/>
      <c r="L25" s="70" t="str">
        <f t="shared" si="0"/>
        <v>OCTOBRE</v>
      </c>
    </row>
    <row r="26" spans="1:12">
      <c r="A26" s="54">
        <v>41569</v>
      </c>
      <c r="B26" s="87">
        <v>1359</v>
      </c>
      <c r="C26" s="7" t="s">
        <v>243</v>
      </c>
      <c r="D26" s="7" t="s">
        <v>259</v>
      </c>
      <c r="E26" s="11">
        <v>1</v>
      </c>
      <c r="F26" s="49"/>
      <c r="G26" s="49">
        <f>Tableau2[[#This Row],[P U]]*Tableau2[[#This Row],[Qte]]</f>
        <v>0</v>
      </c>
      <c r="H26" s="70">
        <v>1</v>
      </c>
      <c r="I26" s="70"/>
      <c r="J26" s="70"/>
      <c r="K26" s="71"/>
      <c r="L26" s="70" t="str">
        <f t="shared" si="0"/>
        <v>OCTOBRE</v>
      </c>
    </row>
    <row r="27" spans="1:12">
      <c r="A27" s="54">
        <v>41569</v>
      </c>
      <c r="B27" s="87">
        <v>1359</v>
      </c>
      <c r="C27" s="7" t="s">
        <v>243</v>
      </c>
      <c r="D27" s="7" t="s">
        <v>244</v>
      </c>
      <c r="E27" s="11">
        <v>1</v>
      </c>
      <c r="F27" s="49"/>
      <c r="G27" s="49">
        <f>Tableau2[[#This Row],[P U]]*Tableau2[[#This Row],[Qte]]</f>
        <v>0</v>
      </c>
      <c r="H27" s="70">
        <v>1</v>
      </c>
      <c r="I27" s="70"/>
      <c r="J27" s="70"/>
      <c r="K27" s="71"/>
      <c r="L27" s="70" t="str">
        <f t="shared" si="0"/>
        <v>OCTOBRE</v>
      </c>
    </row>
    <row r="28" spans="1:12">
      <c r="A28" s="54">
        <v>41569</v>
      </c>
      <c r="B28" s="87">
        <v>1360</v>
      </c>
      <c r="C28" s="7" t="s">
        <v>220</v>
      </c>
      <c r="D28" s="7" t="s">
        <v>228</v>
      </c>
      <c r="E28" s="11">
        <v>1</v>
      </c>
      <c r="F28" s="49"/>
      <c r="G28" s="49">
        <f>Tableau2[[#This Row],[P U]]*Tableau2[[#This Row],[Qte]]</f>
        <v>0</v>
      </c>
      <c r="H28" s="70">
        <v>1</v>
      </c>
      <c r="I28" s="70"/>
      <c r="J28" s="70"/>
      <c r="K28" s="71"/>
      <c r="L28" s="70" t="str">
        <f t="shared" si="0"/>
        <v>OCTOBRE</v>
      </c>
    </row>
    <row r="29" spans="1:12">
      <c r="A29" s="54">
        <v>41569</v>
      </c>
      <c r="B29" s="87">
        <v>1360</v>
      </c>
      <c r="C29" s="7" t="s">
        <v>4</v>
      </c>
      <c r="D29" s="7" t="s">
        <v>6</v>
      </c>
      <c r="E29" s="11">
        <v>1</v>
      </c>
      <c r="F29" s="49"/>
      <c r="G29" s="49">
        <f>Tableau2[[#This Row],[P U]]*Tableau2[[#This Row],[Qte]]</f>
        <v>0</v>
      </c>
      <c r="H29" s="70">
        <v>1</v>
      </c>
      <c r="I29" s="70"/>
      <c r="J29" s="70"/>
      <c r="K29" s="71"/>
      <c r="L29" s="70" t="str">
        <f t="shared" si="0"/>
        <v>OCTOBRE</v>
      </c>
    </row>
    <row r="30" spans="1:12">
      <c r="A30" s="54">
        <v>41569</v>
      </c>
      <c r="B30" s="87">
        <v>1361</v>
      </c>
      <c r="C30" s="7" t="s">
        <v>280</v>
      </c>
      <c r="D30" s="7" t="s">
        <v>287</v>
      </c>
      <c r="E30" s="11">
        <v>1</v>
      </c>
      <c r="F30" s="49"/>
      <c r="G30" s="49">
        <f>Tableau2[[#This Row],[P U]]*Tableau2[[#This Row],[Qte]]</f>
        <v>0</v>
      </c>
      <c r="H30" s="70">
        <v>1</v>
      </c>
      <c r="I30" s="70"/>
      <c r="J30" s="70"/>
      <c r="K30" s="71"/>
      <c r="L30" s="70" t="str">
        <f t="shared" si="0"/>
        <v>OCTOBRE</v>
      </c>
    </row>
    <row r="31" spans="1:12">
      <c r="A31" s="54">
        <v>41569</v>
      </c>
      <c r="B31" s="87">
        <v>1361</v>
      </c>
      <c r="C31" s="7" t="s">
        <v>4</v>
      </c>
      <c r="D31" s="7" t="s">
        <v>24</v>
      </c>
      <c r="E31" s="11">
        <v>1</v>
      </c>
      <c r="F31" s="49"/>
      <c r="G31" s="49">
        <f>Tableau2[[#This Row],[P U]]*Tableau2[[#This Row],[Qte]]</f>
        <v>0</v>
      </c>
      <c r="H31" s="70">
        <v>1</v>
      </c>
      <c r="I31" s="70"/>
      <c r="J31" s="70"/>
      <c r="K31" s="71"/>
      <c r="L31" s="70" t="str">
        <f t="shared" si="0"/>
        <v>OCTOBRE</v>
      </c>
    </row>
    <row r="32" spans="1:12">
      <c r="A32" s="54">
        <v>41569</v>
      </c>
      <c r="B32" s="87">
        <v>1362</v>
      </c>
      <c r="C32" s="7" t="s">
        <v>220</v>
      </c>
      <c r="D32" s="7" t="s">
        <v>221</v>
      </c>
      <c r="E32" s="11">
        <v>1</v>
      </c>
      <c r="F32" s="49"/>
      <c r="G32" s="49">
        <f>Tableau2[[#This Row],[P U]]*Tableau2[[#This Row],[Qte]]</f>
        <v>0</v>
      </c>
      <c r="H32" s="70">
        <v>1</v>
      </c>
      <c r="I32" s="70"/>
      <c r="J32" s="70"/>
      <c r="K32" s="71"/>
      <c r="L32" s="70" t="str">
        <f t="shared" si="0"/>
        <v>OCTOBRE</v>
      </c>
    </row>
    <row r="33" spans="1:12">
      <c r="A33" s="54">
        <v>41569</v>
      </c>
      <c r="B33" s="87">
        <v>1363</v>
      </c>
      <c r="C33" s="7" t="s">
        <v>98</v>
      </c>
      <c r="D33" s="7" t="s">
        <v>115</v>
      </c>
      <c r="E33" s="11">
        <v>3</v>
      </c>
      <c r="F33" s="49"/>
      <c r="G33" s="49">
        <f>Tableau2[[#This Row],[P U]]*Tableau2[[#This Row],[Qte]]</f>
        <v>0</v>
      </c>
      <c r="H33" s="70">
        <v>3</v>
      </c>
      <c r="I33" s="70"/>
      <c r="J33" s="70"/>
      <c r="K33" s="71"/>
      <c r="L33" s="70" t="str">
        <f t="shared" si="0"/>
        <v>OCTOBRE</v>
      </c>
    </row>
    <row r="34" spans="1:12">
      <c r="A34" s="54">
        <v>41569</v>
      </c>
      <c r="B34" s="87">
        <v>1364</v>
      </c>
      <c r="C34" s="7" t="s">
        <v>265</v>
      </c>
      <c r="D34" s="7" t="s">
        <v>274</v>
      </c>
      <c r="E34" s="11">
        <v>1</v>
      </c>
      <c r="F34" s="49"/>
      <c r="G34" s="49">
        <f>Tableau2[[#This Row],[P U]]*Tableau2[[#This Row],[Qte]]</f>
        <v>0</v>
      </c>
      <c r="H34" s="70">
        <v>1</v>
      </c>
      <c r="I34" s="70"/>
      <c r="J34" s="70"/>
      <c r="K34" s="71"/>
      <c r="L34" s="70" t="str">
        <f t="shared" si="0"/>
        <v>OCTOBRE</v>
      </c>
    </row>
    <row r="35" spans="1:12">
      <c r="A35" s="54">
        <v>41569</v>
      </c>
      <c r="B35" s="87">
        <v>1364</v>
      </c>
      <c r="C35" s="7" t="s">
        <v>156</v>
      </c>
      <c r="D35" s="7" t="s">
        <v>168</v>
      </c>
      <c r="E35" s="11">
        <v>1</v>
      </c>
      <c r="F35" s="49"/>
      <c r="G35" s="49">
        <f>Tableau2[[#This Row],[P U]]*Tableau2[[#This Row],[Qte]]</f>
        <v>0</v>
      </c>
      <c r="H35" s="70">
        <v>1</v>
      </c>
      <c r="I35" s="70"/>
      <c r="J35" s="70"/>
      <c r="K35" s="71"/>
      <c r="L35" s="70" t="str">
        <f t="shared" si="0"/>
        <v>OCTOBRE</v>
      </c>
    </row>
    <row r="36" spans="1:12">
      <c r="A36" s="54">
        <v>41570</v>
      </c>
      <c r="B36" s="87">
        <v>1365</v>
      </c>
      <c r="C36" s="7" t="s">
        <v>280</v>
      </c>
      <c r="D36" s="7" t="s">
        <v>297</v>
      </c>
      <c r="E36" s="11">
        <v>1</v>
      </c>
      <c r="F36" s="49"/>
      <c r="G36" s="49">
        <f>Tableau2[[#This Row],[P U]]*Tableau2[[#This Row],[Qte]]</f>
        <v>0</v>
      </c>
      <c r="H36" s="70">
        <v>1</v>
      </c>
      <c r="I36" s="70"/>
      <c r="J36" s="70"/>
      <c r="K36" s="71"/>
      <c r="L36" s="70" t="str">
        <f t="shared" si="0"/>
        <v>OCTOBRE</v>
      </c>
    </row>
    <row r="37" spans="1:12">
      <c r="A37" s="54">
        <v>41570</v>
      </c>
      <c r="B37" s="87">
        <v>1365</v>
      </c>
      <c r="C37" s="7" t="s">
        <v>280</v>
      </c>
      <c r="D37" s="7" t="s">
        <v>296</v>
      </c>
      <c r="E37" s="11">
        <v>1</v>
      </c>
      <c r="F37" s="49"/>
      <c r="G37" s="49">
        <f>Tableau2[[#This Row],[P U]]*Tableau2[[#This Row],[Qte]]</f>
        <v>0</v>
      </c>
      <c r="H37" s="70">
        <v>1</v>
      </c>
      <c r="I37" s="70"/>
      <c r="J37" s="70"/>
      <c r="K37" s="71"/>
      <c r="L37" s="70" t="str">
        <f t="shared" si="0"/>
        <v>OCTOBRE</v>
      </c>
    </row>
    <row r="38" spans="1:12">
      <c r="A38" s="54">
        <v>41570</v>
      </c>
      <c r="B38" s="87">
        <v>1366</v>
      </c>
      <c r="C38" s="7" t="s">
        <v>4</v>
      </c>
      <c r="D38" s="7" t="s">
        <v>34</v>
      </c>
      <c r="E38" s="11">
        <v>1</v>
      </c>
      <c r="F38" s="49"/>
      <c r="G38" s="49">
        <f>Tableau2[[#This Row],[P U]]*Tableau2[[#This Row],[Qte]]</f>
        <v>0</v>
      </c>
      <c r="H38" s="70">
        <v>1</v>
      </c>
      <c r="I38" s="70"/>
      <c r="J38" s="70"/>
      <c r="K38" s="71"/>
      <c r="L38" s="70" t="str">
        <f t="shared" si="0"/>
        <v>OCTOBRE</v>
      </c>
    </row>
    <row r="39" spans="1:12">
      <c r="A39" s="54">
        <v>41570</v>
      </c>
      <c r="B39" s="87">
        <v>1367</v>
      </c>
      <c r="C39" s="7" t="s">
        <v>195</v>
      </c>
      <c r="D39" s="7" t="s">
        <v>207</v>
      </c>
      <c r="E39" s="11">
        <v>1</v>
      </c>
      <c r="F39" s="49"/>
      <c r="G39" s="49">
        <f>Tableau2[[#This Row],[P U]]*Tableau2[[#This Row],[Qte]]</f>
        <v>0</v>
      </c>
      <c r="H39" s="70">
        <v>1</v>
      </c>
      <c r="I39" s="70"/>
      <c r="J39" s="70"/>
      <c r="K39" s="71"/>
      <c r="L39" s="70" t="str">
        <f t="shared" si="0"/>
        <v>OCTOBRE</v>
      </c>
    </row>
    <row r="40" spans="1:12">
      <c r="A40" s="54">
        <v>41570</v>
      </c>
      <c r="B40" s="87">
        <v>1368</v>
      </c>
      <c r="C40" s="7" t="s">
        <v>195</v>
      </c>
      <c r="D40" s="7" t="s">
        <v>206</v>
      </c>
      <c r="E40" s="11">
        <v>1</v>
      </c>
      <c r="F40" s="49"/>
      <c r="G40" s="49">
        <f>Tableau2[[#This Row],[P U]]*Tableau2[[#This Row],[Qte]]</f>
        <v>0</v>
      </c>
      <c r="H40" s="70">
        <v>1</v>
      </c>
      <c r="I40" s="70"/>
      <c r="J40" s="70"/>
      <c r="K40" s="71"/>
      <c r="L40" s="70" t="str">
        <f t="shared" si="0"/>
        <v>OCTOBRE</v>
      </c>
    </row>
    <row r="41" spans="1:12">
      <c r="A41" s="54">
        <v>41570</v>
      </c>
      <c r="B41" s="87">
        <v>1369</v>
      </c>
      <c r="C41" s="7" t="s">
        <v>4</v>
      </c>
      <c r="D41" s="7" t="s">
        <v>310</v>
      </c>
      <c r="E41" s="11">
        <v>2</v>
      </c>
      <c r="F41" s="49"/>
      <c r="G41" s="49">
        <f>Tableau2[[#This Row],[P U]]*Tableau2[[#This Row],[Qte]]</f>
        <v>0</v>
      </c>
      <c r="H41" s="70">
        <v>2</v>
      </c>
      <c r="I41" s="70"/>
      <c r="J41" s="70"/>
      <c r="K41" s="71"/>
      <c r="L41" s="70" t="str">
        <f t="shared" si="0"/>
        <v>OCTOBRE</v>
      </c>
    </row>
    <row r="42" spans="1:12">
      <c r="A42" s="54">
        <v>41570</v>
      </c>
      <c r="B42" s="87">
        <v>1370</v>
      </c>
      <c r="C42" s="7" t="s">
        <v>4</v>
      </c>
      <c r="D42" s="7" t="s">
        <v>307</v>
      </c>
      <c r="E42" s="11">
        <v>1</v>
      </c>
      <c r="F42" s="49"/>
      <c r="G42" s="49">
        <f>Tableau2[[#This Row],[P U]]*Tableau2[[#This Row],[Qte]]</f>
        <v>0</v>
      </c>
      <c r="H42" s="70">
        <v>1</v>
      </c>
      <c r="I42" s="70"/>
      <c r="J42" s="70"/>
      <c r="K42" s="71"/>
      <c r="L42" s="70" t="str">
        <f t="shared" si="0"/>
        <v>OCTOBRE</v>
      </c>
    </row>
    <row r="43" spans="1:12">
      <c r="A43" s="54">
        <v>41570</v>
      </c>
      <c r="B43" s="87">
        <v>1371</v>
      </c>
      <c r="C43" s="7" t="s">
        <v>280</v>
      </c>
      <c r="D43" s="7" t="s">
        <v>297</v>
      </c>
      <c r="E43" s="11">
        <v>1</v>
      </c>
      <c r="F43" s="49"/>
      <c r="G43" s="49">
        <f>Tableau2[[#This Row],[P U]]*Tableau2[[#This Row],[Qte]]</f>
        <v>0</v>
      </c>
      <c r="H43" s="70">
        <v>1</v>
      </c>
      <c r="I43" s="70"/>
      <c r="J43" s="70"/>
      <c r="K43" s="71"/>
      <c r="L43" s="70" t="str">
        <f t="shared" si="0"/>
        <v>OCTOBRE</v>
      </c>
    </row>
    <row r="44" spans="1:12">
      <c r="A44" s="54">
        <v>41570</v>
      </c>
      <c r="B44" s="87">
        <v>1373</v>
      </c>
      <c r="C44" s="7" t="s">
        <v>280</v>
      </c>
      <c r="D44" s="7" t="s">
        <v>297</v>
      </c>
      <c r="E44" s="11">
        <v>1</v>
      </c>
      <c r="F44" s="49"/>
      <c r="G44" s="49">
        <f>Tableau2[[#This Row],[P U]]*Tableau2[[#This Row],[Qte]]</f>
        <v>0</v>
      </c>
      <c r="H44" s="70">
        <v>1</v>
      </c>
      <c r="I44" s="70"/>
      <c r="J44" s="70"/>
      <c r="K44" s="71"/>
      <c r="L44" s="70" t="str">
        <f t="shared" si="0"/>
        <v>OCTOBRE</v>
      </c>
    </row>
    <row r="45" spans="1:12">
      <c r="A45" s="54">
        <v>41570</v>
      </c>
      <c r="B45" s="87">
        <v>1374</v>
      </c>
      <c r="C45" s="7" t="s">
        <v>98</v>
      </c>
      <c r="D45" s="7" t="s">
        <v>115</v>
      </c>
      <c r="E45" s="11">
        <v>1</v>
      </c>
      <c r="F45" s="49"/>
      <c r="G45" s="49">
        <f>Tableau2[[#This Row],[P U]]*Tableau2[[#This Row],[Qte]]</f>
        <v>0</v>
      </c>
      <c r="H45" s="70">
        <v>1</v>
      </c>
      <c r="I45" s="70"/>
      <c r="J45" s="70"/>
      <c r="K45" s="71"/>
      <c r="L45" s="70" t="str">
        <f t="shared" si="0"/>
        <v>OCTOBRE</v>
      </c>
    </row>
    <row r="46" spans="1:12">
      <c r="A46" s="54">
        <v>41570</v>
      </c>
      <c r="B46" s="87">
        <v>1374</v>
      </c>
      <c r="C46" s="7" t="s">
        <v>243</v>
      </c>
      <c r="D46" s="7" t="s">
        <v>244</v>
      </c>
      <c r="E46" s="11">
        <v>1</v>
      </c>
      <c r="F46" s="49"/>
      <c r="G46" s="49">
        <f>Tableau2[[#This Row],[P U]]*Tableau2[[#This Row],[Qte]]</f>
        <v>0</v>
      </c>
      <c r="H46" s="70">
        <v>1</v>
      </c>
      <c r="I46" s="70"/>
      <c r="J46" s="70"/>
      <c r="K46" s="71"/>
      <c r="L46" s="70" t="str">
        <f t="shared" si="0"/>
        <v>OCTOBRE</v>
      </c>
    </row>
    <row r="47" spans="1:12">
      <c r="A47" s="54">
        <v>41570</v>
      </c>
      <c r="B47" s="87">
        <v>1374</v>
      </c>
      <c r="C47" s="7" t="s">
        <v>156</v>
      </c>
      <c r="D47" s="7" t="s">
        <v>158</v>
      </c>
      <c r="E47" s="11">
        <v>1</v>
      </c>
      <c r="F47" s="49"/>
      <c r="G47" s="49">
        <f>Tableau2[[#This Row],[P U]]*Tableau2[[#This Row],[Qte]]</f>
        <v>0</v>
      </c>
      <c r="H47" s="70">
        <v>1</v>
      </c>
      <c r="I47" s="70"/>
      <c r="J47" s="70"/>
      <c r="K47" s="71"/>
      <c r="L47" s="70" t="str">
        <f t="shared" si="0"/>
        <v>OCTOBRE</v>
      </c>
    </row>
    <row r="48" spans="1:12">
      <c r="A48" s="54">
        <v>41570</v>
      </c>
      <c r="B48" s="87">
        <v>1375</v>
      </c>
      <c r="C48" s="7" t="s">
        <v>280</v>
      </c>
      <c r="D48" s="7" t="s">
        <v>284</v>
      </c>
      <c r="E48" s="11">
        <v>1</v>
      </c>
      <c r="F48" s="49"/>
      <c r="G48" s="49">
        <f>Tableau2[[#This Row],[P U]]*Tableau2[[#This Row],[Qte]]</f>
        <v>0</v>
      </c>
      <c r="H48" s="70">
        <v>1</v>
      </c>
      <c r="I48" s="70"/>
      <c r="J48" s="70"/>
      <c r="K48" s="71"/>
      <c r="L48" s="70" t="str">
        <f t="shared" si="0"/>
        <v>OCTOBRE</v>
      </c>
    </row>
    <row r="49" spans="1:12">
      <c r="A49" s="54">
        <v>41570</v>
      </c>
      <c r="B49" s="87">
        <v>1375</v>
      </c>
      <c r="C49" s="7" t="s">
        <v>4</v>
      </c>
      <c r="D49" s="7" t="s">
        <v>26</v>
      </c>
      <c r="E49" s="11">
        <v>1</v>
      </c>
      <c r="F49" s="49"/>
      <c r="G49" s="49">
        <f>Tableau2[[#This Row],[P U]]*Tableau2[[#This Row],[Qte]]</f>
        <v>0</v>
      </c>
      <c r="H49" s="70">
        <v>1</v>
      </c>
      <c r="I49" s="70"/>
      <c r="J49" s="70"/>
      <c r="K49" s="71"/>
      <c r="L49" s="70" t="str">
        <f t="shared" si="0"/>
        <v>OCTOBRE</v>
      </c>
    </row>
    <row r="50" spans="1:12">
      <c r="A50" s="54">
        <v>41570</v>
      </c>
      <c r="B50" s="87">
        <v>1377</v>
      </c>
      <c r="C50" s="7" t="s">
        <v>195</v>
      </c>
      <c r="D50" s="7" t="s">
        <v>196</v>
      </c>
      <c r="E50" s="11">
        <v>1</v>
      </c>
      <c r="F50" s="49">
        <v>1250</v>
      </c>
      <c r="G50" s="49">
        <f>Tableau2[[#This Row],[P U]]*Tableau2[[#This Row],[Qte]]</f>
        <v>1250</v>
      </c>
      <c r="H50" s="70">
        <v>1</v>
      </c>
      <c r="I50" s="70"/>
      <c r="J50" s="70"/>
      <c r="K50" s="71"/>
      <c r="L50" s="70" t="str">
        <f t="shared" si="0"/>
        <v>OCTOBRE</v>
      </c>
    </row>
    <row r="51" spans="1:12">
      <c r="A51" s="54">
        <v>41570</v>
      </c>
      <c r="B51" s="87">
        <v>1378</v>
      </c>
      <c r="C51" s="7" t="s">
        <v>98</v>
      </c>
      <c r="D51" s="7" t="s">
        <v>111</v>
      </c>
      <c r="E51" s="11">
        <v>1</v>
      </c>
      <c r="F51" s="49"/>
      <c r="G51" s="49">
        <f>Tableau2[[#This Row],[P U]]*Tableau2[[#This Row],[Qte]]</f>
        <v>0</v>
      </c>
      <c r="H51" s="70">
        <v>1</v>
      </c>
      <c r="I51" s="70"/>
      <c r="J51" s="70"/>
      <c r="K51" s="71"/>
      <c r="L51" s="70" t="str">
        <f t="shared" si="0"/>
        <v>OCTOBRE</v>
      </c>
    </row>
    <row r="52" spans="1:12">
      <c r="A52" s="54">
        <v>41570</v>
      </c>
      <c r="B52" s="87">
        <v>1378</v>
      </c>
      <c r="C52" s="7" t="s">
        <v>243</v>
      </c>
      <c r="D52" s="7" t="s">
        <v>260</v>
      </c>
      <c r="E52" s="11">
        <v>1</v>
      </c>
      <c r="F52" s="49"/>
      <c r="G52" s="49">
        <f>Tableau2[[#This Row],[P U]]*Tableau2[[#This Row],[Qte]]</f>
        <v>0</v>
      </c>
      <c r="H52" s="70">
        <v>1</v>
      </c>
      <c r="I52" s="70"/>
      <c r="J52" s="70"/>
      <c r="K52" s="71"/>
      <c r="L52" s="70" t="str">
        <f t="shared" si="0"/>
        <v>OCTOBRE</v>
      </c>
    </row>
    <row r="53" spans="1:12">
      <c r="A53" s="54">
        <v>41570</v>
      </c>
      <c r="B53" s="87">
        <v>1378</v>
      </c>
      <c r="C53" s="7" t="s">
        <v>243</v>
      </c>
      <c r="D53" s="7" t="s">
        <v>244</v>
      </c>
      <c r="E53" s="11">
        <v>1</v>
      </c>
      <c r="F53" s="49"/>
      <c r="G53" s="49">
        <f>Tableau2[[#This Row],[P U]]*Tableau2[[#This Row],[Qte]]</f>
        <v>0</v>
      </c>
      <c r="H53" s="70">
        <v>1</v>
      </c>
      <c r="I53" s="70"/>
      <c r="J53" s="70"/>
      <c r="K53" s="71"/>
      <c r="L53" s="70" t="str">
        <f t="shared" si="0"/>
        <v>OCTOBRE</v>
      </c>
    </row>
    <row r="54" spans="1:12">
      <c r="A54" s="54">
        <v>41570</v>
      </c>
      <c r="B54" s="87">
        <v>13234</v>
      </c>
      <c r="C54" s="7" t="s">
        <v>220</v>
      </c>
      <c r="D54" s="7" t="s">
        <v>222</v>
      </c>
      <c r="E54" s="11">
        <v>1</v>
      </c>
      <c r="F54" s="49"/>
      <c r="G54" s="49">
        <f>Tableau2[[#This Row],[P U]]*Tableau2[[#This Row],[Qte]]</f>
        <v>0</v>
      </c>
      <c r="H54" s="70">
        <v>1</v>
      </c>
      <c r="I54" s="70"/>
      <c r="J54" s="70"/>
      <c r="K54" s="71"/>
      <c r="L54" s="70" t="str">
        <f t="shared" si="0"/>
        <v>OCTOBRE</v>
      </c>
    </row>
    <row r="55" spans="1:12">
      <c r="A55" s="54">
        <v>41571</v>
      </c>
      <c r="B55" s="87">
        <v>13235</v>
      </c>
      <c r="C55" s="7" t="s">
        <v>98</v>
      </c>
      <c r="D55" s="7" t="s">
        <v>127</v>
      </c>
      <c r="E55" s="11">
        <v>3</v>
      </c>
      <c r="F55" s="49"/>
      <c r="G55" s="49">
        <f>Tableau2[[#This Row],[P U]]*Tableau2[[#This Row],[Qte]]</f>
        <v>0</v>
      </c>
      <c r="H55" s="70">
        <v>3</v>
      </c>
      <c r="I55" s="70"/>
      <c r="J55" s="70"/>
      <c r="K55" s="71"/>
      <c r="L55" s="70" t="str">
        <f t="shared" si="0"/>
        <v>OCTOBRE</v>
      </c>
    </row>
    <row r="56" spans="1:12">
      <c r="A56" s="54">
        <v>41571</v>
      </c>
      <c r="B56" s="87">
        <v>1380</v>
      </c>
      <c r="C56" s="7" t="s">
        <v>98</v>
      </c>
      <c r="D56" s="7" t="s">
        <v>115</v>
      </c>
      <c r="E56" s="11">
        <v>1</v>
      </c>
      <c r="F56" s="49"/>
      <c r="G56" s="49">
        <f>Tableau2[[#This Row],[P U]]*Tableau2[[#This Row],[Qte]]</f>
        <v>0</v>
      </c>
      <c r="H56" s="70">
        <v>1</v>
      </c>
      <c r="I56" s="70"/>
      <c r="J56" s="70"/>
      <c r="K56" s="71"/>
      <c r="L56" s="70" t="str">
        <f t="shared" si="0"/>
        <v>OCTOBRE</v>
      </c>
    </row>
    <row r="57" spans="1:12">
      <c r="A57" s="54">
        <v>41571</v>
      </c>
      <c r="B57" s="87">
        <v>1380</v>
      </c>
      <c r="C57" s="7" t="s">
        <v>243</v>
      </c>
      <c r="D57" s="7" t="s">
        <v>244</v>
      </c>
      <c r="E57" s="11">
        <v>1</v>
      </c>
      <c r="F57" s="49"/>
      <c r="G57" s="49">
        <f>Tableau2[[#This Row],[P U]]*Tableau2[[#This Row],[Qte]]</f>
        <v>0</v>
      </c>
      <c r="H57" s="70">
        <v>1</v>
      </c>
      <c r="I57" s="70"/>
      <c r="J57" s="70"/>
      <c r="K57" s="71"/>
      <c r="L57" s="70" t="str">
        <f t="shared" si="0"/>
        <v>OCTOBRE</v>
      </c>
    </row>
    <row r="58" spans="1:12">
      <c r="A58" s="54">
        <v>41571</v>
      </c>
      <c r="B58" s="87">
        <v>1380</v>
      </c>
      <c r="C58" s="7" t="s">
        <v>220</v>
      </c>
      <c r="D58" s="7" t="s">
        <v>226</v>
      </c>
      <c r="E58" s="11">
        <v>1</v>
      </c>
      <c r="F58" s="49"/>
      <c r="G58" s="49">
        <f>Tableau2[[#This Row],[P U]]*Tableau2[[#This Row],[Qte]]</f>
        <v>0</v>
      </c>
      <c r="H58" s="70">
        <v>1</v>
      </c>
      <c r="I58" s="70"/>
      <c r="J58" s="70"/>
      <c r="K58" s="71"/>
      <c r="L58" s="70" t="str">
        <f t="shared" si="0"/>
        <v>OCTOBRE</v>
      </c>
    </row>
    <row r="59" spans="1:12">
      <c r="A59" s="54">
        <v>41571</v>
      </c>
      <c r="B59" s="87">
        <v>1380</v>
      </c>
      <c r="C59" s="7" t="s">
        <v>4</v>
      </c>
      <c r="D59" s="7" t="s">
        <v>6</v>
      </c>
      <c r="E59" s="11">
        <v>1</v>
      </c>
      <c r="F59" s="49"/>
      <c r="G59" s="49">
        <f>Tableau2[[#This Row],[P U]]*Tableau2[[#This Row],[Qte]]</f>
        <v>0</v>
      </c>
      <c r="H59" s="70">
        <v>1</v>
      </c>
      <c r="I59" s="70"/>
      <c r="J59" s="70"/>
      <c r="K59" s="71"/>
      <c r="L59" s="70" t="str">
        <f t="shared" si="0"/>
        <v>OCTOBRE</v>
      </c>
    </row>
    <row r="60" spans="1:12">
      <c r="A60" s="54">
        <v>41571</v>
      </c>
      <c r="B60" s="87">
        <v>1381</v>
      </c>
      <c r="C60" s="7" t="s">
        <v>4</v>
      </c>
      <c r="D60" s="7" t="s">
        <v>307</v>
      </c>
      <c r="E60" s="11">
        <v>1</v>
      </c>
      <c r="F60" s="49"/>
      <c r="G60" s="49">
        <f>Tableau2[[#This Row],[P U]]*Tableau2[[#This Row],[Qte]]</f>
        <v>0</v>
      </c>
      <c r="H60" s="70">
        <v>1</v>
      </c>
      <c r="I60" s="70"/>
      <c r="J60" s="70"/>
      <c r="K60" s="71"/>
      <c r="L60" s="70" t="str">
        <f t="shared" si="0"/>
        <v>OCTOBRE</v>
      </c>
    </row>
    <row r="61" spans="1:12">
      <c r="A61" s="54">
        <v>41571</v>
      </c>
      <c r="B61" s="87">
        <v>1382</v>
      </c>
      <c r="C61" s="7" t="s">
        <v>280</v>
      </c>
      <c r="D61" s="7" t="s">
        <v>287</v>
      </c>
      <c r="E61" s="11">
        <v>1</v>
      </c>
      <c r="F61" s="49"/>
      <c r="G61" s="49">
        <f>Tableau2[[#This Row],[P U]]*Tableau2[[#This Row],[Qte]]</f>
        <v>0</v>
      </c>
      <c r="H61" s="70">
        <v>1</v>
      </c>
      <c r="I61" s="70"/>
      <c r="J61" s="70"/>
      <c r="K61" s="71"/>
      <c r="L61" s="70" t="str">
        <f t="shared" si="0"/>
        <v>OCTOBRE</v>
      </c>
    </row>
    <row r="62" spans="1:12">
      <c r="A62" s="54">
        <v>41571</v>
      </c>
      <c r="B62" s="87">
        <v>1382</v>
      </c>
      <c r="C62" s="7" t="s">
        <v>4</v>
      </c>
      <c r="D62" s="7" t="s">
        <v>30</v>
      </c>
      <c r="E62" s="11">
        <v>1</v>
      </c>
      <c r="F62" s="49"/>
      <c r="G62" s="49">
        <f>Tableau2[[#This Row],[P U]]*Tableau2[[#This Row],[Qte]]</f>
        <v>0</v>
      </c>
      <c r="H62" s="70">
        <v>1</v>
      </c>
      <c r="I62" s="70"/>
      <c r="J62" s="70"/>
      <c r="K62" s="71"/>
      <c r="L62" s="70" t="str">
        <f t="shared" si="0"/>
        <v>OCTOBRE</v>
      </c>
    </row>
    <row r="63" spans="1:12">
      <c r="A63" s="54">
        <v>41571</v>
      </c>
      <c r="B63" s="87">
        <v>1383</v>
      </c>
      <c r="C63" s="7" t="s">
        <v>4</v>
      </c>
      <c r="D63" s="7" t="s">
        <v>310</v>
      </c>
      <c r="E63" s="11">
        <v>1</v>
      </c>
      <c r="F63" s="49"/>
      <c r="G63" s="49">
        <f>Tableau2[[#This Row],[P U]]*Tableau2[[#This Row],[Qte]]</f>
        <v>0</v>
      </c>
      <c r="H63" s="70">
        <v>1</v>
      </c>
      <c r="I63" s="70"/>
      <c r="J63" s="70"/>
      <c r="K63" s="71"/>
      <c r="L63" s="70" t="str">
        <f t="shared" si="0"/>
        <v>OCTOBRE</v>
      </c>
    </row>
    <row r="64" spans="1:12">
      <c r="A64" s="54">
        <v>41571</v>
      </c>
      <c r="B64" s="87">
        <v>1383</v>
      </c>
      <c r="C64" s="7" t="s">
        <v>4</v>
      </c>
      <c r="D64" s="7" t="s">
        <v>15</v>
      </c>
      <c r="E64" s="11">
        <v>1</v>
      </c>
      <c r="F64" s="49"/>
      <c r="G64" s="49">
        <f>Tableau2[[#This Row],[P U]]*Tableau2[[#This Row],[Qte]]</f>
        <v>0</v>
      </c>
      <c r="H64" s="70">
        <v>1</v>
      </c>
      <c r="I64" s="70"/>
      <c r="J64" s="70"/>
      <c r="K64" s="71"/>
      <c r="L64" s="70" t="str">
        <f t="shared" si="0"/>
        <v>OCTOBRE</v>
      </c>
    </row>
    <row r="65" spans="1:12">
      <c r="A65" s="54">
        <v>41571</v>
      </c>
      <c r="B65" s="87">
        <v>1385</v>
      </c>
      <c r="C65" s="7" t="s">
        <v>98</v>
      </c>
      <c r="D65" s="7" t="s">
        <v>131</v>
      </c>
      <c r="E65" s="11">
        <v>1</v>
      </c>
      <c r="F65" s="49"/>
      <c r="G65" s="49">
        <f>Tableau2[[#This Row],[P U]]*Tableau2[[#This Row],[Qte]]</f>
        <v>0</v>
      </c>
      <c r="H65" s="70">
        <v>1</v>
      </c>
      <c r="I65" s="70"/>
      <c r="J65" s="70"/>
      <c r="K65" s="71"/>
      <c r="L65" s="70" t="str">
        <f t="shared" si="0"/>
        <v>OCTOBRE</v>
      </c>
    </row>
    <row r="66" spans="1:12">
      <c r="A66" s="54">
        <v>41571</v>
      </c>
      <c r="B66" s="87">
        <v>1384</v>
      </c>
      <c r="C66" s="7" t="s">
        <v>280</v>
      </c>
      <c r="D66" s="7" t="s">
        <v>296</v>
      </c>
      <c r="E66" s="11">
        <v>1</v>
      </c>
      <c r="F66" s="49"/>
      <c r="G66" s="49">
        <f>Tableau2[[#This Row],[P U]]*Tableau2[[#This Row],[Qte]]</f>
        <v>0</v>
      </c>
      <c r="H66" s="70">
        <v>1</v>
      </c>
      <c r="I66" s="70"/>
      <c r="J66" s="70"/>
      <c r="K66" s="71"/>
      <c r="L66" s="70" t="str">
        <f t="shared" ref="L66:L129" si="1">UPPER(TEXT(A66,"mmmm"))</f>
        <v>OCTOBRE</v>
      </c>
    </row>
    <row r="67" spans="1:12">
      <c r="A67" s="54">
        <v>41571</v>
      </c>
      <c r="B67" s="87">
        <v>1379</v>
      </c>
      <c r="C67" s="7" t="s">
        <v>280</v>
      </c>
      <c r="D67" s="7" t="s">
        <v>286</v>
      </c>
      <c r="E67" s="11">
        <v>1</v>
      </c>
      <c r="F67" s="49"/>
      <c r="G67" s="49">
        <f>Tableau2[[#This Row],[P U]]*Tableau2[[#This Row],[Qte]]</f>
        <v>0</v>
      </c>
      <c r="H67" s="70">
        <v>1</v>
      </c>
      <c r="I67" s="70"/>
      <c r="J67" s="70"/>
      <c r="K67" s="71"/>
      <c r="L67" s="70" t="str">
        <f t="shared" si="1"/>
        <v>OCTOBRE</v>
      </c>
    </row>
    <row r="68" spans="1:12">
      <c r="A68" s="54">
        <v>41571</v>
      </c>
      <c r="B68" s="87">
        <v>1376</v>
      </c>
      <c r="C68" s="7" t="s">
        <v>195</v>
      </c>
      <c r="D68" s="7" t="s">
        <v>200</v>
      </c>
      <c r="E68" s="11">
        <v>1</v>
      </c>
      <c r="F68" s="49"/>
      <c r="G68" s="49">
        <f>Tableau2[[#This Row],[P U]]*Tableau2[[#This Row],[Qte]]</f>
        <v>0</v>
      </c>
      <c r="H68" s="70">
        <v>1</v>
      </c>
      <c r="I68" s="70"/>
      <c r="J68" s="70"/>
      <c r="K68" s="71"/>
      <c r="L68" s="70" t="str">
        <f t="shared" si="1"/>
        <v>OCTOBRE</v>
      </c>
    </row>
    <row r="69" spans="1:12">
      <c r="A69" s="54">
        <v>41571</v>
      </c>
      <c r="B69" s="87">
        <v>1376</v>
      </c>
      <c r="C69" s="7" t="s">
        <v>220</v>
      </c>
      <c r="D69" s="7" t="s">
        <v>232</v>
      </c>
      <c r="E69" s="11">
        <v>1</v>
      </c>
      <c r="F69" s="49"/>
      <c r="G69" s="49">
        <f>Tableau2[[#This Row],[P U]]*Tableau2[[#This Row],[Qte]]</f>
        <v>0</v>
      </c>
      <c r="H69" s="70">
        <v>1</v>
      </c>
      <c r="I69" s="70"/>
      <c r="J69" s="70"/>
      <c r="K69" s="71"/>
      <c r="L69" s="70" t="str">
        <f t="shared" si="1"/>
        <v>OCTOBRE</v>
      </c>
    </row>
    <row r="70" spans="1:12">
      <c r="A70" s="54">
        <v>41571</v>
      </c>
      <c r="B70" s="87">
        <v>1376</v>
      </c>
      <c r="C70" s="7" t="s">
        <v>4</v>
      </c>
      <c r="D70" s="7" t="s">
        <v>6</v>
      </c>
      <c r="E70" s="11">
        <v>1</v>
      </c>
      <c r="F70" s="49"/>
      <c r="G70" s="49">
        <f>Tableau2[[#This Row],[P U]]*Tableau2[[#This Row],[Qte]]</f>
        <v>0</v>
      </c>
      <c r="H70" s="70">
        <v>1</v>
      </c>
      <c r="I70" s="70"/>
      <c r="J70" s="70"/>
      <c r="K70" s="71"/>
      <c r="L70" s="70" t="str">
        <f t="shared" si="1"/>
        <v>OCTOBRE</v>
      </c>
    </row>
    <row r="71" spans="1:12">
      <c r="A71" s="54">
        <v>41571</v>
      </c>
      <c r="B71" s="87">
        <v>1386</v>
      </c>
      <c r="C71" s="7" t="s">
        <v>98</v>
      </c>
      <c r="D71" s="7" t="s">
        <v>103</v>
      </c>
      <c r="E71" s="11">
        <v>1</v>
      </c>
      <c r="F71" s="49"/>
      <c r="G71" s="49">
        <f>Tableau2[[#This Row],[P U]]*Tableau2[[#This Row],[Qte]]</f>
        <v>0</v>
      </c>
      <c r="H71" s="70">
        <v>1</v>
      </c>
      <c r="I71" s="70"/>
      <c r="J71" s="70"/>
      <c r="K71" s="71"/>
      <c r="L71" s="70" t="str">
        <f t="shared" si="1"/>
        <v>OCTOBRE</v>
      </c>
    </row>
    <row r="72" spans="1:12">
      <c r="A72" s="54">
        <v>41571</v>
      </c>
      <c r="B72" s="87">
        <v>1387</v>
      </c>
      <c r="C72" s="7" t="s">
        <v>243</v>
      </c>
      <c r="D72" s="7" t="s">
        <v>264</v>
      </c>
      <c r="E72" s="11">
        <v>1</v>
      </c>
      <c r="F72" s="49"/>
      <c r="G72" s="49">
        <f>Tableau2[[#This Row],[P U]]*Tableau2[[#This Row],[Qte]]</f>
        <v>0</v>
      </c>
      <c r="H72" s="70">
        <v>1</v>
      </c>
      <c r="I72" s="70"/>
      <c r="J72" s="70"/>
      <c r="K72" s="71"/>
      <c r="L72" s="70" t="str">
        <f t="shared" si="1"/>
        <v>OCTOBRE</v>
      </c>
    </row>
    <row r="73" spans="1:12">
      <c r="A73" s="54">
        <v>41571</v>
      </c>
      <c r="B73" s="87">
        <v>1387</v>
      </c>
      <c r="C73" s="7" t="s">
        <v>243</v>
      </c>
      <c r="D73" s="7" t="s">
        <v>260</v>
      </c>
      <c r="E73" s="11">
        <v>1</v>
      </c>
      <c r="F73" s="49"/>
      <c r="G73" s="49">
        <f>Tableau2[[#This Row],[P U]]*Tableau2[[#This Row],[Qte]]</f>
        <v>0</v>
      </c>
      <c r="H73" s="70">
        <v>1</v>
      </c>
      <c r="I73" s="70"/>
      <c r="J73" s="70"/>
      <c r="K73" s="71"/>
      <c r="L73" s="70" t="str">
        <f t="shared" si="1"/>
        <v>OCTOBRE</v>
      </c>
    </row>
    <row r="74" spans="1:12">
      <c r="A74" s="54">
        <v>41571</v>
      </c>
      <c r="B74" s="87">
        <v>1387</v>
      </c>
      <c r="C74" s="7" t="s">
        <v>265</v>
      </c>
      <c r="D74" s="7" t="s">
        <v>275</v>
      </c>
      <c r="E74" s="11">
        <v>1</v>
      </c>
      <c r="F74" s="49"/>
      <c r="G74" s="49">
        <f>Tableau2[[#This Row],[P U]]*Tableau2[[#This Row],[Qte]]</f>
        <v>0</v>
      </c>
      <c r="H74" s="70">
        <v>1</v>
      </c>
      <c r="I74" s="70"/>
      <c r="J74" s="70"/>
      <c r="K74" s="71"/>
      <c r="L74" s="70" t="str">
        <f t="shared" si="1"/>
        <v>OCTOBRE</v>
      </c>
    </row>
    <row r="75" spans="1:12">
      <c r="A75" s="54">
        <v>41572</v>
      </c>
      <c r="B75" s="87">
        <v>1388</v>
      </c>
      <c r="C75" s="7" t="s">
        <v>220</v>
      </c>
      <c r="D75" s="7" t="s">
        <v>228</v>
      </c>
      <c r="E75" s="11">
        <v>1</v>
      </c>
      <c r="F75" s="49"/>
      <c r="G75" s="49">
        <f>Tableau2[[#This Row],[P U]]*Tableau2[[#This Row],[Qte]]</f>
        <v>0</v>
      </c>
      <c r="H75" s="70">
        <v>1</v>
      </c>
      <c r="I75" s="70"/>
      <c r="J75" s="70"/>
      <c r="K75" s="71"/>
      <c r="L75" s="70" t="str">
        <f t="shared" si="1"/>
        <v>OCTOBRE</v>
      </c>
    </row>
    <row r="76" spans="1:12">
      <c r="A76" s="54">
        <v>41572</v>
      </c>
      <c r="B76" s="87">
        <v>1388</v>
      </c>
      <c r="C76" s="7" t="s">
        <v>4</v>
      </c>
      <c r="D76" s="7" t="s">
        <v>6</v>
      </c>
      <c r="E76" s="11">
        <v>1</v>
      </c>
      <c r="F76" s="49"/>
      <c r="G76" s="49">
        <f>Tableau2[[#This Row],[P U]]*Tableau2[[#This Row],[Qte]]</f>
        <v>0</v>
      </c>
      <c r="H76" s="70">
        <v>1</v>
      </c>
      <c r="I76" s="70"/>
      <c r="J76" s="70"/>
      <c r="K76" s="71"/>
      <c r="L76" s="70" t="str">
        <f t="shared" si="1"/>
        <v>OCTOBRE</v>
      </c>
    </row>
    <row r="77" spans="1:12">
      <c r="A77" s="54">
        <v>41572</v>
      </c>
      <c r="B77" s="87">
        <v>1389</v>
      </c>
      <c r="C77" s="7" t="s">
        <v>71</v>
      </c>
      <c r="D77" s="7" t="s">
        <v>94</v>
      </c>
      <c r="E77" s="11">
        <v>1</v>
      </c>
      <c r="F77" s="49"/>
      <c r="G77" s="49">
        <f>Tableau2[[#This Row],[P U]]*Tableau2[[#This Row],[Qte]]</f>
        <v>0</v>
      </c>
      <c r="H77" s="70">
        <v>1</v>
      </c>
      <c r="I77" s="70"/>
      <c r="J77" s="70"/>
      <c r="K77" s="71"/>
      <c r="L77" s="70" t="str">
        <f t="shared" si="1"/>
        <v>OCTOBRE</v>
      </c>
    </row>
    <row r="78" spans="1:12">
      <c r="A78" s="54">
        <v>41572</v>
      </c>
      <c r="B78" s="87">
        <v>1390</v>
      </c>
      <c r="C78" s="7" t="s">
        <v>280</v>
      </c>
      <c r="D78" s="7" t="s">
        <v>287</v>
      </c>
      <c r="E78" s="11">
        <v>1</v>
      </c>
      <c r="F78" s="49"/>
      <c r="G78" s="49">
        <f>Tableau2[[#This Row],[P U]]*Tableau2[[#This Row],[Qte]]</f>
        <v>0</v>
      </c>
      <c r="H78" s="70">
        <v>1</v>
      </c>
      <c r="I78" s="70"/>
      <c r="J78" s="70"/>
      <c r="K78" s="71"/>
      <c r="L78" s="70" t="str">
        <f t="shared" si="1"/>
        <v>OCTOBRE</v>
      </c>
    </row>
    <row r="79" spans="1:12">
      <c r="A79" s="54">
        <v>41572</v>
      </c>
      <c r="B79" s="87">
        <v>1391</v>
      </c>
      <c r="C79" s="7" t="s">
        <v>4</v>
      </c>
      <c r="D79" s="7" t="s">
        <v>36</v>
      </c>
      <c r="E79" s="11">
        <v>1</v>
      </c>
      <c r="F79" s="49"/>
      <c r="G79" s="49">
        <f>Tableau2[[#This Row],[P U]]*Tableau2[[#This Row],[Qte]]</f>
        <v>0</v>
      </c>
      <c r="H79" s="70">
        <v>1</v>
      </c>
      <c r="I79" s="70"/>
      <c r="J79" s="70"/>
      <c r="K79" s="71"/>
      <c r="L79" s="70" t="str">
        <f t="shared" si="1"/>
        <v>OCTOBRE</v>
      </c>
    </row>
    <row r="80" spans="1:12">
      <c r="A80" s="54">
        <v>41572</v>
      </c>
      <c r="B80" s="87">
        <v>1392</v>
      </c>
      <c r="C80" s="7" t="s">
        <v>98</v>
      </c>
      <c r="D80" s="7" t="s">
        <v>104</v>
      </c>
      <c r="E80" s="11">
        <v>1</v>
      </c>
      <c r="F80" s="49"/>
      <c r="G80" s="49">
        <f>Tableau2[[#This Row],[P U]]*Tableau2[[#This Row],[Qte]]</f>
        <v>0</v>
      </c>
      <c r="H80" s="70">
        <v>1</v>
      </c>
      <c r="I80" s="70"/>
      <c r="J80" s="70"/>
      <c r="K80" s="71"/>
      <c r="L80" s="70" t="str">
        <f t="shared" si="1"/>
        <v>OCTOBRE</v>
      </c>
    </row>
    <row r="81" spans="1:12">
      <c r="A81" s="54">
        <v>41573</v>
      </c>
      <c r="B81" s="87">
        <v>1394</v>
      </c>
      <c r="C81" s="7" t="s">
        <v>4</v>
      </c>
      <c r="D81" s="7" t="s">
        <v>310</v>
      </c>
      <c r="E81" s="11">
        <v>1</v>
      </c>
      <c r="F81" s="49"/>
      <c r="G81" s="49">
        <f>Tableau2[[#This Row],[P U]]*Tableau2[[#This Row],[Qte]]</f>
        <v>0</v>
      </c>
      <c r="H81" s="70">
        <v>1</v>
      </c>
      <c r="I81" s="70"/>
      <c r="J81" s="70"/>
      <c r="K81" s="71"/>
      <c r="L81" s="70" t="str">
        <f t="shared" si="1"/>
        <v>OCTOBRE</v>
      </c>
    </row>
    <row r="82" spans="1:12">
      <c r="A82" s="54">
        <v>41573</v>
      </c>
      <c r="B82" s="87">
        <v>13236</v>
      </c>
      <c r="C82" s="7" t="s">
        <v>98</v>
      </c>
      <c r="D82" s="7" t="s">
        <v>100</v>
      </c>
      <c r="E82" s="11">
        <v>1</v>
      </c>
      <c r="F82" s="49"/>
      <c r="G82" s="49">
        <f>Tableau2[[#This Row],[P U]]*Tableau2[[#This Row],[Qte]]</f>
        <v>0</v>
      </c>
      <c r="H82" s="70">
        <v>1</v>
      </c>
      <c r="I82" s="70"/>
      <c r="J82" s="70"/>
      <c r="K82" s="71"/>
      <c r="L82" s="70" t="str">
        <f t="shared" si="1"/>
        <v>OCTOBRE</v>
      </c>
    </row>
    <row r="83" spans="1:12">
      <c r="A83" s="54">
        <v>41573</v>
      </c>
      <c r="B83" s="87">
        <v>13237</v>
      </c>
      <c r="C83" s="7" t="s">
        <v>195</v>
      </c>
      <c r="D83" s="7" t="s">
        <v>196</v>
      </c>
      <c r="E83" s="11">
        <v>5</v>
      </c>
      <c r="F83" s="49">
        <v>1200</v>
      </c>
      <c r="G83" s="49">
        <f>Tableau2[[#This Row],[P U]]*Tableau2[[#This Row],[Qte]]</f>
        <v>6000</v>
      </c>
      <c r="H83" s="70"/>
      <c r="I83" s="70">
        <v>5</v>
      </c>
      <c r="J83" s="70"/>
      <c r="K83" s="71"/>
      <c r="L83" s="70" t="str">
        <f t="shared" si="1"/>
        <v>OCTOBRE</v>
      </c>
    </row>
    <row r="84" spans="1:12">
      <c r="A84" s="54">
        <v>41573</v>
      </c>
      <c r="B84" s="87">
        <v>13237</v>
      </c>
      <c r="C84" s="7" t="s">
        <v>4</v>
      </c>
      <c r="D84" s="7" t="s">
        <v>5</v>
      </c>
      <c r="E84" s="11">
        <v>1</v>
      </c>
      <c r="F84" s="49"/>
      <c r="G84" s="49">
        <f>Tableau2[[#This Row],[P U]]*Tableau2[[#This Row],[Qte]]</f>
        <v>0</v>
      </c>
      <c r="H84" s="70">
        <v>1</v>
      </c>
      <c r="I84" s="70"/>
      <c r="J84" s="70"/>
      <c r="K84" s="71"/>
      <c r="L84" s="70" t="str">
        <f t="shared" si="1"/>
        <v>OCTOBRE</v>
      </c>
    </row>
    <row r="85" spans="1:12">
      <c r="A85" s="54">
        <v>41573</v>
      </c>
      <c r="B85" s="87">
        <v>13238</v>
      </c>
      <c r="C85" s="7" t="s">
        <v>195</v>
      </c>
      <c r="D85" s="7" t="s">
        <v>196</v>
      </c>
      <c r="E85" s="11">
        <v>5</v>
      </c>
      <c r="F85" s="49">
        <v>1200</v>
      </c>
      <c r="G85" s="49">
        <f>Tableau2[[#This Row],[P U]]*Tableau2[[#This Row],[Qte]]</f>
        <v>6000</v>
      </c>
      <c r="H85" s="70"/>
      <c r="I85" s="70">
        <v>5</v>
      </c>
      <c r="J85" s="70"/>
      <c r="K85" s="71"/>
      <c r="L85" s="70" t="str">
        <f t="shared" si="1"/>
        <v>OCTOBRE</v>
      </c>
    </row>
    <row r="86" spans="1:12">
      <c r="A86" s="54">
        <v>41573</v>
      </c>
      <c r="B86" s="87">
        <v>13239</v>
      </c>
      <c r="C86" s="7" t="s">
        <v>195</v>
      </c>
      <c r="D86" s="7" t="s">
        <v>196</v>
      </c>
      <c r="E86" s="11">
        <v>5</v>
      </c>
      <c r="F86" s="49">
        <v>1200</v>
      </c>
      <c r="G86" s="49">
        <f>Tableau2[[#This Row],[P U]]*Tableau2[[#This Row],[Qte]]</f>
        <v>6000</v>
      </c>
      <c r="H86" s="70"/>
      <c r="I86" s="70">
        <v>5</v>
      </c>
      <c r="J86" s="70"/>
      <c r="K86" s="71"/>
      <c r="L86" s="70" t="str">
        <f t="shared" si="1"/>
        <v>OCTOBRE</v>
      </c>
    </row>
    <row r="87" spans="1:12">
      <c r="A87" s="54">
        <v>41573</v>
      </c>
      <c r="B87" s="87">
        <v>1395</v>
      </c>
      <c r="C87" s="7" t="s">
        <v>60</v>
      </c>
      <c r="D87" s="7" t="s">
        <v>64</v>
      </c>
      <c r="E87" s="11">
        <v>1</v>
      </c>
      <c r="F87" s="49"/>
      <c r="G87" s="49">
        <f>Tableau2[[#This Row],[P U]]*Tableau2[[#This Row],[Qte]]</f>
        <v>0</v>
      </c>
      <c r="H87" s="70">
        <v>1</v>
      </c>
      <c r="I87" s="70"/>
      <c r="J87" s="70"/>
      <c r="K87" s="71"/>
      <c r="L87" s="70" t="str">
        <f t="shared" si="1"/>
        <v>OCTOBRE</v>
      </c>
    </row>
    <row r="88" spans="1:12">
      <c r="A88" s="54">
        <v>41573</v>
      </c>
      <c r="B88" s="87">
        <v>1395</v>
      </c>
      <c r="C88" s="7" t="s">
        <v>60</v>
      </c>
      <c r="D88" s="7" t="s">
        <v>63</v>
      </c>
      <c r="E88" s="11">
        <v>1</v>
      </c>
      <c r="F88" s="49"/>
      <c r="G88" s="49">
        <f>Tableau2[[#This Row],[P U]]*Tableau2[[#This Row],[Qte]]</f>
        <v>0</v>
      </c>
      <c r="H88" s="70">
        <v>1</v>
      </c>
      <c r="I88" s="70"/>
      <c r="J88" s="70"/>
      <c r="K88" s="71"/>
      <c r="L88" s="70" t="str">
        <f t="shared" si="1"/>
        <v>OCTOBRE</v>
      </c>
    </row>
    <row r="89" spans="1:12">
      <c r="A89" s="54">
        <v>41573</v>
      </c>
      <c r="B89" s="87">
        <v>1395</v>
      </c>
      <c r="C89" s="7" t="s">
        <v>4</v>
      </c>
      <c r="D89" s="7" t="s">
        <v>10</v>
      </c>
      <c r="E89" s="11">
        <v>1</v>
      </c>
      <c r="F89" s="49"/>
      <c r="G89" s="49">
        <f>Tableau2[[#This Row],[P U]]*Tableau2[[#This Row],[Qte]]</f>
        <v>0</v>
      </c>
      <c r="H89" s="70">
        <v>1</v>
      </c>
      <c r="I89" s="70"/>
      <c r="J89" s="70"/>
      <c r="K89" s="71"/>
      <c r="L89" s="70" t="str">
        <f t="shared" si="1"/>
        <v>OCTOBRE</v>
      </c>
    </row>
    <row r="90" spans="1:12">
      <c r="A90" s="54">
        <v>41573</v>
      </c>
      <c r="B90" s="87">
        <v>1395</v>
      </c>
      <c r="C90" s="7" t="s">
        <v>4</v>
      </c>
      <c r="D90" s="7" t="s">
        <v>12</v>
      </c>
      <c r="E90" s="11">
        <v>1</v>
      </c>
      <c r="F90" s="49"/>
      <c r="G90" s="49">
        <f>Tableau2[[#This Row],[P U]]*Tableau2[[#This Row],[Qte]]</f>
        <v>0</v>
      </c>
      <c r="H90" s="70">
        <v>1</v>
      </c>
      <c r="I90" s="70"/>
      <c r="J90" s="70"/>
      <c r="K90" s="71"/>
      <c r="L90" s="70" t="str">
        <f t="shared" si="1"/>
        <v>OCTOBRE</v>
      </c>
    </row>
    <row r="91" spans="1:12">
      <c r="A91" s="54">
        <v>41573</v>
      </c>
      <c r="B91" s="87">
        <v>1395</v>
      </c>
      <c r="C91" s="7" t="s">
        <v>4</v>
      </c>
      <c r="D91" s="7" t="s">
        <v>13</v>
      </c>
      <c r="E91" s="11">
        <v>1</v>
      </c>
      <c r="F91" s="49"/>
      <c r="G91" s="49">
        <f>Tableau2[[#This Row],[P U]]*Tableau2[[#This Row],[Qte]]</f>
        <v>0</v>
      </c>
      <c r="H91" s="70">
        <v>1</v>
      </c>
      <c r="I91" s="70"/>
      <c r="J91" s="70"/>
      <c r="K91" s="71"/>
      <c r="L91" s="70" t="str">
        <f t="shared" si="1"/>
        <v>OCTOBRE</v>
      </c>
    </row>
    <row r="92" spans="1:12">
      <c r="A92" s="54">
        <v>41573</v>
      </c>
      <c r="B92" s="87">
        <v>1395</v>
      </c>
      <c r="C92" s="7" t="s">
        <v>4</v>
      </c>
      <c r="D92" s="7" t="s">
        <v>14</v>
      </c>
      <c r="E92" s="11">
        <v>1</v>
      </c>
      <c r="F92" s="49"/>
      <c r="G92" s="49">
        <f>Tableau2[[#This Row],[P U]]*Tableau2[[#This Row],[Qte]]</f>
        <v>0</v>
      </c>
      <c r="H92" s="70">
        <v>1</v>
      </c>
      <c r="I92" s="70"/>
      <c r="J92" s="70"/>
      <c r="K92" s="71"/>
      <c r="L92" s="70" t="str">
        <f t="shared" si="1"/>
        <v>OCTOBRE</v>
      </c>
    </row>
    <row r="93" spans="1:12">
      <c r="A93" s="54">
        <v>41573</v>
      </c>
      <c r="B93" s="87">
        <v>1396</v>
      </c>
      <c r="C93" s="7" t="s">
        <v>280</v>
      </c>
      <c r="D93" s="7" t="s">
        <v>296</v>
      </c>
      <c r="E93" s="11">
        <v>1</v>
      </c>
      <c r="F93" s="49"/>
      <c r="G93" s="49">
        <f>Tableau2[[#This Row],[P U]]*Tableau2[[#This Row],[Qte]]</f>
        <v>0</v>
      </c>
      <c r="H93" s="70">
        <v>1</v>
      </c>
      <c r="I93" s="70"/>
      <c r="J93" s="70"/>
      <c r="K93" s="71"/>
      <c r="L93" s="70" t="str">
        <f t="shared" si="1"/>
        <v>OCTOBRE</v>
      </c>
    </row>
    <row r="94" spans="1:12">
      <c r="A94" s="54">
        <v>41573</v>
      </c>
      <c r="B94" s="87">
        <v>1396</v>
      </c>
      <c r="C94" s="7" t="s">
        <v>4</v>
      </c>
      <c r="D94" s="7" t="s">
        <v>24</v>
      </c>
      <c r="E94" s="11">
        <v>1</v>
      </c>
      <c r="F94" s="49"/>
      <c r="G94" s="49">
        <f>Tableau2[[#This Row],[P U]]*Tableau2[[#This Row],[Qte]]</f>
        <v>0</v>
      </c>
      <c r="H94" s="70">
        <v>1</v>
      </c>
      <c r="I94" s="70"/>
      <c r="J94" s="70"/>
      <c r="K94" s="71"/>
      <c r="L94" s="70" t="str">
        <f t="shared" si="1"/>
        <v>OCTOBRE</v>
      </c>
    </row>
    <row r="95" spans="1:12">
      <c r="A95" s="54">
        <v>41573</v>
      </c>
      <c r="B95" s="87">
        <v>1397</v>
      </c>
      <c r="C95" s="7" t="s">
        <v>280</v>
      </c>
      <c r="D95" s="7" t="s">
        <v>291</v>
      </c>
      <c r="E95" s="11">
        <v>1</v>
      </c>
      <c r="F95" s="49"/>
      <c r="G95" s="49">
        <f>Tableau2[[#This Row],[P U]]*Tableau2[[#This Row],[Qte]]</f>
        <v>0</v>
      </c>
      <c r="H95" s="70">
        <v>1</v>
      </c>
      <c r="I95" s="70"/>
      <c r="J95" s="70"/>
      <c r="K95" s="71"/>
      <c r="L95" s="70" t="str">
        <f t="shared" si="1"/>
        <v>OCTOBRE</v>
      </c>
    </row>
    <row r="96" spans="1:12">
      <c r="A96" s="54">
        <v>41573</v>
      </c>
      <c r="B96" s="87">
        <v>1398</v>
      </c>
      <c r="C96" s="7" t="s">
        <v>280</v>
      </c>
      <c r="D96" s="7" t="s">
        <v>284</v>
      </c>
      <c r="E96" s="11">
        <v>1</v>
      </c>
      <c r="F96" s="49"/>
      <c r="G96" s="49">
        <f>Tableau2[[#This Row],[P U]]*Tableau2[[#This Row],[Qte]]</f>
        <v>0</v>
      </c>
      <c r="H96" s="70">
        <v>1</v>
      </c>
      <c r="I96" s="70"/>
      <c r="J96" s="70"/>
      <c r="K96" s="71"/>
      <c r="L96" s="70" t="str">
        <f t="shared" si="1"/>
        <v>OCTOBRE</v>
      </c>
    </row>
    <row r="97" spans="1:12">
      <c r="A97" s="54">
        <v>41573</v>
      </c>
      <c r="B97" s="87">
        <v>1398</v>
      </c>
      <c r="C97" s="7" t="s">
        <v>4</v>
      </c>
      <c r="D97" s="7" t="s">
        <v>25</v>
      </c>
      <c r="E97" s="11">
        <v>1</v>
      </c>
      <c r="F97" s="49"/>
      <c r="G97" s="49">
        <f>Tableau2[[#This Row],[P U]]*Tableau2[[#This Row],[Qte]]</f>
        <v>0</v>
      </c>
      <c r="H97" s="70">
        <v>1</v>
      </c>
      <c r="I97" s="70"/>
      <c r="J97" s="70"/>
      <c r="K97" s="71"/>
      <c r="L97" s="70" t="str">
        <f t="shared" si="1"/>
        <v>OCTOBRE</v>
      </c>
    </row>
    <row r="98" spans="1:12">
      <c r="A98" s="54">
        <v>41573</v>
      </c>
      <c r="B98" s="87">
        <v>1399</v>
      </c>
      <c r="C98" s="7" t="s">
        <v>4</v>
      </c>
      <c r="D98" s="7" t="s">
        <v>310</v>
      </c>
      <c r="E98" s="11">
        <v>1</v>
      </c>
      <c r="F98" s="49"/>
      <c r="G98" s="49">
        <f>Tableau2[[#This Row],[P U]]*Tableau2[[#This Row],[Qte]]</f>
        <v>0</v>
      </c>
      <c r="H98" s="70">
        <v>1</v>
      </c>
      <c r="I98" s="70"/>
      <c r="J98" s="70"/>
      <c r="K98" s="71"/>
      <c r="L98" s="70" t="str">
        <f t="shared" si="1"/>
        <v>OCTOBRE</v>
      </c>
    </row>
    <row r="99" spans="1:12">
      <c r="A99" s="54">
        <v>41573</v>
      </c>
      <c r="B99" s="87">
        <v>1400</v>
      </c>
      <c r="C99" s="7" t="s">
        <v>98</v>
      </c>
      <c r="D99" s="7" t="s">
        <v>106</v>
      </c>
      <c r="E99" s="11">
        <v>1</v>
      </c>
      <c r="F99" s="49"/>
      <c r="G99" s="49">
        <f>Tableau2[[#This Row],[P U]]*Tableau2[[#This Row],[Qte]]</f>
        <v>0</v>
      </c>
      <c r="H99" s="70">
        <v>1</v>
      </c>
      <c r="I99" s="70"/>
      <c r="J99" s="70"/>
      <c r="K99" s="71"/>
      <c r="L99" s="70" t="str">
        <f t="shared" si="1"/>
        <v>OCTOBRE</v>
      </c>
    </row>
    <row r="100" spans="1:12">
      <c r="A100" s="54">
        <v>41573</v>
      </c>
      <c r="B100" s="87">
        <v>1400</v>
      </c>
      <c r="C100" s="7" t="s">
        <v>4</v>
      </c>
      <c r="D100" s="7" t="s">
        <v>5</v>
      </c>
      <c r="E100" s="11">
        <v>1</v>
      </c>
      <c r="F100" s="49"/>
      <c r="G100" s="49">
        <f>Tableau2[[#This Row],[P U]]*Tableau2[[#This Row],[Qte]]</f>
        <v>0</v>
      </c>
      <c r="H100" s="70">
        <v>1</v>
      </c>
      <c r="I100" s="70"/>
      <c r="J100" s="70"/>
      <c r="K100" s="71"/>
      <c r="L100" s="70" t="str">
        <f t="shared" si="1"/>
        <v>OCTOBRE</v>
      </c>
    </row>
    <row r="101" spans="1:12">
      <c r="A101" s="54">
        <v>41573</v>
      </c>
      <c r="B101" s="87">
        <v>1401</v>
      </c>
      <c r="C101" s="7" t="s">
        <v>4</v>
      </c>
      <c r="D101" s="7" t="s">
        <v>24</v>
      </c>
      <c r="E101" s="11">
        <v>1</v>
      </c>
      <c r="F101" s="49"/>
      <c r="G101" s="49">
        <f>Tableau2[[#This Row],[P U]]*Tableau2[[#This Row],[Qte]]</f>
        <v>0</v>
      </c>
      <c r="H101" s="70">
        <v>1</v>
      </c>
      <c r="I101" s="70"/>
      <c r="J101" s="70"/>
      <c r="K101" s="71"/>
      <c r="L101" s="70" t="str">
        <f t="shared" si="1"/>
        <v>OCTOBRE</v>
      </c>
    </row>
    <row r="102" spans="1:12">
      <c r="A102" s="54">
        <v>41575</v>
      </c>
      <c r="B102" s="87">
        <v>1372</v>
      </c>
      <c r="C102" s="7" t="s">
        <v>60</v>
      </c>
      <c r="D102" s="7" t="s">
        <v>68</v>
      </c>
      <c r="E102" s="11">
        <v>1</v>
      </c>
      <c r="F102" s="49"/>
      <c r="G102" s="49">
        <f>Tableau2[[#This Row],[P U]]*Tableau2[[#This Row],[Qte]]</f>
        <v>0</v>
      </c>
      <c r="H102" s="70">
        <v>1</v>
      </c>
      <c r="I102" s="70"/>
      <c r="J102" s="70"/>
      <c r="K102" s="71"/>
      <c r="L102" s="70" t="str">
        <f t="shared" si="1"/>
        <v>OCTOBRE</v>
      </c>
    </row>
    <row r="103" spans="1:12">
      <c r="A103" s="54">
        <v>41575</v>
      </c>
      <c r="B103" s="87">
        <v>1372</v>
      </c>
      <c r="C103" s="7" t="s">
        <v>60</v>
      </c>
      <c r="D103" s="7" t="s">
        <v>63</v>
      </c>
      <c r="E103" s="11">
        <v>3</v>
      </c>
      <c r="F103" s="49"/>
      <c r="G103" s="49">
        <f>Tableau2[[#This Row],[P U]]*Tableau2[[#This Row],[Qte]]</f>
        <v>0</v>
      </c>
      <c r="H103" s="70">
        <v>3</v>
      </c>
      <c r="I103" s="70"/>
      <c r="J103" s="70"/>
      <c r="K103" s="71"/>
      <c r="L103" s="70" t="str">
        <f t="shared" si="1"/>
        <v>OCTOBRE</v>
      </c>
    </row>
    <row r="104" spans="1:12">
      <c r="A104" s="54">
        <v>41575</v>
      </c>
      <c r="B104" s="87">
        <v>1372</v>
      </c>
      <c r="C104" s="7" t="s">
        <v>4</v>
      </c>
      <c r="D104" s="7" t="s">
        <v>12</v>
      </c>
      <c r="E104" s="11">
        <v>3</v>
      </c>
      <c r="F104" s="49"/>
      <c r="G104" s="49">
        <f>Tableau2[[#This Row],[P U]]*Tableau2[[#This Row],[Qte]]</f>
        <v>0</v>
      </c>
      <c r="H104" s="70">
        <v>3</v>
      </c>
      <c r="I104" s="70"/>
      <c r="J104" s="70"/>
      <c r="K104" s="71"/>
      <c r="L104" s="70" t="str">
        <f t="shared" si="1"/>
        <v>OCTOBRE</v>
      </c>
    </row>
    <row r="105" spans="1:12">
      <c r="A105" s="54">
        <v>41575</v>
      </c>
      <c r="B105" s="87">
        <v>1372</v>
      </c>
      <c r="C105" s="7" t="s">
        <v>4</v>
      </c>
      <c r="D105" s="7" t="s">
        <v>13</v>
      </c>
      <c r="E105" s="11">
        <v>1</v>
      </c>
      <c r="F105" s="49"/>
      <c r="G105" s="49">
        <f>Tableau2[[#This Row],[P U]]*Tableau2[[#This Row],[Qte]]</f>
        <v>0</v>
      </c>
      <c r="H105" s="70">
        <v>1</v>
      </c>
      <c r="I105" s="70"/>
      <c r="J105" s="70"/>
      <c r="K105" s="71"/>
      <c r="L105" s="70" t="str">
        <f t="shared" si="1"/>
        <v>OCTOBRE</v>
      </c>
    </row>
    <row r="106" spans="1:12">
      <c r="A106" s="54">
        <v>41575</v>
      </c>
      <c r="B106" s="87">
        <v>1372</v>
      </c>
      <c r="C106" s="7" t="s">
        <v>4</v>
      </c>
      <c r="D106" s="7" t="s">
        <v>14</v>
      </c>
      <c r="E106" s="11">
        <v>3</v>
      </c>
      <c r="F106" s="49"/>
      <c r="G106" s="49">
        <f>Tableau2[[#This Row],[P U]]*Tableau2[[#This Row],[Qte]]</f>
        <v>0</v>
      </c>
      <c r="H106" s="70">
        <v>3</v>
      </c>
      <c r="I106" s="70"/>
      <c r="J106" s="70"/>
      <c r="K106" s="71"/>
      <c r="L106" s="70" t="str">
        <f t="shared" si="1"/>
        <v>OCTOBRE</v>
      </c>
    </row>
    <row r="107" spans="1:12">
      <c r="A107" s="54">
        <v>41575</v>
      </c>
      <c r="B107" s="87">
        <v>1402</v>
      </c>
      <c r="C107" s="7" t="s">
        <v>132</v>
      </c>
      <c r="D107" s="7" t="s">
        <v>139</v>
      </c>
      <c r="E107" s="11">
        <v>1</v>
      </c>
      <c r="F107" s="49"/>
      <c r="G107" s="49">
        <f>Tableau2[[#This Row],[P U]]*Tableau2[[#This Row],[Qte]]</f>
        <v>0</v>
      </c>
      <c r="H107" s="70">
        <v>1</v>
      </c>
      <c r="I107" s="70"/>
      <c r="J107" s="70"/>
      <c r="K107" s="71"/>
      <c r="L107" s="70" t="str">
        <f t="shared" si="1"/>
        <v>OCTOBRE</v>
      </c>
    </row>
    <row r="108" spans="1:12">
      <c r="A108" s="54">
        <v>41575</v>
      </c>
      <c r="B108" s="87">
        <v>1403</v>
      </c>
      <c r="C108" s="7" t="s">
        <v>280</v>
      </c>
      <c r="D108" s="7" t="s">
        <v>297</v>
      </c>
      <c r="E108" s="11">
        <v>1</v>
      </c>
      <c r="F108" s="49"/>
      <c r="G108" s="49">
        <f>Tableau2[[#This Row],[P U]]*Tableau2[[#This Row],[Qte]]</f>
        <v>0</v>
      </c>
      <c r="H108" s="70">
        <v>1</v>
      </c>
      <c r="I108" s="70"/>
      <c r="J108" s="70"/>
      <c r="K108" s="71"/>
      <c r="L108" s="70" t="str">
        <f t="shared" si="1"/>
        <v>OCTOBRE</v>
      </c>
    </row>
    <row r="109" spans="1:12">
      <c r="A109" s="54">
        <v>41575</v>
      </c>
      <c r="B109" s="87">
        <v>1403</v>
      </c>
      <c r="C109" s="7" t="s">
        <v>4</v>
      </c>
      <c r="D109" s="7" t="s">
        <v>308</v>
      </c>
      <c r="E109" s="11">
        <v>1</v>
      </c>
      <c r="F109" s="49"/>
      <c r="G109" s="49">
        <f>Tableau2[[#This Row],[P U]]*Tableau2[[#This Row],[Qte]]</f>
        <v>0</v>
      </c>
      <c r="H109" s="70">
        <v>1</v>
      </c>
      <c r="I109" s="70"/>
      <c r="J109" s="70"/>
      <c r="K109" s="71"/>
      <c r="L109" s="70" t="str">
        <f t="shared" si="1"/>
        <v>OCTOBRE</v>
      </c>
    </row>
    <row r="110" spans="1:12">
      <c r="A110" s="54">
        <v>41575</v>
      </c>
      <c r="B110" s="87">
        <v>1405</v>
      </c>
      <c r="C110" s="7" t="s">
        <v>4</v>
      </c>
      <c r="D110" s="7" t="s">
        <v>307</v>
      </c>
      <c r="E110" s="11">
        <v>1</v>
      </c>
      <c r="F110" s="49"/>
      <c r="G110" s="49">
        <f>Tableau2[[#This Row],[P U]]*Tableau2[[#This Row],[Qte]]</f>
        <v>0</v>
      </c>
      <c r="H110" s="70">
        <v>1</v>
      </c>
      <c r="I110" s="70"/>
      <c r="J110" s="70"/>
      <c r="K110" s="71"/>
      <c r="L110" s="70" t="str">
        <f t="shared" si="1"/>
        <v>OCTOBRE</v>
      </c>
    </row>
    <row r="111" spans="1:12">
      <c r="A111" s="54">
        <v>41575</v>
      </c>
      <c r="B111" s="87">
        <v>1406</v>
      </c>
      <c r="C111" s="7" t="s">
        <v>4</v>
      </c>
      <c r="D111" s="7" t="s">
        <v>24</v>
      </c>
      <c r="E111" s="11">
        <v>1</v>
      </c>
      <c r="F111" s="49"/>
      <c r="G111" s="49">
        <f>Tableau2[[#This Row],[P U]]*Tableau2[[#This Row],[Qte]]</f>
        <v>0</v>
      </c>
      <c r="H111" s="70">
        <v>1</v>
      </c>
      <c r="I111" s="70"/>
      <c r="J111" s="70"/>
      <c r="K111" s="71"/>
      <c r="L111" s="70" t="str">
        <f t="shared" si="1"/>
        <v>OCTOBRE</v>
      </c>
    </row>
    <row r="112" spans="1:12">
      <c r="A112" s="54">
        <v>41575</v>
      </c>
      <c r="B112" s="87">
        <v>1407</v>
      </c>
      <c r="C112" s="7" t="s">
        <v>280</v>
      </c>
      <c r="D112" s="7" t="s">
        <v>295</v>
      </c>
      <c r="E112" s="11">
        <v>1</v>
      </c>
      <c r="F112" s="49"/>
      <c r="G112" s="49">
        <f>Tableau2[[#This Row],[P U]]*Tableau2[[#This Row],[Qte]]</f>
        <v>0</v>
      </c>
      <c r="H112" s="70">
        <v>1</v>
      </c>
      <c r="I112" s="70"/>
      <c r="J112" s="70"/>
      <c r="K112" s="71"/>
      <c r="L112" s="70" t="str">
        <f t="shared" si="1"/>
        <v>OCTOBRE</v>
      </c>
    </row>
    <row r="113" spans="1:12">
      <c r="A113" s="54">
        <v>41575</v>
      </c>
      <c r="B113" s="87">
        <v>1407</v>
      </c>
      <c r="C113" s="7" t="s">
        <v>4</v>
      </c>
      <c r="D113" s="7" t="s">
        <v>22</v>
      </c>
      <c r="E113" s="11">
        <v>1</v>
      </c>
      <c r="F113" s="49"/>
      <c r="G113" s="49">
        <f>Tableau2[[#This Row],[P U]]*Tableau2[[#This Row],[Qte]]</f>
        <v>0</v>
      </c>
      <c r="H113" s="70">
        <v>1</v>
      </c>
      <c r="I113" s="70"/>
      <c r="J113" s="70"/>
      <c r="K113" s="71"/>
      <c r="L113" s="70" t="str">
        <f t="shared" si="1"/>
        <v>OCTOBRE</v>
      </c>
    </row>
    <row r="114" spans="1:12">
      <c r="A114" s="54">
        <v>41575</v>
      </c>
      <c r="B114" s="87">
        <v>1409</v>
      </c>
      <c r="C114" s="7" t="s">
        <v>98</v>
      </c>
      <c r="D114" s="7" t="s">
        <v>101</v>
      </c>
      <c r="E114" s="11">
        <v>1</v>
      </c>
      <c r="F114" s="49"/>
      <c r="G114" s="49">
        <f>Tableau2[[#This Row],[P U]]*Tableau2[[#This Row],[Qte]]</f>
        <v>0</v>
      </c>
      <c r="H114" s="70">
        <v>1</v>
      </c>
      <c r="I114" s="70"/>
      <c r="J114" s="70"/>
      <c r="K114" s="71"/>
      <c r="L114" s="70" t="str">
        <f t="shared" si="1"/>
        <v>OCTOBRE</v>
      </c>
    </row>
    <row r="115" spans="1:12">
      <c r="A115" s="54">
        <v>41575</v>
      </c>
      <c r="B115" s="87">
        <v>1410</v>
      </c>
      <c r="C115" s="7" t="s">
        <v>280</v>
      </c>
      <c r="D115" s="7" t="s">
        <v>281</v>
      </c>
      <c r="E115" s="11">
        <v>1</v>
      </c>
      <c r="F115" s="49"/>
      <c r="G115" s="49">
        <f>Tableau2[[#This Row],[P U]]*Tableau2[[#This Row],[Qte]]</f>
        <v>0</v>
      </c>
      <c r="H115" s="70">
        <v>1</v>
      </c>
      <c r="I115" s="70"/>
      <c r="J115" s="70"/>
      <c r="K115" s="71"/>
      <c r="L115" s="70" t="str">
        <f t="shared" si="1"/>
        <v>OCTOBRE</v>
      </c>
    </row>
    <row r="116" spans="1:12">
      <c r="A116" s="54">
        <v>41575</v>
      </c>
      <c r="B116" s="87">
        <v>1410</v>
      </c>
      <c r="C116" s="7" t="s">
        <v>4</v>
      </c>
      <c r="D116" s="7" t="s">
        <v>8</v>
      </c>
      <c r="E116" s="11">
        <v>1</v>
      </c>
      <c r="F116" s="49"/>
      <c r="G116" s="49">
        <f>Tableau2[[#This Row],[P U]]*Tableau2[[#This Row],[Qte]]</f>
        <v>0</v>
      </c>
      <c r="H116" s="70">
        <v>1</v>
      </c>
      <c r="I116" s="70"/>
      <c r="J116" s="70"/>
      <c r="K116" s="71"/>
      <c r="L116" s="70" t="str">
        <f t="shared" si="1"/>
        <v>OCTOBRE</v>
      </c>
    </row>
    <row r="117" spans="1:12">
      <c r="A117" s="54">
        <v>41575</v>
      </c>
      <c r="B117" s="87">
        <v>1411</v>
      </c>
      <c r="C117" s="7" t="s">
        <v>4</v>
      </c>
      <c r="D117" s="7" t="s">
        <v>24</v>
      </c>
      <c r="E117" s="11">
        <v>1</v>
      </c>
      <c r="F117" s="49"/>
      <c r="G117" s="49">
        <f>Tableau2[[#This Row],[P U]]*Tableau2[[#This Row],[Qte]]</f>
        <v>0</v>
      </c>
      <c r="H117" s="70">
        <v>1</v>
      </c>
      <c r="I117" s="70"/>
      <c r="J117" s="70"/>
      <c r="K117" s="71"/>
      <c r="L117" s="70" t="str">
        <f t="shared" si="1"/>
        <v>OCTOBRE</v>
      </c>
    </row>
    <row r="118" spans="1:12">
      <c r="A118" s="54">
        <v>41575</v>
      </c>
      <c r="B118" s="87">
        <v>1412</v>
      </c>
      <c r="C118" s="7" t="s">
        <v>280</v>
      </c>
      <c r="D118" s="7" t="s">
        <v>295</v>
      </c>
      <c r="E118" s="11">
        <v>1</v>
      </c>
      <c r="F118" s="49"/>
      <c r="G118" s="49">
        <f>Tableau2[[#This Row],[P U]]*Tableau2[[#This Row],[Qte]]</f>
        <v>0</v>
      </c>
      <c r="H118" s="70">
        <v>1</v>
      </c>
      <c r="I118" s="70"/>
      <c r="J118" s="70"/>
      <c r="K118" s="71"/>
      <c r="L118" s="70" t="str">
        <f t="shared" si="1"/>
        <v>OCTOBRE</v>
      </c>
    </row>
    <row r="119" spans="1:12">
      <c r="A119" s="54">
        <v>41575</v>
      </c>
      <c r="B119" s="87">
        <v>1412</v>
      </c>
      <c r="C119" s="7" t="s">
        <v>4</v>
      </c>
      <c r="D119" s="7" t="s">
        <v>22</v>
      </c>
      <c r="E119" s="11">
        <v>1</v>
      </c>
      <c r="F119" s="49"/>
      <c r="G119" s="49">
        <f>Tableau2[[#This Row],[P U]]*Tableau2[[#This Row],[Qte]]</f>
        <v>0</v>
      </c>
      <c r="H119" s="70">
        <v>1</v>
      </c>
      <c r="I119" s="70"/>
      <c r="J119" s="70"/>
      <c r="K119" s="71"/>
      <c r="L119" s="70" t="str">
        <f t="shared" si="1"/>
        <v>OCTOBRE</v>
      </c>
    </row>
    <row r="120" spans="1:12">
      <c r="A120" s="54">
        <v>41575</v>
      </c>
      <c r="B120" s="87">
        <v>1414</v>
      </c>
      <c r="C120" s="7" t="s">
        <v>280</v>
      </c>
      <c r="D120" s="7" t="s">
        <v>287</v>
      </c>
      <c r="E120" s="11">
        <v>1</v>
      </c>
      <c r="F120" s="49"/>
      <c r="G120" s="49">
        <f>Tableau2[[#This Row],[P U]]*Tableau2[[#This Row],[Qte]]</f>
        <v>0</v>
      </c>
      <c r="H120" s="70">
        <v>1</v>
      </c>
      <c r="I120" s="70"/>
      <c r="J120" s="70"/>
      <c r="K120" s="71"/>
      <c r="L120" s="70" t="str">
        <f t="shared" si="1"/>
        <v>OCTOBRE</v>
      </c>
    </row>
    <row r="121" spans="1:12">
      <c r="A121" s="54">
        <v>41576</v>
      </c>
      <c r="B121" s="87">
        <v>1415</v>
      </c>
      <c r="C121" s="7" t="s">
        <v>195</v>
      </c>
      <c r="D121" s="7" t="s">
        <v>196</v>
      </c>
      <c r="E121" s="11">
        <v>1</v>
      </c>
      <c r="F121" s="49">
        <v>1250</v>
      </c>
      <c r="G121" s="49">
        <f>Tableau2[[#This Row],[P U]]*Tableau2[[#This Row],[Qte]]</f>
        <v>1250</v>
      </c>
      <c r="H121" s="70">
        <v>1</v>
      </c>
      <c r="I121" s="70"/>
      <c r="J121" s="70"/>
      <c r="K121" s="71"/>
      <c r="L121" s="70" t="str">
        <f t="shared" si="1"/>
        <v>OCTOBRE</v>
      </c>
    </row>
    <row r="122" spans="1:12">
      <c r="A122" s="54">
        <v>41576</v>
      </c>
      <c r="B122" s="87">
        <v>1416</v>
      </c>
      <c r="C122" s="7" t="s">
        <v>195</v>
      </c>
      <c r="D122" s="7" t="s">
        <v>207</v>
      </c>
      <c r="E122" s="11">
        <v>1</v>
      </c>
      <c r="F122" s="49"/>
      <c r="G122" s="49">
        <f>Tableau2[[#This Row],[P U]]*Tableau2[[#This Row],[Qte]]</f>
        <v>0</v>
      </c>
      <c r="H122" s="70">
        <v>1</v>
      </c>
      <c r="I122" s="70"/>
      <c r="J122" s="70"/>
      <c r="K122" s="71"/>
      <c r="L122" s="70" t="str">
        <f t="shared" si="1"/>
        <v>OCTOBRE</v>
      </c>
    </row>
    <row r="123" spans="1:12">
      <c r="A123" s="54">
        <v>41576</v>
      </c>
      <c r="B123" s="87">
        <v>1418</v>
      </c>
      <c r="C123" s="7" t="s">
        <v>195</v>
      </c>
      <c r="D123" s="7" t="s">
        <v>198</v>
      </c>
      <c r="E123" s="11">
        <v>1</v>
      </c>
      <c r="F123" s="49"/>
      <c r="G123" s="49">
        <f>Tableau2[[#This Row],[P U]]*Tableau2[[#This Row],[Qte]]</f>
        <v>0</v>
      </c>
      <c r="H123" s="70">
        <v>1</v>
      </c>
      <c r="I123" s="70"/>
      <c r="J123" s="70"/>
      <c r="K123" s="71"/>
      <c r="L123" s="70" t="str">
        <f t="shared" si="1"/>
        <v>OCTOBRE</v>
      </c>
    </row>
    <row r="124" spans="1:12">
      <c r="A124" s="54">
        <v>41576</v>
      </c>
      <c r="B124" s="87">
        <v>1419</v>
      </c>
      <c r="C124" s="7" t="s">
        <v>98</v>
      </c>
      <c r="D124" s="7" t="s">
        <v>117</v>
      </c>
      <c r="E124" s="11">
        <v>1</v>
      </c>
      <c r="F124" s="49"/>
      <c r="G124" s="49">
        <f>Tableau2[[#This Row],[P U]]*Tableau2[[#This Row],[Qte]]</f>
        <v>0</v>
      </c>
      <c r="H124" s="70">
        <v>1</v>
      </c>
      <c r="I124" s="70"/>
      <c r="J124" s="70"/>
      <c r="K124" s="71"/>
      <c r="L124" s="70" t="str">
        <f t="shared" si="1"/>
        <v>OCTOBRE</v>
      </c>
    </row>
    <row r="125" spans="1:12">
      <c r="A125" s="54">
        <v>41577</v>
      </c>
      <c r="B125" s="87">
        <v>1422</v>
      </c>
      <c r="C125" s="7" t="s">
        <v>280</v>
      </c>
      <c r="D125" s="7" t="s">
        <v>297</v>
      </c>
      <c r="E125" s="11">
        <v>1</v>
      </c>
      <c r="F125" s="49"/>
      <c r="G125" s="49">
        <f>Tableau2[[#This Row],[P U]]*Tableau2[[#This Row],[Qte]]</f>
        <v>0</v>
      </c>
      <c r="H125" s="70">
        <v>1</v>
      </c>
      <c r="I125" s="70"/>
      <c r="J125" s="70"/>
      <c r="K125" s="71"/>
      <c r="L125" s="70" t="str">
        <f t="shared" si="1"/>
        <v>OCTOBRE</v>
      </c>
    </row>
    <row r="126" spans="1:12">
      <c r="A126" s="54">
        <v>41577</v>
      </c>
      <c r="B126" s="87">
        <v>1423</v>
      </c>
      <c r="C126" s="7" t="s">
        <v>4</v>
      </c>
      <c r="D126" s="7" t="s">
        <v>311</v>
      </c>
      <c r="E126" s="11">
        <v>1</v>
      </c>
      <c r="F126" s="49"/>
      <c r="G126" s="49">
        <f>Tableau2[[#This Row],[P U]]*Tableau2[[#This Row],[Qte]]</f>
        <v>0</v>
      </c>
      <c r="H126" s="70">
        <v>1</v>
      </c>
      <c r="I126" s="70"/>
      <c r="J126" s="70"/>
      <c r="K126" s="71"/>
      <c r="L126" s="70" t="str">
        <f t="shared" si="1"/>
        <v>OCTOBRE</v>
      </c>
    </row>
    <row r="127" spans="1:12">
      <c r="A127" s="54">
        <v>41577</v>
      </c>
      <c r="B127" s="87">
        <v>1424</v>
      </c>
      <c r="C127" s="7" t="s">
        <v>98</v>
      </c>
      <c r="D127" s="7" t="s">
        <v>111</v>
      </c>
      <c r="E127" s="11">
        <v>1</v>
      </c>
      <c r="F127" s="49"/>
      <c r="G127" s="49">
        <f>Tableau2[[#This Row],[P U]]*Tableau2[[#This Row],[Qte]]</f>
        <v>0</v>
      </c>
      <c r="H127" s="70">
        <v>1</v>
      </c>
      <c r="I127" s="70"/>
      <c r="J127" s="70"/>
      <c r="K127" s="71"/>
      <c r="L127" s="70" t="str">
        <f t="shared" si="1"/>
        <v>OCTOBRE</v>
      </c>
    </row>
    <row r="128" spans="1:12">
      <c r="A128" s="54">
        <v>41577</v>
      </c>
      <c r="B128" s="87">
        <v>1424</v>
      </c>
      <c r="C128" s="7" t="s">
        <v>243</v>
      </c>
      <c r="D128" s="7" t="s">
        <v>244</v>
      </c>
      <c r="E128" s="11">
        <v>1</v>
      </c>
      <c r="F128" s="49"/>
      <c r="G128" s="49">
        <f>Tableau2[[#This Row],[P U]]*Tableau2[[#This Row],[Qte]]</f>
        <v>0</v>
      </c>
      <c r="H128" s="70">
        <v>1</v>
      </c>
      <c r="I128" s="70"/>
      <c r="J128" s="70"/>
      <c r="K128" s="71"/>
      <c r="L128" s="70" t="str">
        <f t="shared" si="1"/>
        <v>OCTOBRE</v>
      </c>
    </row>
    <row r="129" spans="1:12">
      <c r="A129" s="54">
        <v>41578</v>
      </c>
      <c r="B129" s="87">
        <v>1393</v>
      </c>
      <c r="C129" s="7" t="s">
        <v>265</v>
      </c>
      <c r="D129" s="7" t="s">
        <v>274</v>
      </c>
      <c r="E129" s="11">
        <v>1</v>
      </c>
      <c r="F129" s="49"/>
      <c r="G129" s="49">
        <f>Tableau2[[#This Row],[P U]]*Tableau2[[#This Row],[Qte]]</f>
        <v>0</v>
      </c>
      <c r="H129" s="70">
        <v>1</v>
      </c>
      <c r="I129" s="70"/>
      <c r="J129" s="70"/>
      <c r="K129" s="71"/>
      <c r="L129" s="70" t="str">
        <f t="shared" si="1"/>
        <v>OCTOBRE</v>
      </c>
    </row>
    <row r="130" spans="1:12">
      <c r="A130" s="54">
        <v>41578</v>
      </c>
      <c r="B130" s="87">
        <v>1425</v>
      </c>
      <c r="C130" s="7" t="s">
        <v>280</v>
      </c>
      <c r="D130" s="7" t="s">
        <v>297</v>
      </c>
      <c r="E130" s="11">
        <v>1</v>
      </c>
      <c r="F130" s="49"/>
      <c r="G130" s="49">
        <f>Tableau2[[#This Row],[P U]]*Tableau2[[#This Row],[Qte]]</f>
        <v>0</v>
      </c>
      <c r="H130" s="70">
        <v>1</v>
      </c>
      <c r="I130" s="70"/>
      <c r="J130" s="70"/>
      <c r="K130" s="71"/>
      <c r="L130" s="70" t="str">
        <f t="shared" ref="L130:L193" si="2">UPPER(TEXT(A130,"mmmm"))</f>
        <v>OCTOBRE</v>
      </c>
    </row>
    <row r="131" spans="1:12">
      <c r="A131" s="54">
        <v>41578</v>
      </c>
      <c r="B131" s="87">
        <v>1426</v>
      </c>
      <c r="C131" s="7" t="s">
        <v>280</v>
      </c>
      <c r="D131" s="7" t="s">
        <v>282</v>
      </c>
      <c r="E131" s="11">
        <v>1</v>
      </c>
      <c r="F131" s="49"/>
      <c r="G131" s="49">
        <f>Tableau2[[#This Row],[P U]]*Tableau2[[#This Row],[Qte]]</f>
        <v>0</v>
      </c>
      <c r="H131" s="70">
        <v>1</v>
      </c>
      <c r="I131" s="70"/>
      <c r="J131" s="70"/>
      <c r="K131" s="71"/>
      <c r="L131" s="70" t="str">
        <f t="shared" si="2"/>
        <v>OCTOBRE</v>
      </c>
    </row>
    <row r="132" spans="1:12">
      <c r="A132" s="54">
        <v>41578</v>
      </c>
      <c r="B132" s="87">
        <v>1427</v>
      </c>
      <c r="C132" s="7" t="s">
        <v>4</v>
      </c>
      <c r="D132" s="7" t="s">
        <v>307</v>
      </c>
      <c r="E132" s="11">
        <v>1</v>
      </c>
      <c r="F132" s="49"/>
      <c r="G132" s="49">
        <f>Tableau2[[#This Row],[P U]]*Tableau2[[#This Row],[Qte]]</f>
        <v>0</v>
      </c>
      <c r="H132" s="70">
        <v>1</v>
      </c>
      <c r="I132" s="70"/>
      <c r="J132" s="70"/>
      <c r="K132" s="71"/>
      <c r="L132" s="70" t="str">
        <f t="shared" si="2"/>
        <v>OCTOBRE</v>
      </c>
    </row>
    <row r="133" spans="1:12">
      <c r="A133" s="54">
        <v>41578</v>
      </c>
      <c r="B133" s="87">
        <v>1428</v>
      </c>
      <c r="C133" s="7" t="s">
        <v>4</v>
      </c>
      <c r="D133" s="7" t="s">
        <v>311</v>
      </c>
      <c r="E133" s="11">
        <v>1</v>
      </c>
      <c r="F133" s="49"/>
      <c r="G133" s="49">
        <f>Tableau2[[#This Row],[P U]]*Tableau2[[#This Row],[Qte]]</f>
        <v>0</v>
      </c>
      <c r="H133" s="70">
        <v>1</v>
      </c>
      <c r="I133" s="70"/>
      <c r="J133" s="70"/>
      <c r="K133" s="71"/>
      <c r="L133" s="70" t="str">
        <f t="shared" si="2"/>
        <v>OCTOBRE</v>
      </c>
    </row>
    <row r="134" spans="1:12">
      <c r="A134" s="54">
        <v>41578</v>
      </c>
      <c r="B134" s="87">
        <v>1429</v>
      </c>
      <c r="C134" s="7" t="s">
        <v>4</v>
      </c>
      <c r="D134" s="7" t="s">
        <v>308</v>
      </c>
      <c r="E134" s="11">
        <v>1</v>
      </c>
      <c r="F134" s="49"/>
      <c r="G134" s="49">
        <f>Tableau2[[#This Row],[P U]]*Tableau2[[#This Row],[Qte]]</f>
        <v>0</v>
      </c>
      <c r="H134" s="70">
        <v>1</v>
      </c>
      <c r="I134" s="70"/>
      <c r="J134" s="70"/>
      <c r="K134" s="71"/>
      <c r="L134" s="70" t="str">
        <f t="shared" si="2"/>
        <v>OCTOBRE</v>
      </c>
    </row>
    <row r="135" spans="1:12">
      <c r="A135" s="54">
        <v>41578</v>
      </c>
      <c r="B135" s="87">
        <v>1430</v>
      </c>
      <c r="C135" s="7" t="s">
        <v>265</v>
      </c>
      <c r="D135" s="7" t="s">
        <v>267</v>
      </c>
      <c r="E135" s="11">
        <v>1</v>
      </c>
      <c r="F135" s="49"/>
      <c r="G135" s="49">
        <f>Tableau2[[#This Row],[P U]]*Tableau2[[#This Row],[Qte]]</f>
        <v>0</v>
      </c>
      <c r="H135" s="70">
        <v>1</v>
      </c>
      <c r="I135" s="70"/>
      <c r="J135" s="70"/>
      <c r="K135" s="71"/>
      <c r="L135" s="70" t="str">
        <f t="shared" si="2"/>
        <v>OCTOBRE</v>
      </c>
    </row>
    <row r="136" spans="1:12">
      <c r="A136" s="54">
        <v>41578</v>
      </c>
      <c r="B136" s="87">
        <v>1431</v>
      </c>
      <c r="C136" s="7" t="s">
        <v>243</v>
      </c>
      <c r="D136" s="7" t="s">
        <v>260</v>
      </c>
      <c r="E136" s="11">
        <v>1</v>
      </c>
      <c r="F136" s="49"/>
      <c r="G136" s="49">
        <f>Tableau2[[#This Row],[P U]]*Tableau2[[#This Row],[Qte]]</f>
        <v>0</v>
      </c>
      <c r="H136" s="70">
        <v>1</v>
      </c>
      <c r="I136" s="70"/>
      <c r="J136" s="70"/>
      <c r="K136" s="71"/>
      <c r="L136" s="70" t="str">
        <f t="shared" si="2"/>
        <v>OCTOBRE</v>
      </c>
    </row>
    <row r="137" spans="1:12">
      <c r="A137" s="54">
        <v>41578</v>
      </c>
      <c r="B137" s="87">
        <v>1432</v>
      </c>
      <c r="C137" s="7" t="s">
        <v>98</v>
      </c>
      <c r="D137" s="7" t="s">
        <v>110</v>
      </c>
      <c r="E137" s="11">
        <v>1</v>
      </c>
      <c r="F137" s="49"/>
      <c r="G137" s="49">
        <f>Tableau2[[#This Row],[P U]]*Tableau2[[#This Row],[Qte]]</f>
        <v>0</v>
      </c>
      <c r="H137" s="70">
        <v>1</v>
      </c>
      <c r="I137" s="70"/>
      <c r="J137" s="70"/>
      <c r="K137" s="71"/>
      <c r="L137" s="70" t="str">
        <f t="shared" si="2"/>
        <v>OCTOBRE</v>
      </c>
    </row>
    <row r="138" spans="1:12">
      <c r="A138" s="54">
        <v>41578</v>
      </c>
      <c r="B138" s="87">
        <v>1432</v>
      </c>
      <c r="C138" s="7" t="s">
        <v>243</v>
      </c>
      <c r="D138" s="7" t="s">
        <v>244</v>
      </c>
      <c r="E138" s="11">
        <v>1</v>
      </c>
      <c r="F138" s="49"/>
      <c r="G138" s="49">
        <f>Tableau2[[#This Row],[P U]]*Tableau2[[#This Row],[Qte]]</f>
        <v>0</v>
      </c>
      <c r="H138" s="70">
        <v>1</v>
      </c>
      <c r="I138" s="70"/>
      <c r="J138" s="70"/>
      <c r="K138" s="71"/>
      <c r="L138" s="70" t="str">
        <f t="shared" si="2"/>
        <v>OCTOBRE</v>
      </c>
    </row>
    <row r="139" spans="1:12">
      <c r="A139" s="54">
        <v>41578</v>
      </c>
      <c r="B139" s="87">
        <v>1432</v>
      </c>
      <c r="C139" s="7" t="s">
        <v>156</v>
      </c>
      <c r="D139" s="7" t="s">
        <v>168</v>
      </c>
      <c r="E139" s="11">
        <v>1</v>
      </c>
      <c r="F139" s="49"/>
      <c r="G139" s="49">
        <f>Tableau2[[#This Row],[P U]]*Tableau2[[#This Row],[Qte]]</f>
        <v>0</v>
      </c>
      <c r="H139" s="70">
        <v>1</v>
      </c>
      <c r="I139" s="70"/>
      <c r="J139" s="70"/>
      <c r="K139" s="71"/>
      <c r="L139" s="70" t="str">
        <f t="shared" si="2"/>
        <v>OCTOBRE</v>
      </c>
    </row>
    <row r="140" spans="1:12">
      <c r="A140" s="54">
        <v>41578</v>
      </c>
      <c r="B140" s="87">
        <v>1433</v>
      </c>
      <c r="C140" s="7" t="s">
        <v>4</v>
      </c>
      <c r="D140" s="7" t="s">
        <v>29</v>
      </c>
      <c r="E140" s="11">
        <v>1</v>
      </c>
      <c r="F140" s="49"/>
      <c r="G140" s="49">
        <f>Tableau2[[#This Row],[P U]]*Tableau2[[#This Row],[Qte]]</f>
        <v>0</v>
      </c>
      <c r="H140" s="70">
        <v>1</v>
      </c>
      <c r="I140" s="70"/>
      <c r="J140" s="70"/>
      <c r="K140" s="71"/>
      <c r="L140" s="70" t="str">
        <f t="shared" si="2"/>
        <v>OCTOBRE</v>
      </c>
    </row>
    <row r="141" spans="1:12">
      <c r="A141" s="54">
        <v>41578</v>
      </c>
      <c r="B141" s="87">
        <v>1420</v>
      </c>
      <c r="C141" s="7" t="s">
        <v>280</v>
      </c>
      <c r="D141" s="7" t="s">
        <v>287</v>
      </c>
      <c r="E141" s="11">
        <v>1</v>
      </c>
      <c r="F141" s="49"/>
      <c r="G141" s="49">
        <f>Tableau2[[#This Row],[P U]]*Tableau2[[#This Row],[Qte]]</f>
        <v>0</v>
      </c>
      <c r="H141" s="70">
        <v>1</v>
      </c>
      <c r="I141" s="70"/>
      <c r="J141" s="70"/>
      <c r="K141" s="71"/>
      <c r="L141" s="70" t="str">
        <f t="shared" si="2"/>
        <v>OCTOBRE</v>
      </c>
    </row>
    <row r="142" spans="1:12">
      <c r="A142" s="54">
        <v>41578</v>
      </c>
      <c r="B142" s="87">
        <v>1420</v>
      </c>
      <c r="C142" s="7" t="s">
        <v>4</v>
      </c>
      <c r="D142" s="7" t="s">
        <v>24</v>
      </c>
      <c r="E142" s="11">
        <v>1</v>
      </c>
      <c r="F142" s="49"/>
      <c r="G142" s="49">
        <f>Tableau2[[#This Row],[P U]]*Tableau2[[#This Row],[Qte]]</f>
        <v>0</v>
      </c>
      <c r="H142" s="70">
        <v>1</v>
      </c>
      <c r="I142" s="70"/>
      <c r="J142" s="70"/>
      <c r="K142" s="71"/>
      <c r="L142" s="70" t="str">
        <f t="shared" si="2"/>
        <v>OCTOBRE</v>
      </c>
    </row>
    <row r="143" spans="1:12">
      <c r="A143" s="54">
        <v>41579</v>
      </c>
      <c r="B143" s="87">
        <v>1421</v>
      </c>
      <c r="C143" s="7" t="s">
        <v>98</v>
      </c>
      <c r="D143" s="7" t="s">
        <v>121</v>
      </c>
      <c r="E143" s="11">
        <v>1</v>
      </c>
      <c r="F143" s="49">
        <v>13100</v>
      </c>
      <c r="G143" s="49">
        <f>Tableau2[[#This Row],[P U]]*Tableau2[[#This Row],[Qte]]</f>
        <v>13100</v>
      </c>
      <c r="H143" s="70">
        <v>1</v>
      </c>
      <c r="I143" s="70"/>
      <c r="J143" s="70"/>
      <c r="K143" s="71"/>
      <c r="L143" s="70" t="str">
        <f t="shared" si="2"/>
        <v>NOVEMBRE</v>
      </c>
    </row>
    <row r="144" spans="1:12">
      <c r="A144" s="54">
        <v>41579</v>
      </c>
      <c r="B144" s="87">
        <v>1421</v>
      </c>
      <c r="C144" s="7" t="s">
        <v>243</v>
      </c>
      <c r="D144" s="7" t="s">
        <v>248</v>
      </c>
      <c r="E144" s="11">
        <v>1</v>
      </c>
      <c r="F144" s="49">
        <v>100</v>
      </c>
      <c r="G144" s="49">
        <f>Tableau2[[#This Row],[P U]]*Tableau2[[#This Row],[Qte]]</f>
        <v>100</v>
      </c>
      <c r="H144" s="70">
        <v>1</v>
      </c>
      <c r="I144" s="70"/>
      <c r="J144" s="70"/>
      <c r="K144" s="71"/>
      <c r="L144" s="70" t="str">
        <f t="shared" si="2"/>
        <v>NOVEMBRE</v>
      </c>
    </row>
    <row r="145" spans="1:12">
      <c r="A145" s="54">
        <v>41579</v>
      </c>
      <c r="B145" s="87">
        <v>1404</v>
      </c>
      <c r="C145" s="7" t="s">
        <v>220</v>
      </c>
      <c r="D145" s="7" t="s">
        <v>233</v>
      </c>
      <c r="E145" s="11">
        <v>1</v>
      </c>
      <c r="F145" s="49"/>
      <c r="G145" s="49">
        <f>Tableau2[[#This Row],[P U]]*Tableau2[[#This Row],[Qte]]</f>
        <v>0</v>
      </c>
      <c r="H145" s="70"/>
      <c r="I145" s="70">
        <v>1</v>
      </c>
      <c r="J145" s="70"/>
      <c r="K145" s="71"/>
      <c r="L145" s="70" t="str">
        <f t="shared" si="2"/>
        <v>NOVEMBRE</v>
      </c>
    </row>
    <row r="146" spans="1:12">
      <c r="A146" s="54">
        <v>41579</v>
      </c>
      <c r="B146" s="87">
        <v>1404</v>
      </c>
      <c r="C146" s="7" t="s">
        <v>4</v>
      </c>
      <c r="D146" s="7" t="s">
        <v>6</v>
      </c>
      <c r="E146" s="11">
        <v>1</v>
      </c>
      <c r="F146" s="49"/>
      <c r="G146" s="49">
        <f>Tableau2[[#This Row],[P U]]*Tableau2[[#This Row],[Qte]]</f>
        <v>0</v>
      </c>
      <c r="H146" s="70">
        <v>1</v>
      </c>
      <c r="I146" s="70"/>
      <c r="J146" s="70"/>
      <c r="K146" s="71"/>
      <c r="L146" s="70" t="str">
        <f t="shared" si="2"/>
        <v>NOVEMBRE</v>
      </c>
    </row>
    <row r="147" spans="1:12">
      <c r="A147" s="54">
        <v>41579</v>
      </c>
      <c r="B147" s="87">
        <v>1408</v>
      </c>
      <c r="C147" s="7" t="s">
        <v>60</v>
      </c>
      <c r="D147" s="7" t="s">
        <v>63</v>
      </c>
      <c r="E147" s="11">
        <v>1</v>
      </c>
      <c r="F147" s="49"/>
      <c r="G147" s="49">
        <f>Tableau2[[#This Row],[P U]]*Tableau2[[#This Row],[Qte]]</f>
        <v>0</v>
      </c>
      <c r="H147" s="70">
        <v>1</v>
      </c>
      <c r="I147" s="70"/>
      <c r="J147" s="70"/>
      <c r="K147" s="71"/>
      <c r="L147" s="70" t="str">
        <f t="shared" si="2"/>
        <v>NOVEMBRE</v>
      </c>
    </row>
    <row r="148" spans="1:12">
      <c r="A148" s="54">
        <v>41579</v>
      </c>
      <c r="B148" s="87">
        <v>1408</v>
      </c>
      <c r="C148" s="7" t="s">
        <v>4</v>
      </c>
      <c r="D148" s="7" t="s">
        <v>14</v>
      </c>
      <c r="E148" s="11">
        <v>1</v>
      </c>
      <c r="F148" s="49"/>
      <c r="G148" s="49">
        <f>Tableau2[[#This Row],[P U]]*Tableau2[[#This Row],[Qte]]</f>
        <v>0</v>
      </c>
      <c r="H148" s="70">
        <v>1</v>
      </c>
      <c r="I148" s="70"/>
      <c r="J148" s="70"/>
      <c r="K148" s="71"/>
      <c r="L148" s="70" t="str">
        <f t="shared" si="2"/>
        <v>NOVEMBRE</v>
      </c>
    </row>
    <row r="149" spans="1:12">
      <c r="A149" s="54">
        <v>41579</v>
      </c>
      <c r="B149" s="87">
        <v>1408</v>
      </c>
      <c r="C149" s="7" t="s">
        <v>4</v>
      </c>
      <c r="D149" s="7" t="s">
        <v>12</v>
      </c>
      <c r="E149" s="11">
        <v>1</v>
      </c>
      <c r="F149" s="49"/>
      <c r="G149" s="49">
        <f>Tableau2[[#This Row],[P U]]*Tableau2[[#This Row],[Qte]]</f>
        <v>0</v>
      </c>
      <c r="H149" s="70">
        <v>1</v>
      </c>
      <c r="I149" s="70"/>
      <c r="J149" s="70"/>
      <c r="K149" s="71"/>
      <c r="L149" s="70" t="str">
        <f t="shared" si="2"/>
        <v>NOVEMBRE</v>
      </c>
    </row>
    <row r="150" spans="1:12">
      <c r="A150" s="54">
        <v>41579</v>
      </c>
      <c r="B150" s="87">
        <v>1408</v>
      </c>
      <c r="C150" s="7" t="s">
        <v>179</v>
      </c>
      <c r="D150" s="7" t="s">
        <v>190</v>
      </c>
      <c r="E150" s="11">
        <v>1</v>
      </c>
      <c r="F150" s="49">
        <v>400</v>
      </c>
      <c r="G150" s="49">
        <f>Tableau2[[#This Row],[P U]]*Tableau2[[#This Row],[Qte]]</f>
        <v>400</v>
      </c>
      <c r="H150" s="70">
        <v>1</v>
      </c>
      <c r="I150" s="70"/>
      <c r="J150" s="70"/>
      <c r="K150" s="71"/>
      <c r="L150" s="70" t="str">
        <f t="shared" si="2"/>
        <v>NOVEMBRE</v>
      </c>
    </row>
    <row r="151" spans="1:12">
      <c r="A151" s="54">
        <v>41579</v>
      </c>
      <c r="B151" s="87">
        <v>1434</v>
      </c>
      <c r="C151" s="7" t="s">
        <v>4</v>
      </c>
      <c r="D151" s="7" t="s">
        <v>307</v>
      </c>
      <c r="E151" s="11">
        <v>1</v>
      </c>
      <c r="F151" s="49"/>
      <c r="G151" s="49">
        <f>Tableau2[[#This Row],[P U]]*Tableau2[[#This Row],[Qte]]</f>
        <v>0</v>
      </c>
      <c r="H151" s="70">
        <v>1</v>
      </c>
      <c r="I151" s="70"/>
      <c r="J151" s="70"/>
      <c r="K151" s="71"/>
      <c r="L151" s="70" t="str">
        <f t="shared" si="2"/>
        <v>NOVEMBRE</v>
      </c>
    </row>
    <row r="152" spans="1:12">
      <c r="A152" s="54">
        <v>41579</v>
      </c>
      <c r="B152" s="87">
        <v>1435</v>
      </c>
      <c r="C152" s="7" t="s">
        <v>280</v>
      </c>
      <c r="D152" s="7" t="s">
        <v>295</v>
      </c>
      <c r="E152" s="11">
        <v>1</v>
      </c>
      <c r="F152" s="49"/>
      <c r="G152" s="49">
        <f>Tableau2[[#This Row],[P U]]*Tableau2[[#This Row],[Qte]]</f>
        <v>0</v>
      </c>
      <c r="H152" s="70">
        <v>1</v>
      </c>
      <c r="I152" s="70"/>
      <c r="J152" s="70"/>
      <c r="K152" s="71"/>
      <c r="L152" s="70" t="str">
        <f t="shared" si="2"/>
        <v>NOVEMBRE</v>
      </c>
    </row>
    <row r="153" spans="1:12">
      <c r="A153" s="54">
        <v>41579</v>
      </c>
      <c r="B153" s="87">
        <v>1435</v>
      </c>
      <c r="C153" s="7" t="s">
        <v>4</v>
      </c>
      <c r="D153" s="7" t="s">
        <v>22</v>
      </c>
      <c r="E153" s="11">
        <v>1</v>
      </c>
      <c r="F153" s="49"/>
      <c r="G153" s="49">
        <f>Tableau2[[#This Row],[P U]]*Tableau2[[#This Row],[Qte]]</f>
        <v>0</v>
      </c>
      <c r="H153" s="70">
        <v>1</v>
      </c>
      <c r="I153" s="70"/>
      <c r="J153" s="70"/>
      <c r="K153" s="71"/>
      <c r="L153" s="70" t="str">
        <f t="shared" si="2"/>
        <v>NOVEMBRE</v>
      </c>
    </row>
    <row r="154" spans="1:12">
      <c r="A154" s="54">
        <v>41579</v>
      </c>
      <c r="B154" s="87">
        <v>1436</v>
      </c>
      <c r="C154" s="7" t="s">
        <v>195</v>
      </c>
      <c r="D154" s="7" t="s">
        <v>207</v>
      </c>
      <c r="E154" s="11">
        <v>1</v>
      </c>
      <c r="F154" s="49"/>
      <c r="G154" s="49">
        <f>Tableau2[[#This Row],[P U]]*Tableau2[[#This Row],[Qte]]</f>
        <v>0</v>
      </c>
      <c r="H154" s="70">
        <v>1</v>
      </c>
      <c r="I154" s="70"/>
      <c r="J154" s="70"/>
      <c r="K154" s="71"/>
      <c r="L154" s="70" t="str">
        <f t="shared" si="2"/>
        <v>NOVEMBRE</v>
      </c>
    </row>
    <row r="155" spans="1:12">
      <c r="A155" s="54">
        <v>41579</v>
      </c>
      <c r="B155" s="87">
        <v>1437</v>
      </c>
      <c r="C155" s="7" t="s">
        <v>98</v>
      </c>
      <c r="D155" s="7" t="s">
        <v>115</v>
      </c>
      <c r="E155" s="11">
        <v>1</v>
      </c>
      <c r="F155" s="49">
        <v>5200</v>
      </c>
      <c r="G155" s="49">
        <f>Tableau2[[#This Row],[P U]]*Tableau2[[#This Row],[Qte]]</f>
        <v>5200</v>
      </c>
      <c r="H155" s="70">
        <v>1</v>
      </c>
      <c r="I155" s="70"/>
      <c r="J155" s="70"/>
      <c r="K155" s="71"/>
      <c r="L155" s="70" t="str">
        <f t="shared" si="2"/>
        <v>NOVEMBRE</v>
      </c>
    </row>
    <row r="156" spans="1:12">
      <c r="A156" s="54">
        <v>41579</v>
      </c>
      <c r="B156" s="87">
        <v>1437</v>
      </c>
      <c r="C156" s="7" t="s">
        <v>243</v>
      </c>
      <c r="D156" s="7" t="s">
        <v>244</v>
      </c>
      <c r="E156" s="11">
        <v>1</v>
      </c>
      <c r="F156" s="49">
        <v>100</v>
      </c>
      <c r="G156" s="49">
        <f>Tableau2[[#This Row],[P U]]*Tableau2[[#This Row],[Qte]]</f>
        <v>100</v>
      </c>
      <c r="H156" s="70">
        <v>1</v>
      </c>
      <c r="I156" s="70"/>
      <c r="J156" s="70"/>
      <c r="K156" s="71"/>
      <c r="L156" s="70" t="str">
        <f t="shared" si="2"/>
        <v>NOVEMBRE</v>
      </c>
    </row>
    <row r="157" spans="1:12">
      <c r="A157" s="54">
        <v>41579</v>
      </c>
      <c r="B157" s="87">
        <v>1438</v>
      </c>
      <c r="C157" s="7" t="s">
        <v>4</v>
      </c>
      <c r="D157" s="7" t="s">
        <v>34</v>
      </c>
      <c r="E157" s="11">
        <v>1</v>
      </c>
      <c r="F157" s="49">
        <v>170</v>
      </c>
      <c r="G157" s="49">
        <f>Tableau2[[#This Row],[P U]]*Tableau2[[#This Row],[Qte]]</f>
        <v>170</v>
      </c>
      <c r="H157" s="70">
        <v>1</v>
      </c>
      <c r="I157" s="70"/>
      <c r="J157" s="70"/>
      <c r="K157" s="71"/>
      <c r="L157" s="70" t="str">
        <f t="shared" si="2"/>
        <v>NOVEMBRE</v>
      </c>
    </row>
    <row r="158" spans="1:12">
      <c r="A158" s="54">
        <v>41579</v>
      </c>
      <c r="B158" s="87">
        <v>1438</v>
      </c>
      <c r="C158" s="7" t="s">
        <v>4</v>
      </c>
      <c r="D158" s="7" t="s">
        <v>24</v>
      </c>
      <c r="E158" s="11">
        <v>1</v>
      </c>
      <c r="F158" s="49">
        <v>400</v>
      </c>
      <c r="G158" s="49">
        <f>Tableau2[[#This Row],[P U]]*Tableau2[[#This Row],[Qte]]</f>
        <v>400</v>
      </c>
      <c r="H158" s="70">
        <v>1</v>
      </c>
      <c r="I158" s="70"/>
      <c r="J158" s="70"/>
      <c r="K158" s="71"/>
      <c r="L158" s="70" t="str">
        <f t="shared" si="2"/>
        <v>NOVEMBRE</v>
      </c>
    </row>
    <row r="159" spans="1:12">
      <c r="A159" s="54">
        <v>41579</v>
      </c>
      <c r="B159" s="87">
        <v>13241</v>
      </c>
      <c r="C159" s="7" t="s">
        <v>98</v>
      </c>
      <c r="D159" s="7" t="s">
        <v>127</v>
      </c>
      <c r="E159" s="11">
        <v>2</v>
      </c>
      <c r="F159" s="49"/>
      <c r="G159" s="49">
        <f>Tableau2[[#This Row],[P U]]*Tableau2[[#This Row],[Qte]]</f>
        <v>0</v>
      </c>
      <c r="H159" s="70">
        <v>2</v>
      </c>
      <c r="I159" s="70"/>
      <c r="J159" s="70"/>
      <c r="K159" s="71"/>
      <c r="L159" s="70" t="str">
        <f t="shared" si="2"/>
        <v>NOVEMBRE</v>
      </c>
    </row>
    <row r="160" spans="1:12">
      <c r="A160" s="54">
        <v>41579</v>
      </c>
      <c r="B160" s="87">
        <v>13242</v>
      </c>
      <c r="C160" s="7" t="s">
        <v>60</v>
      </c>
      <c r="D160" s="7" t="s">
        <v>63</v>
      </c>
      <c r="E160" s="11">
        <v>1</v>
      </c>
      <c r="F160" s="49"/>
      <c r="G160" s="49">
        <f>Tableau2[[#This Row],[P U]]*Tableau2[[#This Row],[Qte]]</f>
        <v>0</v>
      </c>
      <c r="H160" s="70">
        <v>1</v>
      </c>
      <c r="I160" s="70"/>
      <c r="J160" s="70"/>
      <c r="K160" s="71"/>
      <c r="L160" s="70" t="str">
        <f t="shared" si="2"/>
        <v>NOVEMBRE</v>
      </c>
    </row>
    <row r="161" spans="1:12">
      <c r="A161" s="54">
        <v>41579</v>
      </c>
      <c r="B161" s="87">
        <v>13242</v>
      </c>
      <c r="C161" s="7" t="s">
        <v>4</v>
      </c>
      <c r="D161" s="7" t="s">
        <v>12</v>
      </c>
      <c r="E161" s="11">
        <v>1</v>
      </c>
      <c r="F161" s="49"/>
      <c r="G161" s="49">
        <f>Tableau2[[#This Row],[P U]]*Tableau2[[#This Row],[Qte]]</f>
        <v>0</v>
      </c>
      <c r="H161" s="70">
        <v>1</v>
      </c>
      <c r="I161" s="70"/>
      <c r="J161" s="70"/>
      <c r="K161" s="71"/>
      <c r="L161" s="70" t="str">
        <f t="shared" si="2"/>
        <v>NOVEMBRE</v>
      </c>
    </row>
    <row r="162" spans="1:12">
      <c r="A162" s="54">
        <v>41579</v>
      </c>
      <c r="B162" s="87">
        <v>1439</v>
      </c>
      <c r="C162" s="7" t="s">
        <v>4</v>
      </c>
      <c r="D162" s="7" t="s">
        <v>307</v>
      </c>
      <c r="E162" s="11">
        <v>1</v>
      </c>
      <c r="F162" s="49">
        <v>200</v>
      </c>
      <c r="G162" s="49">
        <f>Tableau2[[#This Row],[P U]]*Tableau2[[#This Row],[Qte]]</f>
        <v>200</v>
      </c>
      <c r="H162" s="70">
        <v>1</v>
      </c>
      <c r="I162" s="70"/>
      <c r="J162" s="70"/>
      <c r="K162" s="71"/>
      <c r="L162" s="70" t="str">
        <f t="shared" si="2"/>
        <v>NOVEMBRE</v>
      </c>
    </row>
    <row r="163" spans="1:12">
      <c r="A163" s="54">
        <v>41580</v>
      </c>
      <c r="B163" s="87">
        <v>1442</v>
      </c>
      <c r="C163" s="7" t="s">
        <v>265</v>
      </c>
      <c r="D163" s="7" t="s">
        <v>267</v>
      </c>
      <c r="E163" s="11">
        <v>1</v>
      </c>
      <c r="F163" s="49">
        <v>1500</v>
      </c>
      <c r="G163" s="49">
        <f>Tableau2[[#This Row],[P U]]*Tableau2[[#This Row],[Qte]]</f>
        <v>1500</v>
      </c>
      <c r="H163" s="70">
        <v>1</v>
      </c>
      <c r="I163" s="70"/>
      <c r="J163" s="70"/>
      <c r="K163" s="71"/>
      <c r="L163" s="70" t="str">
        <f t="shared" si="2"/>
        <v>NOVEMBRE</v>
      </c>
    </row>
    <row r="164" spans="1:12">
      <c r="A164" s="54">
        <v>41580</v>
      </c>
      <c r="B164" s="87">
        <v>1443</v>
      </c>
      <c r="C164" s="7" t="s">
        <v>4</v>
      </c>
      <c r="D164" s="7" t="s">
        <v>308</v>
      </c>
      <c r="E164" s="11">
        <v>1</v>
      </c>
      <c r="F164" s="49">
        <v>330</v>
      </c>
      <c r="G164" s="49">
        <f>Tableau2[[#This Row],[P U]]*Tableau2[[#This Row],[Qte]]</f>
        <v>330</v>
      </c>
      <c r="H164" s="70">
        <v>1</v>
      </c>
      <c r="I164" s="70"/>
      <c r="J164" s="70"/>
      <c r="K164" s="71"/>
      <c r="L164" s="70" t="str">
        <f t="shared" si="2"/>
        <v>NOVEMBRE</v>
      </c>
    </row>
    <row r="165" spans="1:12">
      <c r="A165" s="54">
        <v>41580</v>
      </c>
      <c r="B165" s="87">
        <v>1443</v>
      </c>
      <c r="C165" s="7" t="s">
        <v>4</v>
      </c>
      <c r="D165" s="7" t="s">
        <v>310</v>
      </c>
      <c r="E165" s="11">
        <v>1</v>
      </c>
      <c r="F165" s="49">
        <v>400</v>
      </c>
      <c r="G165" s="49">
        <f>Tableau2[[#This Row],[P U]]*Tableau2[[#This Row],[Qte]]</f>
        <v>400</v>
      </c>
      <c r="H165" s="70">
        <v>1</v>
      </c>
      <c r="I165" s="70"/>
      <c r="J165" s="70"/>
      <c r="K165" s="71"/>
      <c r="L165" s="70" t="str">
        <f t="shared" si="2"/>
        <v>NOVEMBRE</v>
      </c>
    </row>
    <row r="166" spans="1:12">
      <c r="A166" s="54">
        <v>41580</v>
      </c>
      <c r="B166" s="87">
        <v>1443</v>
      </c>
      <c r="C166" s="7" t="s">
        <v>280</v>
      </c>
      <c r="D166" s="7" t="s">
        <v>297</v>
      </c>
      <c r="E166" s="11">
        <v>1</v>
      </c>
      <c r="F166" s="49">
        <v>7000</v>
      </c>
      <c r="G166" s="49">
        <f>Tableau2[[#This Row],[P U]]*Tableau2[[#This Row],[Qte]]</f>
        <v>7000</v>
      </c>
      <c r="H166" s="70">
        <v>1</v>
      </c>
      <c r="I166" s="70"/>
      <c r="J166" s="70"/>
      <c r="K166" s="71"/>
      <c r="L166" s="70" t="str">
        <f t="shared" si="2"/>
        <v>NOVEMBRE</v>
      </c>
    </row>
    <row r="167" spans="1:12">
      <c r="A167" s="54">
        <v>41580</v>
      </c>
      <c r="B167" s="87">
        <v>1444</v>
      </c>
      <c r="C167" s="7" t="s">
        <v>98</v>
      </c>
      <c r="D167" s="7" t="s">
        <v>101</v>
      </c>
      <c r="E167" s="11">
        <v>1</v>
      </c>
      <c r="F167" s="49">
        <v>2100</v>
      </c>
      <c r="G167" s="49">
        <f>Tableau2[[#This Row],[P U]]*Tableau2[[#This Row],[Qte]]</f>
        <v>2100</v>
      </c>
      <c r="H167" s="70">
        <v>1</v>
      </c>
      <c r="I167" s="70"/>
      <c r="J167" s="70"/>
      <c r="K167" s="71"/>
      <c r="L167" s="70" t="str">
        <f t="shared" si="2"/>
        <v>NOVEMBRE</v>
      </c>
    </row>
    <row r="168" spans="1:12">
      <c r="A168" s="54">
        <v>41580</v>
      </c>
      <c r="B168" s="87">
        <v>1445</v>
      </c>
      <c r="C168" s="7" t="s">
        <v>280</v>
      </c>
      <c r="D168" s="7" t="s">
        <v>294</v>
      </c>
      <c r="E168" s="11">
        <v>1</v>
      </c>
      <c r="F168" s="49"/>
      <c r="G168" s="49">
        <f>Tableau2[[#This Row],[P U]]*Tableau2[[#This Row],[Qte]]</f>
        <v>0</v>
      </c>
      <c r="H168" s="70">
        <v>1</v>
      </c>
      <c r="I168" s="70"/>
      <c r="J168" s="70"/>
      <c r="K168" s="71"/>
      <c r="L168" s="70" t="str">
        <f t="shared" si="2"/>
        <v>NOVEMBRE</v>
      </c>
    </row>
    <row r="169" spans="1:12">
      <c r="A169" s="54">
        <v>41580</v>
      </c>
      <c r="B169" s="87">
        <v>1445</v>
      </c>
      <c r="C169" s="7" t="s">
        <v>4</v>
      </c>
      <c r="D169" s="7" t="s">
        <v>21</v>
      </c>
      <c r="E169" s="11">
        <v>1</v>
      </c>
      <c r="F169" s="49"/>
      <c r="G169" s="49">
        <f>Tableau2[[#This Row],[P U]]*Tableau2[[#This Row],[Qte]]</f>
        <v>0</v>
      </c>
      <c r="H169" s="70">
        <v>1</v>
      </c>
      <c r="I169" s="70"/>
      <c r="J169" s="70"/>
      <c r="K169" s="71"/>
      <c r="L169" s="70" t="str">
        <f t="shared" si="2"/>
        <v>NOVEMBRE</v>
      </c>
    </row>
    <row r="170" spans="1:12">
      <c r="A170" s="54">
        <v>41580</v>
      </c>
      <c r="B170" s="87">
        <v>1445</v>
      </c>
      <c r="C170" s="7" t="s">
        <v>280</v>
      </c>
      <c r="D170" s="7" t="s">
        <v>287</v>
      </c>
      <c r="E170" s="11">
        <v>1</v>
      </c>
      <c r="F170" s="49"/>
      <c r="G170" s="49">
        <f>Tableau2[[#This Row],[P U]]*Tableau2[[#This Row],[Qte]]</f>
        <v>0</v>
      </c>
      <c r="H170" s="70">
        <v>1</v>
      </c>
      <c r="I170" s="70"/>
      <c r="J170" s="70"/>
      <c r="K170" s="71"/>
      <c r="L170" s="70" t="str">
        <f t="shared" si="2"/>
        <v>NOVEMBRE</v>
      </c>
    </row>
    <row r="171" spans="1:12">
      <c r="A171" s="54">
        <v>41580</v>
      </c>
      <c r="B171" s="87">
        <v>1445</v>
      </c>
      <c r="C171" s="7" t="s">
        <v>4</v>
      </c>
      <c r="D171" s="7" t="s">
        <v>24</v>
      </c>
      <c r="E171" s="11">
        <v>1</v>
      </c>
      <c r="F171" s="49"/>
      <c r="G171" s="49">
        <f>Tableau2[[#This Row],[P U]]*Tableau2[[#This Row],[Qte]]</f>
        <v>0</v>
      </c>
      <c r="H171" s="70">
        <v>1</v>
      </c>
      <c r="I171" s="70"/>
      <c r="J171" s="70"/>
      <c r="K171" s="71"/>
      <c r="L171" s="70" t="str">
        <f t="shared" si="2"/>
        <v>NOVEMBRE</v>
      </c>
    </row>
    <row r="172" spans="1:12">
      <c r="A172" s="54">
        <v>41580</v>
      </c>
      <c r="B172" s="87">
        <v>1446</v>
      </c>
      <c r="C172" s="7" t="s">
        <v>280</v>
      </c>
      <c r="D172" s="7" t="s">
        <v>290</v>
      </c>
      <c r="E172" s="11">
        <v>1</v>
      </c>
      <c r="F172" s="49">
        <v>4600</v>
      </c>
      <c r="G172" s="49">
        <f>Tableau2[[#This Row],[P U]]*Tableau2[[#This Row],[Qte]]</f>
        <v>4600</v>
      </c>
      <c r="H172" s="70">
        <v>1</v>
      </c>
      <c r="I172" s="70"/>
      <c r="J172" s="70"/>
      <c r="K172" s="71"/>
      <c r="L172" s="70" t="str">
        <f t="shared" si="2"/>
        <v>NOVEMBRE</v>
      </c>
    </row>
    <row r="173" spans="1:12">
      <c r="A173" s="54">
        <v>41580</v>
      </c>
      <c r="B173" s="87">
        <v>1447</v>
      </c>
      <c r="C173" s="7" t="s">
        <v>280</v>
      </c>
      <c r="D173" s="7" t="s">
        <v>287</v>
      </c>
      <c r="E173" s="11">
        <v>1</v>
      </c>
      <c r="F173" s="49"/>
      <c r="G173" s="49">
        <f>Tableau2[[#This Row],[P U]]*Tableau2[[#This Row],[Qte]]</f>
        <v>0</v>
      </c>
      <c r="H173" s="70">
        <v>1</v>
      </c>
      <c r="I173" s="70"/>
      <c r="J173" s="70"/>
      <c r="K173" s="71"/>
      <c r="L173" s="70" t="str">
        <f t="shared" si="2"/>
        <v>NOVEMBRE</v>
      </c>
    </row>
    <row r="174" spans="1:12">
      <c r="A174" s="54">
        <v>41580</v>
      </c>
      <c r="B174" s="87">
        <v>1447</v>
      </c>
      <c r="C174" s="7" t="s">
        <v>4</v>
      </c>
      <c r="D174" s="7" t="s">
        <v>24</v>
      </c>
      <c r="E174" s="11">
        <v>1</v>
      </c>
      <c r="F174" s="49"/>
      <c r="G174" s="49">
        <f>Tableau2[[#This Row],[P U]]*Tableau2[[#This Row],[Qte]]</f>
        <v>0</v>
      </c>
      <c r="H174" s="70">
        <v>1</v>
      </c>
      <c r="I174" s="70"/>
      <c r="J174" s="70"/>
      <c r="K174" s="71"/>
      <c r="L174" s="70" t="str">
        <f t="shared" si="2"/>
        <v>NOVEMBRE</v>
      </c>
    </row>
    <row r="175" spans="1:12">
      <c r="A175" s="54">
        <v>41580</v>
      </c>
      <c r="B175" s="87">
        <v>13243</v>
      </c>
      <c r="C175" s="7" t="s">
        <v>195</v>
      </c>
      <c r="D175" s="7" t="s">
        <v>203</v>
      </c>
      <c r="E175" s="11">
        <v>1</v>
      </c>
      <c r="F175" s="49">
        <v>5000</v>
      </c>
      <c r="G175" s="49">
        <f>Tableau2[[#This Row],[P U]]*Tableau2[[#This Row],[Qte]]</f>
        <v>5000</v>
      </c>
      <c r="H175" s="70">
        <v>1</v>
      </c>
      <c r="I175" s="70"/>
      <c r="J175" s="70"/>
      <c r="K175" s="71"/>
      <c r="L175" s="70" t="str">
        <f t="shared" si="2"/>
        <v>NOVEMBRE</v>
      </c>
    </row>
    <row r="176" spans="1:12">
      <c r="A176" s="54">
        <v>41582</v>
      </c>
      <c r="B176" s="87">
        <v>1448</v>
      </c>
      <c r="C176" s="7" t="s">
        <v>98</v>
      </c>
      <c r="D176" s="7" t="s">
        <v>127</v>
      </c>
      <c r="E176" s="11">
        <v>1</v>
      </c>
      <c r="F176" s="49">
        <v>4100</v>
      </c>
      <c r="G176" s="49">
        <f>Tableau2[[#This Row],[P U]]*Tableau2[[#This Row],[Qte]]</f>
        <v>4100</v>
      </c>
      <c r="H176" s="70">
        <v>1</v>
      </c>
      <c r="I176" s="70"/>
      <c r="J176" s="70"/>
      <c r="K176" s="71"/>
      <c r="L176" s="70" t="str">
        <f t="shared" si="2"/>
        <v>NOVEMBRE</v>
      </c>
    </row>
    <row r="177" spans="1:12">
      <c r="A177" s="54">
        <v>41582</v>
      </c>
      <c r="B177" s="87">
        <v>1448</v>
      </c>
      <c r="C177" s="7" t="s">
        <v>156</v>
      </c>
      <c r="D177" s="7" t="s">
        <v>168</v>
      </c>
      <c r="E177" s="11">
        <v>1</v>
      </c>
      <c r="F177" s="49">
        <v>300</v>
      </c>
      <c r="G177" s="49">
        <f>Tableau2[[#This Row],[P U]]*Tableau2[[#This Row],[Qte]]</f>
        <v>300</v>
      </c>
      <c r="H177" s="70">
        <v>1</v>
      </c>
      <c r="I177" s="70"/>
      <c r="J177" s="70"/>
      <c r="K177" s="71"/>
      <c r="L177" s="70" t="str">
        <f t="shared" si="2"/>
        <v>NOVEMBRE</v>
      </c>
    </row>
    <row r="178" spans="1:12">
      <c r="A178" s="54">
        <v>41582</v>
      </c>
      <c r="B178" s="87">
        <v>1448</v>
      </c>
      <c r="C178" s="7" t="s">
        <v>243</v>
      </c>
      <c r="D178" s="7" t="s">
        <v>245</v>
      </c>
      <c r="E178" s="11">
        <v>1</v>
      </c>
      <c r="F178" s="49">
        <v>100</v>
      </c>
      <c r="G178" s="49">
        <f>Tableau2[[#This Row],[P U]]*Tableau2[[#This Row],[Qte]]</f>
        <v>100</v>
      </c>
      <c r="H178" s="70">
        <v>1</v>
      </c>
      <c r="I178" s="70"/>
      <c r="J178" s="70"/>
      <c r="K178" s="71"/>
      <c r="L178" s="70" t="str">
        <f t="shared" si="2"/>
        <v>NOVEMBRE</v>
      </c>
    </row>
    <row r="179" spans="1:12">
      <c r="A179" s="54">
        <v>41582</v>
      </c>
      <c r="B179" s="87">
        <v>1449</v>
      </c>
      <c r="C179" s="7" t="s">
        <v>4</v>
      </c>
      <c r="D179" s="7" t="s">
        <v>310</v>
      </c>
      <c r="E179" s="11">
        <v>1</v>
      </c>
      <c r="F179" s="49"/>
      <c r="G179" s="49">
        <f>Tableau2[[#This Row],[P U]]*Tableau2[[#This Row],[Qte]]</f>
        <v>0</v>
      </c>
      <c r="H179" s="70">
        <v>1</v>
      </c>
      <c r="I179" s="70"/>
      <c r="J179" s="70"/>
      <c r="K179" s="71"/>
      <c r="L179" s="70" t="str">
        <f t="shared" si="2"/>
        <v>NOVEMBRE</v>
      </c>
    </row>
    <row r="180" spans="1:12">
      <c r="A180" s="54">
        <v>41582</v>
      </c>
      <c r="B180" s="87">
        <v>1450</v>
      </c>
      <c r="C180" s="7" t="s">
        <v>220</v>
      </c>
      <c r="D180" s="7" t="s">
        <v>233</v>
      </c>
      <c r="E180" s="11">
        <v>1</v>
      </c>
      <c r="F180" s="49">
        <v>8200</v>
      </c>
      <c r="G180" s="49">
        <f>Tableau2[[#This Row],[P U]]*Tableau2[[#This Row],[Qte]]</f>
        <v>8200</v>
      </c>
      <c r="H180" s="70">
        <v>1</v>
      </c>
      <c r="I180" s="70"/>
      <c r="J180" s="70"/>
      <c r="K180" s="71"/>
      <c r="L180" s="70" t="str">
        <f t="shared" si="2"/>
        <v>NOVEMBRE</v>
      </c>
    </row>
    <row r="181" spans="1:12">
      <c r="A181" s="54">
        <v>41582</v>
      </c>
      <c r="B181" s="87">
        <v>13245</v>
      </c>
      <c r="C181" s="7" t="s">
        <v>195</v>
      </c>
      <c r="D181" s="7" t="s">
        <v>201</v>
      </c>
      <c r="E181" s="11">
        <v>3</v>
      </c>
      <c r="F181" s="49">
        <v>3150</v>
      </c>
      <c r="G181" s="49">
        <f>Tableau2[[#This Row],[P U]]*Tableau2[[#This Row],[Qte]]</f>
        <v>9450</v>
      </c>
      <c r="H181" s="70">
        <v>3</v>
      </c>
      <c r="I181" s="70"/>
      <c r="J181" s="70"/>
      <c r="K181" s="71"/>
      <c r="L181" s="70" t="str">
        <f t="shared" si="2"/>
        <v>NOVEMBRE</v>
      </c>
    </row>
    <row r="182" spans="1:12">
      <c r="A182" s="54">
        <v>41582</v>
      </c>
      <c r="B182" s="87">
        <v>13245</v>
      </c>
      <c r="C182" s="7" t="s">
        <v>195</v>
      </c>
      <c r="D182" s="7" t="s">
        <v>197</v>
      </c>
      <c r="E182" s="11">
        <v>2</v>
      </c>
      <c r="F182" s="49">
        <v>2900</v>
      </c>
      <c r="G182" s="49">
        <f>Tableau2[[#This Row],[P U]]*Tableau2[[#This Row],[Qte]]</f>
        <v>5800</v>
      </c>
      <c r="H182" s="70">
        <v>2</v>
      </c>
      <c r="I182" s="70"/>
      <c r="J182" s="70"/>
      <c r="K182" s="71"/>
      <c r="L182" s="70" t="str">
        <f t="shared" si="2"/>
        <v>NOVEMBRE</v>
      </c>
    </row>
    <row r="183" spans="1:12">
      <c r="A183" s="54">
        <v>41582</v>
      </c>
      <c r="B183" s="87">
        <v>13245</v>
      </c>
      <c r="C183" s="7" t="s">
        <v>195</v>
      </c>
      <c r="D183" s="7" t="s">
        <v>199</v>
      </c>
      <c r="E183" s="11">
        <v>2</v>
      </c>
      <c r="F183" s="49">
        <v>3340</v>
      </c>
      <c r="G183" s="49">
        <f>Tableau2[[#This Row],[P U]]*Tableau2[[#This Row],[Qte]]</f>
        <v>6680</v>
      </c>
      <c r="H183" s="70">
        <v>2</v>
      </c>
      <c r="I183" s="70"/>
      <c r="J183" s="70"/>
      <c r="K183" s="71"/>
      <c r="L183" s="70" t="str">
        <f t="shared" si="2"/>
        <v>NOVEMBRE</v>
      </c>
    </row>
    <row r="184" spans="1:12">
      <c r="A184" s="54">
        <v>41582</v>
      </c>
      <c r="B184" s="87">
        <v>13245</v>
      </c>
      <c r="C184" s="7" t="s">
        <v>98</v>
      </c>
      <c r="D184" s="7" t="s">
        <v>115</v>
      </c>
      <c r="E184" s="11">
        <v>2</v>
      </c>
      <c r="F184" s="49">
        <v>5600</v>
      </c>
      <c r="G184" s="49">
        <f>Tableau2[[#This Row],[P U]]*Tableau2[[#This Row],[Qte]]</f>
        <v>11200</v>
      </c>
      <c r="H184" s="70">
        <v>2</v>
      </c>
      <c r="I184" s="70"/>
      <c r="J184" s="70"/>
      <c r="K184" s="71"/>
      <c r="L184" s="70" t="str">
        <f t="shared" si="2"/>
        <v>NOVEMBRE</v>
      </c>
    </row>
    <row r="185" spans="1:12">
      <c r="A185" s="54">
        <v>41582</v>
      </c>
      <c r="B185" s="87">
        <v>13245</v>
      </c>
      <c r="C185" s="7" t="s">
        <v>156</v>
      </c>
      <c r="D185" s="7" t="s">
        <v>168</v>
      </c>
      <c r="E185" s="11">
        <v>2</v>
      </c>
      <c r="F185" s="49">
        <v>0</v>
      </c>
      <c r="G185" s="49">
        <f>Tableau2[[#This Row],[P U]]*Tableau2[[#This Row],[Qte]]</f>
        <v>0</v>
      </c>
      <c r="H185" s="70">
        <v>2</v>
      </c>
      <c r="I185" s="70"/>
      <c r="J185" s="70"/>
      <c r="K185" s="71"/>
      <c r="L185" s="70" t="str">
        <f t="shared" si="2"/>
        <v>NOVEMBRE</v>
      </c>
    </row>
    <row r="186" spans="1:12">
      <c r="A186" s="54">
        <v>41582</v>
      </c>
      <c r="B186" s="87">
        <v>13245</v>
      </c>
      <c r="C186" s="7" t="s">
        <v>98</v>
      </c>
      <c r="D186" s="7" t="s">
        <v>106</v>
      </c>
      <c r="E186" s="11">
        <v>2</v>
      </c>
      <c r="F186" s="49">
        <v>4650</v>
      </c>
      <c r="G186" s="49">
        <f>Tableau2[[#This Row],[P U]]*Tableau2[[#This Row],[Qte]]</f>
        <v>9300</v>
      </c>
      <c r="H186" s="70">
        <v>2</v>
      </c>
      <c r="I186" s="70"/>
      <c r="J186" s="70"/>
      <c r="K186" s="71"/>
      <c r="L186" s="70" t="str">
        <f t="shared" si="2"/>
        <v>NOVEMBRE</v>
      </c>
    </row>
    <row r="187" spans="1:12">
      <c r="A187" s="54">
        <v>41582</v>
      </c>
      <c r="B187" s="87">
        <v>13245</v>
      </c>
      <c r="C187" s="7" t="s">
        <v>195</v>
      </c>
      <c r="D187" s="7" t="s">
        <v>202</v>
      </c>
      <c r="E187" s="11">
        <v>1</v>
      </c>
      <c r="F187" s="49">
        <v>3350</v>
      </c>
      <c r="G187" s="49">
        <f>Tableau2[[#This Row],[P U]]*Tableau2[[#This Row],[Qte]]</f>
        <v>3350</v>
      </c>
      <c r="H187" s="70">
        <v>1</v>
      </c>
      <c r="I187" s="70"/>
      <c r="J187" s="70"/>
      <c r="K187" s="71"/>
      <c r="L187" s="70" t="str">
        <f t="shared" si="2"/>
        <v>NOVEMBRE</v>
      </c>
    </row>
    <row r="188" spans="1:12">
      <c r="A188" s="54">
        <v>41582</v>
      </c>
      <c r="B188" s="87">
        <v>13245</v>
      </c>
      <c r="C188" s="7" t="s">
        <v>4</v>
      </c>
      <c r="D188" s="7" t="s">
        <v>6</v>
      </c>
      <c r="E188" s="11">
        <v>6</v>
      </c>
      <c r="F188" s="49">
        <v>0</v>
      </c>
      <c r="G188" s="49">
        <f>Tableau2[[#This Row],[P U]]*Tableau2[[#This Row],[Qte]]</f>
        <v>0</v>
      </c>
      <c r="H188" s="70">
        <v>6</v>
      </c>
      <c r="I188" s="70"/>
      <c r="J188" s="70"/>
      <c r="K188" s="71"/>
      <c r="L188" s="70" t="str">
        <f t="shared" si="2"/>
        <v>NOVEMBRE</v>
      </c>
    </row>
    <row r="189" spans="1:12">
      <c r="A189" s="54">
        <v>41582</v>
      </c>
      <c r="B189" s="87">
        <v>13246</v>
      </c>
      <c r="C189" s="7" t="s">
        <v>98</v>
      </c>
      <c r="D189" s="7" t="s">
        <v>115</v>
      </c>
      <c r="E189" s="11">
        <v>2</v>
      </c>
      <c r="F189" s="49">
        <v>5750</v>
      </c>
      <c r="G189" s="49">
        <f>Tableau2[[#This Row],[P U]]*Tableau2[[#This Row],[Qte]]</f>
        <v>11500</v>
      </c>
      <c r="H189" s="70">
        <v>2</v>
      </c>
      <c r="I189" s="70"/>
      <c r="J189" s="70"/>
      <c r="K189" s="71"/>
      <c r="L189" s="70" t="str">
        <f t="shared" si="2"/>
        <v>NOVEMBRE</v>
      </c>
    </row>
    <row r="190" spans="1:12">
      <c r="A190" s="54">
        <v>41582</v>
      </c>
      <c r="B190" s="87">
        <v>13246</v>
      </c>
      <c r="C190" s="7" t="s">
        <v>156</v>
      </c>
      <c r="D190" s="7" t="s">
        <v>158</v>
      </c>
      <c r="E190" s="11">
        <v>2</v>
      </c>
      <c r="F190" s="49">
        <v>0</v>
      </c>
      <c r="G190" s="49">
        <f>Tableau2[[#This Row],[P U]]*Tableau2[[#This Row],[Qte]]</f>
        <v>0</v>
      </c>
      <c r="H190" s="70">
        <v>2</v>
      </c>
      <c r="I190" s="70"/>
      <c r="J190" s="70"/>
      <c r="K190" s="71"/>
      <c r="L190" s="70" t="str">
        <f t="shared" si="2"/>
        <v>NOVEMBRE</v>
      </c>
    </row>
    <row r="191" spans="1:12">
      <c r="A191" s="54">
        <v>41582</v>
      </c>
      <c r="B191" s="87">
        <v>13247</v>
      </c>
      <c r="C191" s="7" t="s">
        <v>98</v>
      </c>
      <c r="D191" s="7" t="s">
        <v>124</v>
      </c>
      <c r="E191" s="11">
        <v>1</v>
      </c>
      <c r="F191" s="49"/>
      <c r="G191" s="49">
        <f>Tableau2[[#This Row],[P U]]*Tableau2[[#This Row],[Qte]]</f>
        <v>0</v>
      </c>
      <c r="H191" s="70">
        <v>1</v>
      </c>
      <c r="I191" s="70"/>
      <c r="J191" s="70"/>
      <c r="K191" s="71"/>
      <c r="L191" s="70" t="str">
        <f t="shared" si="2"/>
        <v>NOVEMBRE</v>
      </c>
    </row>
    <row r="192" spans="1:12">
      <c r="A192" s="54">
        <v>41582</v>
      </c>
      <c r="B192" s="87">
        <v>13247</v>
      </c>
      <c r="C192" s="7" t="s">
        <v>243</v>
      </c>
      <c r="D192" s="7" t="s">
        <v>253</v>
      </c>
      <c r="E192" s="11">
        <v>1</v>
      </c>
      <c r="F192" s="49"/>
      <c r="G192" s="49">
        <f>Tableau2[[#This Row],[P U]]*Tableau2[[#This Row],[Qte]]</f>
        <v>0</v>
      </c>
      <c r="H192" s="70">
        <v>1</v>
      </c>
      <c r="I192" s="70"/>
      <c r="J192" s="70"/>
      <c r="K192" s="71"/>
      <c r="L192" s="70" t="str">
        <f t="shared" si="2"/>
        <v>NOVEMBRE</v>
      </c>
    </row>
    <row r="193" spans="1:12">
      <c r="A193" s="54">
        <v>41582</v>
      </c>
      <c r="B193" s="87">
        <v>13247</v>
      </c>
      <c r="C193" s="7" t="s">
        <v>156</v>
      </c>
      <c r="D193" s="7" t="s">
        <v>312</v>
      </c>
      <c r="E193" s="11">
        <v>1</v>
      </c>
      <c r="F193" s="49"/>
      <c r="G193" s="49">
        <f>Tableau2[[#This Row],[P U]]*Tableau2[[#This Row],[Qte]]</f>
        <v>0</v>
      </c>
      <c r="H193" s="70">
        <v>1</v>
      </c>
      <c r="I193" s="70"/>
      <c r="J193" s="70"/>
      <c r="K193" s="71"/>
      <c r="L193" s="70" t="str">
        <f t="shared" si="2"/>
        <v>NOVEMBRE</v>
      </c>
    </row>
    <row r="194" spans="1:12">
      <c r="A194" s="54">
        <v>41582</v>
      </c>
      <c r="B194" s="87">
        <v>13248</v>
      </c>
      <c r="C194" s="7" t="s">
        <v>220</v>
      </c>
      <c r="D194" s="7" t="s">
        <v>223</v>
      </c>
      <c r="E194" s="11">
        <v>3</v>
      </c>
      <c r="F194" s="49">
        <v>3950</v>
      </c>
      <c r="G194" s="49">
        <f>Tableau2[[#This Row],[P U]]*Tableau2[[#This Row],[Qte]]</f>
        <v>11850</v>
      </c>
      <c r="H194" s="70">
        <v>3</v>
      </c>
      <c r="I194" s="70"/>
      <c r="J194" s="70"/>
      <c r="K194" s="71"/>
      <c r="L194" s="70" t="str">
        <f t="shared" ref="L194:L257" si="3">UPPER(TEXT(A194,"mmmm"))</f>
        <v>NOVEMBRE</v>
      </c>
    </row>
    <row r="195" spans="1:12">
      <c r="A195" s="54">
        <v>41582</v>
      </c>
      <c r="B195" s="87">
        <v>13248</v>
      </c>
      <c r="C195" s="7" t="s">
        <v>98</v>
      </c>
      <c r="D195" s="7" t="s">
        <v>110</v>
      </c>
      <c r="E195" s="11">
        <v>3</v>
      </c>
      <c r="F195" s="49">
        <v>3100</v>
      </c>
      <c r="G195" s="49">
        <f>Tableau2[[#This Row],[P U]]*Tableau2[[#This Row],[Qte]]</f>
        <v>9300</v>
      </c>
      <c r="H195" s="70">
        <v>3</v>
      </c>
      <c r="I195" s="70"/>
      <c r="J195" s="70"/>
      <c r="K195" s="71"/>
      <c r="L195" s="70" t="str">
        <f t="shared" si="3"/>
        <v>NOVEMBRE</v>
      </c>
    </row>
    <row r="196" spans="1:12">
      <c r="A196" s="54">
        <v>41582</v>
      </c>
      <c r="B196" s="87">
        <v>13249</v>
      </c>
      <c r="C196" s="7" t="s">
        <v>98</v>
      </c>
      <c r="D196" s="7" t="s">
        <v>110</v>
      </c>
      <c r="E196" s="11">
        <v>1</v>
      </c>
      <c r="F196" s="49">
        <v>3400</v>
      </c>
      <c r="G196" s="49">
        <f>Tableau2[[#This Row],[P U]]*Tableau2[[#This Row],[Qte]]</f>
        <v>3400</v>
      </c>
      <c r="H196" s="70">
        <v>1</v>
      </c>
      <c r="I196" s="70"/>
      <c r="J196" s="70"/>
      <c r="K196" s="71"/>
      <c r="L196" s="70" t="str">
        <f t="shared" si="3"/>
        <v>NOVEMBRE</v>
      </c>
    </row>
    <row r="197" spans="1:12">
      <c r="A197" s="54">
        <v>41582</v>
      </c>
      <c r="B197" s="87">
        <v>13249</v>
      </c>
      <c r="C197" s="7" t="s">
        <v>156</v>
      </c>
      <c r="D197" s="7" t="s">
        <v>168</v>
      </c>
      <c r="E197" s="11">
        <v>1</v>
      </c>
      <c r="F197" s="49">
        <v>0</v>
      </c>
      <c r="G197" s="49">
        <f>Tableau2[[#This Row],[P U]]*Tableau2[[#This Row],[Qte]]</f>
        <v>0</v>
      </c>
      <c r="H197" s="70">
        <v>1</v>
      </c>
      <c r="I197" s="70"/>
      <c r="J197" s="70"/>
      <c r="K197" s="71"/>
      <c r="L197" s="70" t="str">
        <f t="shared" si="3"/>
        <v>NOVEMBRE</v>
      </c>
    </row>
    <row r="198" spans="1:12">
      <c r="A198" s="54">
        <v>41582</v>
      </c>
      <c r="B198" s="87">
        <v>1451</v>
      </c>
      <c r="C198" s="7" t="s">
        <v>280</v>
      </c>
      <c r="D198" s="7" t="s">
        <v>295</v>
      </c>
      <c r="E198" s="11">
        <v>1</v>
      </c>
      <c r="F198" s="49"/>
      <c r="G198" s="49">
        <f>Tableau2[[#This Row],[P U]]*Tableau2[[#This Row],[Qte]]</f>
        <v>0</v>
      </c>
      <c r="H198" s="70">
        <v>1</v>
      </c>
      <c r="I198" s="70"/>
      <c r="J198" s="70"/>
      <c r="K198" s="71"/>
      <c r="L198" s="70" t="str">
        <f t="shared" si="3"/>
        <v>NOVEMBRE</v>
      </c>
    </row>
    <row r="199" spans="1:12">
      <c r="A199" s="54">
        <v>41582</v>
      </c>
      <c r="B199" s="87">
        <v>1451</v>
      </c>
      <c r="C199" s="7" t="s">
        <v>4</v>
      </c>
      <c r="D199" s="7" t="s">
        <v>22</v>
      </c>
      <c r="E199" s="11">
        <v>1</v>
      </c>
      <c r="F199" s="49"/>
      <c r="G199" s="49">
        <f>Tableau2[[#This Row],[P U]]*Tableau2[[#This Row],[Qte]]</f>
        <v>0</v>
      </c>
      <c r="H199" s="70">
        <v>1</v>
      </c>
      <c r="I199" s="70"/>
      <c r="J199" s="70"/>
      <c r="K199" s="71"/>
      <c r="L199" s="70" t="str">
        <f t="shared" si="3"/>
        <v>NOVEMBRE</v>
      </c>
    </row>
    <row r="200" spans="1:12">
      <c r="A200" s="54">
        <v>41582</v>
      </c>
      <c r="B200" s="87">
        <v>1452</v>
      </c>
      <c r="C200" s="7" t="s">
        <v>60</v>
      </c>
      <c r="D200" s="7" t="s">
        <v>66</v>
      </c>
      <c r="E200" s="11">
        <v>3</v>
      </c>
      <c r="F200" s="49">
        <v>4700</v>
      </c>
      <c r="G200" s="49">
        <f>Tableau2[[#This Row],[P U]]*Tableau2[[#This Row],[Qte]]</f>
        <v>14100</v>
      </c>
      <c r="H200" s="70">
        <v>3</v>
      </c>
      <c r="I200" s="70"/>
      <c r="J200" s="70"/>
      <c r="K200" s="71"/>
      <c r="L200" s="70" t="str">
        <f t="shared" si="3"/>
        <v>NOVEMBRE</v>
      </c>
    </row>
    <row r="201" spans="1:12">
      <c r="A201" s="54">
        <v>41582</v>
      </c>
      <c r="B201" s="87">
        <v>1452</v>
      </c>
      <c r="C201" s="7" t="s">
        <v>4</v>
      </c>
      <c r="D201" s="7" t="s">
        <v>14</v>
      </c>
      <c r="E201" s="11">
        <v>3</v>
      </c>
      <c r="F201" s="49">
        <v>100</v>
      </c>
      <c r="G201" s="49">
        <f>Tableau2[[#This Row],[P U]]*Tableau2[[#This Row],[Qte]]</f>
        <v>300</v>
      </c>
      <c r="H201" s="70">
        <v>3</v>
      </c>
      <c r="I201" s="70"/>
      <c r="J201" s="70"/>
      <c r="K201" s="71"/>
      <c r="L201" s="70" t="str">
        <f t="shared" si="3"/>
        <v>NOVEMBRE</v>
      </c>
    </row>
    <row r="202" spans="1:12">
      <c r="A202" s="54">
        <v>41582</v>
      </c>
      <c r="B202" s="87">
        <v>1452</v>
      </c>
      <c r="C202" s="7" t="s">
        <v>4</v>
      </c>
      <c r="D202" s="7" t="s">
        <v>12</v>
      </c>
      <c r="E202" s="11">
        <v>3</v>
      </c>
      <c r="F202" s="49">
        <v>0</v>
      </c>
      <c r="G202" s="49">
        <f>Tableau2[[#This Row],[P U]]*Tableau2[[#This Row],[Qte]]</f>
        <v>0</v>
      </c>
      <c r="H202" s="70">
        <v>3</v>
      </c>
      <c r="I202" s="70"/>
      <c r="J202" s="70"/>
      <c r="K202" s="71"/>
      <c r="L202" s="70" t="str">
        <f t="shared" si="3"/>
        <v>NOVEMBRE</v>
      </c>
    </row>
    <row r="203" spans="1:12">
      <c r="A203" s="54">
        <v>41582</v>
      </c>
      <c r="B203" s="87">
        <v>1452</v>
      </c>
      <c r="C203" s="7" t="s">
        <v>4</v>
      </c>
      <c r="D203" s="7" t="s">
        <v>6</v>
      </c>
      <c r="E203" s="11">
        <v>2</v>
      </c>
      <c r="F203" s="49">
        <v>0</v>
      </c>
      <c r="G203" s="49">
        <f>Tableau2[[#This Row],[P U]]*Tableau2[[#This Row],[Qte]]</f>
        <v>0</v>
      </c>
      <c r="H203" s="70">
        <v>2</v>
      </c>
      <c r="I203" s="70"/>
      <c r="J203" s="70"/>
      <c r="K203" s="71"/>
      <c r="L203" s="70" t="str">
        <f t="shared" si="3"/>
        <v>NOVEMBRE</v>
      </c>
    </row>
    <row r="204" spans="1:12">
      <c r="A204" s="54">
        <v>41582</v>
      </c>
      <c r="B204" s="87">
        <v>1453</v>
      </c>
      <c r="C204" s="7" t="s">
        <v>280</v>
      </c>
      <c r="D204" s="7" t="s">
        <v>283</v>
      </c>
      <c r="E204" s="11">
        <v>1</v>
      </c>
      <c r="F204" s="49">
        <v>2490</v>
      </c>
      <c r="G204" s="49">
        <f>Tableau2[[#This Row],[P U]]*Tableau2[[#This Row],[Qte]]</f>
        <v>2490</v>
      </c>
      <c r="H204" s="70">
        <v>1</v>
      </c>
      <c r="I204" s="70"/>
      <c r="J204" s="70"/>
      <c r="K204" s="71"/>
      <c r="L204" s="70" t="str">
        <f t="shared" si="3"/>
        <v>NOVEMBRE</v>
      </c>
    </row>
    <row r="205" spans="1:12">
      <c r="A205" s="54">
        <v>41582</v>
      </c>
      <c r="B205" s="87">
        <v>1453</v>
      </c>
      <c r="C205" s="7" t="s">
        <v>4</v>
      </c>
      <c r="D205" s="7" t="s">
        <v>28</v>
      </c>
      <c r="E205" s="11">
        <v>1</v>
      </c>
      <c r="F205" s="49">
        <v>75</v>
      </c>
      <c r="G205" s="49">
        <f>Tableau2[[#This Row],[P U]]*Tableau2[[#This Row],[Qte]]</f>
        <v>75</v>
      </c>
      <c r="H205" s="70">
        <v>1</v>
      </c>
      <c r="I205" s="70"/>
      <c r="J205" s="70"/>
      <c r="K205" s="71"/>
      <c r="L205" s="70" t="str">
        <f t="shared" si="3"/>
        <v>NOVEMBRE</v>
      </c>
    </row>
    <row r="206" spans="1:12">
      <c r="A206" s="54">
        <v>41582</v>
      </c>
      <c r="B206" s="87">
        <v>1450</v>
      </c>
      <c r="C206" s="7" t="s">
        <v>4</v>
      </c>
      <c r="D206" s="7" t="s">
        <v>6</v>
      </c>
      <c r="E206" s="11">
        <v>1</v>
      </c>
      <c r="F206" s="49">
        <v>0</v>
      </c>
      <c r="G206" s="49">
        <f>Tableau2[[#This Row],[P U]]*Tableau2[[#This Row],[Qte]]</f>
        <v>0</v>
      </c>
      <c r="H206" s="70">
        <v>1</v>
      </c>
      <c r="I206" s="70"/>
      <c r="J206" s="70"/>
      <c r="K206" s="71"/>
      <c r="L206" s="70" t="str">
        <f t="shared" si="3"/>
        <v>NOVEMBRE</v>
      </c>
    </row>
    <row r="207" spans="1:12">
      <c r="A207" s="54">
        <v>41583</v>
      </c>
      <c r="B207" s="87">
        <v>13250</v>
      </c>
      <c r="C207" s="7" t="s">
        <v>98</v>
      </c>
      <c r="D207" s="7" t="s">
        <v>127</v>
      </c>
      <c r="E207" s="11">
        <v>3</v>
      </c>
      <c r="F207" s="49">
        <v>3950</v>
      </c>
      <c r="G207" s="49">
        <f>Tableau2[[#This Row],[P U]]*Tableau2[[#This Row],[Qte]]</f>
        <v>11850</v>
      </c>
      <c r="H207" s="70">
        <v>3</v>
      </c>
      <c r="I207" s="70"/>
      <c r="J207" s="70"/>
      <c r="K207" s="71"/>
      <c r="L207" s="70" t="str">
        <f t="shared" si="3"/>
        <v>NOVEMBRE</v>
      </c>
    </row>
    <row r="208" spans="1:12">
      <c r="A208" s="54">
        <v>41583</v>
      </c>
      <c r="B208" s="87">
        <v>13250</v>
      </c>
      <c r="C208" s="7" t="s">
        <v>4</v>
      </c>
      <c r="D208" s="7" t="s">
        <v>6</v>
      </c>
      <c r="E208" s="11">
        <v>3</v>
      </c>
      <c r="F208" s="49">
        <v>0</v>
      </c>
      <c r="G208" s="49">
        <f>Tableau2[[#This Row],[P U]]*Tableau2[[#This Row],[Qte]]</f>
        <v>0</v>
      </c>
      <c r="H208" s="70">
        <v>3</v>
      </c>
      <c r="I208" s="70"/>
      <c r="J208" s="70"/>
      <c r="K208" s="71"/>
      <c r="L208" s="70" t="str">
        <f t="shared" si="3"/>
        <v>NOVEMBRE</v>
      </c>
    </row>
    <row r="209" spans="1:12">
      <c r="A209" s="54">
        <v>41583</v>
      </c>
      <c r="B209" s="87">
        <v>1452</v>
      </c>
      <c r="C209" s="7" t="s">
        <v>4</v>
      </c>
      <c r="D209" s="7" t="s">
        <v>10</v>
      </c>
      <c r="E209" s="11">
        <v>1</v>
      </c>
      <c r="F209" s="49">
        <v>0</v>
      </c>
      <c r="G209" s="49">
        <f>Tableau2[[#This Row],[P U]]*Tableau2[[#This Row],[Qte]]</f>
        <v>0</v>
      </c>
      <c r="H209" s="70">
        <v>1</v>
      </c>
      <c r="I209" s="70"/>
      <c r="J209" s="70"/>
      <c r="K209" s="71"/>
      <c r="L209" s="70" t="str">
        <f t="shared" si="3"/>
        <v>NOVEMBRE</v>
      </c>
    </row>
    <row r="210" spans="1:12">
      <c r="A210" s="54">
        <v>41583</v>
      </c>
      <c r="B210" s="87">
        <v>1452</v>
      </c>
      <c r="C210" s="7" t="s">
        <v>60</v>
      </c>
      <c r="D210" s="7" t="s">
        <v>319</v>
      </c>
      <c r="E210" s="11">
        <v>1</v>
      </c>
      <c r="F210" s="49">
        <v>7800</v>
      </c>
      <c r="G210" s="49">
        <f>Tableau2[[#This Row],[P U]]*Tableau2[[#This Row],[Qte]]</f>
        <v>7800</v>
      </c>
      <c r="H210" s="70">
        <v>1</v>
      </c>
      <c r="I210" s="70"/>
      <c r="J210" s="70"/>
      <c r="K210" s="71"/>
      <c r="L210" s="70" t="str">
        <f t="shared" si="3"/>
        <v>NOVEMBRE</v>
      </c>
    </row>
    <row r="211" spans="1:12">
      <c r="A211" s="54">
        <v>41583</v>
      </c>
      <c r="B211" s="87">
        <v>1452</v>
      </c>
      <c r="C211" s="7" t="s">
        <v>4</v>
      </c>
      <c r="D211" s="7" t="s">
        <v>13</v>
      </c>
      <c r="E211" s="11">
        <v>1</v>
      </c>
      <c r="F211" s="49">
        <v>0</v>
      </c>
      <c r="G211" s="49">
        <f>Tableau2[[#This Row],[P U]]*Tableau2[[#This Row],[Qte]]</f>
        <v>0</v>
      </c>
      <c r="H211" s="70">
        <v>1</v>
      </c>
      <c r="I211" s="70"/>
      <c r="J211" s="70"/>
      <c r="K211" s="71"/>
      <c r="L211" s="70" t="str">
        <f t="shared" si="3"/>
        <v>NOVEMBRE</v>
      </c>
    </row>
    <row r="212" spans="1:12">
      <c r="A212" s="54">
        <v>41583</v>
      </c>
      <c r="B212" s="87">
        <v>1458</v>
      </c>
      <c r="C212" s="7" t="s">
        <v>4</v>
      </c>
      <c r="D212" s="7" t="s">
        <v>310</v>
      </c>
      <c r="E212" s="11">
        <v>1</v>
      </c>
      <c r="F212" s="49">
        <v>400</v>
      </c>
      <c r="G212" s="49">
        <f>Tableau2[[#This Row],[P U]]*Tableau2[[#This Row],[Qte]]</f>
        <v>400</v>
      </c>
      <c r="H212" s="70">
        <v>1</v>
      </c>
      <c r="I212" s="70"/>
      <c r="J212" s="70"/>
      <c r="K212" s="71"/>
      <c r="L212" s="70" t="str">
        <f t="shared" si="3"/>
        <v>NOVEMBRE</v>
      </c>
    </row>
    <row r="213" spans="1:12">
      <c r="A213" s="54">
        <v>41583</v>
      </c>
      <c r="B213" s="87">
        <v>1459</v>
      </c>
      <c r="C213" s="7" t="s">
        <v>195</v>
      </c>
      <c r="D213" s="7" t="s">
        <v>200</v>
      </c>
      <c r="E213" s="11">
        <v>2</v>
      </c>
      <c r="F213" s="49">
        <v>4000</v>
      </c>
      <c r="G213" s="49">
        <f>Tableau2[[#This Row],[P U]]*Tableau2[[#This Row],[Qte]]</f>
        <v>8000</v>
      </c>
      <c r="H213" s="70">
        <v>2</v>
      </c>
      <c r="I213" s="70"/>
      <c r="J213" s="70"/>
      <c r="K213" s="71"/>
      <c r="L213" s="70" t="str">
        <f t="shared" si="3"/>
        <v>NOVEMBRE</v>
      </c>
    </row>
    <row r="214" spans="1:12">
      <c r="A214" s="54">
        <v>41583</v>
      </c>
      <c r="B214" s="87">
        <v>1460</v>
      </c>
      <c r="C214" s="7" t="s">
        <v>98</v>
      </c>
      <c r="D214" s="7" t="s">
        <v>123</v>
      </c>
      <c r="E214" s="11">
        <v>1</v>
      </c>
      <c r="F214" s="49">
        <v>27900</v>
      </c>
      <c r="G214" s="49">
        <f>Tableau2[[#This Row],[P U]]*Tableau2[[#This Row],[Qte]]</f>
        <v>27900</v>
      </c>
      <c r="H214" s="70">
        <v>1</v>
      </c>
      <c r="I214" s="70"/>
      <c r="J214" s="70"/>
      <c r="K214" s="71"/>
      <c r="L214" s="70" t="str">
        <f t="shared" si="3"/>
        <v>NOVEMBRE</v>
      </c>
    </row>
    <row r="215" spans="1:12">
      <c r="A215" s="54">
        <v>41583</v>
      </c>
      <c r="B215" s="87">
        <v>1460</v>
      </c>
      <c r="C215" s="7" t="s">
        <v>243</v>
      </c>
      <c r="D215" s="7" t="s">
        <v>253</v>
      </c>
      <c r="E215" s="11">
        <v>1</v>
      </c>
      <c r="F215" s="49">
        <v>100</v>
      </c>
      <c r="G215" s="49">
        <f>Tableau2[[#This Row],[P U]]*Tableau2[[#This Row],[Qte]]</f>
        <v>100</v>
      </c>
      <c r="H215" s="70">
        <v>1</v>
      </c>
      <c r="I215" s="70"/>
      <c r="J215" s="70"/>
      <c r="K215" s="71"/>
      <c r="L215" s="70" t="str">
        <f t="shared" si="3"/>
        <v>NOVEMBRE</v>
      </c>
    </row>
    <row r="216" spans="1:12">
      <c r="A216" s="54">
        <v>41583</v>
      </c>
      <c r="B216" s="87">
        <v>1460</v>
      </c>
      <c r="C216" s="7" t="s">
        <v>4</v>
      </c>
      <c r="D216" s="7" t="s">
        <v>17</v>
      </c>
      <c r="E216" s="11">
        <v>1</v>
      </c>
      <c r="F216" s="49">
        <v>700</v>
      </c>
      <c r="G216" s="49">
        <f>Tableau2[[#This Row],[P U]]*Tableau2[[#This Row],[Qte]]</f>
        <v>700</v>
      </c>
      <c r="H216" s="70">
        <v>1</v>
      </c>
      <c r="I216" s="70"/>
      <c r="J216" s="70"/>
      <c r="K216" s="71"/>
      <c r="L216" s="70" t="str">
        <f t="shared" si="3"/>
        <v>NOVEMBRE</v>
      </c>
    </row>
    <row r="217" spans="1:12">
      <c r="A217" s="54">
        <v>41583</v>
      </c>
      <c r="B217" s="87">
        <v>1461</v>
      </c>
      <c r="C217" s="7" t="s">
        <v>4</v>
      </c>
      <c r="D217" s="7" t="s">
        <v>310</v>
      </c>
      <c r="E217" s="11">
        <v>2</v>
      </c>
      <c r="F217" s="49">
        <v>375</v>
      </c>
      <c r="G217" s="49">
        <f>Tableau2[[#This Row],[P U]]*Tableau2[[#This Row],[Qte]]</f>
        <v>750</v>
      </c>
      <c r="H217" s="70">
        <v>2</v>
      </c>
      <c r="I217" s="70"/>
      <c r="J217" s="70"/>
      <c r="K217" s="71"/>
      <c r="L217" s="70" t="str">
        <f t="shared" si="3"/>
        <v>NOVEMBRE</v>
      </c>
    </row>
    <row r="218" spans="1:12">
      <c r="A218" s="54">
        <v>41583</v>
      </c>
      <c r="B218" s="87">
        <v>1454</v>
      </c>
      <c r="C218" s="7" t="s">
        <v>280</v>
      </c>
      <c r="D218" s="7" t="s">
        <v>297</v>
      </c>
      <c r="E218" s="11">
        <v>1</v>
      </c>
      <c r="F218" s="49">
        <v>6900</v>
      </c>
      <c r="G218" s="49">
        <f>Tableau2[[#This Row],[P U]]*Tableau2[[#This Row],[Qte]]</f>
        <v>6900</v>
      </c>
      <c r="H218" s="70">
        <v>1</v>
      </c>
      <c r="I218" s="70"/>
      <c r="J218" s="70"/>
      <c r="K218" s="71"/>
      <c r="L218" s="70" t="str">
        <f t="shared" si="3"/>
        <v>NOVEMBRE</v>
      </c>
    </row>
    <row r="219" spans="1:12">
      <c r="A219" s="54">
        <v>41583</v>
      </c>
      <c r="B219" s="87">
        <v>1456</v>
      </c>
      <c r="C219" s="7" t="s">
        <v>220</v>
      </c>
      <c r="D219" s="7" t="s">
        <v>233</v>
      </c>
      <c r="E219" s="11">
        <v>1</v>
      </c>
      <c r="F219" s="49">
        <v>8000</v>
      </c>
      <c r="G219" s="49">
        <f>Tableau2[[#This Row],[P U]]*Tableau2[[#This Row],[Qte]]</f>
        <v>8000</v>
      </c>
      <c r="H219" s="70">
        <v>1</v>
      </c>
      <c r="I219" s="70"/>
      <c r="J219" s="70"/>
      <c r="K219" s="71"/>
      <c r="L219" s="70" t="str">
        <f t="shared" si="3"/>
        <v>NOVEMBRE</v>
      </c>
    </row>
    <row r="220" spans="1:12">
      <c r="A220" s="54">
        <v>41583</v>
      </c>
      <c r="B220" s="87">
        <v>1456</v>
      </c>
      <c r="C220" s="7" t="s">
        <v>4</v>
      </c>
      <c r="D220" s="7" t="s">
        <v>6</v>
      </c>
      <c r="E220" s="11">
        <v>1</v>
      </c>
      <c r="F220" s="49">
        <v>0</v>
      </c>
      <c r="G220" s="49">
        <f>Tableau2[[#This Row],[P U]]*Tableau2[[#This Row],[Qte]]</f>
        <v>0</v>
      </c>
      <c r="H220" s="70">
        <v>1</v>
      </c>
      <c r="I220" s="70"/>
      <c r="J220" s="70"/>
      <c r="K220" s="71"/>
      <c r="L220" s="70" t="str">
        <f t="shared" si="3"/>
        <v>NOVEMBRE</v>
      </c>
    </row>
    <row r="221" spans="1:12">
      <c r="A221" s="54">
        <v>41583</v>
      </c>
      <c r="B221" s="87">
        <v>1457</v>
      </c>
      <c r="C221" s="7" t="s">
        <v>195</v>
      </c>
      <c r="D221" s="7" t="s">
        <v>198</v>
      </c>
      <c r="E221" s="11">
        <v>1</v>
      </c>
      <c r="F221" s="49">
        <v>3550</v>
      </c>
      <c r="G221" s="49">
        <f>Tableau2[[#This Row],[P U]]*Tableau2[[#This Row],[Qte]]</f>
        <v>3550</v>
      </c>
      <c r="H221" s="70">
        <v>1</v>
      </c>
      <c r="I221" s="70"/>
      <c r="J221" s="70"/>
      <c r="K221" s="71"/>
      <c r="L221" s="70" t="str">
        <f t="shared" si="3"/>
        <v>NOVEMBRE</v>
      </c>
    </row>
    <row r="222" spans="1:12">
      <c r="A222" s="54">
        <v>41583</v>
      </c>
      <c r="B222" s="87">
        <v>1462</v>
      </c>
      <c r="C222" s="7" t="s">
        <v>156</v>
      </c>
      <c r="D222" s="7" t="s">
        <v>312</v>
      </c>
      <c r="E222" s="11">
        <v>1</v>
      </c>
      <c r="F222" s="49">
        <v>2700</v>
      </c>
      <c r="G222" s="49">
        <f>Tableau2[[#This Row],[P U]]*Tableau2[[#This Row],[Qte]]</f>
        <v>2700</v>
      </c>
      <c r="H222" s="70">
        <v>1</v>
      </c>
      <c r="I222" s="70"/>
      <c r="J222" s="70"/>
      <c r="K222" s="71"/>
      <c r="L222" s="70" t="str">
        <f t="shared" si="3"/>
        <v>NOVEMBRE</v>
      </c>
    </row>
    <row r="223" spans="1:12">
      <c r="A223" s="54">
        <v>41584</v>
      </c>
      <c r="B223" s="87">
        <v>1464</v>
      </c>
      <c r="C223" s="7" t="s">
        <v>156</v>
      </c>
      <c r="D223" s="7" t="s">
        <v>158</v>
      </c>
      <c r="E223" s="11">
        <v>2</v>
      </c>
      <c r="F223" s="49">
        <v>690</v>
      </c>
      <c r="G223" s="49">
        <f>Tableau2[[#This Row],[P U]]*Tableau2[[#This Row],[Qte]]</f>
        <v>1380</v>
      </c>
      <c r="H223" s="70">
        <v>2</v>
      </c>
      <c r="I223" s="70"/>
      <c r="J223" s="70"/>
      <c r="K223" s="71"/>
      <c r="L223" s="70" t="str">
        <f t="shared" si="3"/>
        <v>NOVEMBRE</v>
      </c>
    </row>
    <row r="224" spans="1:12">
      <c r="A224" s="54">
        <v>41584</v>
      </c>
      <c r="B224" s="87">
        <v>1466</v>
      </c>
      <c r="C224" s="7" t="s">
        <v>280</v>
      </c>
      <c r="D224" s="7" t="s">
        <v>283</v>
      </c>
      <c r="E224" s="11">
        <v>1</v>
      </c>
      <c r="F224" s="49">
        <v>2290</v>
      </c>
      <c r="G224" s="49">
        <f>Tableau2[[#This Row],[P U]]*Tableau2[[#This Row],[Qte]]</f>
        <v>2290</v>
      </c>
      <c r="H224" s="70">
        <v>1</v>
      </c>
      <c r="I224" s="70"/>
      <c r="J224" s="70"/>
      <c r="K224" s="71"/>
      <c r="L224" s="70" t="str">
        <f t="shared" si="3"/>
        <v>NOVEMBRE</v>
      </c>
    </row>
    <row r="225" spans="1:12">
      <c r="A225" s="54">
        <v>41584</v>
      </c>
      <c r="B225" s="87">
        <v>1466</v>
      </c>
      <c r="C225" s="7" t="s">
        <v>4</v>
      </c>
      <c r="D225" s="7" t="s">
        <v>28</v>
      </c>
      <c r="E225" s="11">
        <v>1</v>
      </c>
      <c r="F225" s="49">
        <v>200</v>
      </c>
      <c r="G225" s="49">
        <f>Tableau2[[#This Row],[P U]]*Tableau2[[#This Row],[Qte]]</f>
        <v>200</v>
      </c>
      <c r="H225" s="70">
        <v>1</v>
      </c>
      <c r="I225" s="70"/>
      <c r="J225" s="70"/>
      <c r="K225" s="71"/>
      <c r="L225" s="70" t="str">
        <f t="shared" si="3"/>
        <v>NOVEMBRE</v>
      </c>
    </row>
    <row r="226" spans="1:12">
      <c r="A226" s="54">
        <v>41585</v>
      </c>
      <c r="B226" s="87">
        <v>1447</v>
      </c>
      <c r="C226" s="7" t="s">
        <v>243</v>
      </c>
      <c r="D226" s="7" t="s">
        <v>253</v>
      </c>
      <c r="E226" s="11">
        <v>3</v>
      </c>
      <c r="F226" s="49"/>
      <c r="G226" s="49">
        <f>Tableau2[[#This Row],[P U]]*Tableau2[[#This Row],[Qte]]</f>
        <v>0</v>
      </c>
      <c r="H226" s="70">
        <v>3</v>
      </c>
      <c r="I226" s="70"/>
      <c r="J226" s="70"/>
      <c r="K226" s="71"/>
      <c r="L226" s="70" t="str">
        <f t="shared" si="3"/>
        <v>NOVEMBRE</v>
      </c>
    </row>
    <row r="227" spans="1:12">
      <c r="A227" s="54">
        <v>41585</v>
      </c>
      <c r="B227" s="87">
        <v>1447</v>
      </c>
      <c r="C227" s="7" t="s">
        <v>98</v>
      </c>
      <c r="D227" s="7" t="s">
        <v>123</v>
      </c>
      <c r="E227" s="11">
        <v>1</v>
      </c>
      <c r="F227" s="49">
        <v>28000</v>
      </c>
      <c r="G227" s="49">
        <f>Tableau2[[#This Row],[P U]]*Tableau2[[#This Row],[Qte]]</f>
        <v>28000</v>
      </c>
      <c r="H227" s="70">
        <v>1</v>
      </c>
      <c r="I227" s="70"/>
      <c r="J227" s="70"/>
      <c r="K227" s="71"/>
      <c r="L227" s="70" t="str">
        <f t="shared" si="3"/>
        <v>NOVEMBRE</v>
      </c>
    </row>
    <row r="228" spans="1:12">
      <c r="A228" s="54">
        <v>41585</v>
      </c>
      <c r="B228" s="87">
        <v>1447</v>
      </c>
      <c r="C228" s="7" t="s">
        <v>98</v>
      </c>
      <c r="D228" s="7" t="s">
        <v>121</v>
      </c>
      <c r="E228" s="11">
        <v>1</v>
      </c>
      <c r="F228" s="49">
        <v>13000</v>
      </c>
      <c r="G228" s="49">
        <f>Tableau2[[#This Row],[P U]]*Tableau2[[#This Row],[Qte]]</f>
        <v>13000</v>
      </c>
      <c r="H228" s="70">
        <v>1</v>
      </c>
      <c r="I228" s="70"/>
      <c r="J228" s="70"/>
      <c r="K228" s="71"/>
      <c r="L228" s="70" t="str">
        <f t="shared" si="3"/>
        <v>NOVEMBRE</v>
      </c>
    </row>
    <row r="229" spans="1:12">
      <c r="A229" s="54">
        <v>41585</v>
      </c>
      <c r="B229" s="87">
        <v>1447</v>
      </c>
      <c r="C229" s="7" t="s">
        <v>98</v>
      </c>
      <c r="D229" s="7" t="s">
        <v>124</v>
      </c>
      <c r="E229" s="11">
        <v>1</v>
      </c>
      <c r="F229" s="49">
        <v>19500</v>
      </c>
      <c r="G229" s="49">
        <f>Tableau2[[#This Row],[P U]]*Tableau2[[#This Row],[Qte]]</f>
        <v>19500</v>
      </c>
      <c r="H229" s="70">
        <v>1</v>
      </c>
      <c r="I229" s="70"/>
      <c r="J229" s="70"/>
      <c r="K229" s="71"/>
      <c r="L229" s="70" t="str">
        <f t="shared" si="3"/>
        <v>NOVEMBRE</v>
      </c>
    </row>
    <row r="230" spans="1:12">
      <c r="A230" s="54">
        <v>41585</v>
      </c>
      <c r="B230" s="87">
        <v>1455</v>
      </c>
      <c r="C230" s="7" t="s">
        <v>98</v>
      </c>
      <c r="D230" s="7" t="s">
        <v>115</v>
      </c>
      <c r="E230" s="11">
        <v>1</v>
      </c>
      <c r="F230" s="49"/>
      <c r="G230" s="49">
        <f>Tableau2[[#This Row],[P U]]*Tableau2[[#This Row],[Qte]]</f>
        <v>0</v>
      </c>
      <c r="H230" s="70">
        <v>1</v>
      </c>
      <c r="I230" s="70"/>
      <c r="J230" s="70"/>
      <c r="K230" s="71"/>
      <c r="L230" s="70" t="str">
        <f t="shared" si="3"/>
        <v>NOVEMBRE</v>
      </c>
    </row>
    <row r="231" spans="1:12">
      <c r="A231" s="54">
        <v>41585</v>
      </c>
      <c r="B231" s="87">
        <v>1455</v>
      </c>
      <c r="C231" s="7" t="s">
        <v>98</v>
      </c>
      <c r="D231" s="7" t="s">
        <v>113</v>
      </c>
      <c r="E231" s="11">
        <v>1</v>
      </c>
      <c r="F231" s="49"/>
      <c r="G231" s="49">
        <f>Tableau2[[#This Row],[P U]]*Tableau2[[#This Row],[Qte]]</f>
        <v>0</v>
      </c>
      <c r="H231" s="70">
        <v>1</v>
      </c>
      <c r="I231" s="70"/>
      <c r="J231" s="70"/>
      <c r="K231" s="71"/>
      <c r="L231" s="70" t="str">
        <f t="shared" si="3"/>
        <v>NOVEMBRE</v>
      </c>
    </row>
    <row r="232" spans="1:12">
      <c r="A232" s="54">
        <v>41585</v>
      </c>
      <c r="B232" s="87">
        <v>1455</v>
      </c>
      <c r="C232" s="7" t="s">
        <v>156</v>
      </c>
      <c r="D232" s="7" t="s">
        <v>158</v>
      </c>
      <c r="E232" s="11">
        <v>1</v>
      </c>
      <c r="F232" s="49"/>
      <c r="G232" s="49">
        <f>Tableau2[[#This Row],[P U]]*Tableau2[[#This Row],[Qte]]</f>
        <v>0</v>
      </c>
      <c r="H232" s="70">
        <v>1</v>
      </c>
      <c r="I232" s="70"/>
      <c r="J232" s="70"/>
      <c r="K232" s="71"/>
      <c r="L232" s="70" t="str">
        <f t="shared" si="3"/>
        <v>NOVEMBRE</v>
      </c>
    </row>
    <row r="233" spans="1:12">
      <c r="A233" s="54">
        <v>41585</v>
      </c>
      <c r="B233" s="87">
        <v>1463</v>
      </c>
      <c r="C233" s="7" t="s">
        <v>98</v>
      </c>
      <c r="D233" s="7" t="s">
        <v>106</v>
      </c>
      <c r="E233" s="11">
        <v>1</v>
      </c>
      <c r="F233" s="49">
        <v>4800</v>
      </c>
      <c r="G233" s="49">
        <f>Tableau2[[#This Row],[P U]]*Tableau2[[#This Row],[Qte]]</f>
        <v>4800</v>
      </c>
      <c r="H233" s="70">
        <v>1</v>
      </c>
      <c r="I233" s="70"/>
      <c r="J233" s="70"/>
      <c r="K233" s="71"/>
      <c r="L233" s="70" t="str">
        <f t="shared" si="3"/>
        <v>NOVEMBRE</v>
      </c>
    </row>
    <row r="234" spans="1:12">
      <c r="A234" s="54">
        <v>41585</v>
      </c>
      <c r="B234" s="87">
        <v>1463</v>
      </c>
      <c r="C234" s="7" t="s">
        <v>156</v>
      </c>
      <c r="D234" s="7" t="s">
        <v>158</v>
      </c>
      <c r="E234" s="11">
        <v>1</v>
      </c>
      <c r="F234" s="49">
        <v>690</v>
      </c>
      <c r="G234" s="49">
        <f>Tableau2[[#This Row],[P U]]*Tableau2[[#This Row],[Qte]]</f>
        <v>690</v>
      </c>
      <c r="H234" s="70">
        <v>1</v>
      </c>
      <c r="I234" s="70"/>
      <c r="J234" s="70"/>
      <c r="K234" s="71"/>
      <c r="L234" s="70" t="str">
        <f t="shared" si="3"/>
        <v>NOVEMBRE</v>
      </c>
    </row>
    <row r="235" spans="1:12">
      <c r="A235" s="54">
        <v>41585</v>
      </c>
      <c r="B235" s="87">
        <v>1467</v>
      </c>
      <c r="C235" s="7" t="s">
        <v>98</v>
      </c>
      <c r="D235" s="7" t="s">
        <v>129</v>
      </c>
      <c r="E235" s="11">
        <v>1</v>
      </c>
      <c r="F235" s="49">
        <v>6700</v>
      </c>
      <c r="G235" s="49">
        <f>Tableau2[[#This Row],[P U]]*Tableau2[[#This Row],[Qte]]</f>
        <v>6700</v>
      </c>
      <c r="H235" s="70">
        <v>1</v>
      </c>
      <c r="I235" s="70"/>
      <c r="J235" s="70"/>
      <c r="K235" s="71"/>
      <c r="L235" s="70" t="str">
        <f t="shared" si="3"/>
        <v>NOVEMBRE</v>
      </c>
    </row>
    <row r="236" spans="1:12">
      <c r="A236" s="54">
        <v>41585</v>
      </c>
      <c r="B236" s="87">
        <v>1467</v>
      </c>
      <c r="C236" s="7" t="s">
        <v>243</v>
      </c>
      <c r="D236" s="7" t="s">
        <v>248</v>
      </c>
      <c r="E236" s="11">
        <v>1</v>
      </c>
      <c r="F236" s="49">
        <v>100</v>
      </c>
      <c r="G236" s="49">
        <f>Tableau2[[#This Row],[P U]]*Tableau2[[#This Row],[Qte]]</f>
        <v>100</v>
      </c>
      <c r="H236" s="70">
        <v>1</v>
      </c>
      <c r="I236" s="70"/>
      <c r="J236" s="70"/>
      <c r="K236" s="71"/>
      <c r="L236" s="70" t="str">
        <f t="shared" si="3"/>
        <v>NOVEMBRE</v>
      </c>
    </row>
    <row r="237" spans="1:12">
      <c r="A237" s="54">
        <v>41585</v>
      </c>
      <c r="B237" s="87">
        <v>1468</v>
      </c>
      <c r="C237" s="7" t="s">
        <v>98</v>
      </c>
      <c r="D237" s="7" t="s">
        <v>115</v>
      </c>
      <c r="E237" s="11">
        <v>1</v>
      </c>
      <c r="F237" s="49">
        <v>5100</v>
      </c>
      <c r="G237" s="49">
        <f>Tableau2[[#This Row],[P U]]*Tableau2[[#This Row],[Qte]]</f>
        <v>5100</v>
      </c>
      <c r="H237" s="70">
        <v>1</v>
      </c>
      <c r="I237" s="70"/>
      <c r="J237" s="70"/>
      <c r="K237" s="71"/>
      <c r="L237" s="70" t="str">
        <f t="shared" si="3"/>
        <v>NOVEMBRE</v>
      </c>
    </row>
    <row r="238" spans="1:12">
      <c r="A238" s="54">
        <v>41585</v>
      </c>
      <c r="B238" s="87">
        <v>1468</v>
      </c>
      <c r="C238" s="7" t="s">
        <v>265</v>
      </c>
      <c r="D238" s="7" t="s">
        <v>267</v>
      </c>
      <c r="E238" s="11">
        <v>1</v>
      </c>
      <c r="F238" s="49">
        <v>1500</v>
      </c>
      <c r="G238" s="49">
        <f>Tableau2[[#This Row],[P U]]*Tableau2[[#This Row],[Qte]]</f>
        <v>1500</v>
      </c>
      <c r="H238" s="70">
        <v>1</v>
      </c>
      <c r="I238" s="70"/>
      <c r="J238" s="70"/>
      <c r="K238" s="71"/>
      <c r="L238" s="70" t="str">
        <f t="shared" si="3"/>
        <v>NOVEMBRE</v>
      </c>
    </row>
    <row r="239" spans="1:12">
      <c r="A239" s="54">
        <v>41585</v>
      </c>
      <c r="B239" s="87">
        <v>1468</v>
      </c>
      <c r="C239" s="7" t="s">
        <v>156</v>
      </c>
      <c r="D239" s="7" t="s">
        <v>158</v>
      </c>
      <c r="E239" s="11">
        <v>1</v>
      </c>
      <c r="F239" s="49">
        <v>700</v>
      </c>
      <c r="G239" s="49">
        <f>Tableau2[[#This Row],[P U]]*Tableau2[[#This Row],[Qte]]</f>
        <v>700</v>
      </c>
      <c r="H239" s="70">
        <v>1</v>
      </c>
      <c r="I239" s="70"/>
      <c r="J239" s="70"/>
      <c r="K239" s="71"/>
      <c r="L239" s="70" t="str">
        <f t="shared" si="3"/>
        <v>NOVEMBRE</v>
      </c>
    </row>
    <row r="240" spans="1:12">
      <c r="A240" s="54">
        <v>41585</v>
      </c>
      <c r="B240" s="87">
        <v>1470</v>
      </c>
      <c r="C240" s="7" t="s">
        <v>47</v>
      </c>
      <c r="D240" s="7" t="s">
        <v>49</v>
      </c>
      <c r="E240" s="11">
        <v>1</v>
      </c>
      <c r="F240" s="49">
        <v>2900</v>
      </c>
      <c r="G240" s="49">
        <f>Tableau2[[#This Row],[P U]]*Tableau2[[#This Row],[Qte]]</f>
        <v>2900</v>
      </c>
      <c r="H240" s="70">
        <v>1</v>
      </c>
      <c r="I240" s="70"/>
      <c r="J240" s="70"/>
      <c r="K240" s="71"/>
      <c r="L240" s="70" t="str">
        <f t="shared" si="3"/>
        <v>NOVEMBRE</v>
      </c>
    </row>
    <row r="241" spans="1:12">
      <c r="A241" s="54">
        <v>41585</v>
      </c>
      <c r="B241" s="87">
        <v>1471</v>
      </c>
      <c r="C241" s="7" t="s">
        <v>4</v>
      </c>
      <c r="D241" s="7" t="s">
        <v>311</v>
      </c>
      <c r="E241" s="11">
        <v>1</v>
      </c>
      <c r="F241" s="49">
        <v>300</v>
      </c>
      <c r="G241" s="49">
        <f>Tableau2[[#This Row],[P U]]*Tableau2[[#This Row],[Qte]]</f>
        <v>300</v>
      </c>
      <c r="H241" s="70">
        <v>1</v>
      </c>
      <c r="I241" s="70"/>
      <c r="J241" s="70"/>
      <c r="K241" s="71"/>
      <c r="L241" s="70" t="str">
        <f t="shared" si="3"/>
        <v>NOVEMBRE</v>
      </c>
    </row>
    <row r="242" spans="1:12">
      <c r="A242" s="54">
        <v>41585</v>
      </c>
      <c r="B242" s="87">
        <v>1472</v>
      </c>
      <c r="C242" s="7" t="s">
        <v>98</v>
      </c>
      <c r="D242" s="7" t="s">
        <v>115</v>
      </c>
      <c r="E242" s="11">
        <v>1</v>
      </c>
      <c r="F242" s="49">
        <v>5100</v>
      </c>
      <c r="G242" s="49">
        <f>Tableau2[[#This Row],[P U]]*Tableau2[[#This Row],[Qte]]</f>
        <v>5100</v>
      </c>
      <c r="H242" s="70">
        <v>1</v>
      </c>
      <c r="I242" s="70"/>
      <c r="J242" s="70"/>
      <c r="K242" s="71"/>
      <c r="L242" s="70" t="str">
        <f t="shared" si="3"/>
        <v>NOVEMBRE</v>
      </c>
    </row>
    <row r="243" spans="1:12">
      <c r="A243" s="54">
        <v>41585</v>
      </c>
      <c r="B243" s="87">
        <v>1472</v>
      </c>
      <c r="C243" s="7" t="s">
        <v>243</v>
      </c>
      <c r="D243" s="7" t="s">
        <v>244</v>
      </c>
      <c r="E243" s="11">
        <v>1</v>
      </c>
      <c r="F243" s="49">
        <v>100</v>
      </c>
      <c r="G243" s="49">
        <f>Tableau2[[#This Row],[P U]]*Tableau2[[#This Row],[Qte]]</f>
        <v>100</v>
      </c>
      <c r="H243" s="70">
        <v>1</v>
      </c>
      <c r="I243" s="70"/>
      <c r="J243" s="70"/>
      <c r="K243" s="71"/>
      <c r="L243" s="70" t="str">
        <f t="shared" si="3"/>
        <v>NOVEMBRE</v>
      </c>
    </row>
    <row r="244" spans="1:12">
      <c r="A244" s="54">
        <v>41585</v>
      </c>
      <c r="B244" s="87">
        <v>1473</v>
      </c>
      <c r="C244" s="7" t="s">
        <v>98</v>
      </c>
      <c r="D244" s="7" t="s">
        <v>115</v>
      </c>
      <c r="E244" s="11">
        <v>1</v>
      </c>
      <c r="F244" s="49">
        <v>5100</v>
      </c>
      <c r="G244" s="49">
        <f>Tableau2[[#This Row],[P U]]*Tableau2[[#This Row],[Qte]]</f>
        <v>5100</v>
      </c>
      <c r="H244" s="70">
        <v>1</v>
      </c>
      <c r="I244" s="70"/>
      <c r="J244" s="70"/>
      <c r="K244" s="71"/>
      <c r="L244" s="70" t="str">
        <f t="shared" si="3"/>
        <v>NOVEMBRE</v>
      </c>
    </row>
    <row r="245" spans="1:12">
      <c r="A245" s="54">
        <v>41585</v>
      </c>
      <c r="B245" s="87">
        <v>1473</v>
      </c>
      <c r="C245" s="7" t="s">
        <v>243</v>
      </c>
      <c r="D245" s="7" t="s">
        <v>244</v>
      </c>
      <c r="E245" s="11">
        <v>1</v>
      </c>
      <c r="F245" s="49">
        <v>100</v>
      </c>
      <c r="G245" s="49">
        <f>Tableau2[[#This Row],[P U]]*Tableau2[[#This Row],[Qte]]</f>
        <v>100</v>
      </c>
      <c r="H245" s="70">
        <v>1</v>
      </c>
      <c r="I245" s="70"/>
      <c r="J245" s="70"/>
      <c r="K245" s="71"/>
      <c r="L245" s="70" t="str">
        <f t="shared" si="3"/>
        <v>NOVEMBRE</v>
      </c>
    </row>
    <row r="246" spans="1:12">
      <c r="A246" s="54">
        <v>41585</v>
      </c>
      <c r="B246" s="87">
        <v>1474</v>
      </c>
      <c r="C246" s="7" t="s">
        <v>243</v>
      </c>
      <c r="D246" s="7" t="s">
        <v>244</v>
      </c>
      <c r="E246" s="11">
        <v>1</v>
      </c>
      <c r="F246" s="49">
        <v>150</v>
      </c>
      <c r="G246" s="49">
        <f>Tableau2[[#This Row],[P U]]*Tableau2[[#This Row],[Qte]]</f>
        <v>150</v>
      </c>
      <c r="H246" s="70">
        <v>1</v>
      </c>
      <c r="I246" s="70"/>
      <c r="J246" s="70"/>
      <c r="K246" s="71"/>
      <c r="L246" s="70" t="str">
        <f t="shared" si="3"/>
        <v>NOVEMBRE</v>
      </c>
    </row>
    <row r="247" spans="1:12">
      <c r="A247" s="54">
        <v>41586</v>
      </c>
      <c r="B247" s="87">
        <v>1475</v>
      </c>
      <c r="C247" s="7" t="s">
        <v>98</v>
      </c>
      <c r="D247" s="7" t="s">
        <v>101</v>
      </c>
      <c r="E247" s="11">
        <v>1</v>
      </c>
      <c r="F247" s="49">
        <v>2300</v>
      </c>
      <c r="G247" s="49">
        <f>Tableau2[[#This Row],[P U]]*Tableau2[[#This Row],[Qte]]</f>
        <v>2300</v>
      </c>
      <c r="H247" s="70">
        <v>1</v>
      </c>
      <c r="I247" s="70"/>
      <c r="J247" s="70"/>
      <c r="K247" s="71"/>
      <c r="L247" s="70" t="str">
        <f t="shared" si="3"/>
        <v>NOVEMBRE</v>
      </c>
    </row>
    <row r="248" spans="1:12">
      <c r="A248" s="54">
        <v>41586</v>
      </c>
      <c r="B248" s="87">
        <v>1476</v>
      </c>
      <c r="C248" s="7" t="s">
        <v>156</v>
      </c>
      <c r="D248" s="7" t="s">
        <v>168</v>
      </c>
      <c r="E248" s="11">
        <v>1</v>
      </c>
      <c r="F248" s="49">
        <v>300</v>
      </c>
      <c r="G248" s="49">
        <f>Tableau2[[#This Row],[P U]]*Tableau2[[#This Row],[Qte]]</f>
        <v>300</v>
      </c>
      <c r="H248" s="70">
        <v>1</v>
      </c>
      <c r="I248" s="70"/>
      <c r="J248" s="70"/>
      <c r="K248" s="71"/>
      <c r="L248" s="70" t="str">
        <f t="shared" si="3"/>
        <v>NOVEMBRE</v>
      </c>
    </row>
    <row r="249" spans="1:12">
      <c r="A249" s="54">
        <v>41586</v>
      </c>
      <c r="B249" s="87">
        <v>1478</v>
      </c>
      <c r="C249" s="7" t="s">
        <v>280</v>
      </c>
      <c r="D249" s="7" t="s">
        <v>296</v>
      </c>
      <c r="E249" s="11">
        <v>1</v>
      </c>
      <c r="F249" s="49">
        <v>2900</v>
      </c>
      <c r="G249" s="49">
        <f>Tableau2[[#This Row],[P U]]*Tableau2[[#This Row],[Qte]]</f>
        <v>2900</v>
      </c>
      <c r="H249" s="70">
        <v>1</v>
      </c>
      <c r="I249" s="70"/>
      <c r="J249" s="70"/>
      <c r="K249" s="71"/>
      <c r="L249" s="70" t="str">
        <f t="shared" si="3"/>
        <v>NOVEMBRE</v>
      </c>
    </row>
    <row r="250" spans="1:12">
      <c r="A250" s="54">
        <v>41586</v>
      </c>
      <c r="B250" s="87">
        <v>1479</v>
      </c>
      <c r="C250" s="7" t="s">
        <v>98</v>
      </c>
      <c r="D250" s="7" t="s">
        <v>129</v>
      </c>
      <c r="E250" s="11">
        <v>2</v>
      </c>
      <c r="F250" s="49">
        <v>7150</v>
      </c>
      <c r="G250" s="49">
        <f>Tableau2[[#This Row],[P U]]*Tableau2[[#This Row],[Qte]]</f>
        <v>14300</v>
      </c>
      <c r="H250" s="70">
        <v>2</v>
      </c>
      <c r="I250" s="70"/>
      <c r="J250" s="70"/>
      <c r="K250" s="71"/>
      <c r="L250" s="70" t="str">
        <f t="shared" si="3"/>
        <v>NOVEMBRE</v>
      </c>
    </row>
    <row r="251" spans="1:12">
      <c r="A251" s="54">
        <v>41586</v>
      </c>
      <c r="B251" s="87">
        <v>1479</v>
      </c>
      <c r="C251" s="7" t="s">
        <v>98</v>
      </c>
      <c r="D251" s="7" t="s">
        <v>127</v>
      </c>
      <c r="E251" s="11">
        <v>2</v>
      </c>
      <c r="F251" s="49">
        <v>4600</v>
      </c>
      <c r="G251" s="49">
        <f>Tableau2[[#This Row],[P U]]*Tableau2[[#This Row],[Qte]]</f>
        <v>9200</v>
      </c>
      <c r="H251" s="70">
        <v>2</v>
      </c>
      <c r="I251" s="70"/>
      <c r="J251" s="70"/>
      <c r="K251" s="71"/>
      <c r="L251" s="70" t="str">
        <f t="shared" si="3"/>
        <v>NOVEMBRE</v>
      </c>
    </row>
    <row r="252" spans="1:12">
      <c r="A252" s="54">
        <v>41586</v>
      </c>
      <c r="B252" s="87">
        <v>1480</v>
      </c>
      <c r="C252" s="7" t="s">
        <v>4</v>
      </c>
      <c r="D252" s="7" t="s">
        <v>24</v>
      </c>
      <c r="E252" s="11">
        <v>1</v>
      </c>
      <c r="F252" s="49">
        <v>400</v>
      </c>
      <c r="G252" s="49">
        <f>Tableau2[[#This Row],[P U]]*Tableau2[[#This Row],[Qte]]</f>
        <v>400</v>
      </c>
      <c r="H252" s="70">
        <v>1</v>
      </c>
      <c r="I252" s="70"/>
      <c r="J252" s="70"/>
      <c r="K252" s="71"/>
      <c r="L252" s="70" t="str">
        <f t="shared" si="3"/>
        <v>NOVEMBRE</v>
      </c>
    </row>
    <row r="253" spans="1:12">
      <c r="A253" s="54">
        <v>41586</v>
      </c>
      <c r="B253" s="87">
        <v>1481</v>
      </c>
      <c r="C253" s="7" t="s">
        <v>132</v>
      </c>
      <c r="D253" s="7" t="s">
        <v>135</v>
      </c>
      <c r="E253" s="11">
        <v>1</v>
      </c>
      <c r="F253" s="49">
        <v>2650</v>
      </c>
      <c r="G253" s="49">
        <f>Tableau2[[#This Row],[P U]]*Tableau2[[#This Row],[Qte]]</f>
        <v>2650</v>
      </c>
      <c r="H253" s="70">
        <v>1</v>
      </c>
      <c r="I253" s="70"/>
      <c r="J253" s="70"/>
      <c r="K253" s="71"/>
      <c r="L253" s="70" t="str">
        <f t="shared" si="3"/>
        <v>NOVEMBRE</v>
      </c>
    </row>
    <row r="254" spans="1:12">
      <c r="A254" s="54">
        <v>41586</v>
      </c>
      <c r="B254" s="87">
        <v>1482</v>
      </c>
      <c r="C254" s="7" t="s">
        <v>195</v>
      </c>
      <c r="D254" s="7" t="s">
        <v>198</v>
      </c>
      <c r="E254" s="11">
        <v>1</v>
      </c>
      <c r="F254" s="49">
        <v>3690</v>
      </c>
      <c r="G254" s="49">
        <f>Tableau2[[#This Row],[P U]]*Tableau2[[#This Row],[Qte]]</f>
        <v>3690</v>
      </c>
      <c r="H254" s="70">
        <v>1</v>
      </c>
      <c r="I254" s="70"/>
      <c r="J254" s="70"/>
      <c r="K254" s="71"/>
      <c r="L254" s="70" t="str">
        <f t="shared" si="3"/>
        <v>NOVEMBRE</v>
      </c>
    </row>
    <row r="255" spans="1:12">
      <c r="A255" s="54">
        <v>41586</v>
      </c>
      <c r="B255" s="87">
        <v>13251</v>
      </c>
      <c r="C255" s="7" t="s">
        <v>98</v>
      </c>
      <c r="D255" s="7" t="s">
        <v>115</v>
      </c>
      <c r="E255" s="11">
        <v>1</v>
      </c>
      <c r="F255" s="49">
        <v>5100</v>
      </c>
      <c r="G255" s="49">
        <f>Tableau2[[#This Row],[P U]]*Tableau2[[#This Row],[Qte]]</f>
        <v>5100</v>
      </c>
      <c r="H255" s="70">
        <v>1</v>
      </c>
      <c r="I255" s="70"/>
      <c r="J255" s="70"/>
      <c r="K255" s="71"/>
      <c r="L255" s="70" t="str">
        <f t="shared" si="3"/>
        <v>NOVEMBRE</v>
      </c>
    </row>
    <row r="256" spans="1:12">
      <c r="A256" s="54">
        <v>41586</v>
      </c>
      <c r="B256" s="87">
        <v>13251</v>
      </c>
      <c r="C256" s="7" t="s">
        <v>156</v>
      </c>
      <c r="D256" s="7" t="s">
        <v>158</v>
      </c>
      <c r="E256" s="11">
        <v>1</v>
      </c>
      <c r="F256" s="49">
        <v>600</v>
      </c>
      <c r="G256" s="49">
        <f>Tableau2[[#This Row],[P U]]*Tableau2[[#This Row],[Qte]]</f>
        <v>600</v>
      </c>
      <c r="H256" s="70">
        <v>1</v>
      </c>
      <c r="I256" s="70"/>
      <c r="J256" s="70"/>
      <c r="K256" s="71"/>
      <c r="L256" s="70" t="str">
        <f t="shared" si="3"/>
        <v>NOVEMBRE</v>
      </c>
    </row>
    <row r="257" spans="1:12">
      <c r="A257" s="54">
        <v>41586</v>
      </c>
      <c r="B257" s="87">
        <v>13251</v>
      </c>
      <c r="C257" s="7" t="s">
        <v>98</v>
      </c>
      <c r="D257" s="7" t="s">
        <v>116</v>
      </c>
      <c r="E257" s="11">
        <v>1</v>
      </c>
      <c r="F257" s="49">
        <v>8200</v>
      </c>
      <c r="G257" s="49">
        <f>Tableau2[[#This Row],[P U]]*Tableau2[[#This Row],[Qte]]</f>
        <v>8200</v>
      </c>
      <c r="H257" s="70">
        <v>1</v>
      </c>
      <c r="I257" s="70"/>
      <c r="J257" s="70"/>
      <c r="K257" s="71"/>
      <c r="L257" s="70" t="str">
        <f t="shared" si="3"/>
        <v>NOVEMBRE</v>
      </c>
    </row>
    <row r="258" spans="1:12">
      <c r="A258" s="54">
        <v>41587</v>
      </c>
      <c r="B258" s="87">
        <v>1483</v>
      </c>
      <c r="C258" s="7" t="s">
        <v>98</v>
      </c>
      <c r="D258" s="7" t="s">
        <v>111</v>
      </c>
      <c r="E258" s="11">
        <v>1</v>
      </c>
      <c r="F258" s="49">
        <v>3900</v>
      </c>
      <c r="G258" s="49">
        <f>Tableau2[[#This Row],[P U]]*Tableau2[[#This Row],[Qte]]</f>
        <v>3900</v>
      </c>
      <c r="H258" s="70">
        <v>1</v>
      </c>
      <c r="I258" s="70"/>
      <c r="J258" s="70"/>
      <c r="K258" s="71"/>
      <c r="L258" s="70" t="str">
        <f t="shared" ref="L258:L321" si="4">UPPER(TEXT(A258,"mmmm"))</f>
        <v>NOVEMBRE</v>
      </c>
    </row>
    <row r="259" spans="1:12">
      <c r="A259" s="54">
        <v>41587</v>
      </c>
      <c r="B259" s="87">
        <v>1483</v>
      </c>
      <c r="C259" s="7" t="s">
        <v>243</v>
      </c>
      <c r="D259" s="7" t="s">
        <v>244</v>
      </c>
      <c r="E259" s="11">
        <v>1</v>
      </c>
      <c r="F259" s="49">
        <v>100</v>
      </c>
      <c r="G259" s="49">
        <f>Tableau2[[#This Row],[P U]]*Tableau2[[#This Row],[Qte]]</f>
        <v>100</v>
      </c>
      <c r="H259" s="70">
        <v>1</v>
      </c>
      <c r="I259" s="70"/>
      <c r="J259" s="70"/>
      <c r="K259" s="71"/>
      <c r="L259" s="70" t="str">
        <f t="shared" si="4"/>
        <v>NOVEMBRE</v>
      </c>
    </row>
    <row r="260" spans="1:12">
      <c r="A260" s="54">
        <v>41587</v>
      </c>
      <c r="B260" s="87">
        <v>1484</v>
      </c>
      <c r="C260" s="7" t="s">
        <v>71</v>
      </c>
      <c r="D260" s="7" t="s">
        <v>86</v>
      </c>
      <c r="E260" s="11">
        <v>1</v>
      </c>
      <c r="F260" s="49">
        <v>100</v>
      </c>
      <c r="G260" s="49">
        <f>Tableau2[[#This Row],[P U]]*Tableau2[[#This Row],[Qte]]</f>
        <v>100</v>
      </c>
      <c r="H260" s="70">
        <v>1</v>
      </c>
      <c r="I260" s="70"/>
      <c r="J260" s="70"/>
      <c r="K260" s="71"/>
      <c r="L260" s="70" t="str">
        <f t="shared" si="4"/>
        <v>NOVEMBRE</v>
      </c>
    </row>
    <row r="261" spans="1:12">
      <c r="A261" s="54">
        <v>41587</v>
      </c>
      <c r="B261" s="87">
        <v>1486</v>
      </c>
      <c r="C261" s="7" t="s">
        <v>220</v>
      </c>
      <c r="D261" s="7" t="s">
        <v>227</v>
      </c>
      <c r="E261" s="11">
        <v>1</v>
      </c>
      <c r="F261" s="49"/>
      <c r="G261" s="49">
        <f>Tableau2[[#This Row],[P U]]*Tableau2[[#This Row],[Qte]]</f>
        <v>0</v>
      </c>
      <c r="H261" s="70">
        <v>1</v>
      </c>
      <c r="I261" s="70"/>
      <c r="J261" s="70"/>
      <c r="K261" s="71"/>
      <c r="L261" s="70" t="str">
        <f t="shared" si="4"/>
        <v>NOVEMBRE</v>
      </c>
    </row>
    <row r="262" spans="1:12">
      <c r="A262" s="54">
        <v>41587</v>
      </c>
      <c r="B262" s="87">
        <v>1486</v>
      </c>
      <c r="C262" s="7" t="s">
        <v>98</v>
      </c>
      <c r="D262" s="7" t="s">
        <v>115</v>
      </c>
      <c r="E262" s="11">
        <v>1</v>
      </c>
      <c r="F262" s="49"/>
      <c r="G262" s="49">
        <f>Tableau2[[#This Row],[P U]]*Tableau2[[#This Row],[Qte]]</f>
        <v>0</v>
      </c>
      <c r="H262" s="70">
        <v>1</v>
      </c>
      <c r="I262" s="70"/>
      <c r="J262" s="70"/>
      <c r="K262" s="71"/>
      <c r="L262" s="70" t="str">
        <f t="shared" si="4"/>
        <v>NOVEMBRE</v>
      </c>
    </row>
    <row r="263" spans="1:12">
      <c r="A263" s="54">
        <v>41587</v>
      </c>
      <c r="B263" s="87">
        <v>1486</v>
      </c>
      <c r="C263" s="7" t="s">
        <v>98</v>
      </c>
      <c r="D263" s="7" t="s">
        <v>314</v>
      </c>
      <c r="E263" s="11">
        <v>1</v>
      </c>
      <c r="F263" s="49"/>
      <c r="G263" s="49">
        <f>Tableau2[[#This Row],[P U]]*Tableau2[[#This Row],[Qte]]</f>
        <v>0</v>
      </c>
      <c r="H263" s="70">
        <v>1</v>
      </c>
      <c r="I263" s="70"/>
      <c r="J263" s="70"/>
      <c r="K263" s="71"/>
      <c r="L263" s="70" t="str">
        <f t="shared" si="4"/>
        <v>NOVEMBRE</v>
      </c>
    </row>
    <row r="264" spans="1:12">
      <c r="A264" s="54">
        <v>41587</v>
      </c>
      <c r="B264" s="87">
        <v>1486</v>
      </c>
      <c r="C264" s="7" t="s">
        <v>156</v>
      </c>
      <c r="D264" s="7" t="s">
        <v>158</v>
      </c>
      <c r="E264" s="11">
        <v>1</v>
      </c>
      <c r="F264" s="49"/>
      <c r="G264" s="49">
        <f>Tableau2[[#This Row],[P U]]*Tableau2[[#This Row],[Qte]]</f>
        <v>0</v>
      </c>
      <c r="H264" s="70">
        <v>1</v>
      </c>
      <c r="I264" s="70"/>
      <c r="J264" s="70"/>
      <c r="K264" s="71"/>
      <c r="L264" s="70" t="str">
        <f t="shared" si="4"/>
        <v>NOVEMBRE</v>
      </c>
    </row>
    <row r="265" spans="1:12">
      <c r="A265" s="54">
        <v>41587</v>
      </c>
      <c r="B265" s="87">
        <v>1486</v>
      </c>
      <c r="C265" s="7" t="s">
        <v>195</v>
      </c>
      <c r="D265" s="7" t="s">
        <v>197</v>
      </c>
      <c r="E265" s="11">
        <v>1</v>
      </c>
      <c r="F265" s="49"/>
      <c r="G265" s="49">
        <f>Tableau2[[#This Row],[P U]]*Tableau2[[#This Row],[Qte]]</f>
        <v>0</v>
      </c>
      <c r="H265" s="70">
        <v>1</v>
      </c>
      <c r="I265" s="70"/>
      <c r="J265" s="70"/>
      <c r="K265" s="71"/>
      <c r="L265" s="70" t="str">
        <f t="shared" si="4"/>
        <v>NOVEMBRE</v>
      </c>
    </row>
    <row r="266" spans="1:12">
      <c r="A266" s="54">
        <v>41587</v>
      </c>
      <c r="B266" s="87">
        <v>1486</v>
      </c>
      <c r="C266" s="7" t="s">
        <v>4</v>
      </c>
      <c r="D266" s="7" t="s">
        <v>6</v>
      </c>
      <c r="E266" s="11">
        <v>1</v>
      </c>
      <c r="F266" s="49"/>
      <c r="G266" s="49">
        <f>Tableau2[[#This Row],[P U]]*Tableau2[[#This Row],[Qte]]</f>
        <v>0</v>
      </c>
      <c r="H266" s="70">
        <v>1</v>
      </c>
      <c r="I266" s="70"/>
      <c r="J266" s="70"/>
      <c r="K266" s="71"/>
      <c r="L266" s="70" t="str">
        <f t="shared" si="4"/>
        <v>NOVEMBRE</v>
      </c>
    </row>
    <row r="267" spans="1:12">
      <c r="A267" s="54">
        <v>41587</v>
      </c>
      <c r="B267" s="87">
        <v>1488</v>
      </c>
      <c r="C267" s="7" t="s">
        <v>98</v>
      </c>
      <c r="D267" s="7" t="s">
        <v>126</v>
      </c>
      <c r="E267" s="11">
        <v>1</v>
      </c>
      <c r="F267" s="49">
        <v>36400</v>
      </c>
      <c r="G267" s="49">
        <f>Tableau2[[#This Row],[P U]]*Tableau2[[#This Row],[Qte]]</f>
        <v>36400</v>
      </c>
      <c r="H267" s="70">
        <v>1</v>
      </c>
      <c r="I267" s="70"/>
      <c r="J267" s="70"/>
      <c r="K267" s="71"/>
      <c r="L267" s="70" t="str">
        <f t="shared" si="4"/>
        <v>NOVEMBRE</v>
      </c>
    </row>
    <row r="268" spans="1:12">
      <c r="A268" s="54">
        <v>41587</v>
      </c>
      <c r="B268" s="87">
        <v>1488</v>
      </c>
      <c r="C268" s="7" t="s">
        <v>243</v>
      </c>
      <c r="D268" s="7" t="s">
        <v>253</v>
      </c>
      <c r="E268" s="11">
        <v>1</v>
      </c>
      <c r="F268" s="49">
        <v>100</v>
      </c>
      <c r="G268" s="49">
        <f>Tableau2[[#This Row],[P U]]*Tableau2[[#This Row],[Qte]]</f>
        <v>100</v>
      </c>
      <c r="H268" s="70">
        <v>1</v>
      </c>
      <c r="I268" s="70"/>
      <c r="J268" s="70"/>
      <c r="K268" s="71"/>
      <c r="L268" s="70" t="str">
        <f t="shared" si="4"/>
        <v>NOVEMBRE</v>
      </c>
    </row>
    <row r="269" spans="1:12">
      <c r="A269" s="54">
        <v>41587</v>
      </c>
      <c r="B269" s="87">
        <v>1489</v>
      </c>
      <c r="C269" s="7" t="s">
        <v>4</v>
      </c>
      <c r="D269" s="7" t="s">
        <v>17</v>
      </c>
      <c r="E269" s="11">
        <v>1</v>
      </c>
      <c r="F269" s="49">
        <v>600</v>
      </c>
      <c r="G269" s="49">
        <f>Tableau2[[#This Row],[P U]]*Tableau2[[#This Row],[Qte]]</f>
        <v>600</v>
      </c>
      <c r="H269" s="70">
        <v>1</v>
      </c>
      <c r="I269" s="70"/>
      <c r="J269" s="70"/>
      <c r="K269" s="71"/>
      <c r="L269" s="70" t="str">
        <f t="shared" si="4"/>
        <v>NOVEMBRE</v>
      </c>
    </row>
    <row r="270" spans="1:12">
      <c r="A270" s="54">
        <v>41587</v>
      </c>
      <c r="B270" s="87">
        <v>1490</v>
      </c>
      <c r="C270" s="7" t="s">
        <v>4</v>
      </c>
      <c r="D270" s="7" t="s">
        <v>25</v>
      </c>
      <c r="E270" s="11">
        <v>1</v>
      </c>
      <c r="F270" s="49">
        <v>100</v>
      </c>
      <c r="G270" s="49">
        <f>Tableau2[[#This Row],[P U]]*Tableau2[[#This Row],[Qte]]</f>
        <v>100</v>
      </c>
      <c r="H270" s="70">
        <v>1</v>
      </c>
      <c r="I270" s="70"/>
      <c r="J270" s="70"/>
      <c r="K270" s="71"/>
      <c r="L270" s="70" t="str">
        <f t="shared" si="4"/>
        <v>NOVEMBRE</v>
      </c>
    </row>
    <row r="271" spans="1:12">
      <c r="A271" s="54">
        <v>41589</v>
      </c>
      <c r="B271" s="87">
        <v>1487</v>
      </c>
      <c r="C271" s="7" t="s">
        <v>71</v>
      </c>
      <c r="D271" s="7" t="s">
        <v>79</v>
      </c>
      <c r="E271" s="11">
        <v>1</v>
      </c>
      <c r="F271" s="49">
        <v>3500</v>
      </c>
      <c r="G271" s="49">
        <f>Tableau2[[#This Row],[P U]]*Tableau2[[#This Row],[Qte]]</f>
        <v>3500</v>
      </c>
      <c r="H271" s="70">
        <v>1</v>
      </c>
      <c r="I271" s="70"/>
      <c r="J271" s="70"/>
      <c r="K271" s="71"/>
      <c r="L271" s="70" t="str">
        <f t="shared" si="4"/>
        <v>NOVEMBRE</v>
      </c>
    </row>
    <row r="272" spans="1:12">
      <c r="A272" s="54">
        <v>41589</v>
      </c>
      <c r="B272" s="87">
        <v>1467</v>
      </c>
      <c r="C272" s="7" t="s">
        <v>98</v>
      </c>
      <c r="D272" s="7" t="s">
        <v>129</v>
      </c>
      <c r="E272" s="11">
        <v>1</v>
      </c>
      <c r="F272" s="49">
        <v>6700</v>
      </c>
      <c r="G272" s="49">
        <f>Tableau2[[#This Row],[P U]]*Tableau2[[#This Row],[Qte]]</f>
        <v>6700</v>
      </c>
      <c r="H272" s="70">
        <v>1</v>
      </c>
      <c r="I272" s="70"/>
      <c r="J272" s="70"/>
      <c r="K272" s="71"/>
      <c r="L272" s="70" t="str">
        <f t="shared" si="4"/>
        <v>NOVEMBRE</v>
      </c>
    </row>
    <row r="273" spans="1:12">
      <c r="A273" s="54">
        <v>41589</v>
      </c>
      <c r="B273" s="87">
        <v>1485</v>
      </c>
      <c r="C273" s="7" t="s">
        <v>195</v>
      </c>
      <c r="D273" s="7" t="s">
        <v>199</v>
      </c>
      <c r="E273" s="11">
        <v>1</v>
      </c>
      <c r="F273" s="49">
        <v>3600</v>
      </c>
      <c r="G273" s="49">
        <f>Tableau2[[#This Row],[P U]]*Tableau2[[#This Row],[Qte]]</f>
        <v>3600</v>
      </c>
      <c r="H273" s="70">
        <v>1</v>
      </c>
      <c r="I273" s="70"/>
      <c r="J273" s="70"/>
      <c r="K273" s="71"/>
      <c r="L273" s="70" t="str">
        <f t="shared" si="4"/>
        <v>NOVEMBRE</v>
      </c>
    </row>
    <row r="274" spans="1:12">
      <c r="A274" s="54">
        <v>41589</v>
      </c>
      <c r="B274" s="87">
        <v>1491</v>
      </c>
      <c r="C274" s="7" t="s">
        <v>98</v>
      </c>
      <c r="D274" s="7" t="s">
        <v>115</v>
      </c>
      <c r="E274" s="11">
        <v>1</v>
      </c>
      <c r="F274" s="49">
        <v>5100</v>
      </c>
      <c r="G274" s="49">
        <f>Tableau2[[#This Row],[P U]]*Tableau2[[#This Row],[Qte]]</f>
        <v>5100</v>
      </c>
      <c r="H274" s="70">
        <v>1</v>
      </c>
      <c r="I274" s="70"/>
      <c r="J274" s="70"/>
      <c r="K274" s="71"/>
      <c r="L274" s="70" t="str">
        <f t="shared" si="4"/>
        <v>NOVEMBRE</v>
      </c>
    </row>
    <row r="275" spans="1:12">
      <c r="A275" s="54">
        <v>41589</v>
      </c>
      <c r="B275" s="87">
        <v>1491</v>
      </c>
      <c r="C275" s="7" t="s">
        <v>265</v>
      </c>
      <c r="D275" s="7" t="s">
        <v>274</v>
      </c>
      <c r="E275" s="11">
        <v>1</v>
      </c>
      <c r="F275" s="49">
        <v>2200</v>
      </c>
      <c r="G275" s="49">
        <f>Tableau2[[#This Row],[P U]]*Tableau2[[#This Row],[Qte]]</f>
        <v>2200</v>
      </c>
      <c r="H275" s="70">
        <v>1</v>
      </c>
      <c r="I275" s="70"/>
      <c r="J275" s="70"/>
      <c r="K275" s="71"/>
      <c r="L275" s="70" t="str">
        <f t="shared" si="4"/>
        <v>NOVEMBRE</v>
      </c>
    </row>
    <row r="276" spans="1:12">
      <c r="A276" s="54">
        <v>41589</v>
      </c>
      <c r="B276" s="87">
        <v>1492</v>
      </c>
      <c r="C276" s="7" t="s">
        <v>220</v>
      </c>
      <c r="D276" s="7" t="s">
        <v>233</v>
      </c>
      <c r="E276" s="11">
        <v>1</v>
      </c>
      <c r="F276" s="49">
        <v>8000</v>
      </c>
      <c r="G276" s="49">
        <f>Tableau2[[#This Row],[P U]]*Tableau2[[#This Row],[Qte]]</f>
        <v>8000</v>
      </c>
      <c r="H276" s="70"/>
      <c r="I276" s="70">
        <v>1</v>
      </c>
      <c r="J276" s="70"/>
      <c r="K276" s="71"/>
      <c r="L276" s="70" t="str">
        <f t="shared" si="4"/>
        <v>NOVEMBRE</v>
      </c>
    </row>
    <row r="277" spans="1:12">
      <c r="A277" s="54">
        <v>41589</v>
      </c>
      <c r="B277" s="87">
        <v>1492</v>
      </c>
      <c r="C277" s="7" t="s">
        <v>4</v>
      </c>
      <c r="D277" s="7" t="s">
        <v>6</v>
      </c>
      <c r="E277" s="11">
        <v>1</v>
      </c>
      <c r="F277" s="49">
        <v>0</v>
      </c>
      <c r="G277" s="49">
        <f>Tableau2[[#This Row],[P U]]*Tableau2[[#This Row],[Qte]]</f>
        <v>0</v>
      </c>
      <c r="H277" s="70">
        <v>1</v>
      </c>
      <c r="I277" s="70"/>
      <c r="J277" s="70"/>
      <c r="K277" s="71"/>
      <c r="L277" s="70" t="str">
        <f t="shared" si="4"/>
        <v>NOVEMBRE</v>
      </c>
    </row>
    <row r="278" spans="1:12">
      <c r="A278" s="54">
        <v>41589</v>
      </c>
      <c r="B278" s="87">
        <v>1493</v>
      </c>
      <c r="C278" s="7" t="s">
        <v>195</v>
      </c>
      <c r="D278" s="7" t="s">
        <v>203</v>
      </c>
      <c r="E278" s="11">
        <v>1</v>
      </c>
      <c r="F278" s="49">
        <v>5000</v>
      </c>
      <c r="G278" s="49">
        <f>Tableau2[[#This Row],[P U]]*Tableau2[[#This Row],[Qte]]</f>
        <v>5000</v>
      </c>
      <c r="H278" s="70">
        <v>1</v>
      </c>
      <c r="I278" s="70"/>
      <c r="J278" s="70"/>
      <c r="K278" s="71"/>
      <c r="L278" s="70" t="str">
        <f t="shared" si="4"/>
        <v>NOVEMBRE</v>
      </c>
    </row>
    <row r="279" spans="1:12">
      <c r="A279" s="54">
        <v>41589</v>
      </c>
      <c r="B279" s="87">
        <v>1495</v>
      </c>
      <c r="C279" s="7" t="s">
        <v>156</v>
      </c>
      <c r="D279" s="7" t="s">
        <v>168</v>
      </c>
      <c r="E279" s="11">
        <v>1</v>
      </c>
      <c r="F279" s="49">
        <v>300</v>
      </c>
      <c r="G279" s="49">
        <f>Tableau2[[#This Row],[P U]]*Tableau2[[#This Row],[Qte]]</f>
        <v>300</v>
      </c>
      <c r="H279" s="70">
        <v>1</v>
      </c>
      <c r="I279" s="70"/>
      <c r="J279" s="70"/>
      <c r="K279" s="71"/>
      <c r="L279" s="70" t="str">
        <f t="shared" si="4"/>
        <v>NOVEMBRE</v>
      </c>
    </row>
    <row r="280" spans="1:12">
      <c r="A280" s="54">
        <v>41590</v>
      </c>
      <c r="B280" s="87">
        <v>1497</v>
      </c>
      <c r="C280" s="7" t="s">
        <v>156</v>
      </c>
      <c r="D280" s="7" t="s">
        <v>158</v>
      </c>
      <c r="E280" s="11">
        <v>1</v>
      </c>
      <c r="F280" s="49">
        <v>690</v>
      </c>
      <c r="G280" s="49">
        <f>Tableau2[[#This Row],[P U]]*Tableau2[[#This Row],[Qte]]</f>
        <v>690</v>
      </c>
      <c r="H280" s="70">
        <v>1</v>
      </c>
      <c r="I280" s="70"/>
      <c r="J280" s="70"/>
      <c r="K280" s="71"/>
      <c r="L280" s="70" t="str">
        <f t="shared" si="4"/>
        <v>NOVEMBRE</v>
      </c>
    </row>
    <row r="281" spans="1:12">
      <c r="A281" s="54">
        <v>41590</v>
      </c>
      <c r="B281" s="87">
        <v>1498</v>
      </c>
      <c r="C281" s="7" t="s">
        <v>280</v>
      </c>
      <c r="D281" s="7" t="s">
        <v>295</v>
      </c>
      <c r="E281" s="11">
        <v>1</v>
      </c>
      <c r="F281" s="49">
        <v>5000</v>
      </c>
      <c r="G281" s="49">
        <f>Tableau2[[#This Row],[P U]]*Tableau2[[#This Row],[Qte]]</f>
        <v>5000</v>
      </c>
      <c r="H281" s="70">
        <v>1</v>
      </c>
      <c r="I281" s="70"/>
      <c r="J281" s="70"/>
      <c r="K281" s="71"/>
      <c r="L281" s="70" t="str">
        <f t="shared" si="4"/>
        <v>NOVEMBRE</v>
      </c>
    </row>
    <row r="282" spans="1:12">
      <c r="A282" s="54">
        <v>41590</v>
      </c>
      <c r="B282" s="87">
        <v>1498</v>
      </c>
      <c r="C282" s="7" t="s">
        <v>4</v>
      </c>
      <c r="D282" s="7" t="s">
        <v>22</v>
      </c>
      <c r="E282" s="11">
        <v>1</v>
      </c>
      <c r="F282" s="49">
        <v>500</v>
      </c>
      <c r="G282" s="49">
        <f>Tableau2[[#This Row],[P U]]*Tableau2[[#This Row],[Qte]]</f>
        <v>500</v>
      </c>
      <c r="H282" s="70">
        <v>1</v>
      </c>
      <c r="I282" s="70"/>
      <c r="J282" s="70"/>
      <c r="K282" s="71"/>
      <c r="L282" s="70" t="str">
        <f t="shared" si="4"/>
        <v>NOVEMBRE</v>
      </c>
    </row>
    <row r="283" spans="1:12">
      <c r="A283" s="54">
        <v>41590</v>
      </c>
      <c r="B283" s="87">
        <v>1499</v>
      </c>
      <c r="C283" s="7" t="s">
        <v>98</v>
      </c>
      <c r="D283" s="7" t="s">
        <v>110</v>
      </c>
      <c r="E283" s="11">
        <v>1</v>
      </c>
      <c r="F283" s="49">
        <v>3550</v>
      </c>
      <c r="G283" s="49">
        <f>Tableau2[[#This Row],[P U]]*Tableau2[[#This Row],[Qte]]</f>
        <v>3550</v>
      </c>
      <c r="H283" s="70">
        <v>1</v>
      </c>
      <c r="I283" s="70"/>
      <c r="J283" s="70"/>
      <c r="K283" s="71"/>
      <c r="L283" s="70" t="str">
        <f t="shared" si="4"/>
        <v>NOVEMBRE</v>
      </c>
    </row>
    <row r="284" spans="1:12">
      <c r="A284" s="54">
        <v>41590</v>
      </c>
      <c r="B284" s="87">
        <v>1499</v>
      </c>
      <c r="C284" s="7" t="s">
        <v>156</v>
      </c>
      <c r="D284" s="7" t="s">
        <v>158</v>
      </c>
      <c r="E284" s="11">
        <v>1</v>
      </c>
      <c r="F284" s="49">
        <v>700</v>
      </c>
      <c r="G284" s="49">
        <f>Tableau2[[#This Row],[P U]]*Tableau2[[#This Row],[Qte]]</f>
        <v>700</v>
      </c>
      <c r="H284" s="70">
        <v>1</v>
      </c>
      <c r="I284" s="70"/>
      <c r="J284" s="70"/>
      <c r="K284" s="71"/>
      <c r="L284" s="70" t="str">
        <f t="shared" si="4"/>
        <v>NOVEMBRE</v>
      </c>
    </row>
    <row r="285" spans="1:12">
      <c r="A285" s="54">
        <v>41590</v>
      </c>
      <c r="B285" s="87">
        <v>1500</v>
      </c>
      <c r="C285" s="7" t="s">
        <v>195</v>
      </c>
      <c r="D285" s="7" t="s">
        <v>205</v>
      </c>
      <c r="E285" s="11">
        <v>1</v>
      </c>
      <c r="F285" s="49">
        <v>7500</v>
      </c>
      <c r="G285" s="49">
        <f>Tableau2[[#This Row],[P U]]*Tableau2[[#This Row],[Qte]]</f>
        <v>7500</v>
      </c>
      <c r="H285" s="70">
        <v>1</v>
      </c>
      <c r="I285" s="70"/>
      <c r="J285" s="70"/>
      <c r="K285" s="71"/>
      <c r="L285" s="70" t="str">
        <f t="shared" si="4"/>
        <v>NOVEMBRE</v>
      </c>
    </row>
    <row r="286" spans="1:12">
      <c r="A286" s="54">
        <v>41590</v>
      </c>
      <c r="B286" s="87">
        <v>1500</v>
      </c>
      <c r="C286" s="7" t="s">
        <v>220</v>
      </c>
      <c r="D286" s="7" t="s">
        <v>229</v>
      </c>
      <c r="E286" s="11">
        <v>1</v>
      </c>
      <c r="F286" s="49">
        <v>7900</v>
      </c>
      <c r="G286" s="49">
        <f>Tableau2[[#This Row],[P U]]*Tableau2[[#This Row],[Qte]]</f>
        <v>7900</v>
      </c>
      <c r="H286" s="70">
        <v>1</v>
      </c>
      <c r="I286" s="70"/>
      <c r="J286" s="70"/>
      <c r="K286" s="71"/>
      <c r="L286" s="70" t="str">
        <f t="shared" si="4"/>
        <v>NOVEMBRE</v>
      </c>
    </row>
    <row r="287" spans="1:12">
      <c r="A287" s="54">
        <v>41590</v>
      </c>
      <c r="B287" s="87">
        <v>1500</v>
      </c>
      <c r="C287" s="7" t="s">
        <v>220</v>
      </c>
      <c r="D287" s="7" t="s">
        <v>230</v>
      </c>
      <c r="E287" s="11">
        <v>1</v>
      </c>
      <c r="F287" s="49">
        <v>7900</v>
      </c>
      <c r="G287" s="49">
        <f>Tableau2[[#This Row],[P U]]*Tableau2[[#This Row],[Qte]]</f>
        <v>7900</v>
      </c>
      <c r="H287" s="70">
        <v>1</v>
      </c>
      <c r="I287" s="70"/>
      <c r="J287" s="70"/>
      <c r="K287" s="71"/>
      <c r="L287" s="70" t="str">
        <f t="shared" si="4"/>
        <v>NOVEMBRE</v>
      </c>
    </row>
    <row r="288" spans="1:12">
      <c r="A288" s="54">
        <v>41590</v>
      </c>
      <c r="B288" s="87">
        <v>1501</v>
      </c>
      <c r="C288" s="7" t="s">
        <v>47</v>
      </c>
      <c r="D288" s="7" t="s">
        <v>50</v>
      </c>
      <c r="E288" s="11">
        <v>1</v>
      </c>
      <c r="F288" s="49">
        <v>5000</v>
      </c>
      <c r="G288" s="49">
        <f>Tableau2[[#This Row],[P U]]*Tableau2[[#This Row],[Qte]]</f>
        <v>5000</v>
      </c>
      <c r="H288" s="70">
        <v>1</v>
      </c>
      <c r="I288" s="70"/>
      <c r="J288" s="70"/>
      <c r="K288" s="71"/>
      <c r="L288" s="70" t="str">
        <f t="shared" si="4"/>
        <v>NOVEMBRE</v>
      </c>
    </row>
    <row r="289" spans="1:12">
      <c r="A289" s="54">
        <v>41590</v>
      </c>
      <c r="B289" s="87">
        <v>1503</v>
      </c>
      <c r="C289" s="7" t="s">
        <v>4</v>
      </c>
      <c r="D289" s="7" t="s">
        <v>34</v>
      </c>
      <c r="E289" s="11">
        <v>1</v>
      </c>
      <c r="F289" s="49">
        <v>170</v>
      </c>
      <c r="G289" s="49">
        <f>Tableau2[[#This Row],[P U]]*Tableau2[[#This Row],[Qte]]</f>
        <v>170</v>
      </c>
      <c r="H289" s="70">
        <v>1</v>
      </c>
      <c r="I289" s="70"/>
      <c r="J289" s="70"/>
      <c r="K289" s="71"/>
      <c r="L289" s="70" t="str">
        <f t="shared" si="4"/>
        <v>NOVEMBRE</v>
      </c>
    </row>
    <row r="290" spans="1:12">
      <c r="A290" s="54">
        <v>41590</v>
      </c>
      <c r="B290" s="87">
        <v>13252</v>
      </c>
      <c r="C290" s="7" t="s">
        <v>195</v>
      </c>
      <c r="D290" s="7" t="s">
        <v>196</v>
      </c>
      <c r="E290" s="11">
        <v>3</v>
      </c>
      <c r="F290" s="49">
        <v>1200</v>
      </c>
      <c r="G290" s="49">
        <f>Tableau2[[#This Row],[P U]]*Tableau2[[#This Row],[Qte]]</f>
        <v>3600</v>
      </c>
      <c r="H290" s="70">
        <v>3</v>
      </c>
      <c r="I290" s="70"/>
      <c r="J290" s="70"/>
      <c r="K290" s="71"/>
      <c r="L290" s="70" t="str">
        <f t="shared" si="4"/>
        <v>NOVEMBRE</v>
      </c>
    </row>
    <row r="291" spans="1:12">
      <c r="A291" s="54">
        <v>41591</v>
      </c>
      <c r="B291" s="87">
        <v>1504</v>
      </c>
      <c r="C291" s="7" t="s">
        <v>280</v>
      </c>
      <c r="D291" s="7" t="s">
        <v>285</v>
      </c>
      <c r="E291" s="11">
        <v>1</v>
      </c>
      <c r="F291" s="49">
        <v>3990</v>
      </c>
      <c r="G291" s="49">
        <f>Tableau2[[#This Row],[P U]]*Tableau2[[#This Row],[Qte]]</f>
        <v>3990</v>
      </c>
      <c r="H291" s="70">
        <v>1</v>
      </c>
      <c r="I291" s="70"/>
      <c r="J291" s="70"/>
      <c r="K291" s="71"/>
      <c r="L291" s="70" t="str">
        <f t="shared" si="4"/>
        <v>NOVEMBRE</v>
      </c>
    </row>
    <row r="292" spans="1:12">
      <c r="A292" s="54">
        <v>41591</v>
      </c>
      <c r="B292" s="87">
        <v>1505</v>
      </c>
      <c r="C292" s="7" t="s">
        <v>179</v>
      </c>
      <c r="D292" s="7" t="s">
        <v>186</v>
      </c>
      <c r="E292" s="11">
        <v>1</v>
      </c>
      <c r="F292" s="49">
        <v>200</v>
      </c>
      <c r="G292" s="49">
        <f>Tableau2[[#This Row],[P U]]*Tableau2[[#This Row],[Qte]]</f>
        <v>200</v>
      </c>
      <c r="H292" s="70">
        <v>1</v>
      </c>
      <c r="I292" s="70"/>
      <c r="J292" s="70"/>
      <c r="K292" s="71"/>
      <c r="L292" s="70" t="str">
        <f t="shared" si="4"/>
        <v>NOVEMBRE</v>
      </c>
    </row>
    <row r="293" spans="1:12">
      <c r="A293" s="54">
        <v>41591</v>
      </c>
      <c r="B293" s="87">
        <v>1505</v>
      </c>
      <c r="C293" s="7" t="s">
        <v>4</v>
      </c>
      <c r="D293" s="7" t="s">
        <v>6</v>
      </c>
      <c r="E293" s="11">
        <v>1</v>
      </c>
      <c r="F293" s="49">
        <v>0</v>
      </c>
      <c r="G293" s="49">
        <f>Tableau2[[#This Row],[P U]]*Tableau2[[#This Row],[Qte]]</f>
        <v>0</v>
      </c>
      <c r="H293" s="70">
        <v>1</v>
      </c>
      <c r="I293" s="70"/>
      <c r="J293" s="70"/>
      <c r="K293" s="71"/>
      <c r="L293" s="70" t="str">
        <f t="shared" si="4"/>
        <v>NOVEMBRE</v>
      </c>
    </row>
    <row r="294" spans="1:12">
      <c r="A294" s="54">
        <v>41591</v>
      </c>
      <c r="B294" s="87">
        <v>1506</v>
      </c>
      <c r="C294" s="7" t="s">
        <v>98</v>
      </c>
      <c r="D294" s="7" t="s">
        <v>115</v>
      </c>
      <c r="E294" s="11">
        <v>1</v>
      </c>
      <c r="F294" s="49">
        <v>5300</v>
      </c>
      <c r="G294" s="49">
        <f>Tableau2[[#This Row],[P U]]*Tableau2[[#This Row],[Qte]]</f>
        <v>5300</v>
      </c>
      <c r="H294" s="70">
        <v>1</v>
      </c>
      <c r="I294" s="70"/>
      <c r="J294" s="70"/>
      <c r="K294" s="71"/>
      <c r="L294" s="70" t="str">
        <f t="shared" si="4"/>
        <v>NOVEMBRE</v>
      </c>
    </row>
    <row r="295" spans="1:12">
      <c r="A295" s="54">
        <v>41591</v>
      </c>
      <c r="B295" s="87">
        <v>1506</v>
      </c>
      <c r="C295" s="7" t="s">
        <v>156</v>
      </c>
      <c r="D295" s="7" t="s">
        <v>158</v>
      </c>
      <c r="E295" s="11">
        <v>1</v>
      </c>
      <c r="F295" s="49">
        <v>700</v>
      </c>
      <c r="G295" s="49">
        <f>Tableau2[[#This Row],[P U]]*Tableau2[[#This Row],[Qte]]</f>
        <v>700</v>
      </c>
      <c r="H295" s="70">
        <v>1</v>
      </c>
      <c r="I295" s="70"/>
      <c r="J295" s="70"/>
      <c r="K295" s="71"/>
      <c r="L295" s="70" t="str">
        <f t="shared" si="4"/>
        <v>NOVEMBRE</v>
      </c>
    </row>
    <row r="296" spans="1:12">
      <c r="A296" s="54">
        <v>41591</v>
      </c>
      <c r="B296" s="87">
        <v>13254</v>
      </c>
      <c r="C296" s="7" t="s">
        <v>195</v>
      </c>
      <c r="D296" s="7" t="s">
        <v>196</v>
      </c>
      <c r="E296" s="11">
        <v>7</v>
      </c>
      <c r="F296" s="49">
        <v>1200</v>
      </c>
      <c r="G296" s="49">
        <f>Tableau2[[#This Row],[P U]]*Tableau2[[#This Row],[Qte]]</f>
        <v>8400</v>
      </c>
      <c r="H296" s="70">
        <v>7</v>
      </c>
      <c r="I296" s="70"/>
      <c r="J296" s="70"/>
      <c r="K296" s="71"/>
      <c r="L296" s="70" t="str">
        <f t="shared" si="4"/>
        <v>NOVEMBRE</v>
      </c>
    </row>
    <row r="297" spans="1:12">
      <c r="A297" s="54">
        <v>41591</v>
      </c>
      <c r="B297" s="87">
        <v>13254</v>
      </c>
      <c r="C297" s="7" t="s">
        <v>220</v>
      </c>
      <c r="D297" s="7" t="s">
        <v>223</v>
      </c>
      <c r="E297" s="11">
        <v>1</v>
      </c>
      <c r="F297" s="49">
        <v>3950</v>
      </c>
      <c r="G297" s="49">
        <f>Tableau2[[#This Row],[P U]]*Tableau2[[#This Row],[Qte]]</f>
        <v>3950</v>
      </c>
      <c r="H297" s="70">
        <v>1</v>
      </c>
      <c r="I297" s="70"/>
      <c r="J297" s="70"/>
      <c r="K297" s="71"/>
      <c r="L297" s="70" t="str">
        <f t="shared" si="4"/>
        <v>NOVEMBRE</v>
      </c>
    </row>
    <row r="298" spans="1:12">
      <c r="A298" s="54">
        <v>41592</v>
      </c>
      <c r="B298" s="87">
        <v>13255</v>
      </c>
      <c r="C298" s="7" t="s">
        <v>156</v>
      </c>
      <c r="D298" s="7" t="s">
        <v>168</v>
      </c>
      <c r="E298" s="11">
        <v>4</v>
      </c>
      <c r="F298" s="49">
        <v>300</v>
      </c>
      <c r="G298" s="49">
        <f>Tableau2[[#This Row],[P U]]*Tableau2[[#This Row],[Qte]]</f>
        <v>1200</v>
      </c>
      <c r="H298" s="70">
        <v>4</v>
      </c>
      <c r="I298" s="70"/>
      <c r="J298" s="70"/>
      <c r="K298" s="71"/>
      <c r="L298" s="70" t="str">
        <f t="shared" si="4"/>
        <v>NOVEMBRE</v>
      </c>
    </row>
    <row r="299" spans="1:12">
      <c r="A299" s="54">
        <v>41592</v>
      </c>
      <c r="B299" s="87">
        <v>13255</v>
      </c>
      <c r="C299" s="7" t="s">
        <v>98</v>
      </c>
      <c r="D299" s="7" t="s">
        <v>115</v>
      </c>
      <c r="E299" s="11">
        <v>1</v>
      </c>
      <c r="F299" s="49">
        <v>5250</v>
      </c>
      <c r="G299" s="49">
        <f>Tableau2[[#This Row],[P U]]*Tableau2[[#This Row],[Qte]]</f>
        <v>5250</v>
      </c>
      <c r="H299" s="70">
        <v>1</v>
      </c>
      <c r="I299" s="70"/>
      <c r="J299" s="70"/>
      <c r="K299" s="71"/>
      <c r="L299" s="70" t="str">
        <f t="shared" si="4"/>
        <v>NOVEMBRE</v>
      </c>
    </row>
    <row r="300" spans="1:12">
      <c r="A300" s="54">
        <v>41592</v>
      </c>
      <c r="B300" s="87">
        <v>13255</v>
      </c>
      <c r="C300" s="7" t="s">
        <v>195</v>
      </c>
      <c r="D300" s="7" t="s">
        <v>196</v>
      </c>
      <c r="E300" s="11">
        <v>10</v>
      </c>
      <c r="F300" s="49">
        <v>1200</v>
      </c>
      <c r="G300" s="49">
        <f>Tableau2[[#This Row],[P U]]*Tableau2[[#This Row],[Qte]]</f>
        <v>12000</v>
      </c>
      <c r="H300" s="70"/>
      <c r="I300" s="70">
        <v>10</v>
      </c>
      <c r="J300" s="70"/>
      <c r="K300" s="71"/>
      <c r="L300" s="70" t="str">
        <f t="shared" si="4"/>
        <v>NOVEMBRE</v>
      </c>
    </row>
    <row r="301" spans="1:12">
      <c r="A301" s="54">
        <v>41592</v>
      </c>
      <c r="B301" s="87">
        <v>13255</v>
      </c>
      <c r="C301" s="7" t="s">
        <v>220</v>
      </c>
      <c r="D301" s="7" t="s">
        <v>223</v>
      </c>
      <c r="E301" s="11">
        <v>2</v>
      </c>
      <c r="F301" s="49">
        <v>3950</v>
      </c>
      <c r="G301" s="49">
        <f>Tableau2[[#This Row],[P U]]*Tableau2[[#This Row],[Qte]]</f>
        <v>7900</v>
      </c>
      <c r="H301" s="70"/>
      <c r="I301" s="70">
        <v>2</v>
      </c>
      <c r="J301" s="70"/>
      <c r="K301" s="71"/>
      <c r="L301" s="70" t="str">
        <f t="shared" si="4"/>
        <v>NOVEMBRE</v>
      </c>
    </row>
    <row r="302" spans="1:12">
      <c r="A302" s="54">
        <v>41592</v>
      </c>
      <c r="B302" s="87">
        <v>13255</v>
      </c>
      <c r="C302" s="7" t="s">
        <v>220</v>
      </c>
      <c r="D302" s="7" t="s">
        <v>225</v>
      </c>
      <c r="E302" s="11">
        <v>1</v>
      </c>
      <c r="F302" s="49">
        <v>4150</v>
      </c>
      <c r="G302" s="49">
        <f>Tableau2[[#This Row],[P U]]*Tableau2[[#This Row],[Qte]]</f>
        <v>4150</v>
      </c>
      <c r="H302" s="70"/>
      <c r="I302" s="70">
        <v>1</v>
      </c>
      <c r="J302" s="70"/>
      <c r="K302" s="71"/>
      <c r="L302" s="70" t="str">
        <f t="shared" si="4"/>
        <v>NOVEMBRE</v>
      </c>
    </row>
    <row r="303" spans="1:12">
      <c r="A303" s="54">
        <v>41592</v>
      </c>
      <c r="B303" s="87">
        <v>13256</v>
      </c>
      <c r="C303" s="7" t="s">
        <v>195</v>
      </c>
      <c r="D303" s="7" t="s">
        <v>196</v>
      </c>
      <c r="E303" s="11">
        <v>11</v>
      </c>
      <c r="F303" s="49">
        <v>1200</v>
      </c>
      <c r="G303" s="49">
        <f>Tableau2[[#This Row],[P U]]*Tableau2[[#This Row],[Qte]]</f>
        <v>13200</v>
      </c>
      <c r="H303" s="70"/>
      <c r="I303" s="70">
        <v>11</v>
      </c>
      <c r="J303" s="70"/>
      <c r="K303" s="71"/>
      <c r="L303" s="70" t="str">
        <f t="shared" si="4"/>
        <v>NOVEMBRE</v>
      </c>
    </row>
    <row r="304" spans="1:12">
      <c r="A304" s="54">
        <v>41592</v>
      </c>
      <c r="B304" s="87">
        <v>1494</v>
      </c>
      <c r="C304" s="7" t="s">
        <v>220</v>
      </c>
      <c r="D304" s="7" t="s">
        <v>234</v>
      </c>
      <c r="E304" s="11">
        <v>1</v>
      </c>
      <c r="F304" s="49">
        <v>10200</v>
      </c>
      <c r="G304" s="49">
        <f>Tableau2[[#This Row],[P U]]*Tableau2[[#This Row],[Qte]]</f>
        <v>10200</v>
      </c>
      <c r="H304" s="70">
        <v>1</v>
      </c>
      <c r="I304" s="70"/>
      <c r="J304" s="70"/>
      <c r="K304" s="71"/>
      <c r="L304" s="70" t="str">
        <f t="shared" si="4"/>
        <v>NOVEMBRE</v>
      </c>
    </row>
    <row r="305" spans="1:12">
      <c r="A305" s="54">
        <v>41592</v>
      </c>
      <c r="B305" s="87">
        <v>1494</v>
      </c>
      <c r="C305" s="7" t="s">
        <v>4</v>
      </c>
      <c r="D305" s="7" t="s">
        <v>6</v>
      </c>
      <c r="E305" s="11">
        <v>1</v>
      </c>
      <c r="F305" s="49">
        <v>0</v>
      </c>
      <c r="G305" s="49">
        <f>Tableau2[[#This Row],[P U]]*Tableau2[[#This Row],[Qte]]</f>
        <v>0</v>
      </c>
      <c r="H305" s="70">
        <v>1</v>
      </c>
      <c r="I305" s="70"/>
      <c r="J305" s="70"/>
      <c r="K305" s="71"/>
      <c r="L305" s="70" t="str">
        <f t="shared" si="4"/>
        <v>NOVEMBRE</v>
      </c>
    </row>
    <row r="306" spans="1:12">
      <c r="A306" s="54">
        <v>41592</v>
      </c>
      <c r="B306" s="87">
        <v>1507</v>
      </c>
      <c r="C306" s="7" t="s">
        <v>4</v>
      </c>
      <c r="D306" s="7" t="s">
        <v>311</v>
      </c>
      <c r="E306" s="11">
        <v>1</v>
      </c>
      <c r="F306" s="49">
        <v>300</v>
      </c>
      <c r="G306" s="49">
        <f>Tableau2[[#This Row],[P U]]*Tableau2[[#This Row],[Qte]]</f>
        <v>300</v>
      </c>
      <c r="H306" s="70">
        <v>1</v>
      </c>
      <c r="I306" s="70"/>
      <c r="J306" s="70"/>
      <c r="K306" s="71"/>
      <c r="L306" s="70" t="str">
        <f t="shared" si="4"/>
        <v>NOVEMBRE</v>
      </c>
    </row>
    <row r="307" spans="1:12">
      <c r="A307" s="54">
        <v>41592</v>
      </c>
      <c r="B307" s="87">
        <v>1508</v>
      </c>
      <c r="C307" s="7" t="s">
        <v>243</v>
      </c>
      <c r="D307" s="7" t="s">
        <v>244</v>
      </c>
      <c r="E307" s="11">
        <v>1</v>
      </c>
      <c r="F307" s="49">
        <v>100</v>
      </c>
      <c r="G307" s="49">
        <f>Tableau2[[#This Row],[P U]]*Tableau2[[#This Row],[Qte]]</f>
        <v>100</v>
      </c>
      <c r="H307" s="70">
        <v>1</v>
      </c>
      <c r="I307" s="70"/>
      <c r="J307" s="70"/>
      <c r="K307" s="71"/>
      <c r="L307" s="70" t="str">
        <f t="shared" si="4"/>
        <v>NOVEMBRE</v>
      </c>
    </row>
    <row r="308" spans="1:12">
      <c r="A308" s="54">
        <v>41592</v>
      </c>
      <c r="B308" s="87">
        <v>1509</v>
      </c>
      <c r="C308" s="7" t="s">
        <v>4</v>
      </c>
      <c r="D308" s="7" t="s">
        <v>329</v>
      </c>
      <c r="E308" s="11">
        <v>1</v>
      </c>
      <c r="F308" s="49">
        <v>100</v>
      </c>
      <c r="G308" s="49">
        <f>Tableau2[[#This Row],[P U]]*Tableau2[[#This Row],[Qte]]</f>
        <v>100</v>
      </c>
      <c r="H308" s="70">
        <v>1</v>
      </c>
      <c r="I308" s="70"/>
      <c r="J308" s="70"/>
      <c r="K308" s="71"/>
      <c r="L308" s="70" t="str">
        <f t="shared" si="4"/>
        <v>NOVEMBRE</v>
      </c>
    </row>
    <row r="309" spans="1:12">
      <c r="A309" s="54">
        <v>41592</v>
      </c>
      <c r="B309" s="87">
        <v>13257</v>
      </c>
      <c r="C309" s="7" t="s">
        <v>98</v>
      </c>
      <c r="D309" s="7" t="s">
        <v>110</v>
      </c>
      <c r="E309" s="11">
        <v>8</v>
      </c>
      <c r="F309" s="49">
        <v>3050</v>
      </c>
      <c r="G309" s="49">
        <f>Tableau2[[#This Row],[P U]]*Tableau2[[#This Row],[Qte]]</f>
        <v>24400</v>
      </c>
      <c r="H309" s="70">
        <v>8</v>
      </c>
      <c r="I309" s="70"/>
      <c r="J309" s="70"/>
      <c r="K309" s="71"/>
      <c r="L309" s="70" t="str">
        <f t="shared" si="4"/>
        <v>NOVEMBRE</v>
      </c>
    </row>
    <row r="310" spans="1:12">
      <c r="A310" s="54">
        <v>41592</v>
      </c>
      <c r="B310" s="87">
        <v>13257</v>
      </c>
      <c r="C310" s="7" t="s">
        <v>98</v>
      </c>
      <c r="D310" s="7" t="s">
        <v>127</v>
      </c>
      <c r="E310" s="11">
        <v>2</v>
      </c>
      <c r="F310" s="49">
        <v>4000</v>
      </c>
      <c r="G310" s="49">
        <f>Tableau2[[#This Row],[P U]]*Tableau2[[#This Row],[Qte]]</f>
        <v>8000</v>
      </c>
      <c r="H310" s="70">
        <v>2</v>
      </c>
      <c r="I310" s="70"/>
      <c r="J310" s="70"/>
      <c r="K310" s="71"/>
      <c r="L310" s="70" t="str">
        <f t="shared" si="4"/>
        <v>NOVEMBRE</v>
      </c>
    </row>
    <row r="311" spans="1:12">
      <c r="A311" s="54">
        <v>41592</v>
      </c>
      <c r="B311" s="87">
        <v>13257</v>
      </c>
      <c r="C311" s="7" t="s">
        <v>195</v>
      </c>
      <c r="D311" s="7" t="s">
        <v>196</v>
      </c>
      <c r="E311" s="11">
        <v>3</v>
      </c>
      <c r="F311" s="49">
        <v>1200</v>
      </c>
      <c r="G311" s="49">
        <f>Tableau2[[#This Row],[P U]]*Tableau2[[#This Row],[Qte]]</f>
        <v>3600</v>
      </c>
      <c r="H311" s="70"/>
      <c r="I311" s="70">
        <v>3</v>
      </c>
      <c r="J311" s="70"/>
      <c r="K311" s="71"/>
      <c r="L311" s="70" t="str">
        <f t="shared" si="4"/>
        <v>NOVEMBRE</v>
      </c>
    </row>
    <row r="312" spans="1:12">
      <c r="A312" s="54">
        <v>41592</v>
      </c>
      <c r="B312" s="87">
        <v>13258</v>
      </c>
      <c r="C312" s="7" t="s">
        <v>220</v>
      </c>
      <c r="D312" s="7" t="s">
        <v>221</v>
      </c>
      <c r="E312" s="11">
        <v>5</v>
      </c>
      <c r="F312" s="49">
        <v>3400</v>
      </c>
      <c r="G312" s="49">
        <f>Tableau2[[#This Row],[P U]]*Tableau2[[#This Row],[Qte]]</f>
        <v>17000</v>
      </c>
      <c r="H312" s="70">
        <v>5</v>
      </c>
      <c r="I312" s="70"/>
      <c r="J312" s="70"/>
      <c r="K312" s="71"/>
      <c r="L312" s="70" t="str">
        <f t="shared" si="4"/>
        <v>NOVEMBRE</v>
      </c>
    </row>
    <row r="313" spans="1:12">
      <c r="A313" s="54">
        <v>41592</v>
      </c>
      <c r="B313" s="87">
        <v>13258</v>
      </c>
      <c r="C313" s="7" t="s">
        <v>220</v>
      </c>
      <c r="D313" s="7" t="s">
        <v>223</v>
      </c>
      <c r="E313" s="11">
        <v>5</v>
      </c>
      <c r="F313" s="49">
        <v>3950</v>
      </c>
      <c r="G313" s="49">
        <f>Tableau2[[#This Row],[P U]]*Tableau2[[#This Row],[Qte]]</f>
        <v>19750</v>
      </c>
      <c r="H313" s="70"/>
      <c r="I313" s="70">
        <v>5</v>
      </c>
      <c r="J313" s="70"/>
      <c r="K313" s="71"/>
      <c r="L313" s="70" t="str">
        <f t="shared" si="4"/>
        <v>NOVEMBRE</v>
      </c>
    </row>
    <row r="314" spans="1:12">
      <c r="A314" s="54">
        <v>41592</v>
      </c>
      <c r="B314" s="87">
        <v>13258</v>
      </c>
      <c r="C314" s="7" t="s">
        <v>195</v>
      </c>
      <c r="D314" s="7" t="s">
        <v>196</v>
      </c>
      <c r="E314" s="11">
        <v>7</v>
      </c>
      <c r="F314" s="49">
        <v>1200</v>
      </c>
      <c r="G314" s="49">
        <f>Tableau2[[#This Row],[P U]]*Tableau2[[#This Row],[Qte]]</f>
        <v>8400</v>
      </c>
      <c r="H314" s="70"/>
      <c r="I314" s="70">
        <v>7</v>
      </c>
      <c r="J314" s="70"/>
      <c r="K314" s="71"/>
      <c r="L314" s="70" t="str">
        <f t="shared" si="4"/>
        <v>NOVEMBRE</v>
      </c>
    </row>
    <row r="315" spans="1:12">
      <c r="A315" s="54">
        <v>41592</v>
      </c>
      <c r="B315" s="87">
        <v>13258</v>
      </c>
      <c r="C315" s="7" t="s">
        <v>179</v>
      </c>
      <c r="D315" s="7" t="s">
        <v>192</v>
      </c>
      <c r="E315" s="11">
        <v>1</v>
      </c>
      <c r="F315" s="49">
        <v>0</v>
      </c>
      <c r="G315" s="49">
        <f>Tableau2[[#This Row],[P U]]*Tableau2[[#This Row],[Qte]]</f>
        <v>0</v>
      </c>
      <c r="H315" s="70">
        <v>1</v>
      </c>
      <c r="I315" s="70"/>
      <c r="J315" s="70"/>
      <c r="K315" s="71"/>
      <c r="L315" s="70" t="str">
        <f t="shared" si="4"/>
        <v>NOVEMBRE</v>
      </c>
    </row>
    <row r="316" spans="1:12">
      <c r="A316" s="54">
        <v>41593</v>
      </c>
      <c r="B316" s="87">
        <v>1510</v>
      </c>
      <c r="C316" s="7" t="s">
        <v>280</v>
      </c>
      <c r="D316" s="7" t="s">
        <v>297</v>
      </c>
      <c r="E316" s="11">
        <v>1</v>
      </c>
      <c r="F316" s="49">
        <v>7000</v>
      </c>
      <c r="G316" s="49">
        <f>Tableau2[[#This Row],[P U]]*Tableau2[[#This Row],[Qte]]</f>
        <v>7000</v>
      </c>
      <c r="H316" s="70">
        <v>1</v>
      </c>
      <c r="I316" s="70"/>
      <c r="J316" s="70"/>
      <c r="K316" s="71"/>
      <c r="L316" s="70" t="str">
        <f t="shared" si="4"/>
        <v>NOVEMBRE</v>
      </c>
    </row>
    <row r="317" spans="1:12">
      <c r="A317" s="54">
        <v>41593</v>
      </c>
      <c r="B317" s="87">
        <v>1510</v>
      </c>
      <c r="C317" s="7" t="s">
        <v>4</v>
      </c>
      <c r="D317" s="7" t="s">
        <v>311</v>
      </c>
      <c r="E317" s="11">
        <v>1</v>
      </c>
      <c r="F317" s="49">
        <v>300</v>
      </c>
      <c r="G317" s="49">
        <f>Tableau2[[#This Row],[P U]]*Tableau2[[#This Row],[Qte]]</f>
        <v>300</v>
      </c>
      <c r="H317" s="70">
        <v>1</v>
      </c>
      <c r="I317" s="70"/>
      <c r="J317" s="70"/>
      <c r="K317" s="71"/>
      <c r="L317" s="70" t="str">
        <f t="shared" si="4"/>
        <v>NOVEMBRE</v>
      </c>
    </row>
    <row r="318" spans="1:12">
      <c r="A318" s="62">
        <v>41593</v>
      </c>
      <c r="B318" s="88">
        <v>1511</v>
      </c>
      <c r="C318" s="57" t="s">
        <v>280</v>
      </c>
      <c r="D318" s="57" t="s">
        <v>297</v>
      </c>
      <c r="E318" s="63">
        <v>1</v>
      </c>
      <c r="F318" s="69">
        <v>6700</v>
      </c>
      <c r="G318" s="49">
        <f>Tableau2[[#This Row],[P U]]*Tableau2[[#This Row],[Qte]]</f>
        <v>6700</v>
      </c>
      <c r="H318" s="72">
        <v>1</v>
      </c>
      <c r="I318" s="72"/>
      <c r="J318" s="72"/>
      <c r="K318" s="73"/>
      <c r="L318" s="70" t="str">
        <f t="shared" si="4"/>
        <v>NOVEMBRE</v>
      </c>
    </row>
    <row r="319" spans="1:12">
      <c r="A319" s="62">
        <v>41594</v>
      </c>
      <c r="B319" s="88">
        <v>1502</v>
      </c>
      <c r="C319" s="57" t="s">
        <v>98</v>
      </c>
      <c r="D319" s="57" t="s">
        <v>117</v>
      </c>
      <c r="E319" s="63">
        <v>1</v>
      </c>
      <c r="F319" s="69">
        <v>10400</v>
      </c>
      <c r="G319" s="49">
        <f>Tableau2[[#This Row],[P U]]*Tableau2[[#This Row],[Qte]]</f>
        <v>10400</v>
      </c>
      <c r="H319" s="72">
        <v>1</v>
      </c>
      <c r="I319" s="72"/>
      <c r="J319" s="72"/>
      <c r="K319" s="73"/>
      <c r="L319" s="70" t="str">
        <f t="shared" si="4"/>
        <v>NOVEMBRE</v>
      </c>
    </row>
    <row r="320" spans="1:12">
      <c r="A320" s="62">
        <v>41594</v>
      </c>
      <c r="B320" s="88">
        <v>1502</v>
      </c>
      <c r="C320" s="57" t="s">
        <v>243</v>
      </c>
      <c r="D320" s="57" t="s">
        <v>245</v>
      </c>
      <c r="E320" s="63">
        <v>1</v>
      </c>
      <c r="F320" s="69">
        <v>100</v>
      </c>
      <c r="G320" s="69">
        <f>Tableau2[[#This Row],[P U]]*Tableau2[[#This Row],[Qte]]</f>
        <v>100</v>
      </c>
      <c r="H320" s="72">
        <v>1</v>
      </c>
      <c r="I320" s="72"/>
      <c r="J320" s="72"/>
      <c r="K320" s="73"/>
      <c r="L320" s="70" t="str">
        <f t="shared" si="4"/>
        <v>NOVEMBRE</v>
      </c>
    </row>
    <row r="321" spans="1:12" s="9" customFormat="1">
      <c r="A321" s="62">
        <v>41594</v>
      </c>
      <c r="B321" s="88">
        <v>1512</v>
      </c>
      <c r="C321" s="57" t="s">
        <v>280</v>
      </c>
      <c r="D321" s="57" t="s">
        <v>296</v>
      </c>
      <c r="E321" s="63">
        <v>1</v>
      </c>
      <c r="F321" s="69">
        <v>2400</v>
      </c>
      <c r="G321" s="69">
        <f>Tableau2[[#This Row],[P U]]*Tableau2[[#This Row],[Qte]]</f>
        <v>2400</v>
      </c>
      <c r="H321" s="72">
        <v>1</v>
      </c>
      <c r="I321" s="72"/>
      <c r="J321" s="72"/>
      <c r="K321" s="73"/>
      <c r="L321" s="70" t="str">
        <f t="shared" si="4"/>
        <v>NOVEMBRE</v>
      </c>
    </row>
    <row r="322" spans="1:12">
      <c r="A322" s="62">
        <v>41594</v>
      </c>
      <c r="B322" s="88">
        <v>1514</v>
      </c>
      <c r="C322" s="57" t="s">
        <v>60</v>
      </c>
      <c r="D322" s="57" t="s">
        <v>320</v>
      </c>
      <c r="E322" s="63">
        <v>1</v>
      </c>
      <c r="F322" s="69">
        <v>7000</v>
      </c>
      <c r="G322" s="69">
        <f>Tableau2[[#This Row],[P U]]*Tableau2[[#This Row],[Qte]]</f>
        <v>7000</v>
      </c>
      <c r="H322" s="72">
        <v>1</v>
      </c>
      <c r="I322" s="72"/>
      <c r="J322" s="72"/>
      <c r="K322" s="73"/>
      <c r="L322" s="70" t="str">
        <f t="shared" ref="L322:L355" si="5">UPPER(TEXT(A322,"mmmm"))</f>
        <v>NOVEMBRE</v>
      </c>
    </row>
    <row r="323" spans="1:12" s="9" customFormat="1">
      <c r="A323" s="62">
        <v>41594</v>
      </c>
      <c r="B323" s="88">
        <v>1514</v>
      </c>
      <c r="C323" s="57" t="s">
        <v>4</v>
      </c>
      <c r="D323" s="57" t="s">
        <v>10</v>
      </c>
      <c r="E323" s="63">
        <v>1</v>
      </c>
      <c r="F323" s="69">
        <v>0</v>
      </c>
      <c r="G323" s="69">
        <f>Tableau2[[#This Row],[P U]]*Tableau2[[#This Row],[Qte]]</f>
        <v>0</v>
      </c>
      <c r="H323" s="72">
        <v>1</v>
      </c>
      <c r="I323" s="72"/>
      <c r="J323" s="72"/>
      <c r="K323" s="73"/>
      <c r="L323" s="70" t="str">
        <f t="shared" si="5"/>
        <v>NOVEMBRE</v>
      </c>
    </row>
    <row r="324" spans="1:12" s="9" customFormat="1">
      <c r="A324" s="62">
        <v>41594</v>
      </c>
      <c r="B324" s="88">
        <v>1514</v>
      </c>
      <c r="C324" s="57" t="s">
        <v>4</v>
      </c>
      <c r="D324" s="57" t="s">
        <v>13</v>
      </c>
      <c r="E324" s="63">
        <v>1</v>
      </c>
      <c r="F324" s="69">
        <v>100</v>
      </c>
      <c r="G324" s="69">
        <f>Tableau2[[#This Row],[P U]]*Tableau2[[#This Row],[Qte]]</f>
        <v>100</v>
      </c>
      <c r="H324" s="72">
        <v>1</v>
      </c>
      <c r="I324" s="72"/>
      <c r="J324" s="72"/>
      <c r="K324" s="73"/>
      <c r="L324" s="70" t="str">
        <f t="shared" si="5"/>
        <v>NOVEMBRE</v>
      </c>
    </row>
    <row r="325" spans="1:12" s="9" customFormat="1">
      <c r="A325" s="62">
        <v>41594</v>
      </c>
      <c r="B325" s="88">
        <v>1516</v>
      </c>
      <c r="C325" s="57" t="s">
        <v>280</v>
      </c>
      <c r="D325" s="57" t="s">
        <v>287</v>
      </c>
      <c r="E325" s="63">
        <v>1</v>
      </c>
      <c r="F325" s="69">
        <v>5600</v>
      </c>
      <c r="G325" s="69">
        <f>Tableau2[[#This Row],[P U]]*Tableau2[[#This Row],[Qte]]</f>
        <v>5600</v>
      </c>
      <c r="H325" s="72">
        <v>1</v>
      </c>
      <c r="I325" s="72"/>
      <c r="J325" s="72"/>
      <c r="K325" s="73"/>
      <c r="L325" s="70" t="str">
        <f t="shared" si="5"/>
        <v>NOVEMBRE</v>
      </c>
    </row>
    <row r="326" spans="1:12" s="9" customFormat="1">
      <c r="A326" s="62">
        <v>41594</v>
      </c>
      <c r="B326" s="88">
        <v>1516</v>
      </c>
      <c r="C326" s="57" t="s">
        <v>4</v>
      </c>
      <c r="D326" s="57" t="s">
        <v>24</v>
      </c>
      <c r="E326" s="63">
        <v>1</v>
      </c>
      <c r="F326" s="69">
        <v>400</v>
      </c>
      <c r="G326" s="69">
        <f>Tableau2[[#This Row],[P U]]*Tableau2[[#This Row],[Qte]]</f>
        <v>400</v>
      </c>
      <c r="H326" s="72">
        <v>1</v>
      </c>
      <c r="I326" s="72"/>
      <c r="J326" s="72"/>
      <c r="K326" s="73"/>
      <c r="L326" s="70" t="str">
        <f t="shared" si="5"/>
        <v>NOVEMBRE</v>
      </c>
    </row>
    <row r="327" spans="1:12" s="9" customFormat="1">
      <c r="A327" s="62">
        <v>41594</v>
      </c>
      <c r="B327" s="88">
        <v>1517</v>
      </c>
      <c r="C327" s="57" t="s">
        <v>195</v>
      </c>
      <c r="D327" s="57" t="s">
        <v>211</v>
      </c>
      <c r="E327" s="63">
        <v>1</v>
      </c>
      <c r="F327" s="69">
        <v>3100</v>
      </c>
      <c r="G327" s="69">
        <f>Tableau2[[#This Row],[P U]]*Tableau2[[#This Row],[Qte]]</f>
        <v>3100</v>
      </c>
      <c r="H327" s="72">
        <v>1</v>
      </c>
      <c r="I327" s="72"/>
      <c r="J327" s="72"/>
      <c r="K327" s="73"/>
      <c r="L327" s="70" t="str">
        <f t="shared" si="5"/>
        <v>NOVEMBRE</v>
      </c>
    </row>
    <row r="328" spans="1:12" s="9" customFormat="1">
      <c r="A328" s="62">
        <v>41594</v>
      </c>
      <c r="B328" s="88">
        <v>1518</v>
      </c>
      <c r="C328" s="57" t="s">
        <v>98</v>
      </c>
      <c r="D328" s="57" t="s">
        <v>111</v>
      </c>
      <c r="E328" s="63">
        <v>1</v>
      </c>
      <c r="F328" s="69">
        <v>3850</v>
      </c>
      <c r="G328" s="69">
        <f>Tableau2[[#This Row],[P U]]*Tableau2[[#This Row],[Qte]]</f>
        <v>3850</v>
      </c>
      <c r="H328" s="72">
        <v>1</v>
      </c>
      <c r="I328" s="72"/>
      <c r="J328" s="72"/>
      <c r="K328" s="73"/>
      <c r="L328" s="70" t="str">
        <f t="shared" si="5"/>
        <v>NOVEMBRE</v>
      </c>
    </row>
    <row r="329" spans="1:12" s="9" customFormat="1">
      <c r="A329" s="62">
        <v>41594</v>
      </c>
      <c r="B329" s="88">
        <v>1519</v>
      </c>
      <c r="C329" s="57" t="s">
        <v>98</v>
      </c>
      <c r="D329" s="57" t="s">
        <v>116</v>
      </c>
      <c r="E329" s="63">
        <v>1</v>
      </c>
      <c r="F329" s="69">
        <v>7400</v>
      </c>
      <c r="G329" s="69">
        <f>Tableau2[[#This Row],[P U]]*Tableau2[[#This Row],[Qte]]</f>
        <v>7400</v>
      </c>
      <c r="H329" s="72">
        <v>1</v>
      </c>
      <c r="I329" s="72"/>
      <c r="J329" s="72"/>
      <c r="K329" s="73"/>
      <c r="L329" s="70" t="str">
        <f t="shared" si="5"/>
        <v>NOVEMBRE</v>
      </c>
    </row>
    <row r="330" spans="1:12" s="9" customFormat="1">
      <c r="A330" s="62">
        <v>41594</v>
      </c>
      <c r="B330" s="88">
        <v>1519</v>
      </c>
      <c r="C330" s="57" t="s">
        <v>243</v>
      </c>
      <c r="D330" s="57" t="s">
        <v>245</v>
      </c>
      <c r="E330" s="63">
        <v>1</v>
      </c>
      <c r="F330" s="69">
        <v>100</v>
      </c>
      <c r="G330" s="69">
        <f>Tableau2[[#This Row],[P U]]*Tableau2[[#This Row],[Qte]]</f>
        <v>100</v>
      </c>
      <c r="H330" s="72">
        <v>1</v>
      </c>
      <c r="I330" s="72"/>
      <c r="J330" s="72"/>
      <c r="K330" s="73"/>
      <c r="L330" s="70" t="str">
        <f t="shared" si="5"/>
        <v>NOVEMBRE</v>
      </c>
    </row>
    <row r="331" spans="1:12" s="9" customFormat="1">
      <c r="A331" s="62">
        <v>41594</v>
      </c>
      <c r="B331" s="88">
        <v>1521</v>
      </c>
      <c r="C331" s="57" t="s">
        <v>98</v>
      </c>
      <c r="D331" s="57" t="s">
        <v>327</v>
      </c>
      <c r="E331" s="63">
        <v>1</v>
      </c>
      <c r="F331" s="69">
        <v>6600</v>
      </c>
      <c r="G331" s="69">
        <f>Tableau2[[#This Row],[P U]]*Tableau2[[#This Row],[Qte]]</f>
        <v>6600</v>
      </c>
      <c r="H331" s="72">
        <v>1</v>
      </c>
      <c r="I331" s="72"/>
      <c r="J331" s="72"/>
      <c r="K331" s="73"/>
      <c r="L331" s="70" t="str">
        <f t="shared" si="5"/>
        <v>NOVEMBRE</v>
      </c>
    </row>
    <row r="332" spans="1:12" s="9" customFormat="1">
      <c r="A332" s="62">
        <v>41596</v>
      </c>
      <c r="B332" s="88">
        <v>1522</v>
      </c>
      <c r="C332" s="57" t="s">
        <v>4</v>
      </c>
      <c r="D332" s="57" t="s">
        <v>307</v>
      </c>
      <c r="E332" s="63">
        <v>1</v>
      </c>
      <c r="F332" s="69">
        <v>200</v>
      </c>
      <c r="G332" s="69">
        <f>Tableau2[[#This Row],[P U]]*Tableau2[[#This Row],[Qte]]</f>
        <v>200</v>
      </c>
      <c r="H332" s="72">
        <v>1</v>
      </c>
      <c r="I332" s="72"/>
      <c r="J332" s="72"/>
      <c r="K332" s="73"/>
      <c r="L332" s="70" t="str">
        <f t="shared" si="5"/>
        <v>NOVEMBRE</v>
      </c>
    </row>
    <row r="333" spans="1:12" s="9" customFormat="1">
      <c r="A333" s="62">
        <v>41596</v>
      </c>
      <c r="B333" s="88">
        <v>1523</v>
      </c>
      <c r="C333" s="57" t="s">
        <v>98</v>
      </c>
      <c r="D333" s="57" t="s">
        <v>111</v>
      </c>
      <c r="E333" s="63">
        <v>1</v>
      </c>
      <c r="F333" s="69">
        <v>4000</v>
      </c>
      <c r="G333" s="69">
        <f>Tableau2[[#This Row],[P U]]*Tableau2[[#This Row],[Qte]]</f>
        <v>4000</v>
      </c>
      <c r="H333" s="72">
        <v>1</v>
      </c>
      <c r="I333" s="72"/>
      <c r="J333" s="72"/>
      <c r="K333" s="73"/>
      <c r="L333" s="70" t="str">
        <f t="shared" si="5"/>
        <v>NOVEMBRE</v>
      </c>
    </row>
    <row r="334" spans="1:12" s="9" customFormat="1">
      <c r="A334" s="62">
        <v>41596</v>
      </c>
      <c r="B334" s="88">
        <v>1523</v>
      </c>
      <c r="C334" s="57" t="s">
        <v>71</v>
      </c>
      <c r="D334" s="57" t="s">
        <v>523</v>
      </c>
      <c r="E334" s="63">
        <v>1</v>
      </c>
      <c r="F334" s="69">
        <v>250</v>
      </c>
      <c r="G334" s="69">
        <f>Tableau2[[#This Row],[P U]]*Tableau2[[#This Row],[Qte]]</f>
        <v>250</v>
      </c>
      <c r="H334" s="72">
        <v>1</v>
      </c>
      <c r="I334" s="72"/>
      <c r="J334" s="72"/>
      <c r="K334" s="73"/>
      <c r="L334" s="70" t="str">
        <f t="shared" si="5"/>
        <v>NOVEMBRE</v>
      </c>
    </row>
    <row r="335" spans="1:12" s="9" customFormat="1">
      <c r="A335" s="62">
        <v>41596</v>
      </c>
      <c r="B335" s="88">
        <v>1523</v>
      </c>
      <c r="C335" s="57" t="s">
        <v>243</v>
      </c>
      <c r="D335" s="57" t="s">
        <v>244</v>
      </c>
      <c r="E335" s="63">
        <v>1</v>
      </c>
      <c r="F335" s="69">
        <v>100</v>
      </c>
      <c r="G335" s="69">
        <f>Tableau2[[#This Row],[P U]]*Tableau2[[#This Row],[Qte]]</f>
        <v>100</v>
      </c>
      <c r="H335" s="72">
        <v>1</v>
      </c>
      <c r="I335" s="72"/>
      <c r="J335" s="72"/>
      <c r="K335" s="73"/>
      <c r="L335" s="70" t="str">
        <f t="shared" si="5"/>
        <v>NOVEMBRE</v>
      </c>
    </row>
    <row r="336" spans="1:12" s="9" customFormat="1">
      <c r="A336" s="62">
        <v>41596</v>
      </c>
      <c r="B336" s="88">
        <v>1513</v>
      </c>
      <c r="C336" s="57" t="s">
        <v>220</v>
      </c>
      <c r="D336" s="57" t="s">
        <v>237</v>
      </c>
      <c r="E336" s="63">
        <v>1</v>
      </c>
      <c r="F336" s="69">
        <v>7300</v>
      </c>
      <c r="G336" s="69">
        <f>Tableau2[[#This Row],[P U]]*Tableau2[[#This Row],[Qte]]</f>
        <v>7300</v>
      </c>
      <c r="H336" s="72">
        <v>1</v>
      </c>
      <c r="I336" s="72"/>
      <c r="J336" s="72"/>
      <c r="K336" s="73"/>
      <c r="L336" s="70" t="str">
        <f t="shared" si="5"/>
        <v>NOVEMBRE</v>
      </c>
    </row>
    <row r="337" spans="1:12" s="9" customFormat="1">
      <c r="A337" s="62">
        <v>41596</v>
      </c>
      <c r="B337" s="88">
        <v>1513</v>
      </c>
      <c r="C337" s="57" t="s">
        <v>4</v>
      </c>
      <c r="D337" s="57" t="s">
        <v>6</v>
      </c>
      <c r="E337" s="63">
        <v>1</v>
      </c>
      <c r="F337" s="69">
        <v>0</v>
      </c>
      <c r="G337" s="69">
        <f>Tableau2[[#This Row],[P U]]*Tableau2[[#This Row],[Qte]]</f>
        <v>0</v>
      </c>
      <c r="H337" s="72">
        <v>1</v>
      </c>
      <c r="I337" s="72"/>
      <c r="J337" s="72"/>
      <c r="K337" s="73"/>
      <c r="L337" s="70" t="str">
        <f t="shared" si="5"/>
        <v>NOVEMBRE</v>
      </c>
    </row>
    <row r="338" spans="1:12" s="9" customFormat="1">
      <c r="A338" s="62">
        <v>41596</v>
      </c>
      <c r="B338" s="88">
        <v>13259</v>
      </c>
      <c r="C338" s="57" t="s">
        <v>98</v>
      </c>
      <c r="D338" s="57" t="s">
        <v>110</v>
      </c>
      <c r="E338" s="63">
        <v>10</v>
      </c>
      <c r="F338" s="69">
        <v>3050</v>
      </c>
      <c r="G338" s="69">
        <f>Tableau2[[#This Row],[P U]]*Tableau2[[#This Row],[Qte]]</f>
        <v>30500</v>
      </c>
      <c r="H338" s="72">
        <v>10</v>
      </c>
      <c r="I338" s="72"/>
      <c r="J338" s="72"/>
      <c r="K338" s="73"/>
      <c r="L338" s="70" t="str">
        <f t="shared" si="5"/>
        <v>NOVEMBRE</v>
      </c>
    </row>
    <row r="339" spans="1:12" s="9" customFormat="1">
      <c r="A339" s="62">
        <v>41596</v>
      </c>
      <c r="B339" s="88">
        <v>13261</v>
      </c>
      <c r="C339" s="57" t="s">
        <v>195</v>
      </c>
      <c r="D339" s="57" t="s">
        <v>197</v>
      </c>
      <c r="E339" s="63">
        <v>100</v>
      </c>
      <c r="F339" s="69">
        <v>2800</v>
      </c>
      <c r="G339" s="69">
        <f>Tableau2[[#This Row],[P U]]*Tableau2[[#This Row],[Qte]]</f>
        <v>280000</v>
      </c>
      <c r="H339" s="72">
        <v>100</v>
      </c>
      <c r="I339" s="72"/>
      <c r="J339" s="72"/>
      <c r="K339" s="73"/>
      <c r="L339" s="70" t="str">
        <f t="shared" si="5"/>
        <v>NOVEMBRE</v>
      </c>
    </row>
    <row r="340" spans="1:12">
      <c r="A340" s="62">
        <v>41597</v>
      </c>
      <c r="B340" s="88">
        <v>1520</v>
      </c>
      <c r="C340" s="57" t="s">
        <v>98</v>
      </c>
      <c r="D340" s="57" t="s">
        <v>118</v>
      </c>
      <c r="E340" s="63">
        <v>2</v>
      </c>
      <c r="F340" s="69">
        <v>15000</v>
      </c>
      <c r="G340" s="69">
        <f>Tableau2[[#This Row],[P U]]*Tableau2[[#This Row],[Qte]]</f>
        <v>30000</v>
      </c>
      <c r="H340" s="72">
        <v>2</v>
      </c>
      <c r="I340" s="72"/>
      <c r="J340" s="72"/>
      <c r="K340" s="73"/>
      <c r="L340" s="70" t="str">
        <f t="shared" si="5"/>
        <v>NOVEMBRE</v>
      </c>
    </row>
    <row r="341" spans="1:12">
      <c r="A341" s="62">
        <v>41597</v>
      </c>
      <c r="B341" s="88">
        <v>1520</v>
      </c>
      <c r="C341" s="57" t="s">
        <v>243</v>
      </c>
      <c r="D341" s="57" t="s">
        <v>253</v>
      </c>
      <c r="E341" s="63">
        <v>2</v>
      </c>
      <c r="F341" s="69">
        <v>0</v>
      </c>
      <c r="G341" s="69">
        <f>Tableau2[[#This Row],[P U]]*Tableau2[[#This Row],[Qte]]</f>
        <v>0</v>
      </c>
      <c r="H341" s="72">
        <v>2</v>
      </c>
      <c r="I341" s="72"/>
      <c r="J341" s="72"/>
      <c r="K341" s="73"/>
      <c r="L341" s="70" t="str">
        <f t="shared" si="5"/>
        <v>NOVEMBRE</v>
      </c>
    </row>
    <row r="342" spans="1:12">
      <c r="A342" s="62">
        <v>41597</v>
      </c>
      <c r="B342" s="88">
        <v>1524</v>
      </c>
      <c r="C342" s="57" t="s">
        <v>243</v>
      </c>
      <c r="D342" s="57" t="s">
        <v>264</v>
      </c>
      <c r="E342" s="63">
        <v>1</v>
      </c>
      <c r="F342" s="69">
        <v>200</v>
      </c>
      <c r="G342" s="69">
        <f>Tableau2[[#This Row],[P U]]*Tableau2[[#This Row],[Qte]]</f>
        <v>200</v>
      </c>
      <c r="H342" s="72">
        <v>1</v>
      </c>
      <c r="I342" s="72"/>
      <c r="J342" s="72"/>
      <c r="K342" s="73"/>
      <c r="L342" s="70" t="str">
        <f t="shared" si="5"/>
        <v>NOVEMBRE</v>
      </c>
    </row>
    <row r="343" spans="1:12">
      <c r="A343" s="62">
        <v>41597</v>
      </c>
      <c r="B343" s="88">
        <v>1525</v>
      </c>
      <c r="C343" s="57" t="s">
        <v>4</v>
      </c>
      <c r="D343" s="57" t="s">
        <v>34</v>
      </c>
      <c r="E343" s="63">
        <v>1</v>
      </c>
      <c r="F343" s="69">
        <v>170</v>
      </c>
      <c r="G343" s="69">
        <f>Tableau2[[#This Row],[P U]]*Tableau2[[#This Row],[Qte]]</f>
        <v>170</v>
      </c>
      <c r="H343" s="72">
        <v>1</v>
      </c>
      <c r="I343" s="72"/>
      <c r="J343" s="72"/>
      <c r="K343" s="73"/>
      <c r="L343" s="70" t="str">
        <f t="shared" si="5"/>
        <v>NOVEMBRE</v>
      </c>
    </row>
    <row r="344" spans="1:12">
      <c r="A344" s="62">
        <v>41597</v>
      </c>
      <c r="B344" s="88">
        <v>1526</v>
      </c>
      <c r="C344" s="57" t="s">
        <v>60</v>
      </c>
      <c r="D344" s="57" t="s">
        <v>319</v>
      </c>
      <c r="E344" s="63">
        <v>1</v>
      </c>
      <c r="F344" s="69">
        <v>8200</v>
      </c>
      <c r="G344" s="69">
        <f>Tableau2[[#This Row],[P U]]*Tableau2[[#This Row],[Qte]]</f>
        <v>8200</v>
      </c>
      <c r="H344" s="72">
        <v>1</v>
      </c>
      <c r="I344" s="72"/>
      <c r="J344" s="72"/>
      <c r="K344" s="73"/>
      <c r="L344" s="70" t="str">
        <f t="shared" si="5"/>
        <v>NOVEMBRE</v>
      </c>
    </row>
    <row r="345" spans="1:12">
      <c r="A345" s="62">
        <v>41597</v>
      </c>
      <c r="B345" s="88">
        <v>1526</v>
      </c>
      <c r="C345" s="57" t="s">
        <v>60</v>
      </c>
      <c r="D345" s="57" t="s">
        <v>66</v>
      </c>
      <c r="E345" s="63">
        <v>1</v>
      </c>
      <c r="F345" s="69">
        <v>5000</v>
      </c>
      <c r="G345" s="69">
        <f>Tableau2[[#This Row],[P U]]*Tableau2[[#This Row],[Qte]]</f>
        <v>5000</v>
      </c>
      <c r="H345" s="72">
        <v>1</v>
      </c>
      <c r="I345" s="72"/>
      <c r="J345" s="72"/>
      <c r="K345" s="73"/>
      <c r="L345" s="70" t="str">
        <f t="shared" si="5"/>
        <v>NOVEMBRE</v>
      </c>
    </row>
    <row r="346" spans="1:12">
      <c r="A346" s="62">
        <v>41597</v>
      </c>
      <c r="B346" s="88">
        <v>1526</v>
      </c>
      <c r="C346" s="57" t="s">
        <v>4</v>
      </c>
      <c r="D346" s="57" t="s">
        <v>10</v>
      </c>
      <c r="E346" s="63">
        <v>1</v>
      </c>
      <c r="F346" s="69">
        <v>0</v>
      </c>
      <c r="G346" s="69">
        <f>Tableau2[[#This Row],[P U]]*Tableau2[[#This Row],[Qte]]</f>
        <v>0</v>
      </c>
      <c r="H346" s="72">
        <v>1</v>
      </c>
      <c r="I346" s="72"/>
      <c r="J346" s="72"/>
      <c r="K346" s="73"/>
      <c r="L346" s="70" t="str">
        <f t="shared" si="5"/>
        <v>NOVEMBRE</v>
      </c>
    </row>
    <row r="347" spans="1:12">
      <c r="A347" s="62">
        <v>41597</v>
      </c>
      <c r="B347" s="88">
        <v>1526</v>
      </c>
      <c r="C347" s="57" t="s">
        <v>4</v>
      </c>
      <c r="D347" s="57" t="s">
        <v>12</v>
      </c>
      <c r="E347" s="63">
        <v>1</v>
      </c>
      <c r="F347" s="69">
        <v>0</v>
      </c>
      <c r="G347" s="69">
        <f>Tableau2[[#This Row],[P U]]*Tableau2[[#This Row],[Qte]]</f>
        <v>0</v>
      </c>
      <c r="H347" s="72">
        <v>1</v>
      </c>
      <c r="I347" s="72"/>
      <c r="J347" s="72"/>
      <c r="K347" s="73"/>
      <c r="L347" s="70" t="str">
        <f t="shared" si="5"/>
        <v>NOVEMBRE</v>
      </c>
    </row>
    <row r="348" spans="1:12">
      <c r="A348" s="62">
        <v>41597</v>
      </c>
      <c r="B348" s="88">
        <v>1526</v>
      </c>
      <c r="C348" s="57" t="s">
        <v>4</v>
      </c>
      <c r="D348" s="57" t="s">
        <v>14</v>
      </c>
      <c r="E348" s="63">
        <v>1</v>
      </c>
      <c r="F348" s="69">
        <v>0</v>
      </c>
      <c r="G348" s="69">
        <f>Tableau2[[#This Row],[P U]]*Tableau2[[#This Row],[Qte]]</f>
        <v>0</v>
      </c>
      <c r="H348" s="72">
        <v>1</v>
      </c>
      <c r="I348" s="72"/>
      <c r="J348" s="72"/>
      <c r="K348" s="73"/>
      <c r="L348" s="70" t="str">
        <f t="shared" si="5"/>
        <v>NOVEMBRE</v>
      </c>
    </row>
    <row r="349" spans="1:12">
      <c r="A349" s="62">
        <v>41597</v>
      </c>
      <c r="B349" s="88">
        <v>1526</v>
      </c>
      <c r="C349" s="57" t="s">
        <v>4</v>
      </c>
      <c r="D349" s="57" t="s">
        <v>13</v>
      </c>
      <c r="E349" s="63">
        <v>1</v>
      </c>
      <c r="F349" s="69">
        <v>0</v>
      </c>
      <c r="G349" s="69">
        <f>Tableau2[[#This Row],[P U]]*Tableau2[[#This Row],[Qte]]</f>
        <v>0</v>
      </c>
      <c r="H349" s="72">
        <v>1</v>
      </c>
      <c r="I349" s="72"/>
      <c r="J349" s="72"/>
      <c r="K349" s="73"/>
      <c r="L349" s="70" t="str">
        <f t="shared" si="5"/>
        <v>NOVEMBRE</v>
      </c>
    </row>
    <row r="350" spans="1:12">
      <c r="A350" s="62">
        <v>41598</v>
      </c>
      <c r="B350" s="88">
        <v>1527</v>
      </c>
      <c r="C350" s="57" t="s">
        <v>98</v>
      </c>
      <c r="D350" s="57" t="s">
        <v>118</v>
      </c>
      <c r="E350" s="63">
        <v>1</v>
      </c>
      <c r="F350" s="69">
        <v>15100</v>
      </c>
      <c r="G350" s="69">
        <f>Tableau2[[#This Row],[P U]]*Tableau2[[#This Row],[Qte]]</f>
        <v>15100</v>
      </c>
      <c r="H350" s="72">
        <v>1</v>
      </c>
      <c r="I350" s="72"/>
      <c r="J350" s="72"/>
      <c r="K350" s="73"/>
      <c r="L350" s="70" t="str">
        <f t="shared" si="5"/>
        <v>NOVEMBRE</v>
      </c>
    </row>
    <row r="351" spans="1:12">
      <c r="A351" s="62">
        <v>41598</v>
      </c>
      <c r="B351" s="88">
        <v>1527</v>
      </c>
      <c r="C351" s="57" t="s">
        <v>243</v>
      </c>
      <c r="D351" s="57" t="s">
        <v>253</v>
      </c>
      <c r="E351" s="63">
        <v>1</v>
      </c>
      <c r="F351" s="69">
        <v>0</v>
      </c>
      <c r="G351" s="69">
        <f>Tableau2[[#This Row],[P U]]*Tableau2[[#This Row],[Qte]]</f>
        <v>0</v>
      </c>
      <c r="H351" s="72">
        <v>1</v>
      </c>
      <c r="I351" s="72"/>
      <c r="J351" s="72"/>
      <c r="K351" s="73"/>
      <c r="L351" s="70" t="str">
        <f t="shared" si="5"/>
        <v>NOVEMBRE</v>
      </c>
    </row>
    <row r="352" spans="1:12">
      <c r="A352" s="62">
        <v>41598</v>
      </c>
      <c r="B352" s="88">
        <v>1528</v>
      </c>
      <c r="C352" s="57" t="s">
        <v>98</v>
      </c>
      <c r="D352" s="57" t="s">
        <v>111</v>
      </c>
      <c r="E352" s="63">
        <v>1</v>
      </c>
      <c r="F352" s="69">
        <v>3850</v>
      </c>
      <c r="G352" s="69">
        <f>Tableau2[[#This Row],[P U]]*Tableau2[[#This Row],[Qte]]</f>
        <v>3850</v>
      </c>
      <c r="H352" s="72">
        <v>1</v>
      </c>
      <c r="I352" s="72"/>
      <c r="J352" s="72"/>
      <c r="K352" s="73"/>
      <c r="L352" s="70" t="str">
        <f t="shared" si="5"/>
        <v>NOVEMBRE</v>
      </c>
    </row>
    <row r="353" spans="1:12">
      <c r="A353" s="62">
        <v>41598</v>
      </c>
      <c r="B353" s="88">
        <v>1528</v>
      </c>
      <c r="C353" s="57" t="s">
        <v>243</v>
      </c>
      <c r="D353" s="57" t="s">
        <v>244</v>
      </c>
      <c r="E353" s="63">
        <v>1</v>
      </c>
      <c r="F353" s="69"/>
      <c r="G353" s="69">
        <f>Tableau2[[#This Row],[P U]]*Tableau2[[#This Row],[Qte]]</f>
        <v>0</v>
      </c>
      <c r="H353" s="72">
        <v>1</v>
      </c>
      <c r="I353" s="72"/>
      <c r="J353" s="72"/>
      <c r="K353" s="73"/>
      <c r="L353" s="70" t="str">
        <f t="shared" si="5"/>
        <v>NOVEMBRE</v>
      </c>
    </row>
    <row r="354" spans="1:12">
      <c r="A354" s="62">
        <v>41598</v>
      </c>
      <c r="B354" s="88">
        <v>1529</v>
      </c>
      <c r="C354" s="57" t="s">
        <v>220</v>
      </c>
      <c r="D354" s="57" t="s">
        <v>221</v>
      </c>
      <c r="E354" s="63">
        <v>1</v>
      </c>
      <c r="F354" s="69">
        <v>3900</v>
      </c>
      <c r="G354" s="69">
        <f>Tableau2[[#This Row],[P U]]*Tableau2[[#This Row],[Qte]]</f>
        <v>3900</v>
      </c>
      <c r="H354" s="72">
        <v>1</v>
      </c>
      <c r="I354" s="72"/>
      <c r="J354" s="72"/>
      <c r="K354" s="73"/>
      <c r="L354" s="70" t="str">
        <f t="shared" si="5"/>
        <v>NOVEMBRE</v>
      </c>
    </row>
    <row r="355" spans="1:12">
      <c r="A355" s="62">
        <v>41598</v>
      </c>
      <c r="B355" s="88">
        <v>1529</v>
      </c>
      <c r="C355" s="57" t="s">
        <v>4</v>
      </c>
      <c r="D355" s="57" t="s">
        <v>6</v>
      </c>
      <c r="E355" s="63">
        <v>3</v>
      </c>
      <c r="F355" s="69"/>
      <c r="G355" s="69">
        <f>Tableau2[[#This Row],[P U]]*Tableau2[[#This Row],[Qte]]</f>
        <v>0</v>
      </c>
      <c r="H355" s="72">
        <v>3</v>
      </c>
      <c r="I355" s="72"/>
      <c r="J355" s="72"/>
      <c r="K355" s="73"/>
      <c r="L355" s="72" t="str">
        <f t="shared" si="5"/>
        <v>NOVEMBRE</v>
      </c>
    </row>
    <row r="356" spans="1:12">
      <c r="A356" s="62">
        <v>41598</v>
      </c>
      <c r="B356" s="110">
        <v>1515</v>
      </c>
      <c r="C356" s="57" t="s">
        <v>98</v>
      </c>
      <c r="D356" s="57" t="s">
        <v>118</v>
      </c>
      <c r="E356" s="63">
        <v>1</v>
      </c>
      <c r="F356" s="69">
        <v>15590</v>
      </c>
      <c r="G356" s="69">
        <f>Tableau2[[#This Row],[P U]]*Tableau2[[#This Row],[Qte]]</f>
        <v>15590</v>
      </c>
      <c r="H356" s="72">
        <v>1</v>
      </c>
      <c r="I356" s="72"/>
      <c r="J356" s="72"/>
      <c r="K356" s="73"/>
      <c r="L356" s="72" t="str">
        <f t="shared" ref="L356:L362" si="6">UPPER(TEXT(A356,"mmmm"))</f>
        <v>NOVEMBRE</v>
      </c>
    </row>
    <row r="357" spans="1:12">
      <c r="A357" s="62">
        <v>41598</v>
      </c>
      <c r="B357" s="110">
        <v>1532</v>
      </c>
      <c r="C357" s="57" t="s">
        <v>280</v>
      </c>
      <c r="D357" s="57" t="s">
        <v>287</v>
      </c>
      <c r="E357" s="63">
        <v>1</v>
      </c>
      <c r="F357" s="69">
        <v>5600</v>
      </c>
      <c r="G357" s="69">
        <f>Tableau2[[#This Row],[P U]]*Tableau2[[#This Row],[Qte]]</f>
        <v>5600</v>
      </c>
      <c r="H357" s="72">
        <v>1</v>
      </c>
      <c r="I357" s="72"/>
      <c r="J357" s="72"/>
      <c r="K357" s="73"/>
      <c r="L357" s="72" t="str">
        <f t="shared" si="6"/>
        <v>NOVEMBRE</v>
      </c>
    </row>
    <row r="358" spans="1:12">
      <c r="A358" s="62">
        <v>41598</v>
      </c>
      <c r="B358" s="110">
        <v>1532</v>
      </c>
      <c r="C358" s="57" t="s">
        <v>4</v>
      </c>
      <c r="D358" s="57" t="s">
        <v>24</v>
      </c>
      <c r="E358" s="63">
        <v>1</v>
      </c>
      <c r="F358" s="69">
        <v>400</v>
      </c>
      <c r="G358" s="69">
        <f>Tableau2[[#This Row],[P U]]*Tableau2[[#This Row],[Qte]]</f>
        <v>400</v>
      </c>
      <c r="H358" s="72">
        <v>1</v>
      </c>
      <c r="I358" s="72"/>
      <c r="J358" s="72"/>
      <c r="K358" s="73"/>
      <c r="L358" s="72" t="str">
        <f t="shared" si="6"/>
        <v>NOVEMBRE</v>
      </c>
    </row>
    <row r="359" spans="1:12">
      <c r="A359" s="62">
        <v>41598</v>
      </c>
      <c r="B359" s="110">
        <v>13262</v>
      </c>
      <c r="C359" s="57" t="s">
        <v>195</v>
      </c>
      <c r="D359" s="57" t="s">
        <v>196</v>
      </c>
      <c r="E359" s="63">
        <v>5</v>
      </c>
      <c r="F359" s="69">
        <v>1200</v>
      </c>
      <c r="G359" s="69">
        <f>Tableau2[[#This Row],[P U]]*Tableau2[[#This Row],[Qte]]</f>
        <v>6000</v>
      </c>
      <c r="H359" s="72"/>
      <c r="I359" s="72">
        <v>5</v>
      </c>
      <c r="J359" s="72"/>
      <c r="K359" s="73"/>
      <c r="L359" s="72" t="str">
        <f t="shared" si="6"/>
        <v>NOVEMBRE</v>
      </c>
    </row>
    <row r="360" spans="1:12">
      <c r="A360" s="62">
        <v>41598</v>
      </c>
      <c r="B360" s="110">
        <v>13264</v>
      </c>
      <c r="C360" s="57" t="s">
        <v>195</v>
      </c>
      <c r="D360" s="57" t="s">
        <v>196</v>
      </c>
      <c r="E360" s="63">
        <v>5</v>
      </c>
      <c r="F360" s="69">
        <v>1200</v>
      </c>
      <c r="G360" s="69">
        <f>Tableau2[[#This Row],[P U]]*Tableau2[[#This Row],[Qte]]</f>
        <v>6000</v>
      </c>
      <c r="H360" s="72">
        <v>5</v>
      </c>
      <c r="I360" s="72"/>
      <c r="J360" s="72"/>
      <c r="K360" s="73"/>
      <c r="L360" s="72" t="str">
        <f t="shared" si="6"/>
        <v>NOVEMBRE</v>
      </c>
    </row>
    <row r="361" spans="1:12">
      <c r="A361" s="62">
        <v>41598</v>
      </c>
      <c r="B361" s="110">
        <v>13264</v>
      </c>
      <c r="C361" s="57" t="s">
        <v>98</v>
      </c>
      <c r="D361" s="57" t="s">
        <v>101</v>
      </c>
      <c r="E361" s="63">
        <v>1</v>
      </c>
      <c r="F361" s="69">
        <v>2200</v>
      </c>
      <c r="G361" s="69">
        <f>Tableau2[[#This Row],[P U]]*Tableau2[[#This Row],[Qte]]</f>
        <v>2200</v>
      </c>
      <c r="H361" s="72">
        <v>1</v>
      </c>
      <c r="I361" s="72"/>
      <c r="J361" s="72"/>
      <c r="K361" s="73"/>
      <c r="L361" s="72" t="str">
        <f t="shared" si="6"/>
        <v>NOVEMBRE</v>
      </c>
    </row>
    <row r="362" spans="1:12">
      <c r="A362" s="62">
        <v>41598</v>
      </c>
      <c r="B362" s="110">
        <v>13265</v>
      </c>
      <c r="C362" s="57" t="s">
        <v>280</v>
      </c>
      <c r="D362" s="57" t="s">
        <v>283</v>
      </c>
      <c r="E362" s="63">
        <v>1</v>
      </c>
      <c r="F362" s="69">
        <v>2500</v>
      </c>
      <c r="G362" s="69">
        <f>Tableau2[[#This Row],[P U]]*Tableau2[[#This Row],[Qte]]</f>
        <v>2500</v>
      </c>
      <c r="H362" s="72">
        <v>1</v>
      </c>
      <c r="I362" s="72"/>
      <c r="J362" s="72"/>
      <c r="K362" s="73"/>
      <c r="L362" s="72" t="str">
        <f t="shared" si="6"/>
        <v>NOVEMBRE</v>
      </c>
    </row>
    <row r="363" spans="1:12">
      <c r="A363" s="62">
        <v>41599</v>
      </c>
      <c r="B363" s="110">
        <v>1533</v>
      </c>
      <c r="C363" s="57" t="s">
        <v>156</v>
      </c>
      <c r="D363" s="57" t="s">
        <v>158</v>
      </c>
      <c r="E363" s="63">
        <v>1</v>
      </c>
      <c r="F363" s="69">
        <v>700</v>
      </c>
      <c r="G363" s="69">
        <f>Tableau2[[#This Row],[P U]]*Tableau2[[#This Row],[Qte]]</f>
        <v>700</v>
      </c>
      <c r="H363" s="72">
        <v>1</v>
      </c>
      <c r="I363" s="72"/>
      <c r="J363" s="72"/>
      <c r="K363" s="73"/>
      <c r="L363" s="72" t="str">
        <f t="shared" ref="L363:L371" si="7">UPPER(TEXT(A363,"mmmm"))</f>
        <v>NOVEMBRE</v>
      </c>
    </row>
    <row r="364" spans="1:12">
      <c r="A364" s="62">
        <v>41599</v>
      </c>
      <c r="B364" s="110">
        <v>1535</v>
      </c>
      <c r="C364" s="57" t="s">
        <v>4</v>
      </c>
      <c r="D364" s="57" t="s">
        <v>27</v>
      </c>
      <c r="E364" s="63">
        <v>1</v>
      </c>
      <c r="F364" s="69">
        <v>200</v>
      </c>
      <c r="G364" s="69">
        <f>Tableau2[[#This Row],[P U]]*Tableau2[[#This Row],[Qte]]</f>
        <v>200</v>
      </c>
      <c r="H364" s="72">
        <v>1</v>
      </c>
      <c r="I364" s="72"/>
      <c r="J364" s="72"/>
      <c r="K364" s="73"/>
      <c r="L364" s="72" t="str">
        <f t="shared" si="7"/>
        <v>NOVEMBRE</v>
      </c>
    </row>
    <row r="365" spans="1:12">
      <c r="A365" s="62">
        <v>41599</v>
      </c>
      <c r="B365" s="110">
        <v>1536</v>
      </c>
      <c r="C365" s="57" t="s">
        <v>98</v>
      </c>
      <c r="D365" s="57" t="s">
        <v>106</v>
      </c>
      <c r="E365" s="63">
        <v>1</v>
      </c>
      <c r="F365" s="69">
        <v>5100</v>
      </c>
      <c r="G365" s="69">
        <f>Tableau2[[#This Row],[P U]]*Tableau2[[#This Row],[Qte]]</f>
        <v>5100</v>
      </c>
      <c r="H365" s="72">
        <v>1</v>
      </c>
      <c r="I365" s="72"/>
      <c r="J365" s="72"/>
      <c r="K365" s="73"/>
      <c r="L365" s="72" t="str">
        <f t="shared" si="7"/>
        <v>NOVEMBRE</v>
      </c>
    </row>
    <row r="366" spans="1:12">
      <c r="A366" s="62">
        <v>41599</v>
      </c>
      <c r="B366" s="110">
        <v>1536</v>
      </c>
      <c r="C366" s="57" t="s">
        <v>243</v>
      </c>
      <c r="D366" s="57" t="s">
        <v>244</v>
      </c>
      <c r="E366" s="63">
        <v>1</v>
      </c>
      <c r="F366" s="69">
        <v>100</v>
      </c>
      <c r="G366" s="69">
        <f>Tableau2[[#This Row],[P U]]*Tableau2[[#This Row],[Qte]]</f>
        <v>100</v>
      </c>
      <c r="H366" s="72">
        <v>1</v>
      </c>
      <c r="I366" s="72"/>
      <c r="J366" s="72"/>
      <c r="K366" s="73"/>
      <c r="L366" s="72" t="str">
        <f t="shared" si="7"/>
        <v>NOVEMBRE</v>
      </c>
    </row>
    <row r="367" spans="1:12">
      <c r="A367" s="62">
        <v>41599</v>
      </c>
      <c r="B367" s="110">
        <v>1537</v>
      </c>
      <c r="C367" s="57" t="s">
        <v>132</v>
      </c>
      <c r="D367" s="57" t="s">
        <v>145</v>
      </c>
      <c r="E367" s="63">
        <v>1</v>
      </c>
      <c r="F367" s="69">
        <v>1100</v>
      </c>
      <c r="G367" s="69">
        <f>Tableau2[[#This Row],[P U]]*Tableau2[[#This Row],[Qte]]</f>
        <v>1100</v>
      </c>
      <c r="H367" s="72">
        <v>1</v>
      </c>
      <c r="I367" s="72"/>
      <c r="J367" s="72"/>
      <c r="K367" s="73"/>
      <c r="L367" s="72" t="str">
        <f t="shared" si="7"/>
        <v>NOVEMBRE</v>
      </c>
    </row>
    <row r="368" spans="1:12">
      <c r="A368" s="62">
        <v>41599</v>
      </c>
      <c r="B368" s="110">
        <v>1540</v>
      </c>
      <c r="C368" s="57" t="s">
        <v>4</v>
      </c>
      <c r="D368" s="57" t="s">
        <v>19</v>
      </c>
      <c r="E368" s="63">
        <v>1</v>
      </c>
      <c r="F368" s="69">
        <v>150</v>
      </c>
      <c r="G368" s="69">
        <f>Tableau2[[#This Row],[P U]]*Tableau2[[#This Row],[Qte]]</f>
        <v>150</v>
      </c>
      <c r="H368" s="72">
        <v>1</v>
      </c>
      <c r="I368" s="72"/>
      <c r="J368" s="72"/>
      <c r="K368" s="73"/>
      <c r="L368" s="72" t="str">
        <f t="shared" si="7"/>
        <v>NOVEMBRE</v>
      </c>
    </row>
    <row r="369" spans="1:12">
      <c r="A369" s="62">
        <v>41599</v>
      </c>
      <c r="B369" s="110">
        <v>13266</v>
      </c>
      <c r="C369" s="57" t="s">
        <v>98</v>
      </c>
      <c r="D369" s="57" t="s">
        <v>115</v>
      </c>
      <c r="E369" s="63">
        <v>3</v>
      </c>
      <c r="F369" s="69">
        <v>5050</v>
      </c>
      <c r="G369" s="69">
        <f>Tableau2[[#This Row],[P U]]*Tableau2[[#This Row],[Qte]]</f>
        <v>15150</v>
      </c>
      <c r="H369" s="72">
        <v>3</v>
      </c>
      <c r="I369" s="72"/>
      <c r="J369" s="72"/>
      <c r="K369" s="73"/>
      <c r="L369" s="72" t="str">
        <f t="shared" si="7"/>
        <v>NOVEMBRE</v>
      </c>
    </row>
    <row r="370" spans="1:12">
      <c r="A370" s="62">
        <v>41599</v>
      </c>
      <c r="B370" s="110">
        <v>13267</v>
      </c>
      <c r="C370" s="57" t="s">
        <v>98</v>
      </c>
      <c r="D370" s="57" t="s">
        <v>115</v>
      </c>
      <c r="E370" s="63">
        <v>1</v>
      </c>
      <c r="F370" s="69">
        <v>5000</v>
      </c>
      <c r="G370" s="69">
        <f>Tableau2[[#This Row],[P U]]*Tableau2[[#This Row],[Qte]]</f>
        <v>5000</v>
      </c>
      <c r="H370" s="72">
        <v>1</v>
      </c>
      <c r="I370" s="72"/>
      <c r="J370" s="72"/>
      <c r="K370" s="73"/>
      <c r="L370" s="72" t="str">
        <f t="shared" si="7"/>
        <v>NOVEMBRE</v>
      </c>
    </row>
    <row r="371" spans="1:12">
      <c r="A371" s="62">
        <v>41599</v>
      </c>
      <c r="B371" s="110">
        <v>13269</v>
      </c>
      <c r="C371" s="57" t="s">
        <v>98</v>
      </c>
      <c r="D371" s="57" t="s">
        <v>103</v>
      </c>
      <c r="E371" s="63">
        <v>50</v>
      </c>
      <c r="F371" s="69">
        <v>2750</v>
      </c>
      <c r="G371" s="69">
        <f>Tableau2[[#This Row],[P U]]*Tableau2[[#This Row],[Qte]]</f>
        <v>137500</v>
      </c>
      <c r="H371" s="72">
        <v>50</v>
      </c>
      <c r="I371" s="72"/>
      <c r="J371" s="72"/>
      <c r="K371" s="73"/>
      <c r="L371" s="72" t="str">
        <f t="shared" si="7"/>
        <v>NOVEMBRE</v>
      </c>
    </row>
  </sheetData>
  <conditionalFormatting sqref="B2:B371">
    <cfRule type="cellIs" dxfId="370" priority="1" operator="greaterThan">
      <formula>13000</formula>
    </cfRule>
  </conditionalFormatting>
  <dataValidations count="2">
    <dataValidation type="list" allowBlank="1" showInputMessage="1" showErrorMessage="1" sqref="D2:D371">
      <formula1>OFFSET(COLA,1,MATCH($C2,LIGNE1,0)-1,COUNTA(OFFSET(COLA,,MATCH($C2,LIGNE1,0)-1))-1)</formula1>
    </dataValidation>
    <dataValidation type="list" allowBlank="1" showInputMessage="1" showErrorMessage="1" sqref="C2:C371">
      <formula1>FAMILLES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F13"/>
  <sheetViews>
    <sheetView tabSelected="1" workbookViewId="0">
      <selection activeCell="E26" sqref="E26"/>
    </sheetView>
  </sheetViews>
  <sheetFormatPr baseColWidth="10" defaultRowHeight="15"/>
  <cols>
    <col min="1" max="1" width="12.85546875" style="50" bestFit="1" customWidth="1"/>
    <col min="2" max="2" width="16.140625" style="9" bestFit="1" customWidth="1"/>
    <col min="3" max="4" width="20.28515625" bestFit="1" customWidth="1"/>
    <col min="5" max="5" width="18" bestFit="1" customWidth="1"/>
    <col min="6" max="6" width="18.42578125" bestFit="1" customWidth="1"/>
    <col min="7" max="7" width="13.42578125" bestFit="1" customWidth="1"/>
  </cols>
  <sheetData>
    <row r="1" spans="1:6" s="48" customFormat="1">
      <c r="A1" s="76" t="s">
        <v>0</v>
      </c>
      <c r="B1" s="77" t="s">
        <v>1</v>
      </c>
      <c r="C1" s="77" t="s">
        <v>2</v>
      </c>
      <c r="D1" s="77" t="s">
        <v>3</v>
      </c>
      <c r="E1" s="77" t="s">
        <v>340</v>
      </c>
      <c r="F1" s="78" t="s">
        <v>339</v>
      </c>
    </row>
    <row r="2" spans="1:6">
      <c r="A2" s="74">
        <v>41570</v>
      </c>
      <c r="B2" s="2" t="s">
        <v>220</v>
      </c>
      <c r="C2" s="2" t="s">
        <v>225</v>
      </c>
      <c r="D2" s="1">
        <v>5</v>
      </c>
      <c r="E2" s="2">
        <v>3</v>
      </c>
      <c r="F2" s="75">
        <v>1</v>
      </c>
    </row>
    <row r="3" spans="1:6">
      <c r="A3" s="74">
        <v>41570</v>
      </c>
      <c r="B3" s="2" t="s">
        <v>220</v>
      </c>
      <c r="C3" s="2" t="s">
        <v>226</v>
      </c>
      <c r="D3" s="1">
        <v>5</v>
      </c>
      <c r="E3" s="2">
        <v>3</v>
      </c>
      <c r="F3" s="75">
        <v>1</v>
      </c>
    </row>
    <row r="4" spans="1:6">
      <c r="A4" s="74">
        <v>41570</v>
      </c>
      <c r="B4" s="2" t="s">
        <v>220</v>
      </c>
      <c r="C4" s="2" t="s">
        <v>223</v>
      </c>
      <c r="D4" s="1">
        <v>5</v>
      </c>
      <c r="E4" s="2">
        <v>2</v>
      </c>
      <c r="F4" s="75">
        <v>1</v>
      </c>
    </row>
    <row r="5" spans="1:6">
      <c r="A5" s="74">
        <v>41570</v>
      </c>
      <c r="B5" s="2" t="s">
        <v>220</v>
      </c>
      <c r="C5" s="2" t="s">
        <v>233</v>
      </c>
      <c r="D5" s="1">
        <v>2</v>
      </c>
      <c r="E5" s="2">
        <v>2</v>
      </c>
      <c r="F5" s="75">
        <v>1</v>
      </c>
    </row>
    <row r="6" spans="1:6">
      <c r="A6" s="74">
        <v>41584</v>
      </c>
      <c r="B6" s="2" t="s">
        <v>265</v>
      </c>
      <c r="C6" s="2" t="s">
        <v>267</v>
      </c>
      <c r="D6" s="1">
        <v>4</v>
      </c>
      <c r="E6" s="2">
        <v>3</v>
      </c>
      <c r="F6" s="75">
        <v>1</v>
      </c>
    </row>
    <row r="7" spans="1:6">
      <c r="A7" s="74">
        <v>41589</v>
      </c>
      <c r="B7" s="2" t="s">
        <v>195</v>
      </c>
      <c r="C7" s="2" t="s">
        <v>196</v>
      </c>
      <c r="D7" s="1">
        <v>10</v>
      </c>
      <c r="E7" s="2">
        <v>2</v>
      </c>
      <c r="F7" s="75">
        <v>1</v>
      </c>
    </row>
    <row r="8" spans="1:6">
      <c r="A8" s="74">
        <v>41589</v>
      </c>
      <c r="B8" s="2" t="s">
        <v>220</v>
      </c>
      <c r="C8" s="2" t="s">
        <v>223</v>
      </c>
      <c r="D8" s="1">
        <v>4</v>
      </c>
      <c r="E8" s="2">
        <v>2</v>
      </c>
      <c r="F8" s="75">
        <v>1</v>
      </c>
    </row>
    <row r="9" spans="1:6">
      <c r="A9" s="74">
        <v>41589</v>
      </c>
      <c r="B9" s="2" t="s">
        <v>220</v>
      </c>
      <c r="C9" s="2" t="s">
        <v>233</v>
      </c>
      <c r="D9" s="1">
        <v>2</v>
      </c>
      <c r="E9" s="2">
        <v>2</v>
      </c>
      <c r="F9" s="75">
        <v>1</v>
      </c>
    </row>
    <row r="10" spans="1:6">
      <c r="A10" s="74">
        <v>41594</v>
      </c>
      <c r="B10" s="2" t="s">
        <v>220</v>
      </c>
      <c r="C10" s="2" t="s">
        <v>223</v>
      </c>
      <c r="D10" s="1">
        <v>2</v>
      </c>
      <c r="E10" s="2">
        <v>2</v>
      </c>
      <c r="F10" s="75">
        <v>1</v>
      </c>
    </row>
    <row r="11" spans="1:6">
      <c r="A11" s="74">
        <v>41594</v>
      </c>
      <c r="B11" s="2" t="s">
        <v>195</v>
      </c>
      <c r="C11" s="2" t="s">
        <v>196</v>
      </c>
      <c r="D11" s="1">
        <v>10</v>
      </c>
      <c r="E11" s="2">
        <v>2</v>
      </c>
      <c r="F11" s="75">
        <v>1</v>
      </c>
    </row>
    <row r="12" spans="1:6">
      <c r="A12" s="79">
        <v>41594</v>
      </c>
      <c r="B12" s="80" t="s">
        <v>71</v>
      </c>
      <c r="C12" s="80" t="s">
        <v>82</v>
      </c>
      <c r="D12" s="58">
        <v>4</v>
      </c>
      <c r="E12" s="80">
        <v>2</v>
      </c>
      <c r="F12" s="81">
        <v>1</v>
      </c>
    </row>
    <row r="13" spans="1:6">
      <c r="A13" s="79">
        <v>41598</v>
      </c>
      <c r="B13" s="80" t="s">
        <v>195</v>
      </c>
      <c r="C13" s="80" t="s">
        <v>196</v>
      </c>
      <c r="D13" s="58">
        <v>23</v>
      </c>
      <c r="E13" s="80">
        <v>2</v>
      </c>
      <c r="F13" s="81">
        <v>1</v>
      </c>
    </row>
  </sheetData>
  <dataValidations count="2">
    <dataValidation type="list" allowBlank="1" showInputMessage="1" showErrorMessage="1" sqref="B2:B13">
      <formula1>FAMILLES</formula1>
    </dataValidation>
    <dataValidation type="list" allowBlank="1" showInputMessage="1" showErrorMessage="1" sqref="C2:C13">
      <formula1>OFFSET(COLA,1,MATCH($B2,LIGNE1,0)-1,COUNTA(OFFSET(COLA,,MATCH($B2,LIGNE1,0)-1))-1)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N62"/>
  <sheetViews>
    <sheetView topLeftCell="H1" workbookViewId="0">
      <selection activeCell="B1" sqref="B1:N1"/>
    </sheetView>
  </sheetViews>
  <sheetFormatPr baseColWidth="10" defaultRowHeight="15"/>
  <cols>
    <col min="1" max="1" width="9.7109375" style="43" customWidth="1"/>
    <col min="2" max="2" width="13.140625" bestFit="1" customWidth="1"/>
    <col min="3" max="3" width="19.85546875" style="10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9" bestFit="1" customWidth="1"/>
    <col min="11" max="11" width="13" customWidth="1"/>
    <col min="12" max="12" width="18.5703125" customWidth="1"/>
    <col min="13" max="13" width="13.7109375" bestFit="1" customWidth="1"/>
    <col min="14" max="14" width="16.7109375" bestFit="1" customWidth="1"/>
  </cols>
  <sheetData>
    <row r="1" spans="1:14" s="42" customFormat="1" ht="15.75">
      <c r="A1" s="44" t="s">
        <v>98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45"/>
      <c r="B2" s="3" t="str">
        <f>'mes donnees'!B2</f>
        <v>UA 28 F 4000</v>
      </c>
      <c r="C2" s="4"/>
      <c r="D2" s="1"/>
      <c r="E2" s="1"/>
      <c r="F2" s="1"/>
      <c r="G2" s="11">
        <f>SUM(C2:F2)</f>
        <v>0</v>
      </c>
      <c r="H2" s="11">
        <f>IF(B2="",0,SUMIF(achats!$D$2:$D$599,ECRANS!B2,achats!$E$2:$E$599))</f>
        <v>0</v>
      </c>
      <c r="I2" s="11">
        <f>IF(B2="",0,SUMIF(ventes!$D$2:$D$563,ECRANS!B2,ventes!$E$2:$E$563))</f>
        <v>0</v>
      </c>
      <c r="J2" s="11">
        <f>C2+IF($B2="",0,SUMIF(achats!$D$2:$D$599,ECRANS!$B2,achats!H$2:H$599))-IF($B2="",0,SUMIF(ventes!$D$2:$D$563,ECRANS!$B2,ventes!H$2:H$563))-SUMIFS('mouvement interne'!$D:$D,'mouvement interne'!$C:$C,ECRANS!B2,'mouvement interne'!$E:$E,1)+SUMIFS('mouvement interne'!$D:$D,'mouvement interne'!$C:$C,ECRANS!B2,'mouvement interne'!$F:$F,1)</f>
        <v>0</v>
      </c>
      <c r="K2" s="11">
        <f>D2+IF($B2="",0,SUMIF(achats!$D$2:$D$599,ECRANS!$B2,achats!I$2:I$599))-IF($B2="",0,SUMIF(ventes!$D$2:$D$563,ECRANS!$B2,ventes!I$2:I$563))-SUMIFS('mouvement interne'!$D:$D,'mouvement interne'!$C:$C,ECRANS!B2,'mouvement interne'!$E:$E,2)+SUMIFS('mouvement interne'!$D:$D,'mouvement interne'!$C:$C,ECRANS!B2,'mouvement interne'!$F:$F,2)</f>
        <v>0</v>
      </c>
      <c r="L2" s="11">
        <f>E2+IF($B2="",0,SUMIF(achats!$D$2:$D$599,ECRANS!$B2,achats!J$2:J$599))-IF($B2="",0,SUMIF(ventes!$D$2:$D$563,ECRANS!$B2,ventes!J$2:J$563))-SUMIFS('mouvement interne'!$D:$D,'mouvement interne'!$C:$C,ECRANS!B2,'mouvement interne'!$E:$E,3)+SUMIFS('mouvement interne'!$D:$D,'mouvement interne'!$C:$C,ECRANS!B2,'mouvement interne'!$F:$F,3)</f>
        <v>0</v>
      </c>
      <c r="M2" s="11">
        <f>F2+IF($B2="",0,SUMIF(achats!$D$2:$D$599,ECRANS!$B2,achats!K$2:K$599))-IF($B2="",0,SUMIF(ventes!$D$2:$D$563,ECRANS!$B2,ventes!K$2:K$563))-SUMIFS('mouvement interne'!$D:$D,'mouvement interne'!$C:$C,ECRANS!B2,'mouvement interne'!$E:$E,4)+SUMIFS('mouvement interne'!$D:$D,'mouvement interne'!$C:$C,ECRANS!B2,'mouvement interne'!$F:$F,4)</f>
        <v>0</v>
      </c>
      <c r="N2" s="11">
        <f>SUM(J2:M2)</f>
        <v>0</v>
      </c>
    </row>
    <row r="3" spans="1:14">
      <c r="A3" s="45"/>
      <c r="B3" s="3" t="str">
        <f>'mes donnees'!B3</f>
        <v>UE 32 F 4000</v>
      </c>
      <c r="C3" s="4">
        <v>113</v>
      </c>
      <c r="D3" s="1"/>
      <c r="E3" s="1"/>
      <c r="F3" s="1"/>
      <c r="G3" s="11">
        <f t="shared" ref="G3:G61" si="0">SUM(C3:F3)</f>
        <v>113</v>
      </c>
      <c r="H3" s="11">
        <f>IF(B3="",0,SUMIF(achats!$D$2:$D$599,ECRANS!B3,achats!$E$2:$E$599))</f>
        <v>0</v>
      </c>
      <c r="I3" s="11">
        <f>IF(B3="",0,SUMIF(ventes!$D$2:$D$563,ECRANS!B3,ventes!$E$2:$E$563))</f>
        <v>24</v>
      </c>
      <c r="J3" s="11">
        <f>C3+IF($B3="",0,SUMIF(achats!$D$2:$D$599,ECRANS!$B3,achats!H$2:H$599))-IF($B3="",0,SUMIF(ventes!$D$2:$D$563,ECRANS!$B3,ventes!H$2:H$563))-SUMIFS('mouvement interne'!$D:$D,'mouvement interne'!$C:$C,ECRANS!B3,'mouvement interne'!$E:$E,1)+SUMIFS('mouvement interne'!$D:$D,'mouvement interne'!$C:$C,ECRANS!B3,'mouvement interne'!$F:$F,1)</f>
        <v>89</v>
      </c>
      <c r="K3" s="11">
        <f>D3+IF($B3="",0,SUMIF(achats!$D$2:$D$599,ECRANS!$B3,achats!I$2:I$599))-IF($B3="",0,SUMIF(ventes!$D$2:$D$563,ECRANS!$B3,ventes!I$2:I$563))-SUMIFS('mouvement interne'!$D:$D,'mouvement interne'!$C:$C,ECRANS!B3,'mouvement interne'!$E:$E,2)+SUMIFS('mouvement interne'!$D:$D,'mouvement interne'!$C:$C,ECRANS!B3,'mouvement interne'!$F:$F,2)</f>
        <v>0</v>
      </c>
      <c r="L3" s="11">
        <f>E3+IF($B3="",0,SUMIF(achats!$D$2:$D$599,ECRANS!$B3,achats!J$2:J$599))-IF($B3="",0,SUMIF(ventes!$D$2:$D$563,ECRANS!$B3,ventes!J$2:J$563))-SUMIFS('mouvement interne'!$D:$D,'mouvement interne'!$C:$C,ECRANS!B3,'mouvement interne'!$E:$E,3)+SUMIFS('mouvement interne'!$D:$D,'mouvement interne'!$C:$C,ECRANS!B3,'mouvement interne'!$F:$F,3)</f>
        <v>0</v>
      </c>
      <c r="M3" s="11">
        <f>F3+IF($B3="",0,SUMIF(achats!$D$2:$D$599,ECRANS!$B3,achats!K$2:K$599))-IF($B3="",0,SUMIF(ventes!$D$2:$D$563,ECRANS!$B3,ventes!K$2:K$563))-SUMIFS('mouvement interne'!$D:$D,'mouvement interne'!$C:$C,ECRANS!B3,'mouvement interne'!$E:$E,4)+SUMIFS('mouvement interne'!$D:$D,'mouvement interne'!$C:$C,ECRANS!B3,'mouvement interne'!$F:$F,4)</f>
        <v>0</v>
      </c>
      <c r="N3" s="11">
        <f t="shared" ref="N3:N61" si="1">SUM(J3:M3)</f>
        <v>89</v>
      </c>
    </row>
    <row r="4" spans="1:14">
      <c r="A4" s="45"/>
      <c r="B4" s="3" t="str">
        <f>'mes donnees'!B4</f>
        <v>UE 32 F 4500</v>
      </c>
      <c r="C4" s="4">
        <v>14</v>
      </c>
      <c r="D4" s="1"/>
      <c r="E4" s="1"/>
      <c r="F4" s="1"/>
      <c r="G4" s="11">
        <f t="shared" si="0"/>
        <v>14</v>
      </c>
      <c r="H4" s="11">
        <f>IF(B4="",0,SUMIF(achats!$D$2:$D$599,ECRANS!B4,achats!$E$2:$E$599))</f>
        <v>0</v>
      </c>
      <c r="I4" s="11">
        <f>IF(B4="",0,SUMIF(ventes!$D$2:$D$563,ECRANS!B4,ventes!$E$2:$E$563))</f>
        <v>6</v>
      </c>
      <c r="J4" s="11">
        <f>C4+IF($B4="",0,SUMIF(achats!$D$2:$D$599,ECRANS!$B4,achats!H$2:H$599))-IF($B4="",0,SUMIF(ventes!$D$2:$D$563,ECRANS!$B4,ventes!H$2:H$563))-SUMIFS('mouvement interne'!$D:$D,'mouvement interne'!$C:$C,ECRANS!B4,'mouvement interne'!$E:$E,1)+SUMIFS('mouvement interne'!$D:$D,'mouvement interne'!$C:$C,ECRANS!B4,'mouvement interne'!$F:$F,1)</f>
        <v>8</v>
      </c>
      <c r="K4" s="11">
        <f>D4+IF($B4="",0,SUMIF(achats!$D$2:$D$599,ECRANS!$B4,achats!I$2:I$599))-IF($B4="",0,SUMIF(ventes!$D$2:$D$563,ECRANS!$B4,ventes!I$2:I$563))-SUMIFS('mouvement interne'!$D:$D,'mouvement interne'!$C:$C,ECRANS!B4,'mouvement interne'!$E:$E,2)+SUMIFS('mouvement interne'!$D:$D,'mouvement interne'!$C:$C,ECRANS!B4,'mouvement interne'!$F:$F,2)</f>
        <v>0</v>
      </c>
      <c r="L4" s="11">
        <f>E4+IF($B4="",0,SUMIF(achats!$D$2:$D$599,ECRANS!$B4,achats!J$2:J$599))-IF($B4="",0,SUMIF(ventes!$D$2:$D$563,ECRANS!$B4,ventes!J$2:J$563))-SUMIFS('mouvement interne'!$D:$D,'mouvement interne'!$C:$C,ECRANS!B4,'mouvement interne'!$E:$E,3)+SUMIFS('mouvement interne'!$D:$D,'mouvement interne'!$C:$C,ECRANS!B4,'mouvement interne'!$F:$F,3)</f>
        <v>0</v>
      </c>
      <c r="M4" s="11">
        <f>F4+IF($B4="",0,SUMIF(achats!$D$2:$D$599,ECRANS!$B4,achats!K$2:K$599))-IF($B4="",0,SUMIF(ventes!$D$2:$D$563,ECRANS!$B4,ventes!K$2:K$563))-SUMIFS('mouvement interne'!$D:$D,'mouvement interne'!$C:$C,ECRANS!B4,'mouvement interne'!$E:$E,4)+SUMIFS('mouvement interne'!$D:$D,'mouvement interne'!$C:$C,ECRANS!B4,'mouvement interne'!$F:$F,4)</f>
        <v>0</v>
      </c>
      <c r="N4" s="11">
        <f t="shared" si="1"/>
        <v>8</v>
      </c>
    </row>
    <row r="5" spans="1:14">
      <c r="A5" s="45"/>
      <c r="B5" s="3" t="str">
        <f>'mes donnees'!B5</f>
        <v>UE 32 F 5000</v>
      </c>
      <c r="C5" s="4">
        <v>17</v>
      </c>
      <c r="D5" s="1"/>
      <c r="E5" s="1"/>
      <c r="F5" s="1"/>
      <c r="G5" s="11">
        <f t="shared" si="0"/>
        <v>17</v>
      </c>
      <c r="H5" s="11">
        <f>IF(B5="",0,SUMIF(achats!$D$2:$D$599,ECRANS!B5,achats!$E$2:$E$599))</f>
        <v>0</v>
      </c>
      <c r="I5" s="11">
        <f>IF(B5="",0,SUMIF(ventes!$D$2:$D$563,ECRANS!B5,ventes!$E$2:$E$563))</f>
        <v>0</v>
      </c>
      <c r="J5" s="11">
        <f>C5+IF($B5="",0,SUMIF(achats!$D$2:$D$599,ECRANS!$B5,achats!H$2:H$599))-IF($B5="",0,SUMIF(ventes!$D$2:$D$563,ECRANS!$B5,ventes!H$2:H$563))-SUMIFS('mouvement interne'!$D:$D,'mouvement interne'!$C:$C,ECRANS!B5,'mouvement interne'!$E:$E,1)+SUMIFS('mouvement interne'!$D:$D,'mouvement interne'!$C:$C,ECRANS!B5,'mouvement interne'!$F:$F,1)</f>
        <v>17</v>
      </c>
      <c r="K5" s="11">
        <f>D5+IF($B5="",0,SUMIF(achats!$D$2:$D$599,ECRANS!$B5,achats!I$2:I$599))-IF($B5="",0,SUMIF(ventes!$D$2:$D$563,ECRANS!$B5,ventes!I$2:I$563))-SUMIFS('mouvement interne'!$D:$D,'mouvement interne'!$C:$C,ECRANS!B5,'mouvement interne'!$E:$E,2)+SUMIFS('mouvement interne'!$D:$D,'mouvement interne'!$C:$C,ECRANS!B5,'mouvement interne'!$F:$F,2)</f>
        <v>0</v>
      </c>
      <c r="L5" s="11">
        <f>E5+IF($B5="",0,SUMIF(achats!$D$2:$D$599,ECRANS!$B5,achats!J$2:J$599))-IF($B5="",0,SUMIF(ventes!$D$2:$D$563,ECRANS!$B5,ventes!J$2:J$563))-SUMIFS('mouvement interne'!$D:$D,'mouvement interne'!$C:$C,ECRANS!B5,'mouvement interne'!$E:$E,3)+SUMIFS('mouvement interne'!$D:$D,'mouvement interne'!$C:$C,ECRANS!B5,'mouvement interne'!$F:$F,3)</f>
        <v>0</v>
      </c>
      <c r="M5" s="11">
        <f>F5+IF($B5="",0,SUMIF(achats!$D$2:$D$599,ECRANS!$B5,achats!K$2:K$599))-IF($B5="",0,SUMIF(ventes!$D$2:$D$563,ECRANS!$B5,ventes!K$2:K$563))-SUMIFS('mouvement interne'!$D:$D,'mouvement interne'!$C:$C,ECRANS!B5,'mouvement interne'!$E:$E,4)+SUMIFS('mouvement interne'!$D:$D,'mouvement interne'!$C:$C,ECRANS!B5,'mouvement interne'!$F:$F,4)</f>
        <v>0</v>
      </c>
      <c r="N5" s="11">
        <f t="shared" si="1"/>
        <v>17</v>
      </c>
    </row>
    <row r="6" spans="1:14">
      <c r="A6" s="45"/>
      <c r="B6" s="3" t="str">
        <f>'mes donnees'!B6</f>
        <v>UE 32 F 5070</v>
      </c>
      <c r="C6" s="4">
        <v>9</v>
      </c>
      <c r="D6" s="1"/>
      <c r="E6" s="1"/>
      <c r="F6" s="1"/>
      <c r="G6" s="11">
        <f t="shared" si="0"/>
        <v>9</v>
      </c>
      <c r="H6" s="11">
        <f>IF(B6="",0,SUMIF(achats!$D$2:$D$599,ECRANS!B6,achats!$E$2:$E$599))</f>
        <v>0</v>
      </c>
      <c r="I6" s="11">
        <f>IF(B6="",0,SUMIF(ventes!$D$2:$D$563,ECRANS!B6,ventes!$E$2:$E$563))</f>
        <v>2</v>
      </c>
      <c r="J6" s="11">
        <f>C6+IF($B6="",0,SUMIF(achats!$D$2:$D$599,ECRANS!$B6,achats!H$2:H$599))-IF($B6="",0,SUMIF(ventes!$D$2:$D$563,ECRANS!$B6,ventes!H$2:H$563))-SUMIFS('mouvement interne'!$D:$D,'mouvement interne'!$C:$C,ECRANS!B6,'mouvement interne'!$E:$E,1)+SUMIFS('mouvement interne'!$D:$D,'mouvement interne'!$C:$C,ECRANS!B6,'mouvement interne'!$F:$F,1)</f>
        <v>7</v>
      </c>
      <c r="K6" s="11">
        <f>D6+IF($B6="",0,SUMIF(achats!$D$2:$D$599,ECRANS!$B6,achats!I$2:I$599))-IF($B6="",0,SUMIF(ventes!$D$2:$D$563,ECRANS!$B6,ventes!I$2:I$563))-SUMIFS('mouvement interne'!$D:$D,'mouvement interne'!$C:$C,ECRANS!B6,'mouvement interne'!$E:$E,2)+SUMIFS('mouvement interne'!$D:$D,'mouvement interne'!$C:$C,ECRANS!B6,'mouvement interne'!$F:$F,2)</f>
        <v>0</v>
      </c>
      <c r="L6" s="11">
        <f>E6+IF($B6="",0,SUMIF(achats!$D$2:$D$599,ECRANS!$B6,achats!J$2:J$599))-IF($B6="",0,SUMIF(ventes!$D$2:$D$563,ECRANS!$B6,ventes!J$2:J$563))-SUMIFS('mouvement interne'!$D:$D,'mouvement interne'!$C:$C,ECRANS!B6,'mouvement interne'!$E:$E,3)+SUMIFS('mouvement interne'!$D:$D,'mouvement interne'!$C:$C,ECRANS!B6,'mouvement interne'!$F:$F,3)</f>
        <v>0</v>
      </c>
      <c r="M6" s="11">
        <f>F6+IF($B6="",0,SUMIF(achats!$D$2:$D$599,ECRANS!$B6,achats!K$2:K$599))-IF($B6="",0,SUMIF(ventes!$D$2:$D$563,ECRANS!$B6,ventes!K$2:K$563))-SUMIFS('mouvement interne'!$D:$D,'mouvement interne'!$C:$C,ECRANS!B6,'mouvement interne'!$E:$E,4)+SUMIFS('mouvement interne'!$D:$D,'mouvement interne'!$C:$C,ECRANS!B6,'mouvement interne'!$F:$F,4)</f>
        <v>0</v>
      </c>
      <c r="N6" s="11">
        <f t="shared" si="1"/>
        <v>7</v>
      </c>
    </row>
    <row r="7" spans="1:14">
      <c r="A7" s="45"/>
      <c r="B7" s="3" t="str">
        <f>'mes donnees'!B7</f>
        <v>UA 40 F 5300</v>
      </c>
      <c r="C7" s="4"/>
      <c r="D7" s="1"/>
      <c r="E7" s="1"/>
      <c r="F7" s="1"/>
      <c r="G7" s="11">
        <f t="shared" si="0"/>
        <v>0</v>
      </c>
      <c r="H7" s="11">
        <f>IF(B7="",0,SUMIF(achats!$D$2:$D$599,ECRANS!B7,achats!$E$2:$E$599))</f>
        <v>5</v>
      </c>
      <c r="I7" s="11">
        <f>IF(B7="",0,SUMIF(ventes!$D$2:$D$563,ECRANS!B7,ventes!$E$2:$E$563))</f>
        <v>0</v>
      </c>
      <c r="J7" s="11">
        <f>C7+IF($B7="",0,SUMIF(achats!$D$2:$D$599,ECRANS!$B7,achats!H$2:H$599))-IF($B7="",0,SUMIF(ventes!$D$2:$D$563,ECRANS!$B7,ventes!H$2:H$563))-SUMIFS('mouvement interne'!$D:$D,'mouvement interne'!$C:$C,ECRANS!B7,'mouvement interne'!$E:$E,1)+SUMIFS('mouvement interne'!$D:$D,'mouvement interne'!$C:$C,ECRANS!B7,'mouvement interne'!$F:$F,1)</f>
        <v>5</v>
      </c>
      <c r="K7" s="11">
        <f>D7+IF($B7="",0,SUMIF(achats!$D$2:$D$599,ECRANS!$B7,achats!I$2:I$599))-IF($B7="",0,SUMIF(ventes!$D$2:$D$563,ECRANS!$B7,ventes!I$2:I$563))-SUMIFS('mouvement interne'!$D:$D,'mouvement interne'!$C:$C,ECRANS!B7,'mouvement interne'!$E:$E,2)+SUMIFS('mouvement interne'!$D:$D,'mouvement interne'!$C:$C,ECRANS!B7,'mouvement interne'!$F:$F,2)</f>
        <v>0</v>
      </c>
      <c r="L7" s="11">
        <f>E7+IF($B7="",0,SUMIF(achats!$D$2:$D$599,ECRANS!$B7,achats!J$2:J$599))-IF($B7="",0,SUMIF(ventes!$D$2:$D$563,ECRANS!$B7,ventes!J$2:J$563))-SUMIFS('mouvement interne'!$D:$D,'mouvement interne'!$C:$C,ECRANS!B7,'mouvement interne'!$E:$E,3)+SUMIFS('mouvement interne'!$D:$D,'mouvement interne'!$C:$C,ECRANS!B7,'mouvement interne'!$F:$F,3)</f>
        <v>0</v>
      </c>
      <c r="M7" s="11">
        <f>F7+IF($B7="",0,SUMIF(achats!$D$2:$D$599,ECRANS!$B7,achats!K$2:K$599))-IF($B7="",0,SUMIF(ventes!$D$2:$D$563,ECRANS!$B7,ventes!K$2:K$563))-SUMIFS('mouvement interne'!$D:$D,'mouvement interne'!$C:$C,ECRANS!B7,'mouvement interne'!$E:$E,4)+SUMIFS('mouvement interne'!$D:$D,'mouvement interne'!$C:$C,ECRANS!B7,'mouvement interne'!$F:$F,4)</f>
        <v>0</v>
      </c>
      <c r="N7" s="11">
        <f t="shared" si="1"/>
        <v>5</v>
      </c>
    </row>
    <row r="8" spans="1:14">
      <c r="A8" s="45"/>
      <c r="B8" s="3" t="str">
        <f>'mes donnees'!B8</f>
        <v>UA 40 F 5500</v>
      </c>
      <c r="C8" s="4"/>
      <c r="D8" s="1"/>
      <c r="E8" s="1"/>
      <c r="F8" s="1"/>
      <c r="G8" s="11">
        <f t="shared" si="0"/>
        <v>0</v>
      </c>
      <c r="H8" s="11">
        <f>IF(B8="",0,SUMIF(achats!$D$2:$D$599,ECRANS!B8,achats!$E$2:$E$599))</f>
        <v>5</v>
      </c>
      <c r="I8" s="11">
        <f>IF(B8="",0,SUMIF(ventes!$D$2:$D$563,ECRANS!B8,ventes!$E$2:$E$563))</f>
        <v>1</v>
      </c>
      <c r="J8" s="11">
        <f>C8+IF($B8="",0,SUMIF(achats!$D$2:$D$599,ECRANS!$B8,achats!H$2:H$599))-IF($B8="",0,SUMIF(ventes!$D$2:$D$563,ECRANS!$B8,ventes!H$2:H$563))-SUMIFS('mouvement interne'!$D:$D,'mouvement interne'!$C:$C,ECRANS!B8,'mouvement interne'!$E:$E,1)+SUMIFS('mouvement interne'!$D:$D,'mouvement interne'!$C:$C,ECRANS!B8,'mouvement interne'!$F:$F,1)</f>
        <v>4</v>
      </c>
      <c r="K8" s="11">
        <f>D8+IF($B8="",0,SUMIF(achats!$D$2:$D$599,ECRANS!$B8,achats!I$2:I$599))-IF($B8="",0,SUMIF(ventes!$D$2:$D$563,ECRANS!$B8,ventes!I$2:I$563))-SUMIFS('mouvement interne'!$D:$D,'mouvement interne'!$C:$C,ECRANS!B8,'mouvement interne'!$E:$E,2)+SUMIFS('mouvement interne'!$D:$D,'mouvement interne'!$C:$C,ECRANS!B8,'mouvement interne'!$F:$F,2)</f>
        <v>0</v>
      </c>
      <c r="L8" s="11">
        <f>E8+IF($B8="",0,SUMIF(achats!$D$2:$D$599,ECRANS!$B8,achats!J$2:J$599))-IF($B8="",0,SUMIF(ventes!$D$2:$D$563,ECRANS!$B8,ventes!J$2:J$563))-SUMIFS('mouvement interne'!$D:$D,'mouvement interne'!$C:$C,ECRANS!B8,'mouvement interne'!$E:$E,3)+SUMIFS('mouvement interne'!$D:$D,'mouvement interne'!$C:$C,ECRANS!B8,'mouvement interne'!$F:$F,3)</f>
        <v>0</v>
      </c>
      <c r="M8" s="11">
        <f>F8+IF($B8="",0,SUMIF(achats!$D$2:$D$599,ECRANS!$B8,achats!K$2:K$599))-IF($B8="",0,SUMIF(ventes!$D$2:$D$563,ECRANS!$B8,ventes!K$2:K$563))-SUMIFS('mouvement interne'!$D:$D,'mouvement interne'!$C:$C,ECRANS!B8,'mouvement interne'!$E:$E,4)+SUMIFS('mouvement interne'!$D:$D,'mouvement interne'!$C:$C,ECRANS!B8,'mouvement interne'!$F:$F,4)</f>
        <v>0</v>
      </c>
      <c r="N8" s="11">
        <f t="shared" si="1"/>
        <v>4</v>
      </c>
    </row>
    <row r="9" spans="1:14">
      <c r="A9" s="45"/>
      <c r="B9" s="3" t="str">
        <f>'mes donnees'!B9</f>
        <v>UA 40 F 6400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IF(B9="",0,SUMIF(achats!$D$2:$D$599,ECRANS!B9,achats!$E$2:$E$599))</f>
        <v>0</v>
      </c>
      <c r="I9" s="11">
        <f>IF(B9="",0,SUMIF(ventes!$D$2:$D$563,ECRANS!B9,ventes!$E$2:$E$563))</f>
        <v>1</v>
      </c>
      <c r="J9" s="11">
        <f>C9+IF($B9="",0,SUMIF(achats!$D$2:$D$599,ECRANS!$B9,achats!H$2:H$599))-IF($B9="",0,SUMIF(ventes!$D$2:$D$563,ECRANS!$B9,ventes!H$2:H$563))-SUMIFS('mouvement interne'!$D:$D,'mouvement interne'!$C:$C,ECRANS!B9,'mouvement interne'!$E:$E,1)+SUMIFS('mouvement interne'!$D:$D,'mouvement interne'!$C:$C,ECRANS!B9,'mouvement interne'!$F:$F,1)</f>
        <v>0</v>
      </c>
      <c r="K9" s="11">
        <f>D9+IF($B9="",0,SUMIF(achats!$D$2:$D$599,ECRANS!$B9,achats!I$2:I$599))-IF($B9="",0,SUMIF(ventes!$D$2:$D$563,ECRANS!$B9,ventes!I$2:I$563))-SUMIFS('mouvement interne'!$D:$D,'mouvement interne'!$C:$C,ECRANS!B9,'mouvement interne'!$E:$E,2)+SUMIFS('mouvement interne'!$D:$D,'mouvement interne'!$C:$C,ECRANS!B9,'mouvement interne'!$F:$F,2)</f>
        <v>0</v>
      </c>
      <c r="L9" s="11">
        <f>E9+IF($B9="",0,SUMIF(achats!$D$2:$D$599,ECRANS!$B9,achats!J$2:J$599))-IF($B9="",0,SUMIF(ventes!$D$2:$D$563,ECRANS!$B9,ventes!J$2:J$563))-SUMIFS('mouvement interne'!$D:$D,'mouvement interne'!$C:$C,ECRANS!B9,'mouvement interne'!$E:$E,3)+SUMIFS('mouvement interne'!$D:$D,'mouvement interne'!$C:$C,ECRANS!B9,'mouvement interne'!$F:$F,3)</f>
        <v>0</v>
      </c>
      <c r="M9" s="11">
        <f>F9+IF($B9="",0,SUMIF(achats!$D$2:$D$599,ECRANS!$B9,achats!K$2:K$599))-IF($B9="",0,SUMIF(ventes!$D$2:$D$563,ECRANS!$B9,ventes!K$2:K$563))-SUMIFS('mouvement interne'!$D:$D,'mouvement interne'!$C:$C,ECRANS!B9,'mouvement interne'!$E:$E,4)+SUMIFS('mouvement interne'!$D:$D,'mouvement interne'!$C:$C,ECRANS!B9,'mouvement interne'!$F:$F,4)</f>
        <v>0</v>
      </c>
      <c r="N9" s="11">
        <f t="shared" si="1"/>
        <v>0</v>
      </c>
    </row>
    <row r="10" spans="1:14">
      <c r="A10" s="45"/>
      <c r="B10" s="3" t="str">
        <f>'mes donnees'!B10</f>
        <v>UE 42 F 5070</v>
      </c>
      <c r="C10" s="4">
        <v>19</v>
      </c>
      <c r="D10" s="1"/>
      <c r="E10" s="1"/>
      <c r="F10" s="1"/>
      <c r="G10" s="11">
        <f t="shared" si="0"/>
        <v>19</v>
      </c>
      <c r="H10" s="11">
        <f>IF(B10="",0,SUMIF(achats!$D$2:$D$599,ECRANS!B10,achats!$E$2:$E$599))</f>
        <v>14</v>
      </c>
      <c r="I10" s="11">
        <f>IF(B10="",0,SUMIF(ventes!$D$2:$D$563,ECRANS!B10,ventes!$E$2:$E$563))</f>
        <v>24</v>
      </c>
      <c r="J10" s="11">
        <f>C10+IF($B10="",0,SUMIF(achats!$D$2:$D$599,ECRANS!$B10,achats!H$2:H$599))-IF($B10="",0,SUMIF(ventes!$D$2:$D$563,ECRANS!$B10,ventes!H$2:H$563))-SUMIFS('mouvement interne'!$D:$D,'mouvement interne'!$C:$C,ECRANS!B10,'mouvement interne'!$E:$E,1)+SUMIFS('mouvement interne'!$D:$D,'mouvement interne'!$C:$C,ECRANS!B10,'mouvement interne'!$F:$F,1)</f>
        <v>9</v>
      </c>
      <c r="K10" s="11">
        <f>D10+IF($B10="",0,SUMIF(achats!$D$2:$D$599,ECRANS!$B10,achats!I$2:I$599))-IF($B10="",0,SUMIF(ventes!$D$2:$D$563,ECRANS!$B10,ventes!I$2:I$563))-SUMIFS('mouvement interne'!$D:$D,'mouvement interne'!$C:$C,ECRANS!B10,'mouvement interne'!$E:$E,2)+SUMIFS('mouvement interne'!$D:$D,'mouvement interne'!$C:$C,ECRANS!B10,'mouvement interne'!$F:$F,2)</f>
        <v>0</v>
      </c>
      <c r="L10" s="11">
        <f>E10+IF($B10="",0,SUMIF(achats!$D$2:$D$599,ECRANS!$B10,achats!J$2:J$599))-IF($B10="",0,SUMIF(ventes!$D$2:$D$563,ECRANS!$B10,ventes!J$2:J$563))-SUMIFS('mouvement interne'!$D:$D,'mouvement interne'!$C:$C,ECRANS!B10,'mouvement interne'!$E:$E,3)+SUMIFS('mouvement interne'!$D:$D,'mouvement interne'!$C:$C,ECRANS!B10,'mouvement interne'!$F:$F,3)</f>
        <v>0</v>
      </c>
      <c r="M10" s="11">
        <f>F10+IF($B10="",0,SUMIF(achats!$D$2:$D$599,ECRANS!$B10,achats!K$2:K$599))-IF($B10="",0,SUMIF(ventes!$D$2:$D$563,ECRANS!$B10,ventes!K$2:K$563))-SUMIFS('mouvement interne'!$D:$D,'mouvement interne'!$C:$C,ECRANS!B10,'mouvement interne'!$E:$E,4)+SUMIFS('mouvement interne'!$D:$D,'mouvement interne'!$C:$C,ECRANS!B10,'mouvement interne'!$F:$F,4)</f>
        <v>0</v>
      </c>
      <c r="N10" s="11">
        <f t="shared" si="1"/>
        <v>9</v>
      </c>
    </row>
    <row r="11" spans="1:14">
      <c r="A11" s="45"/>
      <c r="B11" s="3" t="str">
        <f>'mes donnees'!B11</f>
        <v>UE 46 F 5070</v>
      </c>
      <c r="C11" s="4">
        <v>5</v>
      </c>
      <c r="D11" s="1"/>
      <c r="E11" s="1"/>
      <c r="F11" s="1"/>
      <c r="G11" s="11">
        <f t="shared" si="0"/>
        <v>5</v>
      </c>
      <c r="H11" s="11">
        <f>IF(B11="",0,SUMIF(achats!$D$2:$D$599,ECRANS!B11,achats!$E$2:$E$599))</f>
        <v>0</v>
      </c>
      <c r="I11" s="11">
        <f>IF(B11="",0,SUMIF(ventes!$D$2:$D$563,ECRANS!B11,ventes!$E$2:$E$563))</f>
        <v>2</v>
      </c>
      <c r="J11" s="11">
        <f>C11+IF($B11="",0,SUMIF(achats!$D$2:$D$599,ECRANS!$B11,achats!H$2:H$599))-IF($B11="",0,SUMIF(ventes!$D$2:$D$563,ECRANS!$B11,ventes!H$2:H$563))-SUMIFS('mouvement interne'!$D:$D,'mouvement interne'!$C:$C,ECRANS!B11,'mouvement interne'!$E:$E,1)+SUMIFS('mouvement interne'!$D:$D,'mouvement interne'!$C:$C,ECRANS!B11,'mouvement interne'!$F:$F,1)</f>
        <v>3</v>
      </c>
      <c r="K11" s="11">
        <f>D11+IF($B11="",0,SUMIF(achats!$D$2:$D$599,ECRANS!$B11,achats!I$2:I$599))-IF($B11="",0,SUMIF(ventes!$D$2:$D$563,ECRANS!$B11,ventes!I$2:I$563))-SUMIFS('mouvement interne'!$D:$D,'mouvement interne'!$C:$C,ECRANS!B11,'mouvement interne'!$E:$E,2)+SUMIFS('mouvement interne'!$D:$D,'mouvement interne'!$C:$C,ECRANS!B11,'mouvement interne'!$F:$F,2)</f>
        <v>0</v>
      </c>
      <c r="L11" s="11">
        <f>E11+IF($B11="",0,SUMIF(achats!$D$2:$D$599,ECRANS!$B11,achats!J$2:J$599))-IF($B11="",0,SUMIF(ventes!$D$2:$D$563,ECRANS!$B11,ventes!J$2:J$563))-SUMIFS('mouvement interne'!$D:$D,'mouvement interne'!$C:$C,ECRANS!B11,'mouvement interne'!$E:$E,3)+SUMIFS('mouvement interne'!$D:$D,'mouvement interne'!$C:$C,ECRANS!B11,'mouvement interne'!$F:$F,3)</f>
        <v>0</v>
      </c>
      <c r="M11" s="11">
        <f>F11+IF($B11="",0,SUMIF(achats!$D$2:$D$599,ECRANS!$B11,achats!K$2:K$599))-IF($B11="",0,SUMIF(ventes!$D$2:$D$563,ECRANS!$B11,ventes!K$2:K$563))-SUMIFS('mouvement interne'!$D:$D,'mouvement interne'!$C:$C,ECRANS!B11,'mouvement interne'!$E:$E,4)+SUMIFS('mouvement interne'!$D:$D,'mouvement interne'!$C:$C,ECRANS!B11,'mouvement interne'!$F:$F,4)</f>
        <v>0</v>
      </c>
      <c r="N11" s="11">
        <f t="shared" si="1"/>
        <v>3</v>
      </c>
    </row>
    <row r="12" spans="1:14">
      <c r="A12" s="45"/>
      <c r="B12" s="3" t="str">
        <f>'mes donnees'!B12</f>
        <v>UA 46 F 5300</v>
      </c>
      <c r="C12" s="4"/>
      <c r="D12" s="1"/>
      <c r="E12" s="1"/>
      <c r="F12" s="1"/>
      <c r="G12" s="11">
        <f t="shared" si="0"/>
        <v>0</v>
      </c>
      <c r="H12" s="11">
        <f>IF(B12="",0,SUMIF(achats!$D$2:$D$599,ECRANS!B12,achats!$E$2:$E$599))</f>
        <v>3</v>
      </c>
      <c r="I12" s="11">
        <f>IF(B12="",0,SUMIF(ventes!$D$2:$D$563,ECRANS!B12,ventes!$E$2:$E$563))</f>
        <v>0</v>
      </c>
      <c r="J12" s="11">
        <f>C12+IF($B12="",0,SUMIF(achats!$D$2:$D$599,ECRANS!$B12,achats!H$2:H$599))-IF($B12="",0,SUMIF(ventes!$D$2:$D$563,ECRANS!$B12,ventes!H$2:H$563))-SUMIFS('mouvement interne'!$D:$D,'mouvement interne'!$C:$C,ECRANS!B12,'mouvement interne'!$E:$E,1)+SUMIFS('mouvement interne'!$D:$D,'mouvement interne'!$C:$C,ECRANS!B12,'mouvement interne'!$F:$F,1)</f>
        <v>3</v>
      </c>
      <c r="K12" s="11">
        <f>D12+IF($B12="",0,SUMIF(achats!$D$2:$D$599,ECRANS!$B12,achats!I$2:I$599))-IF($B12="",0,SUMIF(ventes!$D$2:$D$563,ECRANS!$B12,ventes!I$2:I$563))-SUMIFS('mouvement interne'!$D:$D,'mouvement interne'!$C:$C,ECRANS!B12,'mouvement interne'!$E:$E,2)+SUMIFS('mouvement interne'!$D:$D,'mouvement interne'!$C:$C,ECRANS!B12,'mouvement interne'!$F:$F,2)</f>
        <v>0</v>
      </c>
      <c r="L12" s="11">
        <f>E12+IF($B12="",0,SUMIF(achats!$D$2:$D$599,ECRANS!$B12,achats!J$2:J$599))-IF($B12="",0,SUMIF(ventes!$D$2:$D$563,ECRANS!$B12,ventes!J$2:J$563))-SUMIFS('mouvement interne'!$D:$D,'mouvement interne'!$C:$C,ECRANS!B12,'mouvement interne'!$E:$E,3)+SUMIFS('mouvement interne'!$D:$D,'mouvement interne'!$C:$C,ECRANS!B12,'mouvement interne'!$F:$F,3)</f>
        <v>0</v>
      </c>
      <c r="M12" s="11">
        <f>F12+IF($B12="",0,SUMIF(achats!$D$2:$D$599,ECRANS!$B12,achats!K$2:K$599))-IF($B12="",0,SUMIF(ventes!$D$2:$D$563,ECRANS!$B12,ventes!K$2:K$563))-SUMIFS('mouvement interne'!$D:$D,'mouvement interne'!$C:$C,ECRANS!B12,'mouvement interne'!$E:$E,4)+SUMIFS('mouvement interne'!$D:$D,'mouvement interne'!$C:$C,ECRANS!B12,'mouvement interne'!$F:$F,4)</f>
        <v>0</v>
      </c>
      <c r="N12" s="11">
        <f t="shared" si="1"/>
        <v>3</v>
      </c>
    </row>
    <row r="13" spans="1:14">
      <c r="A13" s="45"/>
      <c r="B13" s="3" t="str">
        <f>'mes donnees'!B13</f>
        <v>UA 46 F 5500</v>
      </c>
      <c r="C13" s="4"/>
      <c r="D13" s="1"/>
      <c r="E13" s="1"/>
      <c r="F13" s="1"/>
      <c r="G13" s="11">
        <f t="shared" si="0"/>
        <v>0</v>
      </c>
      <c r="H13" s="11">
        <f>IF(B13="",0,SUMIF(achats!$D$2:$D$599,ECRANS!B13,achats!$E$2:$E$599))</f>
        <v>3</v>
      </c>
      <c r="I13" s="11">
        <f>IF(B13="",0,SUMIF(ventes!$D$2:$D$563,ECRANS!B13,ventes!$E$2:$E$563))</f>
        <v>0</v>
      </c>
      <c r="J13" s="11">
        <f>C13+IF($B13="",0,SUMIF(achats!$D$2:$D$599,ECRANS!$B13,achats!H$2:H$599))-IF($B13="",0,SUMIF(ventes!$D$2:$D$563,ECRANS!$B13,ventes!H$2:H$563))-SUMIFS('mouvement interne'!$D:$D,'mouvement interne'!$C:$C,ECRANS!B13,'mouvement interne'!$E:$E,1)+SUMIFS('mouvement interne'!$D:$D,'mouvement interne'!$C:$C,ECRANS!B13,'mouvement interne'!$F:$F,1)</f>
        <v>3</v>
      </c>
      <c r="K13" s="11">
        <f>D13+IF($B13="",0,SUMIF(achats!$D$2:$D$599,ECRANS!$B13,achats!I$2:I$599))-IF($B13="",0,SUMIF(ventes!$D$2:$D$563,ECRANS!$B13,ventes!I$2:I$563))-SUMIFS('mouvement interne'!$D:$D,'mouvement interne'!$C:$C,ECRANS!B13,'mouvement interne'!$E:$E,2)+SUMIFS('mouvement interne'!$D:$D,'mouvement interne'!$C:$C,ECRANS!B13,'mouvement interne'!$F:$F,2)</f>
        <v>0</v>
      </c>
      <c r="L13" s="11">
        <f>E13+IF($B13="",0,SUMIF(achats!$D$2:$D$599,ECRANS!$B13,achats!J$2:J$599))-IF($B13="",0,SUMIF(ventes!$D$2:$D$563,ECRANS!$B13,ventes!J$2:J$563))-SUMIFS('mouvement interne'!$D:$D,'mouvement interne'!$C:$C,ECRANS!B13,'mouvement interne'!$E:$E,3)+SUMIFS('mouvement interne'!$D:$D,'mouvement interne'!$C:$C,ECRANS!B13,'mouvement interne'!$F:$F,3)</f>
        <v>0</v>
      </c>
      <c r="M13" s="11">
        <f>F13+IF($B13="",0,SUMIF(achats!$D$2:$D$599,ECRANS!$B13,achats!K$2:K$599))-IF($B13="",0,SUMIF(ventes!$D$2:$D$563,ECRANS!$B13,ventes!K$2:K$563))-SUMIFS('mouvement interne'!$D:$D,'mouvement interne'!$C:$C,ECRANS!B13,'mouvement interne'!$E:$E,4)+SUMIFS('mouvement interne'!$D:$D,'mouvement interne'!$C:$C,ECRANS!B13,'mouvement interne'!$F:$F,4)</f>
        <v>0</v>
      </c>
      <c r="N13" s="11">
        <f t="shared" si="1"/>
        <v>3</v>
      </c>
    </row>
    <row r="14" spans="1:14">
      <c r="A14" s="45"/>
      <c r="B14" s="3" t="str">
        <f>'mes donnees'!B14</f>
        <v>UA 46 F 7500</v>
      </c>
      <c r="C14" s="4">
        <v>5</v>
      </c>
      <c r="D14" s="1"/>
      <c r="E14" s="1"/>
      <c r="F14" s="1"/>
      <c r="G14" s="11">
        <f t="shared" si="0"/>
        <v>5</v>
      </c>
      <c r="H14" s="11">
        <f>IF(B14="",0,SUMIF(achats!$D$2:$D$599,ECRANS!B14,achats!$E$2:$E$599))</f>
        <v>0</v>
      </c>
      <c r="I14" s="11">
        <f>IF(B14="",0,SUMIF(ventes!$D$2:$D$563,ECRANS!B14,ventes!$E$2:$E$563))</f>
        <v>4</v>
      </c>
      <c r="J14" s="11">
        <f>C14+IF($B14="",0,SUMIF(achats!$D$2:$D$599,ECRANS!$B14,achats!H$2:H$599))-IF($B14="",0,SUMIF(ventes!$D$2:$D$563,ECRANS!$B14,ventes!H$2:H$563))-SUMIFS('mouvement interne'!$D:$D,'mouvement interne'!$C:$C,ECRANS!B14,'mouvement interne'!$E:$E,1)+SUMIFS('mouvement interne'!$D:$D,'mouvement interne'!$C:$C,ECRANS!B14,'mouvement interne'!$F:$F,1)</f>
        <v>1</v>
      </c>
      <c r="K14" s="11">
        <f>D14+IF($B14="",0,SUMIF(achats!$D$2:$D$599,ECRANS!$B14,achats!I$2:I$599))-IF($B14="",0,SUMIF(ventes!$D$2:$D$563,ECRANS!$B14,ventes!I$2:I$563))-SUMIFS('mouvement interne'!$D:$D,'mouvement interne'!$C:$C,ECRANS!B14,'mouvement interne'!$E:$E,2)+SUMIFS('mouvement interne'!$D:$D,'mouvement interne'!$C:$C,ECRANS!B14,'mouvement interne'!$F:$F,2)</f>
        <v>0</v>
      </c>
      <c r="L14" s="11">
        <f>E14+IF($B14="",0,SUMIF(achats!$D$2:$D$599,ECRANS!$B14,achats!J$2:J$599))-IF($B14="",0,SUMIF(ventes!$D$2:$D$563,ECRANS!$B14,ventes!J$2:J$563))-SUMIFS('mouvement interne'!$D:$D,'mouvement interne'!$C:$C,ECRANS!B14,'mouvement interne'!$E:$E,3)+SUMIFS('mouvement interne'!$D:$D,'mouvement interne'!$C:$C,ECRANS!B14,'mouvement interne'!$F:$F,3)</f>
        <v>0</v>
      </c>
      <c r="M14" s="11">
        <f>F14+IF($B14="",0,SUMIF(achats!$D$2:$D$599,ECRANS!$B14,achats!K$2:K$599))-IF($B14="",0,SUMIF(ventes!$D$2:$D$563,ECRANS!$B14,ventes!K$2:K$563))-SUMIFS('mouvement interne'!$D:$D,'mouvement interne'!$C:$C,ECRANS!B14,'mouvement interne'!$E:$E,4)+SUMIFS('mouvement interne'!$D:$D,'mouvement interne'!$C:$C,ECRANS!B14,'mouvement interne'!$F:$F,4)</f>
        <v>0</v>
      </c>
      <c r="N14" s="11">
        <f t="shared" si="1"/>
        <v>1</v>
      </c>
    </row>
    <row r="15" spans="1:14">
      <c r="A15" s="45"/>
      <c r="B15" s="3" t="str">
        <f>'mes donnees'!B15</f>
        <v>UA 46 F 8000</v>
      </c>
      <c r="C15" s="4">
        <v>2</v>
      </c>
      <c r="D15" s="1"/>
      <c r="E15" s="1"/>
      <c r="F15" s="1"/>
      <c r="G15" s="11">
        <f t="shared" si="0"/>
        <v>2</v>
      </c>
      <c r="H15" s="11">
        <f>IF(B15="",0,SUMIF(achats!$D$2:$D$599,ECRANS!B15,achats!$E$2:$E$599))</f>
        <v>0</v>
      </c>
      <c r="I15" s="11">
        <f>IF(B15="",0,SUMIF(ventes!$D$2:$D$563,ECRANS!B15,ventes!$E$2:$E$563))</f>
        <v>0</v>
      </c>
      <c r="J15" s="11">
        <f>C15+IF($B15="",0,SUMIF(achats!$D$2:$D$599,ECRANS!$B15,achats!H$2:H$599))-IF($B15="",0,SUMIF(ventes!$D$2:$D$563,ECRANS!$B15,ventes!H$2:H$563))-SUMIFS('mouvement interne'!$D:$D,'mouvement interne'!$C:$C,ECRANS!B15,'mouvement interne'!$E:$E,1)+SUMIFS('mouvement interne'!$D:$D,'mouvement interne'!$C:$C,ECRANS!B15,'mouvement interne'!$F:$F,1)</f>
        <v>2</v>
      </c>
      <c r="K15" s="11">
        <f>D15+IF($B15="",0,SUMIF(achats!$D$2:$D$599,ECRANS!$B15,achats!I$2:I$599))-IF($B15="",0,SUMIF(ventes!$D$2:$D$563,ECRANS!$B15,ventes!I$2:I$563))-SUMIFS('mouvement interne'!$D:$D,'mouvement interne'!$C:$C,ECRANS!B15,'mouvement interne'!$E:$E,2)+SUMIFS('mouvement interne'!$D:$D,'mouvement interne'!$C:$C,ECRANS!B15,'mouvement interne'!$F:$F,2)</f>
        <v>0</v>
      </c>
      <c r="L15" s="11">
        <f>E15+IF($B15="",0,SUMIF(achats!$D$2:$D$599,ECRANS!$B15,achats!J$2:J$599))-IF($B15="",0,SUMIF(ventes!$D$2:$D$563,ECRANS!$B15,ventes!J$2:J$563))-SUMIFS('mouvement interne'!$D:$D,'mouvement interne'!$C:$C,ECRANS!B15,'mouvement interne'!$E:$E,3)+SUMIFS('mouvement interne'!$D:$D,'mouvement interne'!$C:$C,ECRANS!B15,'mouvement interne'!$F:$F,3)</f>
        <v>0</v>
      </c>
      <c r="M15" s="11">
        <f>F15+IF($B15="",0,SUMIF(achats!$D$2:$D$599,ECRANS!$B15,achats!K$2:K$599))-IF($B15="",0,SUMIF(ventes!$D$2:$D$563,ECRANS!$B15,ventes!K$2:K$563))-SUMIFS('mouvement interne'!$D:$D,'mouvement interne'!$C:$C,ECRANS!B15,'mouvement interne'!$E:$E,4)+SUMIFS('mouvement interne'!$D:$D,'mouvement interne'!$C:$C,ECRANS!B15,'mouvement interne'!$F:$F,4)</f>
        <v>0</v>
      </c>
      <c r="N15" s="11">
        <f t="shared" si="1"/>
        <v>2</v>
      </c>
    </row>
    <row r="16" spans="1:14">
      <c r="A16" s="45"/>
      <c r="B16" s="3" t="str">
        <f>'mes donnees'!B16</f>
        <v>UA 46 F 6400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IF(B16="",0,SUMIF(achats!$D$2:$D$599,ECRANS!B16,achats!$E$2:$E$599))</f>
        <v>5</v>
      </c>
      <c r="I16" s="11">
        <f>IF(B16="",0,SUMIF(ventes!$D$2:$D$563,ECRANS!B16,ventes!$E$2:$E$563))</f>
        <v>2</v>
      </c>
      <c r="J16" s="11">
        <f>C16+IF($B16="",0,SUMIF(achats!$D$2:$D$599,ECRANS!$B16,achats!H$2:H$599))-IF($B16="",0,SUMIF(ventes!$D$2:$D$563,ECRANS!$B16,ventes!H$2:H$563))-SUMIFS('mouvement interne'!$D:$D,'mouvement interne'!$C:$C,ECRANS!B16,'mouvement interne'!$E:$E,1)+SUMIFS('mouvement interne'!$D:$D,'mouvement interne'!$C:$C,ECRANS!B16,'mouvement interne'!$F:$F,1)</f>
        <v>4</v>
      </c>
      <c r="K16" s="11">
        <f>D16+IF($B16="",0,SUMIF(achats!$D$2:$D$599,ECRANS!$B16,achats!I$2:I$599))-IF($B16="",0,SUMIF(ventes!$D$2:$D$563,ECRANS!$B16,ventes!I$2:I$563))-SUMIFS('mouvement interne'!$D:$D,'mouvement interne'!$C:$C,ECRANS!B16,'mouvement interne'!$E:$E,2)+SUMIFS('mouvement interne'!$D:$D,'mouvement interne'!$C:$C,ECRANS!B16,'mouvement interne'!$F:$F,2)</f>
        <v>0</v>
      </c>
      <c r="L16" s="11">
        <f>E16+IF($B16="",0,SUMIF(achats!$D$2:$D$599,ECRANS!$B16,achats!J$2:J$599))-IF($B16="",0,SUMIF(ventes!$D$2:$D$563,ECRANS!$B16,ventes!J$2:J$563))-SUMIFS('mouvement interne'!$D:$D,'mouvement interne'!$C:$C,ECRANS!B16,'mouvement interne'!$E:$E,3)+SUMIFS('mouvement interne'!$D:$D,'mouvement interne'!$C:$C,ECRANS!B16,'mouvement interne'!$F:$F,3)</f>
        <v>0</v>
      </c>
      <c r="M16" s="11">
        <f>F16+IF($B16="",0,SUMIF(achats!$D$2:$D$599,ECRANS!$B16,achats!K$2:K$599))-IF($B16="",0,SUMIF(ventes!$D$2:$D$563,ECRANS!$B16,ventes!K$2:K$563))-SUMIFS('mouvement interne'!$D:$D,'mouvement interne'!$C:$C,ECRANS!B16,'mouvement interne'!$E:$E,4)+SUMIFS('mouvement interne'!$D:$D,'mouvement interne'!$C:$C,ECRANS!B16,'mouvement interne'!$F:$F,4)</f>
        <v>0</v>
      </c>
      <c r="N16" s="11">
        <f t="shared" si="1"/>
        <v>4</v>
      </c>
    </row>
    <row r="17" spans="1:14">
      <c r="A17" s="45"/>
      <c r="B17" s="3" t="str">
        <f>'mes donnees'!B17</f>
        <v>UA 50 F 6800</v>
      </c>
      <c r="C17" s="4">
        <v>2</v>
      </c>
      <c r="D17" s="1"/>
      <c r="E17" s="1"/>
      <c r="F17" s="1"/>
      <c r="G17" s="11">
        <f t="shared" si="0"/>
        <v>2</v>
      </c>
      <c r="H17" s="11">
        <f>IF(B17="",0,SUMIF(achats!$D$2:$D$599,ECRANS!B17,achats!$E$2:$E$599))</f>
        <v>0</v>
      </c>
      <c r="I17" s="11">
        <f>IF(B17="",0,SUMIF(ventes!$D$2:$D$563,ECRANS!B17,ventes!$E$2:$E$563))</f>
        <v>0</v>
      </c>
      <c r="J17" s="11">
        <f>C17+IF($B17="",0,SUMIF(achats!$D$2:$D$599,ECRANS!$B17,achats!H$2:H$599))-IF($B17="",0,SUMIF(ventes!$D$2:$D$563,ECRANS!$B17,ventes!H$2:H$563))-SUMIFS('mouvement interne'!$D:$D,'mouvement interne'!$C:$C,ECRANS!B17,'mouvement interne'!$E:$E,1)+SUMIFS('mouvement interne'!$D:$D,'mouvement interne'!$C:$C,ECRANS!B17,'mouvement interne'!$F:$F,1)</f>
        <v>2</v>
      </c>
      <c r="K17" s="11">
        <f>D17+IF($B17="",0,SUMIF(achats!$D$2:$D$599,ECRANS!$B17,achats!I$2:I$599))-IF($B17="",0,SUMIF(ventes!$D$2:$D$563,ECRANS!$B17,ventes!I$2:I$563))-SUMIFS('mouvement interne'!$D:$D,'mouvement interne'!$C:$C,ECRANS!B17,'mouvement interne'!$E:$E,2)+SUMIFS('mouvement interne'!$D:$D,'mouvement interne'!$C:$C,ECRANS!B17,'mouvement interne'!$F:$F,2)</f>
        <v>0</v>
      </c>
      <c r="L17" s="11">
        <f>E17+IF($B17="",0,SUMIF(achats!$D$2:$D$599,ECRANS!$B17,achats!J$2:J$599))-IF($B17="",0,SUMIF(ventes!$D$2:$D$563,ECRANS!$B17,ventes!J$2:J$563))-SUMIFS('mouvement interne'!$D:$D,'mouvement interne'!$C:$C,ECRANS!B17,'mouvement interne'!$E:$E,3)+SUMIFS('mouvement interne'!$D:$D,'mouvement interne'!$C:$C,ECRANS!B17,'mouvement interne'!$F:$F,3)</f>
        <v>0</v>
      </c>
      <c r="M17" s="11">
        <f>F17+IF($B17="",0,SUMIF(achats!$D$2:$D$599,ECRANS!$B17,achats!K$2:K$599))-IF($B17="",0,SUMIF(ventes!$D$2:$D$563,ECRANS!$B17,ventes!K$2:K$563))-SUMIFS('mouvement interne'!$D:$D,'mouvement interne'!$C:$C,ECRANS!B17,'mouvement interne'!$E:$E,4)+SUMIFS('mouvement interne'!$D:$D,'mouvement interne'!$C:$C,ECRANS!B17,'mouvement interne'!$F:$F,4)</f>
        <v>0</v>
      </c>
      <c r="N17" s="11">
        <f t="shared" si="1"/>
        <v>2</v>
      </c>
    </row>
    <row r="18" spans="1:14">
      <c r="A18" s="45"/>
      <c r="B18" s="3" t="str">
        <f>'mes donnees'!B18</f>
        <v>UA 55 F 6100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IF(B18="",0,SUMIF(achats!$D$2:$D$599,ECRANS!B18,achats!$E$2:$E$599))</f>
        <v>2</v>
      </c>
      <c r="I18" s="11">
        <f>IF(B18="",0,SUMIF(ventes!$D$2:$D$563,ECRANS!B18,ventes!$E$2:$E$563))</f>
        <v>2</v>
      </c>
      <c r="J18" s="11">
        <f>C18+IF($B18="",0,SUMIF(achats!$D$2:$D$599,ECRANS!$B18,achats!H$2:H$599))-IF($B18="",0,SUMIF(ventes!$D$2:$D$563,ECRANS!$B18,ventes!H$2:H$563))-SUMIFS('mouvement interne'!$D:$D,'mouvement interne'!$C:$C,ECRANS!B18,'mouvement interne'!$E:$E,1)+SUMIFS('mouvement interne'!$D:$D,'mouvement interne'!$C:$C,ECRANS!B18,'mouvement interne'!$F:$F,1)</f>
        <v>1</v>
      </c>
      <c r="K18" s="11">
        <f>D18+IF($B18="",0,SUMIF(achats!$D$2:$D$599,ECRANS!$B18,achats!I$2:I$599))-IF($B18="",0,SUMIF(ventes!$D$2:$D$563,ECRANS!$B18,ventes!I$2:I$563))-SUMIFS('mouvement interne'!$D:$D,'mouvement interne'!$C:$C,ECRANS!B18,'mouvement interne'!$E:$E,2)+SUMIFS('mouvement interne'!$D:$D,'mouvement interne'!$C:$C,ECRANS!B18,'mouvement interne'!$F:$F,2)</f>
        <v>0</v>
      </c>
      <c r="L18" s="11">
        <f>E18+IF($B18="",0,SUMIF(achats!$D$2:$D$599,ECRANS!$B18,achats!J$2:J$599))-IF($B18="",0,SUMIF(ventes!$D$2:$D$563,ECRANS!$B18,ventes!J$2:J$563))-SUMIFS('mouvement interne'!$D:$D,'mouvement interne'!$C:$C,ECRANS!B18,'mouvement interne'!$E:$E,3)+SUMIFS('mouvement interne'!$D:$D,'mouvement interne'!$C:$C,ECRANS!B18,'mouvement interne'!$F:$F,3)</f>
        <v>0</v>
      </c>
      <c r="M18" s="11">
        <f>F18+IF($B18="",0,SUMIF(achats!$D$2:$D$599,ECRANS!$B18,achats!K$2:K$599))-IF($B18="",0,SUMIF(ventes!$D$2:$D$563,ECRANS!$B18,ventes!K$2:K$563))-SUMIFS('mouvement interne'!$D:$D,'mouvement interne'!$C:$C,ECRANS!B18,'mouvement interne'!$E:$E,4)+SUMIFS('mouvement interne'!$D:$D,'mouvement interne'!$C:$C,ECRANS!B18,'mouvement interne'!$F:$F,4)</f>
        <v>0</v>
      </c>
      <c r="N18" s="11">
        <f t="shared" si="1"/>
        <v>1</v>
      </c>
    </row>
    <row r="19" spans="1:14">
      <c r="A19" s="45"/>
      <c r="B19" s="3" t="str">
        <f>'mes donnees'!B19</f>
        <v>UA 55 F 7500</v>
      </c>
      <c r="C19" s="4">
        <v>6</v>
      </c>
      <c r="D19" s="1"/>
      <c r="E19" s="1"/>
      <c r="F19" s="1"/>
      <c r="G19" s="11">
        <f t="shared" si="0"/>
        <v>6</v>
      </c>
      <c r="H19" s="11">
        <f>IF(B19="",0,SUMIF(achats!$D$2:$D$599,ECRANS!B19,achats!$E$2:$E$599))</f>
        <v>0</v>
      </c>
      <c r="I19" s="11">
        <f>IF(B19="",0,SUMIF(ventes!$D$2:$D$563,ECRANS!B19,ventes!$E$2:$E$563))</f>
        <v>0</v>
      </c>
      <c r="J19" s="11">
        <f>C19+IF($B19="",0,SUMIF(achats!$D$2:$D$599,ECRANS!$B19,achats!H$2:H$599))-IF($B19="",0,SUMIF(ventes!$D$2:$D$563,ECRANS!$B19,ventes!H$2:H$563))-SUMIFS('mouvement interne'!$D:$D,'mouvement interne'!$C:$C,ECRANS!B19,'mouvement interne'!$E:$E,1)+SUMIFS('mouvement interne'!$D:$D,'mouvement interne'!$C:$C,ECRANS!B19,'mouvement interne'!$F:$F,1)</f>
        <v>6</v>
      </c>
      <c r="K19" s="11">
        <f>D19+IF($B19="",0,SUMIF(achats!$D$2:$D$599,ECRANS!$B19,achats!I$2:I$599))-IF($B19="",0,SUMIF(ventes!$D$2:$D$563,ECRANS!$B19,ventes!I$2:I$563))-SUMIFS('mouvement interne'!$D:$D,'mouvement interne'!$C:$C,ECRANS!B19,'mouvement interne'!$E:$E,2)+SUMIFS('mouvement interne'!$D:$D,'mouvement interne'!$C:$C,ECRANS!B19,'mouvement interne'!$F:$F,2)</f>
        <v>0</v>
      </c>
      <c r="L19" s="11">
        <f>E19+IF($B19="",0,SUMIF(achats!$D$2:$D$599,ECRANS!$B19,achats!J$2:J$599))-IF($B19="",0,SUMIF(ventes!$D$2:$D$563,ECRANS!$B19,ventes!J$2:J$563))-SUMIFS('mouvement interne'!$D:$D,'mouvement interne'!$C:$C,ECRANS!B19,'mouvement interne'!$E:$E,3)+SUMIFS('mouvement interne'!$D:$D,'mouvement interne'!$C:$C,ECRANS!B19,'mouvement interne'!$F:$F,3)</f>
        <v>0</v>
      </c>
      <c r="M19" s="11">
        <f>F19+IF($B19="",0,SUMIF(achats!$D$2:$D$599,ECRANS!$B19,achats!K$2:K$599))-IF($B19="",0,SUMIF(ventes!$D$2:$D$563,ECRANS!$B19,ventes!K$2:K$563))-SUMIFS('mouvement interne'!$D:$D,'mouvement interne'!$C:$C,ECRANS!B19,'mouvement interne'!$E:$E,4)+SUMIFS('mouvement interne'!$D:$D,'mouvement interne'!$C:$C,ECRANS!B19,'mouvement interne'!$F:$F,4)</f>
        <v>0</v>
      </c>
      <c r="N19" s="11">
        <f t="shared" si="1"/>
        <v>6</v>
      </c>
    </row>
    <row r="20" spans="1:14">
      <c r="A20" s="45"/>
      <c r="B20" s="3" t="str">
        <f>'mes donnees'!B20</f>
        <v>UA 55 F 8000</v>
      </c>
      <c r="C20" s="4">
        <v>2</v>
      </c>
      <c r="D20" s="1"/>
      <c r="E20" s="1"/>
      <c r="F20" s="1"/>
      <c r="G20" s="11">
        <f t="shared" si="0"/>
        <v>2</v>
      </c>
      <c r="H20" s="11">
        <f>IF(B20="",0,SUMIF(achats!$D$2:$D$599,ECRANS!B20,achats!$E$2:$E$599))</f>
        <v>0</v>
      </c>
      <c r="I20" s="11">
        <f>IF(B20="",0,SUMIF(ventes!$D$2:$D$563,ECRANS!B20,ventes!$E$2:$E$563))</f>
        <v>2</v>
      </c>
      <c r="J20" s="11">
        <f>C20+IF($B20="",0,SUMIF(achats!$D$2:$D$599,ECRANS!$B20,achats!H$2:H$599))-IF($B20="",0,SUMIF(ventes!$D$2:$D$563,ECRANS!$B20,ventes!H$2:H$563))-SUMIFS('mouvement interne'!$D:$D,'mouvement interne'!$C:$C,ECRANS!B20,'mouvement interne'!$E:$E,1)+SUMIFS('mouvement interne'!$D:$D,'mouvement interne'!$C:$C,ECRANS!B20,'mouvement interne'!$F:$F,1)</f>
        <v>0</v>
      </c>
      <c r="K20" s="11">
        <f>D20+IF($B20="",0,SUMIF(achats!$D$2:$D$599,ECRANS!$B20,achats!I$2:I$599))-IF($B20="",0,SUMIF(ventes!$D$2:$D$563,ECRANS!$B20,ventes!I$2:I$563))-SUMIFS('mouvement interne'!$D:$D,'mouvement interne'!$C:$C,ECRANS!B20,'mouvement interne'!$E:$E,2)+SUMIFS('mouvement interne'!$D:$D,'mouvement interne'!$C:$C,ECRANS!B20,'mouvement interne'!$F:$F,2)</f>
        <v>0</v>
      </c>
      <c r="L20" s="11">
        <f>E20+IF($B20="",0,SUMIF(achats!$D$2:$D$599,ECRANS!$B20,achats!J$2:J$599))-IF($B20="",0,SUMIF(ventes!$D$2:$D$563,ECRANS!$B20,ventes!J$2:J$563))-SUMIFS('mouvement interne'!$D:$D,'mouvement interne'!$C:$C,ECRANS!B20,'mouvement interne'!$E:$E,3)+SUMIFS('mouvement interne'!$D:$D,'mouvement interne'!$C:$C,ECRANS!B20,'mouvement interne'!$F:$F,3)</f>
        <v>0</v>
      </c>
      <c r="M20" s="11">
        <f>F20+IF($B20="",0,SUMIF(achats!$D$2:$D$599,ECRANS!$B20,achats!K$2:K$599))-IF($B20="",0,SUMIF(ventes!$D$2:$D$563,ECRANS!$B20,ventes!K$2:K$563))-SUMIFS('mouvement interne'!$D:$D,'mouvement interne'!$C:$C,ECRANS!B20,'mouvement interne'!$E:$E,4)+SUMIFS('mouvement interne'!$D:$D,'mouvement interne'!$C:$C,ECRANS!B20,'mouvement interne'!$F:$F,4)</f>
        <v>0</v>
      </c>
      <c r="N20" s="11">
        <f t="shared" si="1"/>
        <v>0</v>
      </c>
    </row>
    <row r="21" spans="1:14">
      <c r="A21" s="45"/>
      <c r="B21" s="3" t="str">
        <f>'mes donnees'!B21</f>
        <v>UE 60 F 6100</v>
      </c>
      <c r="C21" s="4">
        <v>2</v>
      </c>
      <c r="D21" s="1"/>
      <c r="E21" s="1"/>
      <c r="F21" s="1"/>
      <c r="G21" s="11">
        <f t="shared" si="0"/>
        <v>2</v>
      </c>
      <c r="H21" s="11">
        <f>IF(B21="",0,SUMIF(achats!$D$2:$D$599,ECRANS!B21,achats!$E$2:$E$599))</f>
        <v>0</v>
      </c>
      <c r="I21" s="11">
        <f>IF(B21="",0,SUMIF(ventes!$D$2:$D$563,ECRANS!B21,ventes!$E$2:$E$563))</f>
        <v>2</v>
      </c>
      <c r="J21" s="11">
        <f>C21+IF($B21="",0,SUMIF(achats!$D$2:$D$599,ECRANS!$B21,achats!H$2:H$599))-IF($B21="",0,SUMIF(ventes!$D$2:$D$563,ECRANS!$B21,ventes!H$2:H$563))-SUMIFS('mouvement interne'!$D:$D,'mouvement interne'!$C:$C,ECRANS!B21,'mouvement interne'!$E:$E,1)+SUMIFS('mouvement interne'!$D:$D,'mouvement interne'!$C:$C,ECRANS!B21,'mouvement interne'!$F:$F,1)</f>
        <v>0</v>
      </c>
      <c r="K21" s="11">
        <f>D21+IF($B21="",0,SUMIF(achats!$D$2:$D$599,ECRANS!$B21,achats!I$2:I$599))-IF($B21="",0,SUMIF(ventes!$D$2:$D$563,ECRANS!$B21,ventes!I$2:I$563))-SUMIFS('mouvement interne'!$D:$D,'mouvement interne'!$C:$C,ECRANS!B21,'mouvement interne'!$E:$E,2)+SUMIFS('mouvement interne'!$D:$D,'mouvement interne'!$C:$C,ECRANS!B21,'mouvement interne'!$F:$F,2)</f>
        <v>0</v>
      </c>
      <c r="L21" s="11">
        <f>E21+IF($B21="",0,SUMIF(achats!$D$2:$D$599,ECRANS!$B21,achats!J$2:J$599))-IF($B21="",0,SUMIF(ventes!$D$2:$D$563,ECRANS!$B21,ventes!J$2:J$563))-SUMIFS('mouvement interne'!$D:$D,'mouvement interne'!$C:$C,ECRANS!B21,'mouvement interne'!$E:$E,3)+SUMIFS('mouvement interne'!$D:$D,'mouvement interne'!$C:$C,ECRANS!B21,'mouvement interne'!$F:$F,3)</f>
        <v>0</v>
      </c>
      <c r="M21" s="11">
        <f>F21+IF($B21="",0,SUMIF(achats!$D$2:$D$599,ECRANS!$B21,achats!K$2:K$599))-IF($B21="",0,SUMIF(ventes!$D$2:$D$563,ECRANS!$B21,ventes!K$2:K$563))-SUMIFS('mouvement interne'!$D:$D,'mouvement interne'!$C:$C,ECRANS!B21,'mouvement interne'!$E:$E,4)+SUMIFS('mouvement interne'!$D:$D,'mouvement interne'!$C:$C,ECRANS!B21,'mouvement interne'!$F:$F,4)</f>
        <v>0</v>
      </c>
      <c r="N21" s="11">
        <f t="shared" si="1"/>
        <v>0</v>
      </c>
    </row>
    <row r="22" spans="1:14">
      <c r="A22" s="45"/>
      <c r="B22" s="3" t="str">
        <f>'mes donnees'!B22</f>
        <v>UA 65 F 6400</v>
      </c>
      <c r="C22" s="4">
        <v>2</v>
      </c>
      <c r="D22" s="1"/>
      <c r="E22" s="1"/>
      <c r="F22" s="1"/>
      <c r="G22" s="11">
        <f t="shared" si="0"/>
        <v>2</v>
      </c>
      <c r="H22" s="11">
        <f>IF(B22="",0,SUMIF(achats!$D$2:$D$599,ECRANS!B22,achats!$E$2:$E$599))</f>
        <v>0</v>
      </c>
      <c r="I22" s="11">
        <f>IF(B22="",0,SUMIF(ventes!$D$2:$D$563,ECRANS!B22,ventes!$E$2:$E$563))</f>
        <v>0</v>
      </c>
      <c r="J22" s="11">
        <f>C22+IF($B22="",0,SUMIF(achats!$D$2:$D$599,ECRANS!$B22,achats!H$2:H$599))-IF($B22="",0,SUMIF(ventes!$D$2:$D$563,ECRANS!$B22,ventes!H$2:H$563))-SUMIFS('mouvement interne'!$D:$D,'mouvement interne'!$C:$C,ECRANS!B22,'mouvement interne'!$E:$E,1)+SUMIFS('mouvement interne'!$D:$D,'mouvement interne'!$C:$C,ECRANS!B22,'mouvement interne'!$F:$F,1)</f>
        <v>2</v>
      </c>
      <c r="K22" s="11">
        <f>D22+IF($B22="",0,SUMIF(achats!$D$2:$D$599,ECRANS!$B22,achats!I$2:I$599))-IF($B22="",0,SUMIF(ventes!$D$2:$D$563,ECRANS!$B22,ventes!I$2:I$563))-SUMIFS('mouvement interne'!$D:$D,'mouvement interne'!$C:$C,ECRANS!B22,'mouvement interne'!$E:$E,2)+SUMIFS('mouvement interne'!$D:$D,'mouvement interne'!$C:$C,ECRANS!B22,'mouvement interne'!$F:$F,2)</f>
        <v>0</v>
      </c>
      <c r="L22" s="11">
        <f>E22+IF($B22="",0,SUMIF(achats!$D$2:$D$599,ECRANS!$B22,achats!J$2:J$599))-IF($B22="",0,SUMIF(ventes!$D$2:$D$563,ECRANS!$B22,ventes!J$2:J$563))-SUMIFS('mouvement interne'!$D:$D,'mouvement interne'!$C:$C,ECRANS!B22,'mouvement interne'!$E:$E,3)+SUMIFS('mouvement interne'!$D:$D,'mouvement interne'!$C:$C,ECRANS!B22,'mouvement interne'!$F:$F,3)</f>
        <v>0</v>
      </c>
      <c r="M22" s="11">
        <f>F22+IF($B22="",0,SUMIF(achats!$D$2:$D$599,ECRANS!$B22,achats!K$2:K$599))-IF($B22="",0,SUMIF(ventes!$D$2:$D$563,ECRANS!$B22,ventes!K$2:K$563))-SUMIFS('mouvement interne'!$D:$D,'mouvement interne'!$C:$C,ECRANS!B22,'mouvement interne'!$E:$E,4)+SUMIFS('mouvement interne'!$D:$D,'mouvement interne'!$C:$C,ECRANS!B22,'mouvement interne'!$F:$F,4)</f>
        <v>0</v>
      </c>
      <c r="N22" s="11">
        <f t="shared" si="1"/>
        <v>2</v>
      </c>
    </row>
    <row r="23" spans="1:14">
      <c r="A23" s="45"/>
      <c r="B23" s="3" t="str">
        <f>'mes donnees'!B23</f>
        <v>UA 65 F 8000</v>
      </c>
      <c r="C23" s="4">
        <v>2</v>
      </c>
      <c r="D23" s="1"/>
      <c r="E23" s="1"/>
      <c r="F23" s="1"/>
      <c r="G23" s="11">
        <f t="shared" si="0"/>
        <v>2</v>
      </c>
      <c r="H23" s="11">
        <f>IF(B23="",0,SUMIF(achats!$D$2:$D$599,ECRANS!B23,achats!$E$2:$E$599))</f>
        <v>0</v>
      </c>
      <c r="I23" s="11">
        <f>IF(B23="",0,SUMIF(ventes!$D$2:$D$563,ECRANS!B23,ventes!$E$2:$E$563))</f>
        <v>1</v>
      </c>
      <c r="J23" s="11">
        <f>C23+IF($B23="",0,SUMIF(achats!$D$2:$D$599,ECRANS!$B23,achats!H$2:H$599))-IF($B23="",0,SUMIF(ventes!$D$2:$D$563,ECRANS!$B23,ventes!H$2:H$563))-SUMIFS('mouvement interne'!$D:$D,'mouvement interne'!$C:$C,ECRANS!B23,'mouvement interne'!$E:$E,1)+SUMIFS('mouvement interne'!$D:$D,'mouvement interne'!$C:$C,ECRANS!B23,'mouvement interne'!$F:$F,1)</f>
        <v>1</v>
      </c>
      <c r="K23" s="11">
        <f>D23+IF($B23="",0,SUMIF(achats!$D$2:$D$599,ECRANS!$B23,achats!I$2:I$599))-IF($B23="",0,SUMIF(ventes!$D$2:$D$563,ECRANS!$B23,ventes!I$2:I$563))-SUMIFS('mouvement interne'!$D:$D,'mouvement interne'!$C:$C,ECRANS!B23,'mouvement interne'!$E:$E,2)+SUMIFS('mouvement interne'!$D:$D,'mouvement interne'!$C:$C,ECRANS!B23,'mouvement interne'!$F:$F,2)</f>
        <v>0</v>
      </c>
      <c r="L23" s="11">
        <f>E23+IF($B23="",0,SUMIF(achats!$D$2:$D$599,ECRANS!$B23,achats!J$2:J$599))-IF($B23="",0,SUMIF(ventes!$D$2:$D$563,ECRANS!$B23,ventes!J$2:J$563))-SUMIFS('mouvement interne'!$D:$D,'mouvement interne'!$C:$C,ECRANS!B23,'mouvement interne'!$E:$E,3)+SUMIFS('mouvement interne'!$D:$D,'mouvement interne'!$C:$C,ECRANS!B23,'mouvement interne'!$F:$F,3)</f>
        <v>0</v>
      </c>
      <c r="M23" s="11">
        <f>F23+IF($B23="",0,SUMIF(achats!$D$2:$D$599,ECRANS!$B23,achats!K$2:K$599))-IF($B23="",0,SUMIF(ventes!$D$2:$D$563,ECRANS!$B23,ventes!K$2:K$563))-SUMIFS('mouvement interne'!$D:$D,'mouvement interne'!$C:$C,ECRANS!B23,'mouvement interne'!$E:$E,4)+SUMIFS('mouvement interne'!$D:$D,'mouvement interne'!$C:$C,ECRANS!B23,'mouvement interne'!$F:$F,4)</f>
        <v>0</v>
      </c>
      <c r="N23" s="11">
        <f t="shared" si="1"/>
        <v>1</v>
      </c>
    </row>
    <row r="24" spans="1:14">
      <c r="A24" s="45"/>
      <c r="B24" s="3" t="str">
        <f>'mes donnees'!B24</f>
        <v>PS 43 F 4000</v>
      </c>
      <c r="C24" s="4">
        <v>34</v>
      </c>
      <c r="D24" s="1"/>
      <c r="E24" s="1"/>
      <c r="F24" s="1"/>
      <c r="G24" s="11">
        <f t="shared" si="0"/>
        <v>34</v>
      </c>
      <c r="H24" s="11">
        <f>IF(B24="",0,SUMIF(achats!$D$2:$D$599,ECRANS!B24,achats!$E$2:$E$599))</f>
        <v>0</v>
      </c>
      <c r="I24" s="11">
        <f>IF(B24="",0,SUMIF(ventes!$D$2:$D$563,ECRANS!B24,ventes!$E$2:$E$563))</f>
        <v>13</v>
      </c>
      <c r="J24" s="11">
        <f>C24+IF($B24="",0,SUMIF(achats!$D$2:$D$599,ECRANS!$B24,achats!H$2:H$599))-IF($B24="",0,SUMIF(ventes!$D$2:$D$563,ECRANS!$B24,ventes!H$2:H$563))-SUMIFS('mouvement interne'!$D:$D,'mouvement interne'!$C:$C,ECRANS!B24,'mouvement interne'!$E:$E,1)+SUMIFS('mouvement interne'!$D:$D,'mouvement interne'!$C:$C,ECRANS!B24,'mouvement interne'!$F:$F,1)</f>
        <v>21</v>
      </c>
      <c r="K24" s="11">
        <f>D24+IF($B24="",0,SUMIF(achats!$D$2:$D$599,ECRANS!$B24,achats!I$2:I$599))-IF($B24="",0,SUMIF(ventes!$D$2:$D$563,ECRANS!$B24,ventes!I$2:I$563))-SUMIFS('mouvement interne'!$D:$D,'mouvement interne'!$C:$C,ECRANS!B24,'mouvement interne'!$E:$E,2)+SUMIFS('mouvement interne'!$D:$D,'mouvement interne'!$C:$C,ECRANS!B24,'mouvement interne'!$F:$F,2)</f>
        <v>0</v>
      </c>
      <c r="L24" s="11">
        <f>E24+IF($B24="",0,SUMIF(achats!$D$2:$D$599,ECRANS!$B24,achats!J$2:J$599))-IF($B24="",0,SUMIF(ventes!$D$2:$D$563,ECRANS!$B24,ventes!J$2:J$563))-SUMIFS('mouvement interne'!$D:$D,'mouvement interne'!$C:$C,ECRANS!B24,'mouvement interne'!$E:$E,3)+SUMIFS('mouvement interne'!$D:$D,'mouvement interne'!$C:$C,ECRANS!B24,'mouvement interne'!$F:$F,3)</f>
        <v>0</v>
      </c>
      <c r="M24" s="11">
        <f>F24+IF($B24="",0,SUMIF(achats!$D$2:$D$599,ECRANS!$B24,achats!K$2:K$599))-IF($B24="",0,SUMIF(ventes!$D$2:$D$563,ECRANS!$B24,ventes!K$2:K$563))-SUMIFS('mouvement interne'!$D:$D,'mouvement interne'!$C:$C,ECRANS!B24,'mouvement interne'!$E:$E,4)+SUMIFS('mouvement interne'!$D:$D,'mouvement interne'!$C:$C,ECRANS!B24,'mouvement interne'!$F:$F,4)</f>
        <v>0</v>
      </c>
      <c r="N24" s="11">
        <f t="shared" si="1"/>
        <v>21</v>
      </c>
    </row>
    <row r="25" spans="1:14">
      <c r="A25" s="45"/>
      <c r="B25" s="3" t="str">
        <f>'mes donnees'!B25</f>
        <v>PS 43 F 4500</v>
      </c>
      <c r="C25" s="4"/>
      <c r="D25" s="1"/>
      <c r="E25" s="1"/>
      <c r="F25" s="1"/>
      <c r="G25" s="11">
        <f t="shared" si="0"/>
        <v>0</v>
      </c>
      <c r="H25" s="11">
        <f>IF(B25="",0,SUMIF(achats!$D$2:$D$599,ECRANS!B25,achats!$E$2:$E$599))</f>
        <v>0</v>
      </c>
      <c r="I25" s="11">
        <f>IF(B25="",0,SUMIF(ventes!$D$2:$D$563,ECRANS!B25,ventes!$E$2:$E$563))</f>
        <v>0</v>
      </c>
      <c r="J25" s="11">
        <f>C25+IF($B25="",0,SUMIF(achats!$D$2:$D$599,ECRANS!$B25,achats!H$2:H$599))-IF($B25="",0,SUMIF(ventes!$D$2:$D$563,ECRANS!$B25,ventes!H$2:H$563))-SUMIFS('mouvement interne'!$D:$D,'mouvement interne'!$C:$C,ECRANS!B25,'mouvement interne'!$E:$E,1)+SUMIFS('mouvement interne'!$D:$D,'mouvement interne'!$C:$C,ECRANS!B25,'mouvement interne'!$F:$F,1)</f>
        <v>0</v>
      </c>
      <c r="K25" s="11">
        <f>D25+IF($B25="",0,SUMIF(achats!$D$2:$D$599,ECRANS!$B25,achats!I$2:I$599))-IF($B25="",0,SUMIF(ventes!$D$2:$D$563,ECRANS!$B25,ventes!I$2:I$563))-SUMIFS('mouvement interne'!$D:$D,'mouvement interne'!$C:$C,ECRANS!B25,'mouvement interne'!$E:$E,2)+SUMIFS('mouvement interne'!$D:$D,'mouvement interne'!$C:$C,ECRANS!B25,'mouvement interne'!$F:$F,2)</f>
        <v>0</v>
      </c>
      <c r="L25" s="11">
        <f>E25+IF($B25="",0,SUMIF(achats!$D$2:$D$599,ECRANS!$B25,achats!J$2:J$599))-IF($B25="",0,SUMIF(ventes!$D$2:$D$563,ECRANS!$B25,ventes!J$2:J$563))-SUMIFS('mouvement interne'!$D:$D,'mouvement interne'!$C:$C,ECRANS!B25,'mouvement interne'!$E:$E,3)+SUMIFS('mouvement interne'!$D:$D,'mouvement interne'!$C:$C,ECRANS!B25,'mouvement interne'!$F:$F,3)</f>
        <v>0</v>
      </c>
      <c r="M25" s="11">
        <f>F25+IF($B25="",0,SUMIF(achats!$D$2:$D$599,ECRANS!$B25,achats!K$2:K$599))-IF($B25="",0,SUMIF(ventes!$D$2:$D$563,ECRANS!$B25,ventes!K$2:K$563))-SUMIFS('mouvement interne'!$D:$D,'mouvement interne'!$C:$C,ECRANS!B25,'mouvement interne'!$E:$E,4)+SUMIFS('mouvement interne'!$D:$D,'mouvement interne'!$C:$C,ECRANS!B25,'mouvement interne'!$F:$F,4)</f>
        <v>0</v>
      </c>
      <c r="N25" s="11">
        <f t="shared" si="1"/>
        <v>0</v>
      </c>
    </row>
    <row r="26" spans="1:14">
      <c r="A26" s="45"/>
      <c r="B26" s="3" t="str">
        <f>'mes donnees'!B26</f>
        <v>PS 43 F 4900</v>
      </c>
      <c r="C26" s="4">
        <v>3</v>
      </c>
      <c r="D26" s="1"/>
      <c r="E26" s="1"/>
      <c r="F26" s="1"/>
      <c r="G26" s="11">
        <f t="shared" si="0"/>
        <v>3</v>
      </c>
      <c r="H26" s="11">
        <f>IF(B26="",0,SUMIF(achats!$D$2:$D$599,ECRANS!B26,achats!$E$2:$E$599))</f>
        <v>0</v>
      </c>
      <c r="I26" s="11">
        <f>IF(B26="",0,SUMIF(ventes!$D$2:$D$563,ECRANS!B26,ventes!$E$2:$E$563))</f>
        <v>0</v>
      </c>
      <c r="J26" s="11">
        <f>C26+IF($B26="",0,SUMIF(achats!$D$2:$D$599,ECRANS!$B26,achats!H$2:H$599))-IF($B26="",0,SUMIF(ventes!$D$2:$D$563,ECRANS!$B26,ventes!H$2:H$563))-SUMIFS('mouvement interne'!$D:$D,'mouvement interne'!$C:$C,ECRANS!B26,'mouvement interne'!$E:$E,1)+SUMIFS('mouvement interne'!$D:$D,'mouvement interne'!$C:$C,ECRANS!B26,'mouvement interne'!$F:$F,1)</f>
        <v>3</v>
      </c>
      <c r="K26" s="11">
        <f>D26+IF($B26="",0,SUMIF(achats!$D$2:$D$599,ECRANS!$B26,achats!I$2:I$599))-IF($B26="",0,SUMIF(ventes!$D$2:$D$563,ECRANS!$B26,ventes!I$2:I$563))-SUMIFS('mouvement interne'!$D:$D,'mouvement interne'!$C:$C,ECRANS!B26,'mouvement interne'!$E:$E,2)+SUMIFS('mouvement interne'!$D:$D,'mouvement interne'!$C:$C,ECRANS!B26,'mouvement interne'!$F:$F,2)</f>
        <v>0</v>
      </c>
      <c r="L26" s="11">
        <f>E26+IF($B26="",0,SUMIF(achats!$D$2:$D$599,ECRANS!$B26,achats!J$2:J$599))-IF($B26="",0,SUMIF(ventes!$D$2:$D$563,ECRANS!$B26,ventes!J$2:J$563))-SUMIFS('mouvement interne'!$D:$D,'mouvement interne'!$C:$C,ECRANS!B26,'mouvement interne'!$E:$E,3)+SUMIFS('mouvement interne'!$D:$D,'mouvement interne'!$C:$C,ECRANS!B26,'mouvement interne'!$F:$F,3)</f>
        <v>0</v>
      </c>
      <c r="M26" s="11">
        <f>F26+IF($B26="",0,SUMIF(achats!$D$2:$D$599,ECRANS!$B26,achats!K$2:K$599))-IF($B26="",0,SUMIF(ventes!$D$2:$D$563,ECRANS!$B26,ventes!K$2:K$563))-SUMIFS('mouvement interne'!$D:$D,'mouvement interne'!$C:$C,ECRANS!B26,'mouvement interne'!$E:$E,4)+SUMIFS('mouvement interne'!$D:$D,'mouvement interne'!$C:$C,ECRANS!B26,'mouvement interne'!$F:$F,4)</f>
        <v>0</v>
      </c>
      <c r="N26" s="11">
        <f t="shared" si="1"/>
        <v>3</v>
      </c>
    </row>
    <row r="27" spans="1:14">
      <c r="A27" s="45"/>
      <c r="B27" s="3" t="str">
        <f>'mes donnees'!B27</f>
        <v>PS 51 F 4500</v>
      </c>
      <c r="C27" s="4">
        <v>8</v>
      </c>
      <c r="D27" s="1"/>
      <c r="E27" s="1"/>
      <c r="F27" s="1"/>
      <c r="G27" s="11">
        <f t="shared" si="0"/>
        <v>8</v>
      </c>
      <c r="H27" s="11">
        <f>IF(B27="",0,SUMIF(achats!$D$2:$D$599,ECRANS!B27,achats!$E$2:$E$599))</f>
        <v>0</v>
      </c>
      <c r="I27" s="11">
        <f>IF(B27="",0,SUMIF(ventes!$D$2:$D$563,ECRANS!B27,ventes!$E$2:$E$563))</f>
        <v>4</v>
      </c>
      <c r="J27" s="11">
        <f>C27+IF($B27="",0,SUMIF(achats!$D$2:$D$599,ECRANS!$B27,achats!H$2:H$599))-IF($B27="",0,SUMIF(ventes!$D$2:$D$563,ECRANS!$B27,ventes!H$2:H$563))-SUMIFS('mouvement interne'!$D:$D,'mouvement interne'!$C:$C,ECRANS!B27,'mouvement interne'!$E:$E,1)+SUMIFS('mouvement interne'!$D:$D,'mouvement interne'!$C:$C,ECRANS!B27,'mouvement interne'!$F:$F,1)</f>
        <v>4</v>
      </c>
      <c r="K27" s="11">
        <f>D27+IF($B27="",0,SUMIF(achats!$D$2:$D$599,ECRANS!$B27,achats!I$2:I$599))-IF($B27="",0,SUMIF(ventes!$D$2:$D$563,ECRANS!$B27,ventes!I$2:I$563))-SUMIFS('mouvement interne'!$D:$D,'mouvement interne'!$C:$C,ECRANS!B27,'mouvement interne'!$E:$E,2)+SUMIFS('mouvement interne'!$D:$D,'mouvement interne'!$C:$C,ECRANS!B27,'mouvement interne'!$F:$F,2)</f>
        <v>0</v>
      </c>
      <c r="L27" s="11">
        <f>E27+IF($B27="",0,SUMIF(achats!$D$2:$D$599,ECRANS!$B27,achats!J$2:J$599))-IF($B27="",0,SUMIF(ventes!$D$2:$D$563,ECRANS!$B27,ventes!J$2:J$563))-SUMIFS('mouvement interne'!$D:$D,'mouvement interne'!$C:$C,ECRANS!B27,'mouvement interne'!$E:$E,3)+SUMIFS('mouvement interne'!$D:$D,'mouvement interne'!$C:$C,ECRANS!B27,'mouvement interne'!$F:$F,3)</f>
        <v>0</v>
      </c>
      <c r="M27" s="11">
        <f>F27+IF($B27="",0,SUMIF(achats!$D$2:$D$599,ECRANS!$B27,achats!K$2:K$599))-IF($B27="",0,SUMIF(ventes!$D$2:$D$563,ECRANS!$B27,ventes!K$2:K$563))-SUMIFS('mouvement interne'!$D:$D,'mouvement interne'!$C:$C,ECRANS!B27,'mouvement interne'!$E:$E,4)+SUMIFS('mouvement interne'!$D:$D,'mouvement interne'!$C:$C,ECRANS!B27,'mouvement interne'!$F:$F,4)</f>
        <v>0</v>
      </c>
      <c r="N27" s="11">
        <f t="shared" si="1"/>
        <v>4</v>
      </c>
    </row>
    <row r="28" spans="1:14">
      <c r="A28" s="45"/>
      <c r="B28" s="3" t="str">
        <f>'mes donnees'!B28</f>
        <v>PS 51 F 4900</v>
      </c>
      <c r="C28" s="4"/>
      <c r="D28" s="1"/>
      <c r="E28" s="1"/>
      <c r="F28" s="1"/>
      <c r="G28" s="11">
        <f t="shared" si="0"/>
        <v>0</v>
      </c>
      <c r="H28" s="11">
        <f>IF(B28="",0,SUMIF(achats!$D$2:$D$599,ECRANS!B28,achats!$E$2:$E$599))</f>
        <v>0</v>
      </c>
      <c r="I28" s="11">
        <f>IF(B28="",0,SUMIF(ventes!$D$2:$D$563,ECRANS!B28,ventes!$E$2:$E$563))</f>
        <v>0</v>
      </c>
      <c r="J28" s="11">
        <f>C28+IF($B28="",0,SUMIF(achats!$D$2:$D$599,ECRANS!$B28,achats!H$2:H$599))-IF($B28="",0,SUMIF(ventes!$D$2:$D$563,ECRANS!$B28,ventes!H$2:H$563))-SUMIFS('mouvement interne'!$D:$D,'mouvement interne'!$C:$C,ECRANS!B28,'mouvement interne'!$E:$E,1)+SUMIFS('mouvement interne'!$D:$D,'mouvement interne'!$C:$C,ECRANS!B28,'mouvement interne'!$F:$F,1)</f>
        <v>0</v>
      </c>
      <c r="K28" s="11">
        <f>D28+IF($B28="",0,SUMIF(achats!$D$2:$D$599,ECRANS!$B28,achats!I$2:I$599))-IF($B28="",0,SUMIF(ventes!$D$2:$D$563,ECRANS!$B28,ventes!I$2:I$563))-SUMIFS('mouvement interne'!$D:$D,'mouvement interne'!$C:$C,ECRANS!B28,'mouvement interne'!$E:$E,2)+SUMIFS('mouvement interne'!$D:$D,'mouvement interne'!$C:$C,ECRANS!B28,'mouvement interne'!$F:$F,2)</f>
        <v>0</v>
      </c>
      <c r="L28" s="11">
        <f>E28+IF($B28="",0,SUMIF(achats!$D$2:$D$599,ECRANS!$B28,achats!J$2:J$599))-IF($B28="",0,SUMIF(ventes!$D$2:$D$563,ECRANS!$B28,ventes!J$2:J$563))-SUMIFS('mouvement interne'!$D:$D,'mouvement interne'!$C:$C,ECRANS!B28,'mouvement interne'!$E:$E,3)+SUMIFS('mouvement interne'!$D:$D,'mouvement interne'!$C:$C,ECRANS!B28,'mouvement interne'!$F:$F,3)</f>
        <v>0</v>
      </c>
      <c r="M28" s="11">
        <f>F28+IF($B28="",0,SUMIF(achats!$D$2:$D$599,ECRANS!$B28,achats!K$2:K$599))-IF($B28="",0,SUMIF(ventes!$D$2:$D$563,ECRANS!$B28,ventes!K$2:K$563))-SUMIFS('mouvement interne'!$D:$D,'mouvement interne'!$C:$C,ECRANS!B28,'mouvement interne'!$E:$E,4)+SUMIFS('mouvement interne'!$D:$D,'mouvement interne'!$C:$C,ECRANS!B28,'mouvement interne'!$F:$F,4)</f>
        <v>0</v>
      </c>
      <c r="N28" s="11">
        <f t="shared" si="1"/>
        <v>0</v>
      </c>
    </row>
    <row r="29" spans="1:14">
      <c r="A29" s="45"/>
      <c r="B29" s="3" t="str">
        <f>'mes donnees'!B29</f>
        <v>PS 60 F 5500</v>
      </c>
      <c r="C29" s="4">
        <v>1</v>
      </c>
      <c r="D29" s="1"/>
      <c r="E29" s="1"/>
      <c r="F29" s="1"/>
      <c r="G29" s="11">
        <f t="shared" si="0"/>
        <v>1</v>
      </c>
      <c r="H29" s="11">
        <f>IF(B29="",0,SUMIF(achats!$D$2:$D$599,ECRANS!B29,achats!$E$2:$E$599))</f>
        <v>0</v>
      </c>
      <c r="I29" s="11">
        <f>IF(B29="",0,SUMIF(ventes!$D$2:$D$563,ECRANS!B29,ventes!$E$2:$E$563))</f>
        <v>0</v>
      </c>
      <c r="J29" s="11">
        <f>C29+IF($B29="",0,SUMIF(achats!$D$2:$D$599,ECRANS!$B29,achats!H$2:H$599))-IF($B29="",0,SUMIF(ventes!$D$2:$D$563,ECRANS!$B29,ventes!H$2:H$563))-SUMIFS('mouvement interne'!$D:$D,'mouvement interne'!$C:$C,ECRANS!B29,'mouvement interne'!$E:$E,1)+SUMIFS('mouvement interne'!$D:$D,'mouvement interne'!$C:$C,ECRANS!B29,'mouvement interne'!$F:$F,1)</f>
        <v>1</v>
      </c>
      <c r="K29" s="11">
        <f>D29+IF($B29="",0,SUMIF(achats!$D$2:$D$599,ECRANS!$B29,achats!I$2:I$599))-IF($B29="",0,SUMIF(ventes!$D$2:$D$563,ECRANS!$B29,ventes!I$2:I$563))-SUMIFS('mouvement interne'!$D:$D,'mouvement interne'!$C:$C,ECRANS!B29,'mouvement interne'!$E:$E,2)+SUMIFS('mouvement interne'!$D:$D,'mouvement interne'!$C:$C,ECRANS!B29,'mouvement interne'!$F:$F,2)</f>
        <v>0</v>
      </c>
      <c r="L29" s="11">
        <f>E29+IF($B29="",0,SUMIF(achats!$D$2:$D$599,ECRANS!$B29,achats!J$2:J$599))-IF($B29="",0,SUMIF(ventes!$D$2:$D$563,ECRANS!$B29,ventes!J$2:J$563))-SUMIFS('mouvement interne'!$D:$D,'mouvement interne'!$C:$C,ECRANS!B29,'mouvement interne'!$E:$E,3)+SUMIFS('mouvement interne'!$D:$D,'mouvement interne'!$C:$C,ECRANS!B29,'mouvement interne'!$F:$F,3)</f>
        <v>0</v>
      </c>
      <c r="M29" s="11">
        <f>F29+IF($B29="",0,SUMIF(achats!$D$2:$D$599,ECRANS!$B29,achats!K$2:K$599))-IF($B29="",0,SUMIF(ventes!$D$2:$D$563,ECRANS!$B29,ventes!K$2:K$563))-SUMIFS('mouvement interne'!$D:$D,'mouvement interne'!$C:$C,ECRANS!B29,'mouvement interne'!$E:$E,4)+SUMIFS('mouvement interne'!$D:$D,'mouvement interne'!$C:$C,ECRANS!B29,'mouvement interne'!$F:$F,4)</f>
        <v>0</v>
      </c>
      <c r="N29" s="11">
        <f t="shared" si="1"/>
        <v>1</v>
      </c>
    </row>
    <row r="30" spans="1:14">
      <c r="A30" s="45"/>
      <c r="B30" s="3" t="str">
        <f>'mes donnees'!B30</f>
        <v>PS 64 F 8500</v>
      </c>
      <c r="C30" s="4">
        <v>1</v>
      </c>
      <c r="D30" s="1"/>
      <c r="E30" s="1"/>
      <c r="F30" s="1"/>
      <c r="G30" s="11">
        <f t="shared" si="0"/>
        <v>1</v>
      </c>
      <c r="H30" s="11">
        <f>IF(B30="",0,SUMIF(achats!$D$2:$D$599,ECRANS!B30,achats!$E$2:$E$599))</f>
        <v>2</v>
      </c>
      <c r="I30" s="11">
        <f>IF(B30="",0,SUMIF(ventes!$D$2:$D$563,ECRANS!B30,ventes!$E$2:$E$563))</f>
        <v>1</v>
      </c>
      <c r="J30" s="11">
        <f>C30+IF($B30="",0,SUMIF(achats!$D$2:$D$599,ECRANS!$B30,achats!H$2:H$599))-IF($B30="",0,SUMIF(ventes!$D$2:$D$563,ECRANS!$B30,ventes!H$2:H$563))-SUMIFS('mouvement interne'!$D:$D,'mouvement interne'!$C:$C,ECRANS!B30,'mouvement interne'!$E:$E,1)+SUMIFS('mouvement interne'!$D:$D,'mouvement interne'!$C:$C,ECRANS!B30,'mouvement interne'!$F:$F,1)</f>
        <v>2</v>
      </c>
      <c r="K30" s="11">
        <f>D30+IF($B30="",0,SUMIF(achats!$D$2:$D$599,ECRANS!$B30,achats!I$2:I$599))-IF($B30="",0,SUMIF(ventes!$D$2:$D$563,ECRANS!$B30,ventes!I$2:I$563))-SUMIFS('mouvement interne'!$D:$D,'mouvement interne'!$C:$C,ECRANS!B30,'mouvement interne'!$E:$E,2)+SUMIFS('mouvement interne'!$D:$D,'mouvement interne'!$C:$C,ECRANS!B30,'mouvement interne'!$F:$F,2)</f>
        <v>0</v>
      </c>
      <c r="L30" s="11">
        <f>E30+IF($B30="",0,SUMIF(achats!$D$2:$D$599,ECRANS!$B30,achats!J$2:J$599))-IF($B30="",0,SUMIF(ventes!$D$2:$D$563,ECRANS!$B30,ventes!J$2:J$563))-SUMIFS('mouvement interne'!$D:$D,'mouvement interne'!$C:$C,ECRANS!B30,'mouvement interne'!$E:$E,3)+SUMIFS('mouvement interne'!$D:$D,'mouvement interne'!$C:$C,ECRANS!B30,'mouvement interne'!$F:$F,3)</f>
        <v>0</v>
      </c>
      <c r="M30" s="11">
        <f>F30+IF($B30="",0,SUMIF(achats!$D$2:$D$599,ECRANS!$B30,achats!K$2:K$599))-IF($B30="",0,SUMIF(ventes!$D$2:$D$563,ECRANS!$B30,ventes!K$2:K$563))-SUMIFS('mouvement interne'!$D:$D,'mouvement interne'!$C:$C,ECRANS!B30,'mouvement interne'!$E:$E,4)+SUMIFS('mouvement interne'!$D:$D,'mouvement interne'!$C:$C,ECRANS!B30,'mouvement interne'!$F:$F,4)</f>
        <v>0</v>
      </c>
      <c r="N30" s="11">
        <f t="shared" si="1"/>
        <v>2</v>
      </c>
    </row>
    <row r="31" spans="1:14">
      <c r="A31" s="45"/>
      <c r="B31" s="3" t="str">
        <f>'mes donnees'!B31</f>
        <v>LT 19 B 300</v>
      </c>
      <c r="C31" s="4">
        <v>9</v>
      </c>
      <c r="D31" s="1"/>
      <c r="E31" s="1"/>
      <c r="F31" s="1"/>
      <c r="G31" s="11">
        <f t="shared" si="0"/>
        <v>9</v>
      </c>
      <c r="H31" s="11">
        <f>IF(B31="",0,SUMIF(achats!$D$2:$D$599,ECRANS!B31,achats!$E$2:$E$599))</f>
        <v>0</v>
      </c>
      <c r="I31" s="11">
        <f>IF(B31="",0,SUMIF(ventes!$D$2:$D$563,ECRANS!B31,ventes!$E$2:$E$563))</f>
        <v>0</v>
      </c>
      <c r="J31" s="11">
        <f>C31+IF($B31="",0,SUMIF(achats!$D$2:$D$599,ECRANS!$B31,achats!H$2:H$599))-IF($B31="",0,SUMIF(ventes!$D$2:$D$563,ECRANS!$B31,ventes!H$2:H$563))-SUMIFS('mouvement interne'!$D:$D,'mouvement interne'!$C:$C,ECRANS!B31,'mouvement interne'!$E:$E,1)+SUMIFS('mouvement interne'!$D:$D,'mouvement interne'!$C:$C,ECRANS!B31,'mouvement interne'!$F:$F,1)</f>
        <v>9</v>
      </c>
      <c r="K31" s="11">
        <f>D31+IF($B31="",0,SUMIF(achats!$D$2:$D$599,ECRANS!$B31,achats!I$2:I$599))-IF($B31="",0,SUMIF(ventes!$D$2:$D$563,ECRANS!$B31,ventes!I$2:I$563))-SUMIFS('mouvement interne'!$D:$D,'mouvement interne'!$C:$C,ECRANS!B31,'mouvement interne'!$E:$E,2)+SUMIFS('mouvement interne'!$D:$D,'mouvement interne'!$C:$C,ECRANS!B31,'mouvement interne'!$F:$F,2)</f>
        <v>0</v>
      </c>
      <c r="L31" s="11">
        <f>E31+IF($B31="",0,SUMIF(achats!$D$2:$D$599,ECRANS!$B31,achats!J$2:J$599))-IF($B31="",0,SUMIF(ventes!$D$2:$D$563,ECRANS!$B31,ventes!J$2:J$563))-SUMIFS('mouvement interne'!$D:$D,'mouvement interne'!$C:$C,ECRANS!B31,'mouvement interne'!$E:$E,3)+SUMIFS('mouvement interne'!$D:$D,'mouvement interne'!$C:$C,ECRANS!B31,'mouvement interne'!$F:$F,3)</f>
        <v>0</v>
      </c>
      <c r="M31" s="11">
        <f>F31+IF($B31="",0,SUMIF(achats!$D$2:$D$599,ECRANS!$B31,achats!K$2:K$599))-IF($B31="",0,SUMIF(ventes!$D$2:$D$563,ECRANS!$B31,ventes!K$2:K$563))-SUMIFS('mouvement interne'!$D:$D,'mouvement interne'!$C:$C,ECRANS!B31,'mouvement interne'!$E:$E,4)+SUMIFS('mouvement interne'!$D:$D,'mouvement interne'!$C:$C,ECRANS!B31,'mouvement interne'!$F:$F,4)</f>
        <v>0</v>
      </c>
      <c r="N31" s="11">
        <f t="shared" si="1"/>
        <v>9</v>
      </c>
    </row>
    <row r="32" spans="1:14">
      <c r="A32" s="45"/>
      <c r="B32" s="3" t="str">
        <f>'mes donnees'!B32</f>
        <v>LT 22 B 300</v>
      </c>
      <c r="C32" s="4">
        <v>1</v>
      </c>
      <c r="D32" s="1"/>
      <c r="E32" s="1"/>
      <c r="F32" s="1"/>
      <c r="G32" s="11">
        <f t="shared" si="0"/>
        <v>1</v>
      </c>
      <c r="H32" s="11">
        <f>IF(B32="",0,SUMIF(achats!$D$2:$D$599,ECRANS!B32,achats!$E$2:$E$599))</f>
        <v>0</v>
      </c>
      <c r="I32" s="11">
        <f>IF(B32="",0,SUMIF(ventes!$D$2:$D$563,ECRANS!B32,ventes!$E$2:$E$563))</f>
        <v>1</v>
      </c>
      <c r="J32" s="11">
        <f>C32+IF($B32="",0,SUMIF(achats!$D$2:$D$599,ECRANS!$B32,achats!H$2:H$599))-IF($B32="",0,SUMIF(ventes!$D$2:$D$563,ECRANS!$B32,ventes!H$2:H$563))-SUMIFS('mouvement interne'!$D:$D,'mouvement interne'!$C:$C,ECRANS!B32,'mouvement interne'!$E:$E,1)+SUMIFS('mouvement interne'!$D:$D,'mouvement interne'!$C:$C,ECRANS!B32,'mouvement interne'!$F:$F,1)</f>
        <v>0</v>
      </c>
      <c r="K32" s="11">
        <f>D32+IF($B32="",0,SUMIF(achats!$D$2:$D$599,ECRANS!$B32,achats!I$2:I$599))-IF($B32="",0,SUMIF(ventes!$D$2:$D$563,ECRANS!$B32,ventes!I$2:I$563))-SUMIFS('mouvement interne'!$D:$D,'mouvement interne'!$C:$C,ECRANS!B32,'mouvement interne'!$E:$E,2)+SUMIFS('mouvement interne'!$D:$D,'mouvement interne'!$C:$C,ECRANS!B32,'mouvement interne'!$F:$F,2)</f>
        <v>0</v>
      </c>
      <c r="L32" s="11">
        <f>E32+IF($B32="",0,SUMIF(achats!$D$2:$D$599,ECRANS!$B32,achats!J$2:J$599))-IF($B32="",0,SUMIF(ventes!$D$2:$D$563,ECRANS!$B32,ventes!J$2:J$563))-SUMIFS('mouvement interne'!$D:$D,'mouvement interne'!$C:$C,ECRANS!B32,'mouvement interne'!$E:$E,3)+SUMIFS('mouvement interne'!$D:$D,'mouvement interne'!$C:$C,ECRANS!B32,'mouvement interne'!$F:$F,3)</f>
        <v>0</v>
      </c>
      <c r="M32" s="11">
        <f>F32+IF($B32="",0,SUMIF(achats!$D$2:$D$599,ECRANS!$B32,achats!K$2:K$599))-IF($B32="",0,SUMIF(ventes!$D$2:$D$563,ECRANS!$B32,ventes!K$2:K$563))-SUMIFS('mouvement interne'!$D:$D,'mouvement interne'!$C:$C,ECRANS!B32,'mouvement interne'!$E:$E,4)+SUMIFS('mouvement interne'!$D:$D,'mouvement interne'!$C:$C,ECRANS!B32,'mouvement interne'!$F:$F,4)</f>
        <v>0</v>
      </c>
      <c r="N32" s="11">
        <f t="shared" si="1"/>
        <v>0</v>
      </c>
    </row>
    <row r="33" spans="1:14">
      <c r="A33" s="45"/>
      <c r="B33" s="3" t="str">
        <f>'mes donnees'!B33</f>
        <v>LT 23 B 350</v>
      </c>
      <c r="C33" s="4">
        <v>6</v>
      </c>
      <c r="D33" s="1"/>
      <c r="E33" s="1"/>
      <c r="F33" s="1"/>
      <c r="G33" s="11">
        <f t="shared" si="0"/>
        <v>6</v>
      </c>
      <c r="H33" s="11">
        <f>IF(B33="",0,SUMIF(achats!$D$2:$D$599,ECRANS!B33,achats!$E$2:$E$599))</f>
        <v>0</v>
      </c>
      <c r="I33" s="11">
        <f>IF(B33="",0,SUMIF(ventes!$D$2:$D$563,ECRANS!B33,ventes!$E$2:$E$563))</f>
        <v>4</v>
      </c>
      <c r="J33" s="11">
        <f>C33+IF($B33="",0,SUMIF(achats!$D$2:$D$599,ECRANS!$B33,achats!H$2:H$599))-IF($B33="",0,SUMIF(ventes!$D$2:$D$563,ECRANS!$B33,ventes!H$2:H$563))-SUMIFS('mouvement interne'!$D:$D,'mouvement interne'!$C:$C,ECRANS!B33,'mouvement interne'!$E:$E,1)+SUMIFS('mouvement interne'!$D:$D,'mouvement interne'!$C:$C,ECRANS!B33,'mouvement interne'!$F:$F,1)</f>
        <v>2</v>
      </c>
      <c r="K33" s="11">
        <f>D33+IF($B33="",0,SUMIF(achats!$D$2:$D$599,ECRANS!$B33,achats!I$2:I$599))-IF($B33="",0,SUMIF(ventes!$D$2:$D$563,ECRANS!$B33,ventes!I$2:I$563))-SUMIFS('mouvement interne'!$D:$D,'mouvement interne'!$C:$C,ECRANS!B33,'mouvement interne'!$E:$E,2)+SUMIFS('mouvement interne'!$D:$D,'mouvement interne'!$C:$C,ECRANS!B33,'mouvement interne'!$F:$F,2)</f>
        <v>0</v>
      </c>
      <c r="L33" s="11">
        <f>E33+IF($B33="",0,SUMIF(achats!$D$2:$D$599,ECRANS!$B33,achats!J$2:J$599))-IF($B33="",0,SUMIF(ventes!$D$2:$D$563,ECRANS!$B33,ventes!J$2:J$563))-SUMIFS('mouvement interne'!$D:$D,'mouvement interne'!$C:$C,ECRANS!B33,'mouvement interne'!$E:$E,3)+SUMIFS('mouvement interne'!$D:$D,'mouvement interne'!$C:$C,ECRANS!B33,'mouvement interne'!$F:$F,3)</f>
        <v>0</v>
      </c>
      <c r="M33" s="11">
        <f>F33+IF($B33="",0,SUMIF(achats!$D$2:$D$599,ECRANS!$B33,achats!K$2:K$599))-IF($B33="",0,SUMIF(ventes!$D$2:$D$563,ECRANS!$B33,ventes!K$2:K$563))-SUMIFS('mouvement interne'!$D:$D,'mouvement interne'!$C:$C,ECRANS!B33,'mouvement interne'!$E:$E,4)+SUMIFS('mouvement interne'!$D:$D,'mouvement interne'!$C:$C,ECRANS!B33,'mouvement interne'!$F:$F,4)</f>
        <v>0</v>
      </c>
      <c r="N33" s="11">
        <f t="shared" si="1"/>
        <v>2</v>
      </c>
    </row>
    <row r="34" spans="1:14">
      <c r="A34" s="45"/>
      <c r="B34" s="3" t="str">
        <f>'mes donnees'!B34</f>
        <v>UA 26 EH 4000</v>
      </c>
      <c r="C34" s="4"/>
      <c r="D34" s="1"/>
      <c r="E34" s="1"/>
      <c r="F34" s="1"/>
      <c r="G34" s="11">
        <f t="shared" si="0"/>
        <v>0</v>
      </c>
      <c r="H34" s="11">
        <f>IF(B34="",0,SUMIF(achats!$D$2:$D$599,ECRANS!B34,achats!$E$2:$E$599))</f>
        <v>1</v>
      </c>
      <c r="I34" s="11">
        <f>IF(B34="",0,SUMIF(ventes!$D$2:$D$563,ECRANS!B34,ventes!$E$2:$E$563))</f>
        <v>0</v>
      </c>
      <c r="J34" s="11">
        <f>C34+IF($B34="",0,SUMIF(achats!$D$2:$D$599,ECRANS!$B34,achats!H$2:H$599))-IF($B34="",0,SUMIF(ventes!$D$2:$D$563,ECRANS!$B34,ventes!H$2:H$563))-SUMIFS('mouvement interne'!$D:$D,'mouvement interne'!$C:$C,ECRANS!B34,'mouvement interne'!$E:$E,1)+SUMIFS('mouvement interne'!$D:$D,'mouvement interne'!$C:$C,ECRANS!B34,'mouvement interne'!$F:$F,1)</f>
        <v>1</v>
      </c>
      <c r="K34" s="11">
        <f>D34+IF($B34="",0,SUMIF(achats!$D$2:$D$599,ECRANS!$B34,achats!I$2:I$599))-IF($B34="",0,SUMIF(ventes!$D$2:$D$563,ECRANS!$B34,ventes!I$2:I$563))-SUMIFS('mouvement interne'!$D:$D,'mouvement interne'!$C:$C,ECRANS!B34,'mouvement interne'!$E:$E,2)+SUMIFS('mouvement interne'!$D:$D,'mouvement interne'!$C:$C,ECRANS!B34,'mouvement interne'!$F:$F,2)</f>
        <v>0</v>
      </c>
      <c r="L34" s="11">
        <f>E34+IF($B34="",0,SUMIF(achats!$D$2:$D$599,ECRANS!$B34,achats!J$2:J$599))-IF($B34="",0,SUMIF(ventes!$D$2:$D$563,ECRANS!$B34,ventes!J$2:J$563))-SUMIFS('mouvement interne'!$D:$D,'mouvement interne'!$C:$C,ECRANS!B34,'mouvement interne'!$E:$E,3)+SUMIFS('mouvement interne'!$D:$D,'mouvement interne'!$C:$C,ECRANS!B34,'mouvement interne'!$F:$F,3)</f>
        <v>0</v>
      </c>
      <c r="M34" s="11">
        <f>F34+IF($B34="",0,SUMIF(achats!$D$2:$D$599,ECRANS!$B34,achats!K$2:K$599))-IF($B34="",0,SUMIF(ventes!$D$2:$D$563,ECRANS!$B34,ventes!K$2:K$563))-SUMIFS('mouvement interne'!$D:$D,'mouvement interne'!$C:$C,ECRANS!B34,'mouvement interne'!$E:$E,4)+SUMIFS('mouvement interne'!$D:$D,'mouvement interne'!$C:$C,ECRANS!B34,'mouvement interne'!$F:$F,4)</f>
        <v>0</v>
      </c>
      <c r="N34" s="11">
        <f t="shared" si="1"/>
        <v>1</v>
      </c>
    </row>
    <row r="35" spans="1:14">
      <c r="A35" s="45"/>
      <c r="B35" s="3" t="str">
        <f>'mes donnees'!B35</f>
        <v>UA 32 EH 4000</v>
      </c>
      <c r="C35" s="4">
        <v>3</v>
      </c>
      <c r="D35" s="1"/>
      <c r="E35" s="1"/>
      <c r="F35" s="1"/>
      <c r="G35" s="11">
        <f t="shared" si="0"/>
        <v>3</v>
      </c>
      <c r="H35" s="11">
        <f>IF(B35="",0,SUMIF(achats!$D$2:$D$599,ECRANS!B35,achats!$E$2:$E$599))</f>
        <v>0</v>
      </c>
      <c r="I35" s="11">
        <f>IF(B35="",0,SUMIF(ventes!$D$2:$D$563,ECRANS!B35,ventes!$E$2:$E$563))</f>
        <v>1</v>
      </c>
      <c r="J35" s="11">
        <f>C35+IF($B35="",0,SUMIF(achats!$D$2:$D$599,ECRANS!$B35,achats!H$2:H$599))-IF($B35="",0,SUMIF(ventes!$D$2:$D$563,ECRANS!$B35,ventes!H$2:H$563))-SUMIFS('mouvement interne'!$D:$D,'mouvement interne'!$C:$C,ECRANS!B35,'mouvement interne'!$E:$E,1)+SUMIFS('mouvement interne'!$D:$D,'mouvement interne'!$C:$C,ECRANS!B35,'mouvement interne'!$F:$F,1)</f>
        <v>2</v>
      </c>
      <c r="K35" s="11">
        <f>D35+IF($B35="",0,SUMIF(achats!$D$2:$D$599,ECRANS!$B35,achats!I$2:I$599))-IF($B35="",0,SUMIF(ventes!$D$2:$D$563,ECRANS!$B35,ventes!I$2:I$563))-SUMIFS('mouvement interne'!$D:$D,'mouvement interne'!$C:$C,ECRANS!B35,'mouvement interne'!$E:$E,2)+SUMIFS('mouvement interne'!$D:$D,'mouvement interne'!$C:$C,ECRANS!B35,'mouvement interne'!$F:$F,2)</f>
        <v>0</v>
      </c>
      <c r="L35" s="11">
        <f>E35+IF($B35="",0,SUMIF(achats!$D$2:$D$599,ECRANS!$B35,achats!J$2:J$599))-IF($B35="",0,SUMIF(ventes!$D$2:$D$563,ECRANS!$B35,ventes!J$2:J$563))-SUMIFS('mouvement interne'!$D:$D,'mouvement interne'!$C:$C,ECRANS!B35,'mouvement interne'!$E:$E,3)+SUMIFS('mouvement interne'!$D:$D,'mouvement interne'!$C:$C,ECRANS!B35,'mouvement interne'!$F:$F,3)</f>
        <v>0</v>
      </c>
      <c r="M35" s="11">
        <f>F35+IF($B35="",0,SUMIF(achats!$D$2:$D$599,ECRANS!$B35,achats!K$2:K$599))-IF($B35="",0,SUMIF(ventes!$D$2:$D$563,ECRANS!$B35,ventes!K$2:K$563))-SUMIFS('mouvement interne'!$D:$D,'mouvement interne'!$C:$C,ECRANS!B35,'mouvement interne'!$E:$E,4)+SUMIFS('mouvement interne'!$D:$D,'mouvement interne'!$C:$C,ECRANS!B35,'mouvement interne'!$F:$F,4)</f>
        <v>0</v>
      </c>
      <c r="N35" s="11">
        <f t="shared" si="1"/>
        <v>2</v>
      </c>
    </row>
    <row r="36" spans="1:14">
      <c r="A36" s="45"/>
      <c r="B36" s="3" t="str">
        <f>'mes donnees'!B36</f>
        <v>UA 32 EH 4003</v>
      </c>
      <c r="C36" s="4">
        <v>1</v>
      </c>
      <c r="D36" s="1"/>
      <c r="E36" s="1"/>
      <c r="F36" s="1"/>
      <c r="G36" s="11">
        <f t="shared" si="0"/>
        <v>1</v>
      </c>
      <c r="H36" s="11">
        <f>IF(B36="",0,SUMIF(achats!$D$2:$D$599,ECRANS!B36,achats!$E$2:$E$599))</f>
        <v>50</v>
      </c>
      <c r="I36" s="11">
        <f>IF(B36="",0,SUMIF(ventes!$D$2:$D$563,ECRANS!B36,ventes!$E$2:$E$563))</f>
        <v>51</v>
      </c>
      <c r="J36" s="11">
        <f>C36+IF($B36="",0,SUMIF(achats!$D$2:$D$599,ECRANS!$B36,achats!H$2:H$599))-IF($B36="",0,SUMIF(ventes!$D$2:$D$563,ECRANS!$B36,ventes!H$2:H$563))-SUMIFS('mouvement interne'!$D:$D,'mouvement interne'!$C:$C,ECRANS!B36,'mouvement interne'!$E:$E,1)+SUMIFS('mouvement interne'!$D:$D,'mouvement interne'!$C:$C,ECRANS!B36,'mouvement interne'!$F:$F,1)</f>
        <v>0</v>
      </c>
      <c r="K36" s="11">
        <f>D36+IF($B36="",0,SUMIF(achats!$D$2:$D$599,ECRANS!$B36,achats!I$2:I$599))-IF($B36="",0,SUMIF(ventes!$D$2:$D$563,ECRANS!$B36,ventes!I$2:I$563))-SUMIFS('mouvement interne'!$D:$D,'mouvement interne'!$C:$C,ECRANS!B36,'mouvement interne'!$E:$E,2)+SUMIFS('mouvement interne'!$D:$D,'mouvement interne'!$C:$C,ECRANS!B36,'mouvement interne'!$F:$F,2)</f>
        <v>0</v>
      </c>
      <c r="L36" s="11">
        <f>E36+IF($B36="",0,SUMIF(achats!$D$2:$D$599,ECRANS!$B36,achats!J$2:J$599))-IF($B36="",0,SUMIF(ventes!$D$2:$D$563,ECRANS!$B36,ventes!J$2:J$563))-SUMIFS('mouvement interne'!$D:$D,'mouvement interne'!$C:$C,ECRANS!B36,'mouvement interne'!$E:$E,3)+SUMIFS('mouvement interne'!$D:$D,'mouvement interne'!$C:$C,ECRANS!B36,'mouvement interne'!$F:$F,3)</f>
        <v>0</v>
      </c>
      <c r="M36" s="11">
        <f>F36+IF($B36="",0,SUMIF(achats!$D$2:$D$599,ECRANS!$B36,achats!K$2:K$599))-IF($B36="",0,SUMIF(ventes!$D$2:$D$563,ECRANS!$B36,ventes!K$2:K$563))-SUMIFS('mouvement interne'!$D:$D,'mouvement interne'!$C:$C,ECRANS!B36,'mouvement interne'!$E:$E,4)+SUMIFS('mouvement interne'!$D:$D,'mouvement interne'!$C:$C,ECRANS!B36,'mouvement interne'!$F:$F,4)</f>
        <v>0</v>
      </c>
      <c r="N36" s="11">
        <f t="shared" si="1"/>
        <v>0</v>
      </c>
    </row>
    <row r="37" spans="1:14">
      <c r="A37" s="45"/>
      <c r="B37" s="3" t="str">
        <f>'mes donnees'!B37</f>
        <v>UA 32 EH 4500</v>
      </c>
      <c r="C37" s="4">
        <v>5</v>
      </c>
      <c r="D37" s="1"/>
      <c r="E37" s="1"/>
      <c r="F37" s="1"/>
      <c r="G37" s="11">
        <f t="shared" si="0"/>
        <v>5</v>
      </c>
      <c r="H37" s="11">
        <f>IF(B37="",0,SUMIF(achats!$D$2:$D$599,ECRANS!B37,achats!$E$2:$E$599))</f>
        <v>0</v>
      </c>
      <c r="I37" s="11">
        <f>IF(B37="",0,SUMIF(ventes!$D$2:$D$563,ECRANS!B37,ventes!$E$2:$E$563))</f>
        <v>1</v>
      </c>
      <c r="J37" s="11">
        <f>C37+IF($B37="",0,SUMIF(achats!$D$2:$D$599,ECRANS!$B37,achats!H$2:H$599))-IF($B37="",0,SUMIF(ventes!$D$2:$D$563,ECRANS!$B37,ventes!H$2:H$563))-SUMIFS('mouvement interne'!$D:$D,'mouvement interne'!$C:$C,ECRANS!B37,'mouvement interne'!$E:$E,1)+SUMIFS('mouvement interne'!$D:$D,'mouvement interne'!$C:$C,ECRANS!B37,'mouvement interne'!$F:$F,1)</f>
        <v>4</v>
      </c>
      <c r="K37" s="11">
        <f>D37+IF($B37="",0,SUMIF(achats!$D$2:$D$599,ECRANS!$B37,achats!I$2:I$599))-IF($B37="",0,SUMIF(ventes!$D$2:$D$563,ECRANS!$B37,ventes!I$2:I$563))-SUMIFS('mouvement interne'!$D:$D,'mouvement interne'!$C:$C,ECRANS!B37,'mouvement interne'!$E:$E,2)+SUMIFS('mouvement interne'!$D:$D,'mouvement interne'!$C:$C,ECRANS!B37,'mouvement interne'!$F:$F,2)</f>
        <v>0</v>
      </c>
      <c r="L37" s="11">
        <f>E37+IF($B37="",0,SUMIF(achats!$D$2:$D$599,ECRANS!$B37,achats!J$2:J$599))-IF($B37="",0,SUMIF(ventes!$D$2:$D$563,ECRANS!$B37,ventes!J$2:J$563))-SUMIFS('mouvement interne'!$D:$D,'mouvement interne'!$C:$C,ECRANS!B37,'mouvement interne'!$E:$E,3)+SUMIFS('mouvement interne'!$D:$D,'mouvement interne'!$C:$C,ECRANS!B37,'mouvement interne'!$F:$F,3)</f>
        <v>0</v>
      </c>
      <c r="M37" s="11">
        <f>F37+IF($B37="",0,SUMIF(achats!$D$2:$D$599,ECRANS!$B37,achats!K$2:K$599))-IF($B37="",0,SUMIF(ventes!$D$2:$D$563,ECRANS!$B37,ventes!K$2:K$563))-SUMIFS('mouvement interne'!$D:$D,'mouvement interne'!$C:$C,ECRANS!B37,'mouvement interne'!$E:$E,4)+SUMIFS('mouvement interne'!$D:$D,'mouvement interne'!$C:$C,ECRANS!B37,'mouvement interne'!$F:$F,4)</f>
        <v>0</v>
      </c>
      <c r="N37" s="11">
        <f t="shared" si="1"/>
        <v>4</v>
      </c>
    </row>
    <row r="38" spans="1:14">
      <c r="A38" s="45"/>
      <c r="B38" s="3" t="str">
        <f>'mes donnees'!B38</f>
        <v>UA 39 EH 5003</v>
      </c>
      <c r="C38" s="4">
        <v>45</v>
      </c>
      <c r="D38" s="1"/>
      <c r="E38" s="1"/>
      <c r="F38" s="1"/>
      <c r="G38" s="11">
        <f t="shared" si="0"/>
        <v>45</v>
      </c>
      <c r="H38" s="11">
        <f>IF(B38="",0,SUMIF(achats!$D$2:$D$599,ECRANS!B38,achats!$E$2:$E$599))</f>
        <v>0</v>
      </c>
      <c r="I38" s="11">
        <f>IF(B38="",0,SUMIF(ventes!$D$2:$D$563,ECRANS!B38,ventes!$E$2:$E$563))</f>
        <v>0</v>
      </c>
      <c r="J38" s="11">
        <f>C38+IF($B38="",0,SUMIF(achats!$D$2:$D$599,ECRANS!$B38,achats!H$2:H$599))-IF($B38="",0,SUMIF(ventes!$D$2:$D$563,ECRANS!$B38,ventes!H$2:H$563))-SUMIFS('mouvement interne'!$D:$D,'mouvement interne'!$C:$C,ECRANS!B38,'mouvement interne'!$E:$E,1)+SUMIFS('mouvement interne'!$D:$D,'mouvement interne'!$C:$C,ECRANS!B38,'mouvement interne'!$F:$F,1)</f>
        <v>45</v>
      </c>
      <c r="K38" s="11">
        <f>D38+IF($B38="",0,SUMIF(achats!$D$2:$D$599,ECRANS!$B38,achats!I$2:I$599))-IF($B38="",0,SUMIF(ventes!$D$2:$D$563,ECRANS!$B38,ventes!I$2:I$563))-SUMIFS('mouvement interne'!$D:$D,'mouvement interne'!$C:$C,ECRANS!B38,'mouvement interne'!$E:$E,2)+SUMIFS('mouvement interne'!$D:$D,'mouvement interne'!$C:$C,ECRANS!B38,'mouvement interne'!$F:$F,2)</f>
        <v>0</v>
      </c>
      <c r="L38" s="11">
        <f>E38+IF($B38="",0,SUMIF(achats!$D$2:$D$599,ECRANS!$B38,achats!J$2:J$599))-IF($B38="",0,SUMIF(ventes!$D$2:$D$563,ECRANS!$B38,ventes!J$2:J$563))-SUMIFS('mouvement interne'!$D:$D,'mouvement interne'!$C:$C,ECRANS!B38,'mouvement interne'!$E:$E,3)+SUMIFS('mouvement interne'!$D:$D,'mouvement interne'!$C:$C,ECRANS!B38,'mouvement interne'!$F:$F,3)</f>
        <v>0</v>
      </c>
      <c r="M38" s="11">
        <f>F38+IF($B38="",0,SUMIF(achats!$D$2:$D$599,ECRANS!$B38,achats!K$2:K$599))-IF($B38="",0,SUMIF(ventes!$D$2:$D$563,ECRANS!$B38,ventes!K$2:K$563))-SUMIFS('mouvement interne'!$D:$D,'mouvement interne'!$C:$C,ECRANS!B38,'mouvement interne'!$E:$E,4)+SUMIFS('mouvement interne'!$D:$D,'mouvement interne'!$C:$C,ECRANS!B38,'mouvement interne'!$F:$F,4)</f>
        <v>0</v>
      </c>
      <c r="N38" s="11">
        <f t="shared" si="1"/>
        <v>45</v>
      </c>
    </row>
    <row r="39" spans="1:14">
      <c r="A39" s="45"/>
      <c r="B39" s="3" t="str">
        <f>'mes donnees'!B39</f>
        <v>UA 40 EH 5000</v>
      </c>
      <c r="C39" s="4">
        <v>43</v>
      </c>
      <c r="D39" s="1"/>
      <c r="E39" s="1"/>
      <c r="F39" s="1"/>
      <c r="G39" s="11">
        <f t="shared" si="0"/>
        <v>43</v>
      </c>
      <c r="H39" s="11">
        <f>IF(B39="",0,SUMIF(achats!$D$2:$D$599,ECRANS!B39,achats!$E$2:$E$599))</f>
        <v>0</v>
      </c>
      <c r="I39" s="11">
        <f>IF(B39="",0,SUMIF(ventes!$D$2:$D$563,ECRANS!B39,ventes!$E$2:$E$563))</f>
        <v>6</v>
      </c>
      <c r="J39" s="11">
        <f>C39+IF($B39="",0,SUMIF(achats!$D$2:$D$599,ECRANS!$B39,achats!H$2:H$599))-IF($B39="",0,SUMIF(ventes!$D$2:$D$563,ECRANS!$B39,ventes!H$2:H$563))-SUMIFS('mouvement interne'!$D:$D,'mouvement interne'!$C:$C,ECRANS!B39,'mouvement interne'!$E:$E,1)+SUMIFS('mouvement interne'!$D:$D,'mouvement interne'!$C:$C,ECRANS!B39,'mouvement interne'!$F:$F,1)</f>
        <v>37</v>
      </c>
      <c r="K39" s="11">
        <f>D39+IF($B39="",0,SUMIF(achats!$D$2:$D$599,ECRANS!$B39,achats!I$2:I$599))-IF($B39="",0,SUMIF(ventes!$D$2:$D$563,ECRANS!$B39,ventes!I$2:I$563))-SUMIFS('mouvement interne'!$D:$D,'mouvement interne'!$C:$C,ECRANS!B39,'mouvement interne'!$E:$E,2)+SUMIFS('mouvement interne'!$D:$D,'mouvement interne'!$C:$C,ECRANS!B39,'mouvement interne'!$F:$F,2)</f>
        <v>0</v>
      </c>
      <c r="L39" s="11">
        <f>E39+IF($B39="",0,SUMIF(achats!$D$2:$D$599,ECRANS!$B39,achats!J$2:J$599))-IF($B39="",0,SUMIF(ventes!$D$2:$D$563,ECRANS!$B39,ventes!J$2:J$563))-SUMIFS('mouvement interne'!$D:$D,'mouvement interne'!$C:$C,ECRANS!B39,'mouvement interne'!$E:$E,3)+SUMIFS('mouvement interne'!$D:$D,'mouvement interne'!$C:$C,ECRANS!B39,'mouvement interne'!$F:$F,3)</f>
        <v>0</v>
      </c>
      <c r="M39" s="11">
        <f>F39+IF($B39="",0,SUMIF(achats!$D$2:$D$599,ECRANS!$B39,achats!K$2:K$599))-IF($B39="",0,SUMIF(ventes!$D$2:$D$563,ECRANS!$B39,ventes!K$2:K$563))-SUMIFS('mouvement interne'!$D:$D,'mouvement interne'!$C:$C,ECRANS!B39,'mouvement interne'!$E:$E,4)+SUMIFS('mouvement interne'!$D:$D,'mouvement interne'!$C:$C,ECRANS!B39,'mouvement interne'!$F:$F,4)</f>
        <v>0</v>
      </c>
      <c r="N39" s="11">
        <f t="shared" si="1"/>
        <v>37</v>
      </c>
    </row>
    <row r="40" spans="1:14">
      <c r="A40" s="45"/>
      <c r="B40" s="3" t="str">
        <f>'mes donnees'!B40</f>
        <v>UA 40 EH 5300</v>
      </c>
      <c r="C40" s="4"/>
      <c r="D40" s="1"/>
      <c r="E40" s="1"/>
      <c r="F40" s="1"/>
      <c r="G40" s="11">
        <f t="shared" si="0"/>
        <v>0</v>
      </c>
      <c r="H40" s="11">
        <f>IF(B40="",0,SUMIF(achats!$D$2:$D$599,ECRANS!B40,achats!$E$2:$E$599))</f>
        <v>0</v>
      </c>
      <c r="I40" s="11">
        <f>IF(B40="",0,SUMIF(ventes!$D$2:$D$563,ECRANS!B40,ventes!$E$2:$E$563))</f>
        <v>0</v>
      </c>
      <c r="J40" s="11">
        <f>C40+IF($B40="",0,SUMIF(achats!$D$2:$D$599,ECRANS!$B40,achats!H$2:H$599))-IF($B40="",0,SUMIF(ventes!$D$2:$D$563,ECRANS!$B40,ventes!H$2:H$563))-SUMIFS('mouvement interne'!$D:$D,'mouvement interne'!$C:$C,ECRANS!B40,'mouvement interne'!$E:$E,1)+SUMIFS('mouvement interne'!$D:$D,'mouvement interne'!$C:$C,ECRANS!B40,'mouvement interne'!$F:$F,1)</f>
        <v>0</v>
      </c>
      <c r="K40" s="11">
        <f>D40+IF($B40="",0,SUMIF(achats!$D$2:$D$599,ECRANS!$B40,achats!I$2:I$599))-IF($B40="",0,SUMIF(ventes!$D$2:$D$563,ECRANS!$B40,ventes!I$2:I$563))-SUMIFS('mouvement interne'!$D:$D,'mouvement interne'!$C:$C,ECRANS!B40,'mouvement interne'!$E:$E,2)+SUMIFS('mouvement interne'!$D:$D,'mouvement interne'!$C:$C,ECRANS!B40,'mouvement interne'!$F:$F,2)</f>
        <v>0</v>
      </c>
      <c r="L40" s="11">
        <f>E40+IF($B40="",0,SUMIF(achats!$D$2:$D$599,ECRANS!$B40,achats!J$2:J$599))-IF($B40="",0,SUMIF(ventes!$D$2:$D$563,ECRANS!$B40,ventes!J$2:J$563))-SUMIFS('mouvement interne'!$D:$D,'mouvement interne'!$C:$C,ECRANS!B40,'mouvement interne'!$E:$E,3)+SUMIFS('mouvement interne'!$D:$D,'mouvement interne'!$C:$C,ECRANS!B40,'mouvement interne'!$F:$F,3)</f>
        <v>0</v>
      </c>
      <c r="M40" s="11">
        <f>F40+IF($B40="",0,SUMIF(achats!$D$2:$D$599,ECRANS!$B40,achats!K$2:K$599))-IF($B40="",0,SUMIF(ventes!$D$2:$D$563,ECRANS!$B40,ventes!K$2:K$563))-SUMIFS('mouvement interne'!$D:$D,'mouvement interne'!$C:$C,ECRANS!B40,'mouvement interne'!$E:$E,4)+SUMIFS('mouvement interne'!$D:$D,'mouvement interne'!$C:$C,ECRANS!B40,'mouvement interne'!$F:$F,4)</f>
        <v>0</v>
      </c>
      <c r="N40" s="11">
        <f t="shared" si="1"/>
        <v>0</v>
      </c>
    </row>
    <row r="41" spans="1:14">
      <c r="A41" s="45"/>
      <c r="B41" s="3" t="str">
        <f>'mes donnees'!B41</f>
        <v>UA 46 EH 5000</v>
      </c>
      <c r="C41" s="11"/>
      <c r="D41" s="7"/>
      <c r="E41" s="7"/>
      <c r="F41" s="7"/>
      <c r="G41" s="11">
        <f t="shared" si="0"/>
        <v>0</v>
      </c>
      <c r="H41" s="11">
        <f>IF(B41="",0,SUMIF(achats!$D$2:$D$599,ECRANS!B41,achats!$E$2:$E$599))</f>
        <v>0</v>
      </c>
      <c r="I41" s="11">
        <f>IF(B41="",0,SUMIF(ventes!$D$2:$D$563,ECRANS!B41,ventes!$E$2:$E$563))</f>
        <v>0</v>
      </c>
      <c r="J41" s="11">
        <f>C41+IF($B41="",0,SUMIF(achats!$D$2:$D$599,ECRANS!$B41,achats!H$2:H$599))-IF($B41="",0,SUMIF(ventes!$D$2:$D$563,ECRANS!$B41,ventes!H$2:H$563))-SUMIFS('mouvement interne'!$D:$D,'mouvement interne'!$C:$C,ECRANS!B41,'mouvement interne'!$E:$E,1)+SUMIFS('mouvement interne'!$D:$D,'mouvement interne'!$C:$C,ECRANS!B41,'mouvement interne'!$F:$F,1)</f>
        <v>0</v>
      </c>
      <c r="K41" s="11">
        <f>D41+IF($B41="",0,SUMIF(achats!$D$2:$D$599,ECRANS!$B41,achats!I$2:I$599))-IF($B41="",0,SUMIF(ventes!$D$2:$D$563,ECRANS!$B41,ventes!I$2:I$563))-SUMIFS('mouvement interne'!$D:$D,'mouvement interne'!$C:$C,ECRANS!B41,'mouvement interne'!$E:$E,2)+SUMIFS('mouvement interne'!$D:$D,'mouvement interne'!$C:$C,ECRANS!B41,'mouvement interne'!$F:$F,2)</f>
        <v>0</v>
      </c>
      <c r="L41" s="11">
        <f>E41+IF($B41="",0,SUMIF(achats!$D$2:$D$599,ECRANS!$B41,achats!J$2:J$599))-IF($B41="",0,SUMIF(ventes!$D$2:$D$563,ECRANS!$B41,ventes!J$2:J$563))-SUMIFS('mouvement interne'!$D:$D,'mouvement interne'!$C:$C,ECRANS!B41,'mouvement interne'!$E:$E,3)+SUMIFS('mouvement interne'!$D:$D,'mouvement interne'!$C:$C,ECRANS!B41,'mouvement interne'!$F:$F,3)</f>
        <v>0</v>
      </c>
      <c r="M41" s="11">
        <f>F41+IF($B41="",0,SUMIF(achats!$D$2:$D$599,ECRANS!$B41,achats!K$2:K$599))-IF($B41="",0,SUMIF(ventes!$D$2:$D$563,ECRANS!$B41,ventes!K$2:K$563))-SUMIFS('mouvement interne'!$D:$D,'mouvement interne'!$C:$C,ECRANS!B41,'mouvement interne'!$E:$E,4)+SUMIFS('mouvement interne'!$D:$D,'mouvement interne'!$C:$C,ECRANS!B41,'mouvement interne'!$F:$F,4)</f>
        <v>0</v>
      </c>
      <c r="N41" s="11">
        <f t="shared" si="1"/>
        <v>0</v>
      </c>
    </row>
    <row r="42" spans="1:14">
      <c r="A42" s="45"/>
      <c r="B42" s="3" t="str">
        <f>'mes donnees'!B42</f>
        <v>UA 40 ES 5600</v>
      </c>
      <c r="C42" s="11"/>
      <c r="D42" s="7"/>
      <c r="E42" s="7"/>
      <c r="F42" s="7"/>
      <c r="G42" s="11">
        <f t="shared" si="0"/>
        <v>0</v>
      </c>
      <c r="H42" s="11">
        <f>IF(B42="",0,SUMIF(achats!$D$2:$D$599,ECRANS!B42,achats!$E$2:$E$599))</f>
        <v>0</v>
      </c>
      <c r="I42" s="11">
        <f>IF(B42="",0,SUMIF(ventes!$D$2:$D$563,ECRANS!B42,ventes!$E$2:$E$563))</f>
        <v>0</v>
      </c>
      <c r="J42" s="11">
        <f>C42+IF($B42="",0,SUMIF(achats!$D$2:$D$599,ECRANS!$B42,achats!H$2:H$599))-IF($B42="",0,SUMIF(ventes!$D$2:$D$563,ECRANS!$B42,ventes!H$2:H$563))-SUMIFS('mouvement interne'!$D:$D,'mouvement interne'!$C:$C,ECRANS!B42,'mouvement interne'!$E:$E,1)+SUMIFS('mouvement interne'!$D:$D,'mouvement interne'!$C:$C,ECRANS!B42,'mouvement interne'!$F:$F,1)</f>
        <v>0</v>
      </c>
      <c r="K42" s="11">
        <f>D42+IF($B42="",0,SUMIF(achats!$D$2:$D$599,ECRANS!$B42,achats!I$2:I$599))-IF($B42="",0,SUMIF(ventes!$D$2:$D$563,ECRANS!$B42,ventes!I$2:I$563))-SUMIFS('mouvement interne'!$D:$D,'mouvement interne'!$C:$C,ECRANS!B42,'mouvement interne'!$E:$E,2)+SUMIFS('mouvement interne'!$D:$D,'mouvement interne'!$C:$C,ECRANS!B42,'mouvement interne'!$F:$F,2)</f>
        <v>0</v>
      </c>
      <c r="L42" s="11">
        <f>E42+IF($B42="",0,SUMIF(achats!$D$2:$D$599,ECRANS!$B42,achats!J$2:J$599))-IF($B42="",0,SUMIF(ventes!$D$2:$D$563,ECRANS!$B42,ventes!J$2:J$563))-SUMIFS('mouvement interne'!$D:$D,'mouvement interne'!$C:$C,ECRANS!B42,'mouvement interne'!$E:$E,3)+SUMIFS('mouvement interne'!$D:$D,'mouvement interne'!$C:$C,ECRANS!B42,'mouvement interne'!$F:$F,3)</f>
        <v>0</v>
      </c>
      <c r="M42" s="11">
        <f>F42+IF($B42="",0,SUMIF(achats!$D$2:$D$599,ECRANS!$B42,achats!K$2:K$599))-IF($B42="",0,SUMIF(ventes!$D$2:$D$563,ECRANS!$B42,ventes!K$2:K$563))-SUMIFS('mouvement interne'!$D:$D,'mouvement interne'!$C:$C,ECRANS!B42,'mouvement interne'!$E:$E,4)+SUMIFS('mouvement interne'!$D:$D,'mouvement interne'!$C:$C,ECRANS!B42,'mouvement interne'!$F:$F,4)</f>
        <v>0</v>
      </c>
      <c r="N42" s="11">
        <f t="shared" si="1"/>
        <v>0</v>
      </c>
    </row>
    <row r="43" spans="1:14">
      <c r="A43" s="45"/>
      <c r="B43" s="3" t="str">
        <f>'mes donnees'!B43</f>
        <v>UA 40 ES 6600</v>
      </c>
      <c r="C43" s="11"/>
      <c r="D43" s="7"/>
      <c r="E43" s="7"/>
      <c r="F43" s="7"/>
      <c r="G43" s="11">
        <f t="shared" si="0"/>
        <v>0</v>
      </c>
      <c r="H43" s="11">
        <f>IF(B43="",0,SUMIF(achats!$D$2:$D$599,ECRANS!B43,achats!$E$2:$E$599))</f>
        <v>0</v>
      </c>
      <c r="I43" s="11">
        <f>IF(B43="",0,SUMIF(ventes!$D$2:$D$563,ECRANS!B43,ventes!$E$2:$E$563))</f>
        <v>0</v>
      </c>
      <c r="J43" s="11">
        <f>C43+IF($B43="",0,SUMIF(achats!$D$2:$D$599,ECRANS!$B43,achats!H$2:H$599))-IF($B43="",0,SUMIF(ventes!$D$2:$D$563,ECRANS!$B43,ventes!H$2:H$563))-SUMIFS('mouvement interne'!$D:$D,'mouvement interne'!$C:$C,ECRANS!B43,'mouvement interne'!$E:$E,1)+SUMIFS('mouvement interne'!$D:$D,'mouvement interne'!$C:$C,ECRANS!B43,'mouvement interne'!$F:$F,1)</f>
        <v>0</v>
      </c>
      <c r="K43" s="11">
        <f>D43+IF($B43="",0,SUMIF(achats!$D$2:$D$599,ECRANS!$B43,achats!I$2:I$599))-IF($B43="",0,SUMIF(ventes!$D$2:$D$563,ECRANS!$B43,ventes!I$2:I$563))-SUMIFS('mouvement interne'!$D:$D,'mouvement interne'!$C:$C,ECRANS!B43,'mouvement interne'!$E:$E,2)+SUMIFS('mouvement interne'!$D:$D,'mouvement interne'!$C:$C,ECRANS!B43,'mouvement interne'!$F:$F,2)</f>
        <v>0</v>
      </c>
      <c r="L43" s="11">
        <f>E43+IF($B43="",0,SUMIF(achats!$D$2:$D$599,ECRANS!$B43,achats!J$2:J$599))-IF($B43="",0,SUMIF(ventes!$D$2:$D$563,ECRANS!$B43,ventes!J$2:J$563))-SUMIFS('mouvement interne'!$D:$D,'mouvement interne'!$C:$C,ECRANS!B43,'mouvement interne'!$E:$E,3)+SUMIFS('mouvement interne'!$D:$D,'mouvement interne'!$C:$C,ECRANS!B43,'mouvement interne'!$F:$F,3)</f>
        <v>0</v>
      </c>
      <c r="M43" s="11">
        <f>F43+IF($B43="",0,SUMIF(achats!$D$2:$D$599,ECRANS!$B43,achats!K$2:K$599))-IF($B43="",0,SUMIF(ventes!$D$2:$D$563,ECRANS!$B43,ventes!K$2:K$563))-SUMIFS('mouvement interne'!$D:$D,'mouvement interne'!$C:$C,ECRANS!B43,'mouvement interne'!$E:$E,4)+SUMIFS('mouvement interne'!$D:$D,'mouvement interne'!$C:$C,ECRANS!B43,'mouvement interne'!$F:$F,4)</f>
        <v>0</v>
      </c>
      <c r="N43" s="11">
        <f t="shared" si="1"/>
        <v>0</v>
      </c>
    </row>
    <row r="44" spans="1:14">
      <c r="A44" s="45"/>
      <c r="B44" s="3" t="str">
        <f>'mes donnees'!B44</f>
        <v>UA 46 ES 5600</v>
      </c>
      <c r="C44" s="11"/>
      <c r="D44" s="7"/>
      <c r="E44" s="7"/>
      <c r="F44" s="7"/>
      <c r="G44" s="11">
        <f t="shared" si="0"/>
        <v>0</v>
      </c>
      <c r="H44" s="11">
        <f>IF(B44="",0,SUMIF(achats!$D$2:$D$599,ECRANS!B44,achats!$E$2:$E$599))</f>
        <v>0</v>
      </c>
      <c r="I44" s="11">
        <f>IF(B44="",0,SUMIF(ventes!$D$2:$D$563,ECRANS!B44,ventes!$E$2:$E$563))</f>
        <v>0</v>
      </c>
      <c r="J44" s="11">
        <f>C44+IF($B44="",0,SUMIF(achats!$D$2:$D$599,ECRANS!$B44,achats!H$2:H$599))-IF($B44="",0,SUMIF(ventes!$D$2:$D$563,ECRANS!$B44,ventes!H$2:H$563))-SUMIFS('mouvement interne'!$D:$D,'mouvement interne'!$C:$C,ECRANS!B44,'mouvement interne'!$E:$E,1)+SUMIFS('mouvement interne'!$D:$D,'mouvement interne'!$C:$C,ECRANS!B44,'mouvement interne'!$F:$F,1)</f>
        <v>0</v>
      </c>
      <c r="K44" s="11">
        <f>D44+IF($B44="",0,SUMIF(achats!$D$2:$D$599,ECRANS!$B44,achats!I$2:I$599))-IF($B44="",0,SUMIF(ventes!$D$2:$D$563,ECRANS!$B44,ventes!I$2:I$563))-SUMIFS('mouvement interne'!$D:$D,'mouvement interne'!$C:$C,ECRANS!B44,'mouvement interne'!$E:$E,2)+SUMIFS('mouvement interne'!$D:$D,'mouvement interne'!$C:$C,ECRANS!B44,'mouvement interne'!$F:$F,2)</f>
        <v>0</v>
      </c>
      <c r="L44" s="11">
        <f>E44+IF($B44="",0,SUMIF(achats!$D$2:$D$599,ECRANS!$B44,achats!J$2:J$599))-IF($B44="",0,SUMIF(ventes!$D$2:$D$563,ECRANS!$B44,ventes!J$2:J$563))-SUMIFS('mouvement interne'!$D:$D,'mouvement interne'!$C:$C,ECRANS!B44,'mouvement interne'!$E:$E,3)+SUMIFS('mouvement interne'!$D:$D,'mouvement interne'!$C:$C,ECRANS!B44,'mouvement interne'!$F:$F,3)</f>
        <v>0</v>
      </c>
      <c r="M44" s="11">
        <f>F44+IF($B44="",0,SUMIF(achats!$D$2:$D$599,ECRANS!$B44,achats!K$2:K$599))-IF($B44="",0,SUMIF(ventes!$D$2:$D$563,ECRANS!$B44,ventes!K$2:K$563))-SUMIFS('mouvement interne'!$D:$D,'mouvement interne'!$C:$C,ECRANS!B44,'mouvement interne'!$E:$E,4)+SUMIFS('mouvement interne'!$D:$D,'mouvement interne'!$C:$C,ECRANS!B44,'mouvement interne'!$F:$F,4)</f>
        <v>0</v>
      </c>
      <c r="N44" s="11">
        <f t="shared" si="1"/>
        <v>0</v>
      </c>
    </row>
    <row r="45" spans="1:14">
      <c r="A45" s="45"/>
      <c r="B45" s="3" t="str">
        <f>'mes donnees'!B45</f>
        <v>UE 46 ES 8000</v>
      </c>
      <c r="C45" s="1"/>
      <c r="D45" s="7"/>
      <c r="E45" s="7"/>
      <c r="F45" s="7"/>
      <c r="G45" s="11">
        <f t="shared" si="0"/>
        <v>0</v>
      </c>
      <c r="H45" s="11">
        <f>IF(B45="",0,SUMIF(achats!$D$2:$D$599,ECRANS!B45,achats!$E$2:$E$599))</f>
        <v>0</v>
      </c>
      <c r="I45" s="11">
        <f>IF(B45="",0,SUMIF(ventes!$D$2:$D$563,ECRANS!B45,ventes!$E$2:$E$563))</f>
        <v>0</v>
      </c>
      <c r="J45" s="11">
        <f>C45+IF($B45="",0,SUMIF(achats!$D$2:$D$599,ECRANS!$B45,achats!H$2:H$599))-IF($B45="",0,SUMIF(ventes!$D$2:$D$563,ECRANS!$B45,ventes!H$2:H$563))-SUMIFS('mouvement interne'!$D:$D,'mouvement interne'!$C:$C,ECRANS!B45,'mouvement interne'!$E:$E,1)+SUMIFS('mouvement interne'!$D:$D,'mouvement interne'!$C:$C,ECRANS!B45,'mouvement interne'!$F:$F,1)</f>
        <v>0</v>
      </c>
      <c r="K45" s="11">
        <f>D45+IF($B45="",0,SUMIF(achats!$D$2:$D$599,ECRANS!$B45,achats!I$2:I$599))-IF($B45="",0,SUMIF(ventes!$D$2:$D$563,ECRANS!$B45,ventes!I$2:I$563))-SUMIFS('mouvement interne'!$D:$D,'mouvement interne'!$C:$C,ECRANS!B45,'mouvement interne'!$E:$E,2)+SUMIFS('mouvement interne'!$D:$D,'mouvement interne'!$C:$C,ECRANS!B45,'mouvement interne'!$F:$F,2)</f>
        <v>0</v>
      </c>
      <c r="L45" s="11">
        <f>E45+IF($B45="",0,SUMIF(achats!$D$2:$D$599,ECRANS!$B45,achats!J$2:J$599))-IF($B45="",0,SUMIF(ventes!$D$2:$D$563,ECRANS!$B45,ventes!J$2:J$563))-SUMIFS('mouvement interne'!$D:$D,'mouvement interne'!$C:$C,ECRANS!B45,'mouvement interne'!$E:$E,3)+SUMIFS('mouvement interne'!$D:$D,'mouvement interne'!$C:$C,ECRANS!B45,'mouvement interne'!$F:$F,3)</f>
        <v>0</v>
      </c>
      <c r="M45" s="11">
        <f>F45+IF($B45="",0,SUMIF(achats!$D$2:$D$599,ECRANS!$B45,achats!K$2:K$599))-IF($B45="",0,SUMIF(ventes!$D$2:$D$563,ECRANS!$B45,ventes!K$2:K$563))-SUMIFS('mouvement interne'!$D:$D,'mouvement interne'!$C:$C,ECRANS!B45,'mouvement interne'!$E:$E,4)+SUMIFS('mouvement interne'!$D:$D,'mouvement interne'!$C:$C,ECRANS!B45,'mouvement interne'!$F:$F,4)</f>
        <v>0</v>
      </c>
      <c r="N45" s="11">
        <f t="shared" si="1"/>
        <v>0</v>
      </c>
    </row>
    <row r="46" spans="1:14">
      <c r="A46" s="45"/>
      <c r="B46" s="3" t="str">
        <f>'mes donnees'!B46</f>
        <v>UA 50 ES 5600</v>
      </c>
      <c r="C46" s="11"/>
      <c r="D46" s="7"/>
      <c r="E46" s="7"/>
      <c r="F46" s="7"/>
      <c r="G46" s="11">
        <f t="shared" si="0"/>
        <v>0</v>
      </c>
      <c r="H46" s="11">
        <f>IF(B46="",0,SUMIF(achats!$D$2:$D$599,ECRANS!B46,achats!$E$2:$E$599))</f>
        <v>0</v>
      </c>
      <c r="I46" s="11">
        <f>IF(B46="",0,SUMIF(ventes!$D$2:$D$563,ECRANS!B46,ventes!$E$2:$E$563))</f>
        <v>0</v>
      </c>
      <c r="J46" s="11">
        <f>C46+IF($B46="",0,SUMIF(achats!$D$2:$D$599,ECRANS!$B46,achats!H$2:H$599))-IF($B46="",0,SUMIF(ventes!$D$2:$D$563,ECRANS!$B46,ventes!H$2:H$563))-SUMIFS('mouvement interne'!$D:$D,'mouvement interne'!$C:$C,ECRANS!B46,'mouvement interne'!$E:$E,1)+SUMIFS('mouvement interne'!$D:$D,'mouvement interne'!$C:$C,ECRANS!B46,'mouvement interne'!$F:$F,1)</f>
        <v>0</v>
      </c>
      <c r="K46" s="11">
        <f>D46+IF($B46="",0,SUMIF(achats!$D$2:$D$599,ECRANS!$B46,achats!I$2:I$599))-IF($B46="",0,SUMIF(ventes!$D$2:$D$563,ECRANS!$B46,ventes!I$2:I$563))-SUMIFS('mouvement interne'!$D:$D,'mouvement interne'!$C:$C,ECRANS!B46,'mouvement interne'!$E:$E,2)+SUMIFS('mouvement interne'!$D:$D,'mouvement interne'!$C:$C,ECRANS!B46,'mouvement interne'!$F:$F,2)</f>
        <v>0</v>
      </c>
      <c r="L46" s="11">
        <f>E46+IF($B46="",0,SUMIF(achats!$D$2:$D$599,ECRANS!$B46,achats!J$2:J$599))-IF($B46="",0,SUMIF(ventes!$D$2:$D$563,ECRANS!$B46,ventes!J$2:J$563))-SUMIFS('mouvement interne'!$D:$D,'mouvement interne'!$C:$C,ECRANS!B46,'mouvement interne'!$E:$E,3)+SUMIFS('mouvement interne'!$D:$D,'mouvement interne'!$C:$C,ECRANS!B46,'mouvement interne'!$F:$F,3)</f>
        <v>0</v>
      </c>
      <c r="M46" s="11">
        <f>F46+IF($B46="",0,SUMIF(achats!$D$2:$D$599,ECRANS!$B46,achats!K$2:K$599))-IF($B46="",0,SUMIF(ventes!$D$2:$D$563,ECRANS!$B46,ventes!K$2:K$563))-SUMIFS('mouvement interne'!$D:$D,'mouvement interne'!$C:$C,ECRANS!B46,'mouvement interne'!$E:$E,4)+SUMIFS('mouvement interne'!$D:$D,'mouvement interne'!$C:$C,ECRANS!B46,'mouvement interne'!$F:$F,4)</f>
        <v>0</v>
      </c>
      <c r="N46" s="11">
        <f t="shared" si="1"/>
        <v>0</v>
      </c>
    </row>
    <row r="47" spans="1:14">
      <c r="A47" s="45"/>
      <c r="B47" s="3" t="str">
        <f>'mes donnees'!B47</f>
        <v>UA 50 ES 6200</v>
      </c>
      <c r="C47" s="11"/>
      <c r="D47" s="7"/>
      <c r="E47" s="7"/>
      <c r="F47" s="7"/>
      <c r="G47" s="11">
        <f t="shared" si="0"/>
        <v>0</v>
      </c>
      <c r="H47" s="11">
        <f>IF(B47="",0,SUMIF(achats!$D$2:$D$599,ECRANS!B47,achats!$E$2:$E$599))</f>
        <v>0</v>
      </c>
      <c r="I47" s="11">
        <f>IF(B47="",0,SUMIF(ventes!$D$2:$D$563,ECRANS!B47,ventes!$E$2:$E$563))</f>
        <v>0</v>
      </c>
      <c r="J47" s="11">
        <f>C47+IF($B47="",0,SUMIF(achats!$D$2:$D$599,ECRANS!$B47,achats!H$2:H$599))-IF($B47="",0,SUMIF(ventes!$D$2:$D$563,ECRANS!$B47,ventes!H$2:H$563))-SUMIFS('mouvement interne'!$D:$D,'mouvement interne'!$C:$C,ECRANS!B47,'mouvement interne'!$E:$E,1)+SUMIFS('mouvement interne'!$D:$D,'mouvement interne'!$C:$C,ECRANS!B47,'mouvement interne'!$F:$F,1)</f>
        <v>0</v>
      </c>
      <c r="K47" s="11">
        <f>D47+IF($B47="",0,SUMIF(achats!$D$2:$D$599,ECRANS!$B47,achats!I$2:I$599))-IF($B47="",0,SUMIF(ventes!$D$2:$D$563,ECRANS!$B47,ventes!I$2:I$563))-SUMIFS('mouvement interne'!$D:$D,'mouvement interne'!$C:$C,ECRANS!B47,'mouvement interne'!$E:$E,2)+SUMIFS('mouvement interne'!$D:$D,'mouvement interne'!$C:$C,ECRANS!B47,'mouvement interne'!$F:$F,2)</f>
        <v>0</v>
      </c>
      <c r="L47" s="11">
        <f>E47+IF($B47="",0,SUMIF(achats!$D$2:$D$599,ECRANS!$B47,achats!J$2:J$599))-IF($B47="",0,SUMIF(ventes!$D$2:$D$563,ECRANS!$B47,ventes!J$2:J$563))-SUMIFS('mouvement interne'!$D:$D,'mouvement interne'!$C:$C,ECRANS!B47,'mouvement interne'!$E:$E,3)+SUMIFS('mouvement interne'!$D:$D,'mouvement interne'!$C:$C,ECRANS!B47,'mouvement interne'!$F:$F,3)</f>
        <v>0</v>
      </c>
      <c r="M47" s="11">
        <f>F47+IF($B47="",0,SUMIF(achats!$D$2:$D$599,ECRANS!$B47,achats!K$2:K$599))-IF($B47="",0,SUMIF(ventes!$D$2:$D$563,ECRANS!$B47,ventes!K$2:K$563))-SUMIFS('mouvement interne'!$D:$D,'mouvement interne'!$C:$C,ECRANS!B47,'mouvement interne'!$E:$E,4)+SUMIFS('mouvement interne'!$D:$D,'mouvement interne'!$C:$C,ECRANS!B47,'mouvement interne'!$F:$F,4)</f>
        <v>0</v>
      </c>
      <c r="N47" s="11">
        <f t="shared" si="1"/>
        <v>0</v>
      </c>
    </row>
    <row r="48" spans="1:14">
      <c r="A48" s="45"/>
      <c r="B48" s="3" t="str">
        <f>'mes donnees'!B48</f>
        <v>UA 55 ES 8000</v>
      </c>
      <c r="C48" s="11">
        <v>5</v>
      </c>
      <c r="D48" s="7"/>
      <c r="E48" s="7"/>
      <c r="F48" s="7"/>
      <c r="G48" s="11">
        <f t="shared" si="0"/>
        <v>5</v>
      </c>
      <c r="H48" s="11">
        <f>IF(B48="",0,SUMIF(achats!$D$2:$D$599,ECRANS!B48,achats!$E$2:$E$599))</f>
        <v>0</v>
      </c>
      <c r="I48" s="11">
        <f>IF(B48="",0,SUMIF(ventes!$D$2:$D$563,ECRANS!B48,ventes!$E$2:$E$563))</f>
        <v>0</v>
      </c>
      <c r="J48" s="11">
        <f>C48+IF($B48="",0,SUMIF(achats!$D$2:$D$599,ECRANS!$B48,achats!H$2:H$599))-IF($B48="",0,SUMIF(ventes!$D$2:$D$563,ECRANS!$B48,ventes!H$2:H$563))-SUMIFS('mouvement interne'!$D:$D,'mouvement interne'!$C:$C,ECRANS!B48,'mouvement interne'!$E:$E,1)+SUMIFS('mouvement interne'!$D:$D,'mouvement interne'!$C:$C,ECRANS!B48,'mouvement interne'!$F:$F,1)</f>
        <v>5</v>
      </c>
      <c r="K48" s="11">
        <f>D48+IF($B48="",0,SUMIF(achats!$D$2:$D$599,ECRANS!$B48,achats!I$2:I$599))-IF($B48="",0,SUMIF(ventes!$D$2:$D$563,ECRANS!$B48,ventes!I$2:I$563))-SUMIFS('mouvement interne'!$D:$D,'mouvement interne'!$C:$C,ECRANS!B48,'mouvement interne'!$E:$E,2)+SUMIFS('mouvement interne'!$D:$D,'mouvement interne'!$C:$C,ECRANS!B48,'mouvement interne'!$F:$F,2)</f>
        <v>0</v>
      </c>
      <c r="L48" s="11">
        <f>E48+IF($B48="",0,SUMIF(achats!$D$2:$D$599,ECRANS!$B48,achats!J$2:J$599))-IF($B48="",0,SUMIF(ventes!$D$2:$D$563,ECRANS!$B48,ventes!J$2:J$563))-SUMIFS('mouvement interne'!$D:$D,'mouvement interne'!$C:$C,ECRANS!B48,'mouvement interne'!$E:$E,3)+SUMIFS('mouvement interne'!$D:$D,'mouvement interne'!$C:$C,ECRANS!B48,'mouvement interne'!$F:$F,3)</f>
        <v>0</v>
      </c>
      <c r="M48" s="11">
        <f>F48+IF($B48="",0,SUMIF(achats!$D$2:$D$599,ECRANS!$B48,achats!K$2:K$599))-IF($B48="",0,SUMIF(ventes!$D$2:$D$563,ECRANS!$B48,ventes!K$2:K$563))-SUMIFS('mouvement interne'!$D:$D,'mouvement interne'!$C:$C,ECRANS!B48,'mouvement interne'!$E:$E,4)+SUMIFS('mouvement interne'!$D:$D,'mouvement interne'!$C:$C,ECRANS!B48,'mouvement interne'!$F:$F,4)</f>
        <v>0</v>
      </c>
      <c r="N48" s="11">
        <f t="shared" si="1"/>
        <v>5</v>
      </c>
    </row>
    <row r="49" spans="1:14">
      <c r="A49" s="45"/>
      <c r="B49" s="3" t="str">
        <f>'mes donnees'!B49</f>
        <v>UE 75 ES 9000</v>
      </c>
      <c r="C49" s="11">
        <v>1</v>
      </c>
      <c r="D49" s="7"/>
      <c r="E49" s="7"/>
      <c r="F49" s="7"/>
      <c r="G49" s="11">
        <f t="shared" si="0"/>
        <v>1</v>
      </c>
      <c r="H49" s="11">
        <f>IF(B49="",0,SUMIF(achats!$D$2:$D$599,ECRANS!B49,achats!$E$2:$E$599))</f>
        <v>0</v>
      </c>
      <c r="I49" s="11">
        <f>IF(B49="",0,SUMIF(ventes!$D$2:$D$563,ECRANS!B49,ventes!$E$2:$E$563))</f>
        <v>0</v>
      </c>
      <c r="J49" s="11">
        <f>C49+IF($B49="",0,SUMIF(achats!$D$2:$D$599,ECRANS!$B49,achats!H$2:H$599))-IF($B49="",0,SUMIF(ventes!$D$2:$D$563,ECRANS!$B49,ventes!H$2:H$563))-SUMIFS('mouvement interne'!$D:$D,'mouvement interne'!$C:$C,ECRANS!B49,'mouvement interne'!$E:$E,1)+SUMIFS('mouvement interne'!$D:$D,'mouvement interne'!$C:$C,ECRANS!B49,'mouvement interne'!$F:$F,1)</f>
        <v>1</v>
      </c>
      <c r="K49" s="11">
        <f>D49+IF($B49="",0,SUMIF(achats!$D$2:$D$599,ECRANS!$B49,achats!I$2:I$599))-IF($B49="",0,SUMIF(ventes!$D$2:$D$563,ECRANS!$B49,ventes!I$2:I$563))-SUMIFS('mouvement interne'!$D:$D,'mouvement interne'!$C:$C,ECRANS!B49,'mouvement interne'!$E:$E,2)+SUMIFS('mouvement interne'!$D:$D,'mouvement interne'!$C:$C,ECRANS!B49,'mouvement interne'!$F:$F,2)</f>
        <v>0</v>
      </c>
      <c r="L49" s="11">
        <f>E49+IF($B49="",0,SUMIF(achats!$D$2:$D$599,ECRANS!$B49,achats!J$2:J$599))-IF($B49="",0,SUMIF(ventes!$D$2:$D$563,ECRANS!$B49,ventes!J$2:J$563))-SUMIFS('mouvement interne'!$D:$D,'mouvement interne'!$C:$C,ECRANS!B49,'mouvement interne'!$E:$E,3)+SUMIFS('mouvement interne'!$D:$D,'mouvement interne'!$C:$C,ECRANS!B49,'mouvement interne'!$F:$F,3)</f>
        <v>0</v>
      </c>
      <c r="M49" s="11">
        <f>F49+IF($B49="",0,SUMIF(achats!$D$2:$D$599,ECRANS!$B49,achats!K$2:K$599))-IF($B49="",0,SUMIF(ventes!$D$2:$D$563,ECRANS!$B49,ventes!K$2:K$563))-SUMIFS('mouvement interne'!$D:$D,'mouvement interne'!$C:$C,ECRANS!B49,'mouvement interne'!$E:$E,4)+SUMIFS('mouvement interne'!$D:$D,'mouvement interne'!$C:$C,ECRANS!B49,'mouvement interne'!$F:$F,4)</f>
        <v>0</v>
      </c>
      <c r="N49" s="11">
        <f t="shared" si="1"/>
        <v>1</v>
      </c>
    </row>
    <row r="50" spans="1:14">
      <c r="A50" s="45"/>
      <c r="B50" s="3" t="str">
        <f>'mes donnees'!B50</f>
        <v>PS 43 E 400</v>
      </c>
      <c r="C50" s="11"/>
      <c r="D50" s="7"/>
      <c r="E50" s="7"/>
      <c r="F50" s="7"/>
      <c r="G50" s="11">
        <f t="shared" si="0"/>
        <v>0</v>
      </c>
      <c r="H50" s="11">
        <f>IF(B50="",0,SUMIF(achats!$D$2:$D$599,ECRANS!B50,achats!$E$2:$E$599))</f>
        <v>0</v>
      </c>
      <c r="I50" s="11">
        <f>IF(B50="",0,SUMIF(ventes!$D$2:$D$563,ECRANS!B50,ventes!$E$2:$E$563))</f>
        <v>0</v>
      </c>
      <c r="J50" s="11">
        <f>C50+IF($B50="",0,SUMIF(achats!$D$2:$D$599,ECRANS!$B50,achats!H$2:H$599))-IF($B50="",0,SUMIF(ventes!$D$2:$D$563,ECRANS!$B50,ventes!H$2:H$563))-SUMIFS('mouvement interne'!$D:$D,'mouvement interne'!$C:$C,ECRANS!B50,'mouvement interne'!$E:$E,1)+SUMIFS('mouvement interne'!$D:$D,'mouvement interne'!$C:$C,ECRANS!B50,'mouvement interne'!$F:$F,1)</f>
        <v>0</v>
      </c>
      <c r="K50" s="11">
        <f>D50+IF($B50="",0,SUMIF(achats!$D$2:$D$599,ECRANS!$B50,achats!I$2:I$599))-IF($B50="",0,SUMIF(ventes!$D$2:$D$563,ECRANS!$B50,ventes!I$2:I$563))-SUMIFS('mouvement interne'!$D:$D,'mouvement interne'!$C:$C,ECRANS!B50,'mouvement interne'!$E:$E,2)+SUMIFS('mouvement interne'!$D:$D,'mouvement interne'!$C:$C,ECRANS!B50,'mouvement interne'!$F:$F,2)</f>
        <v>0</v>
      </c>
      <c r="L50" s="11">
        <f>E50+IF($B50="",0,SUMIF(achats!$D$2:$D$599,ECRANS!$B50,achats!J$2:J$599))-IF($B50="",0,SUMIF(ventes!$D$2:$D$563,ECRANS!$B50,ventes!J$2:J$563))-SUMIFS('mouvement interne'!$D:$D,'mouvement interne'!$C:$C,ECRANS!B50,'mouvement interne'!$E:$E,3)+SUMIFS('mouvement interne'!$D:$D,'mouvement interne'!$C:$C,ECRANS!B50,'mouvement interne'!$F:$F,3)</f>
        <v>0</v>
      </c>
      <c r="M50" s="11">
        <f>F50+IF($B50="",0,SUMIF(achats!$D$2:$D$599,ECRANS!$B50,achats!K$2:K$599))-IF($B50="",0,SUMIF(ventes!$D$2:$D$563,ECRANS!$B50,ventes!K$2:K$563))-SUMIFS('mouvement interne'!$D:$D,'mouvement interne'!$C:$C,ECRANS!B50,'mouvement interne'!$E:$E,4)+SUMIFS('mouvement interne'!$D:$D,'mouvement interne'!$C:$C,ECRANS!B50,'mouvement interne'!$F:$F,4)</f>
        <v>0</v>
      </c>
      <c r="N50" s="11">
        <f t="shared" si="1"/>
        <v>0</v>
      </c>
    </row>
    <row r="51" spans="1:14">
      <c r="A51" s="45"/>
      <c r="B51" s="3" t="str">
        <f>'mes donnees'!B51</f>
        <v>PS 43 E450</v>
      </c>
      <c r="C51" s="11"/>
      <c r="D51" s="7"/>
      <c r="E51" s="7"/>
      <c r="F51" s="7"/>
      <c r="G51" s="11">
        <f t="shared" si="0"/>
        <v>0</v>
      </c>
      <c r="H51" s="11">
        <f>IF(B51="",0,SUMIF(achats!$D$2:$D$599,ECRANS!B51,achats!$E$2:$E$599))</f>
        <v>0</v>
      </c>
      <c r="I51" s="11">
        <f>IF(B51="",0,SUMIF(ventes!$D$2:$D$563,ECRANS!B51,ventes!$E$2:$E$563))</f>
        <v>0</v>
      </c>
      <c r="J51" s="11">
        <f>C51+IF($B51="",0,SUMIF(achats!$D$2:$D$599,ECRANS!$B51,achats!H$2:H$599))-IF($B51="",0,SUMIF(ventes!$D$2:$D$563,ECRANS!$B51,ventes!H$2:H$563))-SUMIFS('mouvement interne'!$D:$D,'mouvement interne'!$C:$C,ECRANS!B51,'mouvement interne'!$E:$E,1)+SUMIFS('mouvement interne'!$D:$D,'mouvement interne'!$C:$C,ECRANS!B51,'mouvement interne'!$F:$F,1)</f>
        <v>0</v>
      </c>
      <c r="K51" s="11">
        <f>D51+IF($B51="",0,SUMIF(achats!$D$2:$D$599,ECRANS!$B51,achats!I$2:I$599))-IF($B51="",0,SUMIF(ventes!$D$2:$D$563,ECRANS!$B51,ventes!I$2:I$563))-SUMIFS('mouvement interne'!$D:$D,'mouvement interne'!$C:$C,ECRANS!B51,'mouvement interne'!$E:$E,2)+SUMIFS('mouvement interne'!$D:$D,'mouvement interne'!$C:$C,ECRANS!B51,'mouvement interne'!$F:$F,2)</f>
        <v>0</v>
      </c>
      <c r="L51" s="11">
        <f>E51+IF($B51="",0,SUMIF(achats!$D$2:$D$599,ECRANS!$B51,achats!J$2:J$599))-IF($B51="",0,SUMIF(ventes!$D$2:$D$563,ECRANS!$B51,ventes!J$2:J$563))-SUMIFS('mouvement interne'!$D:$D,'mouvement interne'!$C:$C,ECRANS!B51,'mouvement interne'!$E:$E,3)+SUMIFS('mouvement interne'!$D:$D,'mouvement interne'!$C:$C,ECRANS!B51,'mouvement interne'!$F:$F,3)</f>
        <v>0</v>
      </c>
      <c r="M51" s="11">
        <f>F51+IF($B51="",0,SUMIF(achats!$D$2:$D$599,ECRANS!$B51,achats!K$2:K$599))-IF($B51="",0,SUMIF(ventes!$D$2:$D$563,ECRANS!$B51,ventes!K$2:K$563))-SUMIFS('mouvement interne'!$D:$D,'mouvement interne'!$C:$C,ECRANS!B51,'mouvement interne'!$E:$E,4)+SUMIFS('mouvement interne'!$D:$D,'mouvement interne'!$C:$C,ECRANS!B51,'mouvement interne'!$F:$F,4)</f>
        <v>0</v>
      </c>
      <c r="N51" s="11">
        <f t="shared" si="1"/>
        <v>0</v>
      </c>
    </row>
    <row r="52" spans="1:14">
      <c r="A52" s="45"/>
      <c r="B52" s="3" t="str">
        <f>'mes donnees'!B52</f>
        <v>PS 43 E490</v>
      </c>
      <c r="C52" s="11"/>
      <c r="D52" s="7"/>
      <c r="E52" s="7"/>
      <c r="F52" s="7"/>
      <c r="G52" s="11">
        <f t="shared" si="0"/>
        <v>0</v>
      </c>
      <c r="H52" s="11">
        <f>IF(B52="",0,SUMIF(achats!$D$2:$D$599,ECRANS!B52,achats!$E$2:$E$599))</f>
        <v>0</v>
      </c>
      <c r="I52" s="11">
        <f>IF(B52="",0,SUMIF(ventes!$D$2:$D$563,ECRANS!B52,ventes!$E$2:$E$563))</f>
        <v>0</v>
      </c>
      <c r="J52" s="11">
        <f>C52+IF($B52="",0,SUMIF(achats!$D$2:$D$599,ECRANS!$B52,achats!H$2:H$599))-IF($B52="",0,SUMIF(ventes!$D$2:$D$563,ECRANS!$B52,ventes!H$2:H$563))-SUMIFS('mouvement interne'!$D:$D,'mouvement interne'!$C:$C,ECRANS!B52,'mouvement interne'!$E:$E,1)+SUMIFS('mouvement interne'!$D:$D,'mouvement interne'!$C:$C,ECRANS!B52,'mouvement interne'!$F:$F,1)</f>
        <v>0</v>
      </c>
      <c r="K52" s="11">
        <f>D52+IF($B52="",0,SUMIF(achats!$D$2:$D$599,ECRANS!$B52,achats!I$2:I$599))-IF($B52="",0,SUMIF(ventes!$D$2:$D$563,ECRANS!$B52,ventes!I$2:I$563))-SUMIFS('mouvement interne'!$D:$D,'mouvement interne'!$C:$C,ECRANS!B52,'mouvement interne'!$E:$E,2)+SUMIFS('mouvement interne'!$D:$D,'mouvement interne'!$C:$C,ECRANS!B52,'mouvement interne'!$F:$F,2)</f>
        <v>0</v>
      </c>
      <c r="L52" s="11">
        <f>E52+IF($B52="",0,SUMIF(achats!$D$2:$D$599,ECRANS!$B52,achats!J$2:J$599))-IF($B52="",0,SUMIF(ventes!$D$2:$D$563,ECRANS!$B52,ventes!J$2:J$563))-SUMIFS('mouvement interne'!$D:$D,'mouvement interne'!$C:$C,ECRANS!B52,'mouvement interne'!$E:$E,3)+SUMIFS('mouvement interne'!$D:$D,'mouvement interne'!$C:$C,ECRANS!B52,'mouvement interne'!$F:$F,3)</f>
        <v>0</v>
      </c>
      <c r="M52" s="11">
        <f>F52+IF($B52="",0,SUMIF(achats!$D$2:$D$599,ECRANS!$B52,achats!K$2:K$599))-IF($B52="",0,SUMIF(ventes!$D$2:$D$563,ECRANS!$B52,ventes!K$2:K$563))-SUMIFS('mouvement interne'!$D:$D,'mouvement interne'!$C:$C,ECRANS!B52,'mouvement interne'!$E:$E,4)+SUMIFS('mouvement interne'!$D:$D,'mouvement interne'!$C:$C,ECRANS!B52,'mouvement interne'!$F:$F,4)</f>
        <v>0</v>
      </c>
      <c r="N52" s="11">
        <f t="shared" si="1"/>
        <v>0</v>
      </c>
    </row>
    <row r="53" spans="1:14">
      <c r="A53" s="45"/>
      <c r="B53" s="3" t="str">
        <f>'mes donnees'!B53</f>
        <v>PS 51 E450</v>
      </c>
      <c r="C53" s="11"/>
      <c r="D53" s="7"/>
      <c r="E53" s="7"/>
      <c r="F53" s="7"/>
      <c r="G53" s="11">
        <f t="shared" si="0"/>
        <v>0</v>
      </c>
      <c r="H53" s="11">
        <f>IF(B53="",0,SUMIF(achats!$D$2:$D$599,ECRANS!B53,achats!$E$2:$E$599))</f>
        <v>0</v>
      </c>
      <c r="I53" s="11">
        <f>IF(B53="",0,SUMIF(ventes!$D$2:$D$563,ECRANS!B53,ventes!$E$2:$E$563))</f>
        <v>0</v>
      </c>
      <c r="J53" s="11">
        <f>C53+IF($B53="",0,SUMIF(achats!$D$2:$D$599,ECRANS!$B53,achats!H$2:H$599))-IF($B53="",0,SUMIF(ventes!$D$2:$D$563,ECRANS!$B53,ventes!H$2:H$563))-SUMIFS('mouvement interne'!$D:$D,'mouvement interne'!$C:$C,ECRANS!B53,'mouvement interne'!$E:$E,1)+SUMIFS('mouvement interne'!$D:$D,'mouvement interne'!$C:$C,ECRANS!B53,'mouvement interne'!$F:$F,1)</f>
        <v>0</v>
      </c>
      <c r="K53" s="11">
        <f>D53+IF($B53="",0,SUMIF(achats!$D$2:$D$599,ECRANS!$B53,achats!I$2:I$599))-IF($B53="",0,SUMIF(ventes!$D$2:$D$563,ECRANS!$B53,ventes!I$2:I$563))-SUMIFS('mouvement interne'!$D:$D,'mouvement interne'!$C:$C,ECRANS!B53,'mouvement interne'!$E:$E,2)+SUMIFS('mouvement interne'!$D:$D,'mouvement interne'!$C:$C,ECRANS!B53,'mouvement interne'!$F:$F,2)</f>
        <v>0</v>
      </c>
      <c r="L53" s="11">
        <f>E53+IF($B53="",0,SUMIF(achats!$D$2:$D$599,ECRANS!$B53,achats!J$2:J$599))-IF($B53="",0,SUMIF(ventes!$D$2:$D$563,ECRANS!$B53,ventes!J$2:J$563))-SUMIFS('mouvement interne'!$D:$D,'mouvement interne'!$C:$C,ECRANS!B53,'mouvement interne'!$E:$E,3)+SUMIFS('mouvement interne'!$D:$D,'mouvement interne'!$C:$C,ECRANS!B53,'mouvement interne'!$F:$F,3)</f>
        <v>0</v>
      </c>
      <c r="M53" s="11">
        <f>F53+IF($B53="",0,SUMIF(achats!$D$2:$D$599,ECRANS!$B53,achats!K$2:K$599))-IF($B53="",0,SUMIF(ventes!$D$2:$D$563,ECRANS!$B53,ventes!K$2:K$563))-SUMIFS('mouvement interne'!$D:$D,'mouvement interne'!$C:$C,ECRANS!B53,'mouvement interne'!$E:$E,4)+SUMIFS('mouvement interne'!$D:$D,'mouvement interne'!$C:$C,ECRANS!B53,'mouvement interne'!$F:$F,4)</f>
        <v>0</v>
      </c>
      <c r="N53" s="11">
        <f t="shared" si="1"/>
        <v>0</v>
      </c>
    </row>
    <row r="54" spans="1:14">
      <c r="A54" s="45"/>
      <c r="B54" s="3" t="str">
        <f>'mes donnees'!B54</f>
        <v>PS 51 E490</v>
      </c>
      <c r="C54" s="11"/>
      <c r="D54" s="7"/>
      <c r="E54" s="7"/>
      <c r="F54" s="7"/>
      <c r="G54" s="11">
        <f t="shared" si="0"/>
        <v>0</v>
      </c>
      <c r="H54" s="11">
        <f>IF(B54="",0,SUMIF(achats!$D$2:$D$599,ECRANS!B54,achats!$E$2:$E$599))</f>
        <v>0</v>
      </c>
      <c r="I54" s="11">
        <f>IF(B54="",0,SUMIF(ventes!$D$2:$D$563,ECRANS!B54,ventes!$E$2:$E$563))</f>
        <v>0</v>
      </c>
      <c r="J54" s="11">
        <f>C54+IF($B54="",0,SUMIF(achats!$D$2:$D$599,ECRANS!$B54,achats!H$2:H$599))-IF($B54="",0,SUMIF(ventes!$D$2:$D$563,ECRANS!$B54,ventes!H$2:H$563))-SUMIFS('mouvement interne'!$D:$D,'mouvement interne'!$C:$C,ECRANS!B54,'mouvement interne'!$E:$E,1)+SUMIFS('mouvement interne'!$D:$D,'mouvement interne'!$C:$C,ECRANS!B54,'mouvement interne'!$F:$F,1)</f>
        <v>0</v>
      </c>
      <c r="K54" s="11">
        <f>D54+IF($B54="",0,SUMIF(achats!$D$2:$D$599,ECRANS!$B54,achats!I$2:I$599))-IF($B54="",0,SUMIF(ventes!$D$2:$D$563,ECRANS!$B54,ventes!I$2:I$563))-SUMIFS('mouvement interne'!$D:$D,'mouvement interne'!$C:$C,ECRANS!B54,'mouvement interne'!$E:$E,2)+SUMIFS('mouvement interne'!$D:$D,'mouvement interne'!$C:$C,ECRANS!B54,'mouvement interne'!$F:$F,2)</f>
        <v>0</v>
      </c>
      <c r="L54" s="11">
        <f>E54+IF($B54="",0,SUMIF(achats!$D$2:$D$599,ECRANS!$B54,achats!J$2:J$599))-IF($B54="",0,SUMIF(ventes!$D$2:$D$563,ECRANS!$B54,ventes!J$2:J$563))-SUMIFS('mouvement interne'!$D:$D,'mouvement interne'!$C:$C,ECRANS!B54,'mouvement interne'!$E:$E,3)+SUMIFS('mouvement interne'!$D:$D,'mouvement interne'!$C:$C,ECRANS!B54,'mouvement interne'!$F:$F,3)</f>
        <v>0</v>
      </c>
      <c r="M54" s="11">
        <f>F54+IF($B54="",0,SUMIF(achats!$D$2:$D$599,ECRANS!$B54,achats!K$2:K$599))-IF($B54="",0,SUMIF(ventes!$D$2:$D$563,ECRANS!$B54,ventes!K$2:K$563))-SUMIFS('mouvement interne'!$D:$D,'mouvement interne'!$C:$C,ECRANS!B54,'mouvement interne'!$E:$E,4)+SUMIFS('mouvement interne'!$D:$D,'mouvement interne'!$C:$C,ECRANS!B54,'mouvement interne'!$F:$F,4)</f>
        <v>0</v>
      </c>
      <c r="N54" s="11">
        <f t="shared" si="1"/>
        <v>0</v>
      </c>
    </row>
    <row r="55" spans="1:14">
      <c r="A55" s="45"/>
      <c r="B55" s="3" t="str">
        <f>'mes donnees'!B55</f>
        <v>PS 60 E 550</v>
      </c>
      <c r="C55" s="11">
        <v>1</v>
      </c>
      <c r="D55" s="7"/>
      <c r="E55" s="7"/>
      <c r="F55" s="7"/>
      <c r="G55" s="11">
        <f t="shared" si="0"/>
        <v>1</v>
      </c>
      <c r="H55" s="11">
        <f>IF(B55="",0,SUMIF(achats!$D$2:$D$599,ECRANS!B55,achats!$E$2:$E$599))</f>
        <v>0</v>
      </c>
      <c r="I55" s="11">
        <f>IF(B55="",0,SUMIF(ventes!$D$2:$D$563,ECRANS!B55,ventes!$E$2:$E$563))</f>
        <v>0</v>
      </c>
      <c r="J55" s="11">
        <f>C55+IF($B55="",0,SUMIF(achats!$D$2:$D$599,ECRANS!$B55,achats!H$2:H$599))-IF($B55="",0,SUMIF(ventes!$D$2:$D$563,ECRANS!$B55,ventes!H$2:H$563))-SUMIFS('mouvement interne'!$D:$D,'mouvement interne'!$C:$C,ECRANS!B55,'mouvement interne'!$E:$E,1)+SUMIFS('mouvement interne'!$D:$D,'mouvement interne'!$C:$C,ECRANS!B55,'mouvement interne'!$F:$F,1)</f>
        <v>1</v>
      </c>
      <c r="K55" s="11">
        <f>D55+IF($B55="",0,SUMIF(achats!$D$2:$D$599,ECRANS!$B55,achats!I$2:I$599))-IF($B55="",0,SUMIF(ventes!$D$2:$D$563,ECRANS!$B55,ventes!I$2:I$563))-SUMIFS('mouvement interne'!$D:$D,'mouvement interne'!$C:$C,ECRANS!B55,'mouvement interne'!$E:$E,2)+SUMIFS('mouvement interne'!$D:$D,'mouvement interne'!$C:$C,ECRANS!B55,'mouvement interne'!$F:$F,2)</f>
        <v>0</v>
      </c>
      <c r="L55" s="11">
        <f>E55+IF($B55="",0,SUMIF(achats!$D$2:$D$599,ECRANS!$B55,achats!J$2:J$599))-IF($B55="",0,SUMIF(ventes!$D$2:$D$563,ECRANS!$B55,ventes!J$2:J$563))-SUMIFS('mouvement interne'!$D:$D,'mouvement interne'!$C:$C,ECRANS!B55,'mouvement interne'!$E:$E,3)+SUMIFS('mouvement interne'!$D:$D,'mouvement interne'!$C:$C,ECRANS!B55,'mouvement interne'!$F:$F,3)</f>
        <v>0</v>
      </c>
      <c r="M55" s="11">
        <f>F55+IF($B55="",0,SUMIF(achats!$D$2:$D$599,ECRANS!$B55,achats!K$2:K$599))-IF($B55="",0,SUMIF(ventes!$D$2:$D$563,ECRANS!$B55,ventes!K$2:K$563))-SUMIFS('mouvement interne'!$D:$D,'mouvement interne'!$C:$C,ECRANS!B55,'mouvement interne'!$E:$E,4)+SUMIFS('mouvement interne'!$D:$D,'mouvement interne'!$C:$C,ECRANS!B55,'mouvement interne'!$F:$F,4)</f>
        <v>0</v>
      </c>
      <c r="N55" s="11">
        <f t="shared" si="1"/>
        <v>1</v>
      </c>
    </row>
    <row r="56" spans="1:14">
      <c r="A56" s="45"/>
      <c r="B56" s="3" t="str">
        <f>'mes donnees'!B56</f>
        <v>PS 64 E 8000</v>
      </c>
      <c r="C56" s="11"/>
      <c r="D56" s="7"/>
      <c r="E56" s="7"/>
      <c r="F56" s="7"/>
      <c r="G56" s="11">
        <f t="shared" si="0"/>
        <v>0</v>
      </c>
      <c r="H56" s="11">
        <f>IF(B56="",0,SUMIF(achats!$D$2:$D$599,ECRANS!B56,achats!$E$2:$E$599))</f>
        <v>0</v>
      </c>
      <c r="I56" s="11">
        <f>IF(B56="",0,SUMIF(ventes!$D$2:$D$563,ECRANS!B56,ventes!$E$2:$E$563))</f>
        <v>0</v>
      </c>
      <c r="J56" s="11">
        <f>C56+IF($B56="",0,SUMIF(achats!$D$2:$D$599,ECRANS!$B56,achats!H$2:H$599))-IF($B56="",0,SUMIF(ventes!$D$2:$D$563,ECRANS!$B56,ventes!H$2:H$563))-SUMIFS('mouvement interne'!$D:$D,'mouvement interne'!$C:$C,ECRANS!B56,'mouvement interne'!$E:$E,1)+SUMIFS('mouvement interne'!$D:$D,'mouvement interne'!$C:$C,ECRANS!B56,'mouvement interne'!$F:$F,1)</f>
        <v>0</v>
      </c>
      <c r="K56" s="11">
        <f>D56+IF($B56="",0,SUMIF(achats!$D$2:$D$599,ECRANS!$B56,achats!I$2:I$599))-IF($B56="",0,SUMIF(ventes!$D$2:$D$563,ECRANS!$B56,ventes!I$2:I$563))-SUMIFS('mouvement interne'!$D:$D,'mouvement interne'!$C:$C,ECRANS!B56,'mouvement interne'!$E:$E,2)+SUMIFS('mouvement interne'!$D:$D,'mouvement interne'!$C:$C,ECRANS!B56,'mouvement interne'!$F:$F,2)</f>
        <v>0</v>
      </c>
      <c r="L56" s="11">
        <f>E56+IF($B56="",0,SUMIF(achats!$D$2:$D$599,ECRANS!$B56,achats!J$2:J$599))-IF($B56="",0,SUMIF(ventes!$D$2:$D$563,ECRANS!$B56,ventes!J$2:J$563))-SUMIFS('mouvement interne'!$D:$D,'mouvement interne'!$C:$C,ECRANS!B56,'mouvement interne'!$E:$E,3)+SUMIFS('mouvement interne'!$D:$D,'mouvement interne'!$C:$C,ECRANS!B56,'mouvement interne'!$F:$F,3)</f>
        <v>0</v>
      </c>
      <c r="M56" s="11">
        <f>F56+IF($B56="",0,SUMIF(achats!$D$2:$D$599,ECRANS!$B56,achats!K$2:K$599))-IF($B56="",0,SUMIF(ventes!$D$2:$D$563,ECRANS!$B56,ventes!K$2:K$563))-SUMIFS('mouvement interne'!$D:$D,'mouvement interne'!$C:$C,ECRANS!B56,'mouvement interne'!$E:$E,4)+SUMIFS('mouvement interne'!$D:$D,'mouvement interne'!$C:$C,ECRANS!B56,'mouvement interne'!$F:$F,4)</f>
        <v>0</v>
      </c>
      <c r="N56" s="11">
        <f t="shared" si="1"/>
        <v>0</v>
      </c>
    </row>
    <row r="57" spans="1:14">
      <c r="A57" s="45"/>
      <c r="B57" s="3" t="str">
        <f>'mes donnees'!B57</f>
        <v>LA 40 C 550</v>
      </c>
      <c r="C57" s="11"/>
      <c r="D57" s="7"/>
      <c r="E57" s="7"/>
      <c r="F57" s="7"/>
      <c r="G57" s="11">
        <f t="shared" si="0"/>
        <v>0</v>
      </c>
      <c r="H57" s="11">
        <f>IF(B57="",0,SUMIF(achats!$D$2:$D$599,ECRANS!B57,achats!$E$2:$E$599))</f>
        <v>0</v>
      </c>
      <c r="I57" s="11">
        <f>IF(B57="",0,SUMIF(ventes!$D$2:$D$563,ECRANS!B57,ventes!$E$2:$E$563))</f>
        <v>0</v>
      </c>
      <c r="J57" s="11">
        <f>C57+IF($B57="",0,SUMIF(achats!$D$2:$D$599,ECRANS!$B57,achats!H$2:H$599))-IF($B57="",0,SUMIF(ventes!$D$2:$D$563,ECRANS!$B57,ventes!H$2:H$563))-SUMIFS('mouvement interne'!$D:$D,'mouvement interne'!$C:$C,ECRANS!B57,'mouvement interne'!$E:$E,1)+SUMIFS('mouvement interne'!$D:$D,'mouvement interne'!$C:$C,ECRANS!B57,'mouvement interne'!$F:$F,1)</f>
        <v>0</v>
      </c>
      <c r="K57" s="11">
        <f>D57+IF($B57="",0,SUMIF(achats!$D$2:$D$599,ECRANS!$B57,achats!I$2:I$599))-IF($B57="",0,SUMIF(ventes!$D$2:$D$563,ECRANS!$B57,ventes!I$2:I$563))-SUMIFS('mouvement interne'!$D:$D,'mouvement interne'!$C:$C,ECRANS!B57,'mouvement interne'!$E:$E,2)+SUMIFS('mouvement interne'!$D:$D,'mouvement interne'!$C:$C,ECRANS!B57,'mouvement interne'!$F:$F,2)</f>
        <v>0</v>
      </c>
      <c r="L57" s="11">
        <f>E57+IF($B57="",0,SUMIF(achats!$D$2:$D$599,ECRANS!$B57,achats!J$2:J$599))-IF($B57="",0,SUMIF(ventes!$D$2:$D$563,ECRANS!$B57,ventes!J$2:J$563))-SUMIFS('mouvement interne'!$D:$D,'mouvement interne'!$C:$C,ECRANS!B57,'mouvement interne'!$E:$E,3)+SUMIFS('mouvement interne'!$D:$D,'mouvement interne'!$C:$C,ECRANS!B57,'mouvement interne'!$F:$F,3)</f>
        <v>0</v>
      </c>
      <c r="M57" s="11">
        <f>F57+IF($B57="",0,SUMIF(achats!$D$2:$D$599,ECRANS!$B57,achats!K$2:K$599))-IF($B57="",0,SUMIF(ventes!$D$2:$D$563,ECRANS!$B57,ventes!K$2:K$563))-SUMIFS('mouvement interne'!$D:$D,'mouvement interne'!$C:$C,ECRANS!B57,'mouvement interne'!$E:$E,4)+SUMIFS('mouvement interne'!$D:$D,'mouvement interne'!$C:$C,ECRANS!B57,'mouvement interne'!$F:$F,4)</f>
        <v>0</v>
      </c>
      <c r="N57" s="11">
        <f t="shared" si="1"/>
        <v>0</v>
      </c>
    </row>
    <row r="58" spans="1:14">
      <c r="A58" s="45"/>
      <c r="B58" s="3" t="str">
        <f>'mes donnees'!B58</f>
        <v>UA 40 C 5000</v>
      </c>
      <c r="C58" s="11"/>
      <c r="D58" s="7"/>
      <c r="E58" s="7"/>
      <c r="F58" s="7"/>
      <c r="G58" s="11">
        <f t="shared" si="0"/>
        <v>0</v>
      </c>
      <c r="H58" s="11">
        <f>IF(B58="",0,SUMIF(achats!$D$2:$D$599,ECRANS!B58,achats!$E$2:$E$599))</f>
        <v>0</v>
      </c>
      <c r="I58" s="11">
        <f>IF(B58="",0,SUMIF(ventes!$D$2:$D$563,ECRANS!B58,ventes!$E$2:$E$563))</f>
        <v>0</v>
      </c>
      <c r="J58" s="11">
        <f>C58+IF($B58="",0,SUMIF(achats!$D$2:$D$599,ECRANS!$B58,achats!H$2:H$599))-IF($B58="",0,SUMIF(ventes!$D$2:$D$563,ECRANS!$B58,ventes!H$2:H$563))-SUMIFS('mouvement interne'!$D:$D,'mouvement interne'!$C:$C,ECRANS!B58,'mouvement interne'!$E:$E,1)+SUMIFS('mouvement interne'!$D:$D,'mouvement interne'!$C:$C,ECRANS!B58,'mouvement interne'!$F:$F,1)</f>
        <v>0</v>
      </c>
      <c r="K58" s="11">
        <f>D58+IF($B58="",0,SUMIF(achats!$D$2:$D$599,ECRANS!$B58,achats!I$2:I$599))-IF($B58="",0,SUMIF(ventes!$D$2:$D$563,ECRANS!$B58,ventes!I$2:I$563))-SUMIFS('mouvement interne'!$D:$D,'mouvement interne'!$C:$C,ECRANS!B58,'mouvement interne'!$E:$E,2)+SUMIFS('mouvement interne'!$D:$D,'mouvement interne'!$C:$C,ECRANS!B58,'mouvement interne'!$F:$F,2)</f>
        <v>0</v>
      </c>
      <c r="L58" s="11">
        <f>E58+IF($B58="",0,SUMIF(achats!$D$2:$D$599,ECRANS!$B58,achats!J$2:J$599))-IF($B58="",0,SUMIF(ventes!$D$2:$D$563,ECRANS!$B58,ventes!J$2:J$563))-SUMIFS('mouvement interne'!$D:$D,'mouvement interne'!$C:$C,ECRANS!B58,'mouvement interne'!$E:$E,3)+SUMIFS('mouvement interne'!$D:$D,'mouvement interne'!$C:$C,ECRANS!B58,'mouvement interne'!$F:$F,3)</f>
        <v>0</v>
      </c>
      <c r="M58" s="11">
        <f>F58+IF($B58="",0,SUMIF(achats!$D$2:$D$599,ECRANS!$B58,achats!K$2:K$599))-IF($B58="",0,SUMIF(ventes!$D$2:$D$563,ECRANS!$B58,ventes!K$2:K$563))-SUMIFS('mouvement interne'!$D:$D,'mouvement interne'!$C:$C,ECRANS!B58,'mouvement interne'!$E:$E,4)+SUMIFS('mouvement interne'!$D:$D,'mouvement interne'!$C:$C,ECRANS!B58,'mouvement interne'!$F:$F,4)</f>
        <v>0</v>
      </c>
      <c r="N58" s="11">
        <f t="shared" si="1"/>
        <v>0</v>
      </c>
    </row>
    <row r="59" spans="1:14">
      <c r="B59" s="3" t="str">
        <f>'mes donnees'!B59</f>
        <v>LCD 32 E 420</v>
      </c>
      <c r="C59" s="11"/>
      <c r="D59" s="7"/>
      <c r="E59" s="7"/>
      <c r="F59" s="7"/>
      <c r="G59" s="11">
        <f t="shared" si="0"/>
        <v>0</v>
      </c>
      <c r="H59" s="11">
        <f>IF(B59="",0,SUMIF(achats!$D$2:$D$599,ECRANS!B59,achats!$E$2:$E$599))</f>
        <v>0</v>
      </c>
      <c r="I59" s="11">
        <f>IF(B59="",0,SUMIF(ventes!$D$2:$D$563,ECRANS!B59,ventes!$E$2:$E$563))</f>
        <v>0</v>
      </c>
      <c r="J59" s="11">
        <f>C59+IF($B59="",0,SUMIF(achats!$D$2:$D$599,ECRANS!$B59,achats!H$2:H$599))-IF($B59="",0,SUMIF(ventes!$D$2:$D$563,ECRANS!$B59,ventes!H$2:H$563))-SUMIFS('mouvement interne'!$D:$D,'mouvement interne'!$C:$C,ECRANS!B59,'mouvement interne'!$E:$E,1)+SUMIFS('mouvement interne'!$D:$D,'mouvement interne'!$C:$C,ECRANS!B59,'mouvement interne'!$F:$F,1)</f>
        <v>0</v>
      </c>
      <c r="K59" s="11">
        <f>D59+IF($B59="",0,SUMIF(achats!$D$2:$D$599,ECRANS!$B59,achats!I$2:I$599))-IF($B59="",0,SUMIF(ventes!$D$2:$D$563,ECRANS!$B59,ventes!I$2:I$563))-SUMIFS('mouvement interne'!$D:$D,'mouvement interne'!$C:$C,ECRANS!B59,'mouvement interne'!$E:$E,2)+SUMIFS('mouvement interne'!$D:$D,'mouvement interne'!$C:$C,ECRANS!B59,'mouvement interne'!$F:$F,2)</f>
        <v>0</v>
      </c>
      <c r="L59" s="11">
        <f>E59+IF($B59="",0,SUMIF(achats!$D$2:$D$599,ECRANS!$B59,achats!J$2:J$599))-IF($B59="",0,SUMIF(ventes!$D$2:$D$563,ECRANS!$B59,ventes!J$2:J$563))-SUMIFS('mouvement interne'!$D:$D,'mouvement interne'!$C:$C,ECRANS!B59,'mouvement interne'!$E:$E,3)+SUMIFS('mouvement interne'!$D:$D,'mouvement interne'!$C:$C,ECRANS!B59,'mouvement interne'!$F:$F,3)</f>
        <v>0</v>
      </c>
      <c r="M59" s="11">
        <f>F59+IF($B59="",0,SUMIF(achats!$D$2:$D$599,ECRANS!$B59,achats!K$2:K$599))-IF($B59="",0,SUMIF(ventes!$D$2:$D$563,ECRANS!$B59,ventes!K$2:K$563))-SUMIFS('mouvement interne'!$D:$D,'mouvement interne'!$C:$C,ECRANS!B59,'mouvement interne'!$E:$E,4)+SUMIFS('mouvement interne'!$D:$D,'mouvement interne'!$C:$C,ECRANS!B59,'mouvement interne'!$F:$F,4)</f>
        <v>0</v>
      </c>
      <c r="N59" s="11">
        <f t="shared" si="1"/>
        <v>0</v>
      </c>
    </row>
    <row r="60" spans="1:14">
      <c r="B60" s="3" t="str">
        <f>'mes donnees'!B60</f>
        <v>UE-42 F 5370/D</v>
      </c>
      <c r="C60" s="11"/>
      <c r="D60" s="7"/>
      <c r="E60" s="7"/>
      <c r="F60" s="7"/>
      <c r="G60" s="11">
        <f t="shared" si="0"/>
        <v>0</v>
      </c>
      <c r="H60" s="11">
        <f>IF(B60="",0,SUMIF(achats!$D$2:$D$599,ECRANS!B60,achats!$E$2:$E$599))</f>
        <v>5</v>
      </c>
      <c r="I60" s="11">
        <f>IF(B60="",0,SUMIF(ventes!$D$2:$D$563,ECRANS!B60,ventes!$E$2:$E$563))</f>
        <v>1</v>
      </c>
      <c r="J60" s="11">
        <f>C60+IF($B60="",0,SUMIF(achats!$D$2:$D$599,ECRANS!$B60,achats!H$2:H$599))-IF($B60="",0,SUMIF(ventes!$D$2:$D$563,ECRANS!$B60,ventes!H$2:H$563))-SUMIFS('mouvement interne'!$D:$D,'mouvement interne'!$C:$C,ECRANS!B60,'mouvement interne'!$E:$E,1)+SUMIFS('mouvement interne'!$D:$D,'mouvement interne'!$C:$C,ECRANS!B60,'mouvement interne'!$F:$F,1)</f>
        <v>4</v>
      </c>
      <c r="K60" s="11">
        <f>D60+IF($B60="",0,SUMIF(achats!$D$2:$D$599,ECRANS!$B60,achats!I$2:I$599))-IF($B60="",0,SUMIF(ventes!$D$2:$D$563,ECRANS!$B60,ventes!I$2:I$563))-SUMIFS('mouvement interne'!$D:$D,'mouvement interne'!$C:$C,ECRANS!B60,'mouvement interne'!$E:$E,2)+SUMIFS('mouvement interne'!$D:$D,'mouvement interne'!$C:$C,ECRANS!B60,'mouvement interne'!$F:$F,2)</f>
        <v>0</v>
      </c>
      <c r="L60" s="11">
        <f>E60+IF($B60="",0,SUMIF(achats!$D$2:$D$599,ECRANS!$B60,achats!J$2:J$599))-IF($B60="",0,SUMIF(ventes!$D$2:$D$563,ECRANS!$B60,ventes!J$2:J$563))-SUMIFS('mouvement interne'!$D:$D,'mouvement interne'!$C:$C,ECRANS!B60,'mouvement interne'!$E:$E,3)+SUMIFS('mouvement interne'!$D:$D,'mouvement interne'!$C:$C,ECRANS!B60,'mouvement interne'!$F:$F,3)</f>
        <v>0</v>
      </c>
      <c r="M60" s="11">
        <f>F60+IF($B60="",0,SUMIF(achats!$D$2:$D$599,ECRANS!$B60,achats!K$2:K$599))-IF($B60="",0,SUMIF(ventes!$D$2:$D$563,ECRANS!$B60,ventes!K$2:K$563))-SUMIFS('mouvement interne'!$D:$D,'mouvement interne'!$C:$C,ECRANS!B60,'mouvement interne'!$E:$E,4)+SUMIFS('mouvement interne'!$D:$D,'mouvement interne'!$C:$C,ECRANS!B60,'mouvement interne'!$F:$F,4)</f>
        <v>0</v>
      </c>
      <c r="N60" s="11">
        <f t="shared" si="1"/>
        <v>4</v>
      </c>
    </row>
    <row r="61" spans="1:14">
      <c r="B61" s="3" t="str">
        <f>'mes donnees'!B61</f>
        <v>UE-55 F 8000/D</v>
      </c>
      <c r="C61" s="11"/>
      <c r="D61" s="7"/>
      <c r="E61" s="7"/>
      <c r="F61" s="7"/>
      <c r="G61" s="11">
        <f t="shared" si="0"/>
        <v>0</v>
      </c>
      <c r="H61" s="11">
        <f>IF(B61="",0,SUMIF(achats!$D$2:$D$599,ECRANS!B61,achats!$E$2:$E$599))</f>
        <v>2</v>
      </c>
      <c r="I61" s="11">
        <f>IF(B61="",0,SUMIF(ventes!$D$2:$D$563,ECRANS!B61,ventes!$E$2:$E$563))</f>
        <v>0</v>
      </c>
      <c r="J61" s="11">
        <f>C61+IF($B61="",0,SUMIF(achats!$D$2:$D$599,ECRANS!$B61,achats!H$2:H$599))-IF($B61="",0,SUMIF(ventes!$D$2:$D$563,ECRANS!$B61,ventes!H$2:H$563))-SUMIFS('mouvement interne'!$D:$D,'mouvement interne'!$C:$C,ECRANS!B61,'mouvement interne'!$E:$E,1)+SUMIFS('mouvement interne'!$D:$D,'mouvement interne'!$C:$C,ECRANS!B61,'mouvement interne'!$F:$F,1)</f>
        <v>2</v>
      </c>
      <c r="K61" s="11">
        <f>D61+IF($B61="",0,SUMIF(achats!$D$2:$D$599,ECRANS!$B61,achats!I$2:I$599))-IF($B61="",0,SUMIF(ventes!$D$2:$D$563,ECRANS!$B61,ventes!I$2:I$563))-SUMIFS('mouvement interne'!$D:$D,'mouvement interne'!$C:$C,ECRANS!B61,'mouvement interne'!$E:$E,2)+SUMIFS('mouvement interne'!$D:$D,'mouvement interne'!$C:$C,ECRANS!B61,'mouvement interne'!$F:$F,2)</f>
        <v>0</v>
      </c>
      <c r="L61" s="11">
        <f>E61+IF($B61="",0,SUMIF(achats!$D$2:$D$599,ECRANS!$B61,achats!J$2:J$599))-IF($B61="",0,SUMIF(ventes!$D$2:$D$563,ECRANS!$B61,ventes!J$2:J$563))-SUMIFS('mouvement interne'!$D:$D,'mouvement interne'!$C:$C,ECRANS!B61,'mouvement interne'!$E:$E,3)+SUMIFS('mouvement interne'!$D:$D,'mouvement interne'!$C:$C,ECRANS!B61,'mouvement interne'!$F:$F,3)</f>
        <v>0</v>
      </c>
      <c r="M61" s="11">
        <f>F61+IF($B61="",0,SUMIF(achats!$D$2:$D$599,ECRANS!$B61,achats!K$2:K$599))-IF($B61="",0,SUMIF(ventes!$D$2:$D$563,ECRANS!$B61,ventes!K$2:K$563))-SUMIFS('mouvement interne'!$D:$D,'mouvement interne'!$C:$C,ECRANS!B61,'mouvement interne'!$E:$E,4)+SUMIFS('mouvement interne'!$D:$D,'mouvement interne'!$C:$C,ECRANS!B61,'mouvement interne'!$F:$F,4)</f>
        <v>0</v>
      </c>
      <c r="N61" s="11">
        <f t="shared" si="1"/>
        <v>2</v>
      </c>
    </row>
    <row r="62" spans="1:14">
      <c r="B62" s="83">
        <f>'mes donnees'!B62</f>
        <v>0</v>
      </c>
      <c r="C62" s="63"/>
      <c r="D62" s="57"/>
      <c r="E62" s="57"/>
      <c r="F62" s="57"/>
      <c r="G62" s="63">
        <f>SUM(C62:F62)</f>
        <v>0</v>
      </c>
      <c r="H62" s="63">
        <f>IF(B62="",0,SUMIF(achats!$D$2:$D$599,ECRANS!B62,achats!$E$2:$E$599))</f>
        <v>0</v>
      </c>
      <c r="I62" s="63">
        <f>IF(B62="",0,SUMIF(ventes!$D$2:$D$563,ECRANS!B62,ventes!$E$2:$E$563))</f>
        <v>0</v>
      </c>
      <c r="J62" s="63">
        <f>C62+IF($B62="",0,SUMIF(achats!$D$2:$D$599,ECRANS!$B62,achats!H$2:H$599))-IF($B62="",0,SUMIF(ventes!$D$2:$D$563,ECRANS!$B62,ventes!H$2:H$563))-SUMIFS('mouvement interne'!$D:$D,'mouvement interne'!$C:$C,ECRANS!B62,'mouvement interne'!$E:$E,1)+SUMIFS('mouvement interne'!$D:$D,'mouvement interne'!$C:$C,ECRANS!B62,'mouvement interne'!$F:$F,1)</f>
        <v>0</v>
      </c>
      <c r="K62" s="63">
        <f>D62+IF($B62="",0,SUMIF(achats!$D$2:$D$599,ECRANS!$B62,achats!I$2:I$599))-IF($B62="",0,SUMIF(ventes!$D$2:$D$563,ECRANS!$B62,ventes!I$2:I$563))-SUMIFS('mouvement interne'!$D:$D,'mouvement interne'!$C:$C,ECRANS!B62,'mouvement interne'!$E:$E,2)+SUMIFS('mouvement interne'!$D:$D,'mouvement interne'!$C:$C,ECRANS!B62,'mouvement interne'!$F:$F,2)</f>
        <v>0</v>
      </c>
      <c r="L62" s="63">
        <f>E62+IF($B62="",0,SUMIF(achats!$D$2:$D$599,ECRANS!$B62,achats!J$2:J$599))-IF($B62="",0,SUMIF(ventes!$D$2:$D$563,ECRANS!$B62,ventes!J$2:J$563))-SUMIFS('mouvement interne'!$D:$D,'mouvement interne'!$C:$C,ECRANS!B62,'mouvement interne'!$E:$E,3)+SUMIFS('mouvement interne'!$D:$D,'mouvement interne'!$C:$C,ECRANS!B62,'mouvement interne'!$F:$F,3)</f>
        <v>0</v>
      </c>
      <c r="M62" s="63">
        <f>F62+IF($B62="",0,SUMIF(achats!$D$2:$D$599,ECRANS!$B62,achats!K$2:K$599))-IF($B62="",0,SUMIF(ventes!$D$2:$D$563,ECRANS!$B62,ventes!K$2:K$563))-SUMIFS('mouvement interne'!$D:$D,'mouvement interne'!$C:$C,ECRANS!B62,'mouvement interne'!$E:$E,4)+SUMIFS('mouvement interne'!$D:$D,'mouvement interne'!$C:$C,ECRANS!B62,'mouvement interne'!$F:$F,4)</f>
        <v>0</v>
      </c>
      <c r="N62" s="63">
        <f>SUM(J62:M62)</f>
        <v>0</v>
      </c>
    </row>
  </sheetData>
  <conditionalFormatting sqref="I2:I62">
    <cfRule type="expression" dxfId="341" priority="5">
      <formula>I2=0</formula>
    </cfRule>
  </conditionalFormatting>
  <conditionalFormatting sqref="B2:B62">
    <cfRule type="duplicateValues" dxfId="340" priority="7"/>
  </conditionalFormatting>
  <conditionalFormatting sqref="J2:N62">
    <cfRule type="cellIs" dxfId="339" priority="1" operator="lessThan">
      <formula>0</formula>
    </cfRule>
    <cfRule type="cellIs" dxfId="338" priority="2" operator="greaterThan">
      <formula>0</formula>
    </cfRule>
  </conditionalFormatting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N27"/>
  <sheetViews>
    <sheetView topLeftCell="G1" workbookViewId="0">
      <pane xSplit="15015"/>
      <selection activeCell="O1" sqref="O1:O1048576"/>
      <selection pane="topRight"/>
    </sheetView>
  </sheetViews>
  <sheetFormatPr baseColWidth="10" defaultRowHeight="15"/>
  <cols>
    <col min="1" max="2" width="12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</cols>
  <sheetData>
    <row r="1" spans="1:14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43"/>
      <c r="B2" s="3" t="str">
        <f>'mes donnees'!C2</f>
        <v>AD001</v>
      </c>
      <c r="C2" s="4">
        <v>212</v>
      </c>
      <c r="D2" s="1"/>
      <c r="E2" s="1"/>
      <c r="F2" s="1"/>
      <c r="G2" s="11">
        <f>SUM(C2:F2)</f>
        <v>212</v>
      </c>
      <c r="H2" s="11">
        <f>IF(B2="",0,SUMIF(achats!$D$2:$D$599,SUPPORTS!B2,achats!$E$2:$E$599))</f>
        <v>0</v>
      </c>
      <c r="I2" s="11">
        <f>IF(B2="",0,SUMIF(ventes!$D$2:$D$563,SUPPORTS!B2,ventes!$E$2:$E$563))</f>
        <v>3</v>
      </c>
      <c r="J2" s="11">
        <f>C2+IF($B2="",0,SUMIF(achats!$D$2:$D$599,SUPPORTS!$B2,achats!H$2:H$599))-IF($B2="",0,SUMIF(ventes!$D$2:$D$563,SUPPORTS!$B2,ventes!H$2:H$563))-SUMIFS('mouvement interne'!$D:$D,'mouvement interne'!$C:$C,SUPPORTS!B2,'mouvement interne'!$E:$E,1)+SUMIFS('mouvement interne'!$D:$D,'mouvement interne'!$C:$C,SUPPORTS!B2,'mouvement interne'!$F:$F,1)</f>
        <v>209</v>
      </c>
      <c r="K2" s="11">
        <f>D2+IF($B2="",0,SUMIF(achats!$D$2:$D$599,SUPPORTS!$B2,achats!I$2:I$599))-IF($B2="",0,SUMIF(ventes!$D$2:$D$563,SUPPORTS!$B2,ventes!I$2:I$563))-SUMIFS('mouvement interne'!$D:$D,'mouvement interne'!$C:$C,SUPPORTS!B2,'mouvement interne'!$E:$E,2)+SUMIFS('mouvement interne'!$D:$D,'mouvement interne'!$C:$C,SUPPORTS!B2,'mouvement interne'!$F:$F,2)</f>
        <v>0</v>
      </c>
      <c r="L2" s="11">
        <f>E2+IF($B2="",0,SUMIF(achats!$D$2:$D$599,SUPPORTS!$B2,achats!J$2:J$599))-IF($B2="",0,SUMIF(ventes!$D$2:$D$563,SUPPORTS!$B2,ventes!J$2:J$563))-SUMIFS('mouvement interne'!$D:$D,'mouvement interne'!$C:$C,SUPPORTS!B2,'mouvement interne'!$E:$E,3)+SUMIFS('mouvement interne'!$D:$D,'mouvement interne'!$C:$C,SUPPORTS!B2,'mouvement interne'!$F:$F,3)</f>
        <v>0</v>
      </c>
      <c r="M2" s="11">
        <f>F2+IF($B2="",0,SUMIF(achats!$D$2:$D$599,SUPPORTS!$B2,achats!K$2:K$599))-IF($B2="",0,SUMIF(ventes!$D$2:$D$563,SUPPORTS!$B2,ventes!K$2:K$563))-SUMIFS('mouvement interne'!$D:$D,'mouvement interne'!$C:$C,SUPPORTS!B2,'mouvement interne'!$E:$E,14)+SUMIFS('mouvement interne'!$D:$D,'mouvement interne'!$C:$C,SUPPORTS!B2,'mouvement interne'!$F:$F,4)</f>
        <v>0</v>
      </c>
      <c r="N2" s="11">
        <f>SUM(J2:M2)</f>
        <v>209</v>
      </c>
    </row>
    <row r="3" spans="1:14">
      <c r="A3" s="43"/>
      <c r="B3" s="3" t="str">
        <f>'mes donnees'!C3</f>
        <v>AD001-2</v>
      </c>
      <c r="C3" s="4">
        <v>59</v>
      </c>
      <c r="D3" s="1"/>
      <c r="E3" s="1"/>
      <c r="F3" s="1"/>
      <c r="G3" s="11">
        <f t="shared" ref="G3:G26" si="0">SUM(C3:F3)</f>
        <v>59</v>
      </c>
      <c r="H3" s="11">
        <f>IF(B3="",0,SUMIF(achats!$D$2:$D$599,SUPPORTS!B3,achats!$E$2:$E$599))</f>
        <v>0</v>
      </c>
      <c r="I3" s="11">
        <f>IF(B3="",0,SUMIF(ventes!$D$2:$D$563,SUPPORTS!B3,ventes!$E$2:$E$563))</f>
        <v>0</v>
      </c>
      <c r="J3" s="11">
        <f>C3+IF($B3="",0,SUMIF(achats!$D$2:$D$599,SUPPORTS!$B3,achats!H$2:H$599))-IF($B3="",0,SUMIF(ventes!$D$2:$D$563,SUPPORTS!$B3,ventes!H$2:H$563))-SUMIFS('mouvement interne'!$D:$D,'mouvement interne'!$C:$C,SUPPORTS!B3,'mouvement interne'!$E:$E,1)+SUMIFS('mouvement interne'!$D:$D,'mouvement interne'!$C:$C,SUPPORTS!B3,'mouvement interne'!$F:$F,1)</f>
        <v>59</v>
      </c>
      <c r="K3" s="11">
        <f>D3+IF($B3="",0,SUMIF(achats!$D$2:$D$599,SUPPORTS!$B3,achats!I$2:I$599))-IF($B3="",0,SUMIF(ventes!$D$2:$D$563,SUPPORTS!$B3,ventes!I$2:I$563))-SUMIFS('mouvement interne'!$D:$D,'mouvement interne'!$C:$C,SUPPORTS!B3,'mouvement interne'!$E:$E,2)+SUMIFS('mouvement interne'!$D:$D,'mouvement interne'!$C:$C,SUPPORTS!B3,'mouvement interne'!$F:$F,2)</f>
        <v>0</v>
      </c>
      <c r="L3" s="11">
        <f>E3+IF($B3="",0,SUMIF(achats!$D$2:$D$599,SUPPORTS!$B3,achats!J$2:J$599))-IF($B3="",0,SUMIF(ventes!$D$2:$D$563,SUPPORTS!$B3,ventes!J$2:J$563))-SUMIFS('mouvement interne'!$D:$D,'mouvement interne'!$C:$C,SUPPORTS!B3,'mouvement interne'!$E:$E,3)+SUMIFS('mouvement interne'!$D:$D,'mouvement interne'!$C:$C,SUPPORTS!B3,'mouvement interne'!$F:$F,3)</f>
        <v>0</v>
      </c>
      <c r="M3" s="11">
        <f>F3+IF($B3="",0,SUMIF(achats!$D$2:$D$599,SUPPORTS!$B3,achats!K$2:K$599))-IF($B3="",0,SUMIF(ventes!$D$2:$D$563,SUPPORTS!$B3,ventes!K$2:K$563))-SUMIFS('mouvement interne'!$D:$D,'mouvement interne'!$C:$C,SUPPORTS!B3,'mouvement interne'!$E:$E,14)+SUMIFS('mouvement interne'!$D:$D,'mouvement interne'!$C:$C,SUPPORTS!B3,'mouvement interne'!$F:$F,4)</f>
        <v>0</v>
      </c>
      <c r="N3" s="11">
        <f t="shared" ref="N3:N26" si="1">SUM(J3:M3)</f>
        <v>59</v>
      </c>
    </row>
    <row r="4" spans="1:14">
      <c r="A4" s="43"/>
      <c r="B4" s="3" t="str">
        <f>'mes donnees'!C4</f>
        <v>AD015</v>
      </c>
      <c r="C4" s="4">
        <v>46</v>
      </c>
      <c r="D4" s="1"/>
      <c r="E4" s="1"/>
      <c r="F4" s="1"/>
      <c r="G4" s="11">
        <f t="shared" si="0"/>
        <v>46</v>
      </c>
      <c r="H4" s="11">
        <f>IF(B4="",0,SUMIF(achats!$D$2:$D$599,SUPPORTS!B4,achats!$E$2:$E$599))</f>
        <v>0</v>
      </c>
      <c r="I4" s="11">
        <f>IF(B4="",0,SUMIF(ventes!$D$2:$D$563,SUPPORTS!B4,ventes!$E$2:$E$563))</f>
        <v>0</v>
      </c>
      <c r="J4" s="11">
        <f>C4+IF($B4="",0,SUMIF(achats!$D$2:$D$599,SUPPORTS!$B4,achats!H$2:H$599))-IF($B4="",0,SUMIF(ventes!$D$2:$D$563,SUPPORTS!$B4,ventes!H$2:H$563))-SUMIFS('mouvement interne'!$D:$D,'mouvement interne'!$C:$C,SUPPORTS!B4,'mouvement interne'!$E:$E,1)+SUMIFS('mouvement interne'!$D:$D,'mouvement interne'!$C:$C,SUPPORTS!B4,'mouvement interne'!$F:$F,1)</f>
        <v>46</v>
      </c>
      <c r="K4" s="11">
        <f>D4+IF($B4="",0,SUMIF(achats!$D$2:$D$599,SUPPORTS!$B4,achats!I$2:I$599))-IF($B4="",0,SUMIF(ventes!$D$2:$D$563,SUPPORTS!$B4,ventes!I$2:I$563))-SUMIFS('mouvement interne'!$D:$D,'mouvement interne'!$C:$C,SUPPORTS!B4,'mouvement interne'!$E:$E,2)+SUMIFS('mouvement interne'!$D:$D,'mouvement interne'!$C:$C,SUPPORTS!B4,'mouvement interne'!$F:$F,2)</f>
        <v>0</v>
      </c>
      <c r="L4" s="11">
        <f>E4+IF($B4="",0,SUMIF(achats!$D$2:$D$599,SUPPORTS!$B4,achats!J$2:J$599))-IF($B4="",0,SUMIF(ventes!$D$2:$D$563,SUPPORTS!$B4,ventes!J$2:J$563))-SUMIFS('mouvement interne'!$D:$D,'mouvement interne'!$C:$C,SUPPORTS!B4,'mouvement interne'!$E:$E,3)+SUMIFS('mouvement interne'!$D:$D,'mouvement interne'!$C:$C,SUPPORTS!B4,'mouvement interne'!$F:$F,3)</f>
        <v>0</v>
      </c>
      <c r="M4" s="11">
        <f>F4+IF($B4="",0,SUMIF(achats!$D$2:$D$599,SUPPORTS!$B4,achats!K$2:K$599))-IF($B4="",0,SUMIF(ventes!$D$2:$D$563,SUPPORTS!$B4,ventes!K$2:K$563))-SUMIFS('mouvement interne'!$D:$D,'mouvement interne'!$C:$C,SUPPORTS!B4,'mouvement interne'!$E:$E,14)+SUMIFS('mouvement interne'!$D:$D,'mouvement interne'!$C:$C,SUPPORTS!B4,'mouvement interne'!$F:$F,4)</f>
        <v>0</v>
      </c>
      <c r="N4" s="11">
        <f t="shared" si="1"/>
        <v>46</v>
      </c>
    </row>
    <row r="5" spans="1:14">
      <c r="A5" s="43"/>
      <c r="B5" s="3" t="str">
        <f>'mes donnees'!C5</f>
        <v>AD999</v>
      </c>
      <c r="C5" s="4">
        <v>96</v>
      </c>
      <c r="D5" s="1"/>
      <c r="E5" s="1"/>
      <c r="F5" s="1"/>
      <c r="G5" s="11">
        <f t="shared" si="0"/>
        <v>96</v>
      </c>
      <c r="H5" s="11">
        <f>IF(B5="",0,SUMIF(achats!$D$2:$D$599,SUPPORTS!B5,achats!$E$2:$E$599))</f>
        <v>0</v>
      </c>
      <c r="I5" s="11">
        <f>IF(B5="",0,SUMIF(ventes!$D$2:$D$563,SUPPORTS!B5,ventes!$E$2:$E$563))</f>
        <v>1</v>
      </c>
      <c r="J5" s="11">
        <f>C5+IF($B5="",0,SUMIF(achats!$D$2:$D$599,SUPPORTS!$B5,achats!H$2:H$599))-IF($B5="",0,SUMIF(ventes!$D$2:$D$563,SUPPORTS!$B5,ventes!H$2:H$563))-SUMIFS('mouvement interne'!$D:$D,'mouvement interne'!$C:$C,SUPPORTS!B5,'mouvement interne'!$E:$E,1)+SUMIFS('mouvement interne'!$D:$D,'mouvement interne'!$C:$C,SUPPORTS!B5,'mouvement interne'!$F:$F,1)</f>
        <v>95</v>
      </c>
      <c r="K5" s="11">
        <f>D5+IF($B5="",0,SUMIF(achats!$D$2:$D$599,SUPPORTS!$B5,achats!I$2:I$599))-IF($B5="",0,SUMIF(ventes!$D$2:$D$563,SUPPORTS!$B5,ventes!I$2:I$563))-SUMIFS('mouvement interne'!$D:$D,'mouvement interne'!$C:$C,SUPPORTS!B5,'mouvement interne'!$E:$E,2)+SUMIFS('mouvement interne'!$D:$D,'mouvement interne'!$C:$C,SUPPORTS!B5,'mouvement interne'!$F:$F,2)</f>
        <v>0</v>
      </c>
      <c r="L5" s="11">
        <f>E5+IF($B5="",0,SUMIF(achats!$D$2:$D$599,SUPPORTS!$B5,achats!J$2:J$599))-IF($B5="",0,SUMIF(ventes!$D$2:$D$563,SUPPORTS!$B5,ventes!J$2:J$563))-SUMIFS('mouvement interne'!$D:$D,'mouvement interne'!$C:$C,SUPPORTS!B5,'mouvement interne'!$E:$E,3)+SUMIFS('mouvement interne'!$D:$D,'mouvement interne'!$C:$C,SUPPORTS!B5,'mouvement interne'!$F:$F,3)</f>
        <v>0</v>
      </c>
      <c r="M5" s="11">
        <f>F5+IF($B5="",0,SUMIF(achats!$D$2:$D$599,SUPPORTS!$B5,achats!K$2:K$599))-IF($B5="",0,SUMIF(ventes!$D$2:$D$563,SUPPORTS!$B5,ventes!K$2:K$563))-SUMIFS('mouvement interne'!$D:$D,'mouvement interne'!$C:$C,SUPPORTS!B5,'mouvement interne'!$E:$E,14)+SUMIFS('mouvement interne'!$D:$D,'mouvement interne'!$C:$C,SUPPORTS!B5,'mouvement interne'!$F:$F,4)</f>
        <v>0</v>
      </c>
      <c r="N5" s="11">
        <f t="shared" si="1"/>
        <v>95</v>
      </c>
    </row>
    <row r="6" spans="1:14">
      <c r="A6" s="43"/>
      <c r="B6" s="3" t="str">
        <f>'mes donnees'!C6</f>
        <v>DVD-12B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IF(B6="",0,SUMIF(achats!$D$2:$D$599,SUPPORTS!B6,achats!$E$2:$E$599))</f>
        <v>0</v>
      </c>
      <c r="I6" s="11">
        <f>IF(B6="",0,SUMIF(ventes!$D$2:$D$563,SUPPORTS!B6,ventes!$E$2:$E$563))</f>
        <v>0</v>
      </c>
      <c r="J6" s="11">
        <f>C6+IF($B6="",0,SUMIF(achats!$D$2:$D$599,SUPPORTS!$B6,achats!H$2:H$599))-IF($B6="",0,SUMIF(ventes!$D$2:$D$563,SUPPORTS!$B6,ventes!H$2:H$563))-SUMIFS('mouvement interne'!$D:$D,'mouvement interne'!$C:$C,SUPPORTS!B6,'mouvement interne'!$E:$E,1)+SUMIFS('mouvement interne'!$D:$D,'mouvement interne'!$C:$C,SUPPORTS!B6,'mouvement interne'!$F:$F,1)</f>
        <v>1</v>
      </c>
      <c r="K6" s="11">
        <f>D6+IF($B6="",0,SUMIF(achats!$D$2:$D$599,SUPPORTS!$B6,achats!I$2:I$599))-IF($B6="",0,SUMIF(ventes!$D$2:$D$563,SUPPORTS!$B6,ventes!I$2:I$563))-SUMIFS('mouvement interne'!$D:$D,'mouvement interne'!$C:$C,SUPPORTS!B6,'mouvement interne'!$E:$E,2)+SUMIFS('mouvement interne'!$D:$D,'mouvement interne'!$C:$C,SUPPORTS!B6,'mouvement interne'!$F:$F,2)</f>
        <v>0</v>
      </c>
      <c r="L6" s="11">
        <f>E6+IF($B6="",0,SUMIF(achats!$D$2:$D$599,SUPPORTS!$B6,achats!J$2:J$599))-IF($B6="",0,SUMIF(ventes!$D$2:$D$563,SUPPORTS!$B6,ventes!J$2:J$563))-SUMIFS('mouvement interne'!$D:$D,'mouvement interne'!$C:$C,SUPPORTS!B6,'mouvement interne'!$E:$E,3)+SUMIFS('mouvement interne'!$D:$D,'mouvement interne'!$C:$C,SUPPORTS!B6,'mouvement interne'!$F:$F,3)</f>
        <v>0</v>
      </c>
      <c r="M6" s="11">
        <f>F6+IF($B6="",0,SUMIF(achats!$D$2:$D$599,SUPPORTS!$B6,achats!K$2:K$599))-IF($B6="",0,SUMIF(ventes!$D$2:$D$563,SUPPORTS!$B6,ventes!K$2:K$563))-SUMIFS('mouvement interne'!$D:$D,'mouvement interne'!$C:$C,SUPPORTS!B6,'mouvement interne'!$E:$E,14)+SUMIFS('mouvement interne'!$D:$D,'mouvement interne'!$C:$C,SUPPORTS!B6,'mouvement interne'!$F:$F,4)</f>
        <v>0</v>
      </c>
      <c r="N6" s="11">
        <f t="shared" si="1"/>
        <v>1</v>
      </c>
    </row>
    <row r="7" spans="1:14">
      <c r="A7" s="43"/>
      <c r="B7" s="3" t="str">
        <f>'mes donnees'!C7</f>
        <v>DVD-6B</v>
      </c>
      <c r="C7" s="4">
        <v>1</v>
      </c>
      <c r="D7" s="1"/>
      <c r="E7" s="1"/>
      <c r="F7" s="1"/>
      <c r="G7" s="11">
        <f t="shared" si="0"/>
        <v>1</v>
      </c>
      <c r="H7" s="11">
        <f>IF(B7="",0,SUMIF(achats!$D$2:$D$599,SUPPORTS!B7,achats!$E$2:$E$599))</f>
        <v>0</v>
      </c>
      <c r="I7" s="11">
        <f>IF(B7="",0,SUMIF(ventes!$D$2:$D$563,SUPPORTS!B7,ventes!$E$2:$E$563))</f>
        <v>0</v>
      </c>
      <c r="J7" s="11">
        <f>C7+IF($B7="",0,SUMIF(achats!$D$2:$D$599,SUPPORTS!$B7,achats!H$2:H$599))-IF($B7="",0,SUMIF(ventes!$D$2:$D$563,SUPPORTS!$B7,ventes!H$2:H$563))-SUMIFS('mouvement interne'!$D:$D,'mouvement interne'!$C:$C,SUPPORTS!B7,'mouvement interne'!$E:$E,1)+SUMIFS('mouvement interne'!$D:$D,'mouvement interne'!$C:$C,SUPPORTS!B7,'mouvement interne'!$F:$F,1)</f>
        <v>1</v>
      </c>
      <c r="K7" s="11">
        <f>D7+IF($B7="",0,SUMIF(achats!$D$2:$D$599,SUPPORTS!$B7,achats!I$2:I$599))-IF($B7="",0,SUMIF(ventes!$D$2:$D$563,SUPPORTS!$B7,ventes!I$2:I$563))-SUMIFS('mouvement interne'!$D:$D,'mouvement interne'!$C:$C,SUPPORTS!B7,'mouvement interne'!$E:$E,2)+SUMIFS('mouvement interne'!$D:$D,'mouvement interne'!$C:$C,SUPPORTS!B7,'mouvement interne'!$F:$F,2)</f>
        <v>0</v>
      </c>
      <c r="L7" s="11">
        <f>E7+IF($B7="",0,SUMIF(achats!$D$2:$D$599,SUPPORTS!$B7,achats!J$2:J$599))-IF($B7="",0,SUMIF(ventes!$D$2:$D$563,SUPPORTS!$B7,ventes!J$2:J$563))-SUMIFS('mouvement interne'!$D:$D,'mouvement interne'!$C:$C,SUPPORTS!B7,'mouvement interne'!$E:$E,3)+SUMIFS('mouvement interne'!$D:$D,'mouvement interne'!$C:$C,SUPPORTS!B7,'mouvement interne'!$F:$F,3)</f>
        <v>0</v>
      </c>
      <c r="M7" s="11">
        <f>F7+IF($B7="",0,SUMIF(achats!$D$2:$D$599,SUPPORTS!$B7,achats!K$2:K$599))-IF($B7="",0,SUMIF(ventes!$D$2:$D$563,SUPPORTS!$B7,ventes!K$2:K$563))-SUMIFS('mouvement interne'!$D:$D,'mouvement interne'!$C:$C,SUPPORTS!B7,'mouvement interne'!$E:$E,14)+SUMIFS('mouvement interne'!$D:$D,'mouvement interne'!$C:$C,SUPPORTS!B7,'mouvement interne'!$F:$F,4)</f>
        <v>0</v>
      </c>
      <c r="N7" s="11">
        <f t="shared" si="1"/>
        <v>1</v>
      </c>
    </row>
    <row r="8" spans="1:14">
      <c r="A8" s="43"/>
      <c r="B8" s="3" t="str">
        <f>'mes donnees'!C8</f>
        <v>LCD -WA3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IF(B8="",0,SUMIF(achats!$D$2:$D$599,SUPPORTS!B8,achats!$E$2:$E$599))</f>
        <v>0</v>
      </c>
      <c r="I8" s="11">
        <f>IF(B8="",0,SUMIF(ventes!$D$2:$D$563,SUPPORTS!B8,ventes!$E$2:$E$563))</f>
        <v>2</v>
      </c>
      <c r="J8" s="11">
        <f>C8+IF($B8="",0,SUMIF(achats!$D$2:$D$599,SUPPORTS!$B8,achats!H$2:H$599))-IF($B8="",0,SUMIF(ventes!$D$2:$D$563,SUPPORTS!$B8,ventes!H$2:H$563))-SUMIFS('mouvement interne'!$D:$D,'mouvement interne'!$C:$C,SUPPORTS!B8,'mouvement interne'!$E:$E,1)+SUMIFS('mouvement interne'!$D:$D,'mouvement interne'!$C:$C,SUPPORTS!B8,'mouvement interne'!$F:$F,1)</f>
        <v>1</v>
      </c>
      <c r="K8" s="11">
        <f>D8+IF($B8="",0,SUMIF(achats!$D$2:$D$599,SUPPORTS!$B8,achats!I$2:I$599))-IF($B8="",0,SUMIF(ventes!$D$2:$D$563,SUPPORTS!$B8,ventes!I$2:I$563))-SUMIFS('mouvement interne'!$D:$D,'mouvement interne'!$C:$C,SUPPORTS!B8,'mouvement interne'!$E:$E,2)+SUMIFS('mouvement interne'!$D:$D,'mouvement interne'!$C:$C,SUPPORTS!B8,'mouvement interne'!$F:$F,2)</f>
        <v>0</v>
      </c>
      <c r="L8" s="11">
        <f>E8+IF($B8="",0,SUMIF(achats!$D$2:$D$599,SUPPORTS!$B8,achats!J$2:J$599))-IF($B8="",0,SUMIF(ventes!$D$2:$D$563,SUPPORTS!$B8,ventes!J$2:J$563))-SUMIFS('mouvement interne'!$D:$D,'mouvement interne'!$C:$C,SUPPORTS!B8,'mouvement interne'!$E:$E,3)+SUMIFS('mouvement interne'!$D:$D,'mouvement interne'!$C:$C,SUPPORTS!B8,'mouvement interne'!$F:$F,3)</f>
        <v>0</v>
      </c>
      <c r="M8" s="11">
        <f>F8+IF($B8="",0,SUMIF(achats!$D$2:$D$599,SUPPORTS!$B8,achats!K$2:K$599))-IF($B8="",0,SUMIF(ventes!$D$2:$D$563,SUPPORTS!$B8,ventes!K$2:K$563))-SUMIFS('mouvement interne'!$D:$D,'mouvement interne'!$C:$C,SUPPORTS!B8,'mouvement interne'!$E:$E,14)+SUMIFS('mouvement interne'!$D:$D,'mouvement interne'!$C:$C,SUPPORTS!B8,'mouvement interne'!$F:$F,4)</f>
        <v>0</v>
      </c>
      <c r="N8" s="11">
        <f t="shared" si="1"/>
        <v>1</v>
      </c>
    </row>
    <row r="9" spans="1:14">
      <c r="A9" s="43"/>
      <c r="B9" s="3" t="str">
        <f>'mes donnees'!C9</f>
        <v>PA-924</v>
      </c>
      <c r="C9" s="4"/>
      <c r="D9" s="1"/>
      <c r="E9" s="1"/>
      <c r="F9" s="1"/>
      <c r="G9" s="11">
        <f t="shared" si="0"/>
        <v>0</v>
      </c>
      <c r="H9" s="11">
        <f>IF(B9="",0,SUMIF(achats!$D$2:$D$599,SUPPORTS!B9,achats!$E$2:$E$599))</f>
        <v>0</v>
      </c>
      <c r="I9" s="11">
        <f>IF(B9="",0,SUMIF(ventes!$D$2:$D$563,SUPPORTS!B9,ventes!$E$2:$E$563))</f>
        <v>0</v>
      </c>
      <c r="J9" s="11">
        <f>C9+IF($B9="",0,SUMIF(achats!$D$2:$D$599,SUPPORTS!$B9,achats!H$2:H$599))-IF($B9="",0,SUMIF(ventes!$D$2:$D$563,SUPPORTS!$B9,ventes!H$2:H$563))-SUMIFS('mouvement interne'!$D:$D,'mouvement interne'!$C:$C,SUPPORTS!B9,'mouvement interne'!$E:$E,1)+SUMIFS('mouvement interne'!$D:$D,'mouvement interne'!$C:$C,SUPPORTS!B9,'mouvement interne'!$F:$F,1)</f>
        <v>0</v>
      </c>
      <c r="K9" s="11">
        <f>D9+IF($B9="",0,SUMIF(achats!$D$2:$D$599,SUPPORTS!$B9,achats!I$2:I$599))-IF($B9="",0,SUMIF(ventes!$D$2:$D$563,SUPPORTS!$B9,ventes!I$2:I$563))-SUMIFS('mouvement interne'!$D:$D,'mouvement interne'!$C:$C,SUPPORTS!B9,'mouvement interne'!$E:$E,2)+SUMIFS('mouvement interne'!$D:$D,'mouvement interne'!$C:$C,SUPPORTS!B9,'mouvement interne'!$F:$F,2)</f>
        <v>0</v>
      </c>
      <c r="L9" s="11">
        <f>E9+IF($B9="",0,SUMIF(achats!$D$2:$D$599,SUPPORTS!$B9,achats!J$2:J$599))-IF($B9="",0,SUMIF(ventes!$D$2:$D$563,SUPPORTS!$B9,ventes!J$2:J$563))-SUMIFS('mouvement interne'!$D:$D,'mouvement interne'!$C:$C,SUPPORTS!B9,'mouvement interne'!$E:$E,3)+SUMIFS('mouvement interne'!$D:$D,'mouvement interne'!$C:$C,SUPPORTS!B9,'mouvement interne'!$F:$F,3)</f>
        <v>0</v>
      </c>
      <c r="M9" s="11">
        <f>F9+IF($B9="",0,SUMIF(achats!$D$2:$D$599,SUPPORTS!$B9,achats!K$2:K$599))-IF($B9="",0,SUMIF(ventes!$D$2:$D$563,SUPPORTS!$B9,ventes!K$2:K$563))-SUMIFS('mouvement interne'!$D:$D,'mouvement interne'!$C:$C,SUPPORTS!B9,'mouvement interne'!$E:$E,14)+SUMIFS('mouvement interne'!$D:$D,'mouvement interne'!$C:$C,SUPPORTS!B9,'mouvement interne'!$F:$F,4)</f>
        <v>0</v>
      </c>
      <c r="N9" s="11">
        <f t="shared" si="1"/>
        <v>0</v>
      </c>
    </row>
    <row r="10" spans="1:14">
      <c r="A10" s="43"/>
      <c r="B10" s="3" t="str">
        <f>'mes donnees'!C10</f>
        <v>PA-944</v>
      </c>
      <c r="C10" s="4">
        <v>144</v>
      </c>
      <c r="D10" s="1"/>
      <c r="E10" s="1"/>
      <c r="F10" s="1"/>
      <c r="G10" s="11">
        <f t="shared" si="0"/>
        <v>144</v>
      </c>
      <c r="H10" s="11">
        <f>IF(B10="",0,SUMIF(achats!$D$2:$D$599,SUPPORTS!B10,achats!$E$2:$E$599))</f>
        <v>0</v>
      </c>
      <c r="I10" s="11">
        <f>IF(B10="",0,SUMIF(ventes!$D$2:$D$563,SUPPORTS!B10,ventes!$E$2:$E$563))</f>
        <v>0</v>
      </c>
      <c r="J10" s="11">
        <f>C10+IF($B10="",0,SUMIF(achats!$D$2:$D$599,SUPPORTS!$B10,achats!H$2:H$599))-IF($B10="",0,SUMIF(ventes!$D$2:$D$563,SUPPORTS!$B10,ventes!H$2:H$563))-SUMIFS('mouvement interne'!$D:$D,'mouvement interne'!$C:$C,SUPPORTS!B10,'mouvement interne'!$E:$E,1)+SUMIFS('mouvement interne'!$D:$D,'mouvement interne'!$C:$C,SUPPORTS!B10,'mouvement interne'!$F:$F,1)</f>
        <v>144</v>
      </c>
      <c r="K10" s="11">
        <f>D10+IF($B10="",0,SUMIF(achats!$D$2:$D$599,SUPPORTS!$B10,achats!I$2:I$599))-IF($B10="",0,SUMIF(ventes!$D$2:$D$563,SUPPORTS!$B10,ventes!I$2:I$563))-SUMIFS('mouvement interne'!$D:$D,'mouvement interne'!$C:$C,SUPPORTS!B10,'mouvement interne'!$E:$E,2)+SUMIFS('mouvement interne'!$D:$D,'mouvement interne'!$C:$C,SUPPORTS!B10,'mouvement interne'!$F:$F,2)</f>
        <v>0</v>
      </c>
      <c r="L10" s="11">
        <f>E10+IF($B10="",0,SUMIF(achats!$D$2:$D$599,SUPPORTS!$B10,achats!J$2:J$599))-IF($B10="",0,SUMIF(ventes!$D$2:$D$563,SUPPORTS!$B10,ventes!J$2:J$563))-SUMIFS('mouvement interne'!$D:$D,'mouvement interne'!$C:$C,SUPPORTS!B10,'mouvement interne'!$E:$E,3)+SUMIFS('mouvement interne'!$D:$D,'mouvement interne'!$C:$C,SUPPORTS!B10,'mouvement interne'!$F:$F,3)</f>
        <v>0</v>
      </c>
      <c r="M10" s="11">
        <f>F10+IF($B10="",0,SUMIF(achats!$D$2:$D$599,SUPPORTS!$B10,achats!K$2:K$599))-IF($B10="",0,SUMIF(ventes!$D$2:$D$563,SUPPORTS!$B10,ventes!K$2:K$563))-SUMIFS('mouvement interne'!$D:$D,'mouvement interne'!$C:$C,SUPPORTS!B10,'mouvement interne'!$E:$E,14)+SUMIFS('mouvement interne'!$D:$D,'mouvement interne'!$C:$C,SUPPORTS!B10,'mouvement interne'!$F:$F,4)</f>
        <v>0</v>
      </c>
      <c r="N10" s="11">
        <f t="shared" si="1"/>
        <v>144</v>
      </c>
    </row>
    <row r="11" spans="1:14">
      <c r="A11" s="43"/>
      <c r="B11" s="3" t="str">
        <f>'mes donnees'!C11</f>
        <v>PF-422</v>
      </c>
      <c r="C11" s="4"/>
      <c r="D11" s="1"/>
      <c r="E11" s="1"/>
      <c r="F11" s="1"/>
      <c r="G11" s="11">
        <f t="shared" si="0"/>
        <v>0</v>
      </c>
      <c r="H11" s="11">
        <f>IF(B11="",0,SUMIF(achats!$D$2:$D$599,SUPPORTS!B11,achats!$E$2:$E$599))</f>
        <v>0</v>
      </c>
      <c r="I11" s="11">
        <f>IF(B11="",0,SUMIF(ventes!$D$2:$D$563,SUPPORTS!B11,ventes!$E$2:$E$563))</f>
        <v>0</v>
      </c>
      <c r="J11" s="11">
        <f>C11+IF($B11="",0,SUMIF(achats!$D$2:$D$599,SUPPORTS!$B11,achats!H$2:H$599))-IF($B11="",0,SUMIF(ventes!$D$2:$D$563,SUPPORTS!$B11,ventes!H$2:H$563))-SUMIFS('mouvement interne'!$D:$D,'mouvement interne'!$C:$C,SUPPORTS!B11,'mouvement interne'!$E:$E,1)+SUMIFS('mouvement interne'!$D:$D,'mouvement interne'!$C:$C,SUPPORTS!B11,'mouvement interne'!$F:$F,1)</f>
        <v>0</v>
      </c>
      <c r="K11" s="11">
        <f>D11+IF($B11="",0,SUMIF(achats!$D$2:$D$599,SUPPORTS!$B11,achats!I$2:I$599))-IF($B11="",0,SUMIF(ventes!$D$2:$D$563,SUPPORTS!$B11,ventes!I$2:I$563))-SUMIFS('mouvement interne'!$D:$D,'mouvement interne'!$C:$C,SUPPORTS!B11,'mouvement interne'!$E:$E,2)+SUMIFS('mouvement interne'!$D:$D,'mouvement interne'!$C:$C,SUPPORTS!B11,'mouvement interne'!$F:$F,2)</f>
        <v>0</v>
      </c>
      <c r="L11" s="11">
        <f>E11+IF($B11="",0,SUMIF(achats!$D$2:$D$599,SUPPORTS!$B11,achats!J$2:J$599))-IF($B11="",0,SUMIF(ventes!$D$2:$D$563,SUPPORTS!$B11,ventes!J$2:J$563))-SUMIFS('mouvement interne'!$D:$D,'mouvement interne'!$C:$C,SUPPORTS!B11,'mouvement interne'!$E:$E,3)+SUMIFS('mouvement interne'!$D:$D,'mouvement interne'!$C:$C,SUPPORTS!B11,'mouvement interne'!$F:$F,3)</f>
        <v>0</v>
      </c>
      <c r="M11" s="11">
        <f>F11+IF($B11="",0,SUMIF(achats!$D$2:$D$599,SUPPORTS!$B11,achats!K$2:K$599))-IF($B11="",0,SUMIF(ventes!$D$2:$D$563,SUPPORTS!$B11,ventes!K$2:K$563))-SUMIFS('mouvement interne'!$D:$D,'mouvement interne'!$C:$C,SUPPORTS!B11,'mouvement interne'!$E:$E,14)+SUMIFS('mouvement interne'!$D:$D,'mouvement interne'!$C:$C,SUPPORTS!B11,'mouvement interne'!$F:$F,4)</f>
        <v>0</v>
      </c>
      <c r="N11" s="11">
        <f t="shared" si="1"/>
        <v>0</v>
      </c>
    </row>
    <row r="12" spans="1:14">
      <c r="A12" s="43"/>
      <c r="B12" s="3" t="str">
        <f>'mes donnees'!C12</f>
        <v>PF-424</v>
      </c>
      <c r="C12" s="4">
        <v>275</v>
      </c>
      <c r="D12" s="1"/>
      <c r="E12" s="1"/>
      <c r="F12" s="1"/>
      <c r="G12" s="11">
        <f t="shared" si="0"/>
        <v>275</v>
      </c>
      <c r="H12" s="11">
        <f>IF(B12="",0,SUMIF(achats!$D$2:$D$599,SUPPORTS!B12,achats!$E$2:$E$599))</f>
        <v>0</v>
      </c>
      <c r="I12" s="11">
        <f>IF(B12="",0,SUMIF(ventes!$D$2:$D$563,SUPPORTS!B12,ventes!$E$2:$E$563))</f>
        <v>17</v>
      </c>
      <c r="J12" s="11">
        <f>C12+IF($B12="",0,SUMIF(achats!$D$2:$D$599,SUPPORTS!$B12,achats!H$2:H$599))-IF($B12="",0,SUMIF(ventes!$D$2:$D$563,SUPPORTS!$B12,ventes!H$2:H$563))-SUMIFS('mouvement interne'!$D:$D,'mouvement interne'!$C:$C,SUPPORTS!B12,'mouvement interne'!$E:$E,1)+SUMIFS('mouvement interne'!$D:$D,'mouvement interne'!$C:$C,SUPPORTS!B12,'mouvement interne'!$F:$F,1)</f>
        <v>258</v>
      </c>
      <c r="K12" s="11">
        <f>D12+IF($B12="",0,SUMIF(achats!$D$2:$D$599,SUPPORTS!$B12,achats!I$2:I$599))-IF($B12="",0,SUMIF(ventes!$D$2:$D$563,SUPPORTS!$B12,ventes!I$2:I$563))-SUMIFS('mouvement interne'!$D:$D,'mouvement interne'!$C:$C,SUPPORTS!B12,'mouvement interne'!$E:$E,2)+SUMIFS('mouvement interne'!$D:$D,'mouvement interne'!$C:$C,SUPPORTS!B12,'mouvement interne'!$F:$F,2)</f>
        <v>0</v>
      </c>
      <c r="L12" s="11">
        <f>E12+IF($B12="",0,SUMIF(achats!$D$2:$D$599,SUPPORTS!$B12,achats!J$2:J$599))-IF($B12="",0,SUMIF(ventes!$D$2:$D$563,SUPPORTS!$B12,ventes!J$2:J$563))-SUMIFS('mouvement interne'!$D:$D,'mouvement interne'!$C:$C,SUPPORTS!B12,'mouvement interne'!$E:$E,3)+SUMIFS('mouvement interne'!$D:$D,'mouvement interne'!$C:$C,SUPPORTS!B12,'mouvement interne'!$F:$F,3)</f>
        <v>0</v>
      </c>
      <c r="M12" s="11">
        <f>F12+IF($B12="",0,SUMIF(achats!$D$2:$D$599,SUPPORTS!$B12,achats!K$2:K$599))-IF($B12="",0,SUMIF(ventes!$D$2:$D$563,SUPPORTS!$B12,ventes!K$2:K$563))-SUMIFS('mouvement interne'!$D:$D,'mouvement interne'!$C:$C,SUPPORTS!B12,'mouvement interne'!$E:$E,14)+SUMIFS('mouvement interne'!$D:$D,'mouvement interne'!$C:$C,SUPPORTS!B12,'mouvement interne'!$F:$F,4)</f>
        <v>0</v>
      </c>
      <c r="N12" s="11">
        <f t="shared" si="1"/>
        <v>258</v>
      </c>
    </row>
    <row r="13" spans="1:14">
      <c r="A13" s="43"/>
      <c r="B13" s="3" t="str">
        <f>'mes donnees'!C13</f>
        <v>PF-444</v>
      </c>
      <c r="C13" s="4">
        <v>20</v>
      </c>
      <c r="D13" s="1"/>
      <c r="E13" s="1"/>
      <c r="F13" s="1"/>
      <c r="G13" s="11">
        <f t="shared" si="0"/>
        <v>20</v>
      </c>
      <c r="H13" s="11">
        <f>IF(B13="",0,SUMIF(achats!$D$2:$D$599,SUPPORTS!B13,achats!$E$2:$E$599))</f>
        <v>6</v>
      </c>
      <c r="I13" s="11">
        <f>IF(B13="",0,SUMIF(ventes!$D$2:$D$563,SUPPORTS!B13,ventes!$E$2:$E$563))</f>
        <v>3</v>
      </c>
      <c r="J13" s="11">
        <f>C13+IF($B13="",0,SUMIF(achats!$D$2:$D$599,SUPPORTS!$B13,achats!H$2:H$599))-IF($B13="",0,SUMIF(ventes!$D$2:$D$563,SUPPORTS!$B13,ventes!H$2:H$563))-SUMIFS('mouvement interne'!$D:$D,'mouvement interne'!$C:$C,SUPPORTS!B13,'mouvement interne'!$E:$E,1)+SUMIFS('mouvement interne'!$D:$D,'mouvement interne'!$C:$C,SUPPORTS!B13,'mouvement interne'!$F:$F,1)</f>
        <v>23</v>
      </c>
      <c r="K13" s="11">
        <f>D13+IF($B13="",0,SUMIF(achats!$D$2:$D$599,SUPPORTS!$B13,achats!I$2:I$599))-IF($B13="",0,SUMIF(ventes!$D$2:$D$563,SUPPORTS!$B13,ventes!I$2:I$563))-SUMIFS('mouvement interne'!$D:$D,'mouvement interne'!$C:$C,SUPPORTS!B13,'mouvement interne'!$E:$E,2)+SUMIFS('mouvement interne'!$D:$D,'mouvement interne'!$C:$C,SUPPORTS!B13,'mouvement interne'!$F:$F,2)</f>
        <v>0</v>
      </c>
      <c r="L13" s="11">
        <f>E13+IF($B13="",0,SUMIF(achats!$D$2:$D$599,SUPPORTS!$B13,achats!J$2:J$599))-IF($B13="",0,SUMIF(ventes!$D$2:$D$563,SUPPORTS!$B13,ventes!J$2:J$563))-SUMIFS('mouvement interne'!$D:$D,'mouvement interne'!$C:$C,SUPPORTS!B13,'mouvement interne'!$E:$E,3)+SUMIFS('mouvement interne'!$D:$D,'mouvement interne'!$C:$C,SUPPORTS!B13,'mouvement interne'!$F:$F,3)</f>
        <v>0</v>
      </c>
      <c r="M13" s="11">
        <f>F13+IF($B13="",0,SUMIF(achats!$D$2:$D$599,SUPPORTS!$B13,achats!K$2:K$599))-IF($B13="",0,SUMIF(ventes!$D$2:$D$563,SUPPORTS!$B13,ventes!K$2:K$563))-SUMIFS('mouvement interne'!$D:$D,'mouvement interne'!$C:$C,SUPPORTS!B13,'mouvement interne'!$E:$E,14)+SUMIFS('mouvement interne'!$D:$D,'mouvement interne'!$C:$C,SUPPORTS!B13,'mouvement interne'!$F:$F,4)</f>
        <v>0</v>
      </c>
      <c r="N13" s="11">
        <f t="shared" si="1"/>
        <v>23</v>
      </c>
    </row>
    <row r="14" spans="1:14">
      <c r="A14" s="43"/>
      <c r="B14" s="3" t="str">
        <f>'mes donnees'!C14</f>
        <v xml:space="preserve">PLB 114 S 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IF(B14="",0,SUMIF(achats!$D$2:$D$599,SUPPORTS!B14,achats!$E$2:$E$599))</f>
        <v>0</v>
      </c>
      <c r="I14" s="11">
        <f>IF(B14="",0,SUMIF(ventes!$D$2:$D$563,SUPPORTS!B14,ventes!$E$2:$E$563))</f>
        <v>0</v>
      </c>
      <c r="J14" s="11">
        <f>C14+IF($B14="",0,SUMIF(achats!$D$2:$D$599,SUPPORTS!$B14,achats!H$2:H$599))-IF($B14="",0,SUMIF(ventes!$D$2:$D$563,SUPPORTS!$B14,ventes!H$2:H$563))-SUMIFS('mouvement interne'!$D:$D,'mouvement interne'!$C:$C,SUPPORTS!B14,'mouvement interne'!$E:$E,1)+SUMIFS('mouvement interne'!$D:$D,'mouvement interne'!$C:$C,SUPPORTS!B14,'mouvement interne'!$F:$F,1)</f>
        <v>1</v>
      </c>
      <c r="K14" s="11">
        <f>D14+IF($B14="",0,SUMIF(achats!$D$2:$D$599,SUPPORTS!$B14,achats!I$2:I$599))-IF($B14="",0,SUMIF(ventes!$D$2:$D$563,SUPPORTS!$B14,ventes!I$2:I$563))-SUMIFS('mouvement interne'!$D:$D,'mouvement interne'!$C:$C,SUPPORTS!B14,'mouvement interne'!$E:$E,2)+SUMIFS('mouvement interne'!$D:$D,'mouvement interne'!$C:$C,SUPPORTS!B14,'mouvement interne'!$F:$F,2)</f>
        <v>0</v>
      </c>
      <c r="L14" s="11">
        <f>E14+IF($B14="",0,SUMIF(achats!$D$2:$D$599,SUPPORTS!$B14,achats!J$2:J$599))-IF($B14="",0,SUMIF(ventes!$D$2:$D$563,SUPPORTS!$B14,ventes!J$2:J$563))-SUMIFS('mouvement interne'!$D:$D,'mouvement interne'!$C:$C,SUPPORTS!B14,'mouvement interne'!$E:$E,3)+SUMIFS('mouvement interne'!$D:$D,'mouvement interne'!$C:$C,SUPPORTS!B14,'mouvement interne'!$F:$F,3)</f>
        <v>0</v>
      </c>
      <c r="M14" s="11">
        <f>F14+IF($B14="",0,SUMIF(achats!$D$2:$D$599,SUPPORTS!$B14,achats!K$2:K$599))-IF($B14="",0,SUMIF(ventes!$D$2:$D$563,SUPPORTS!$B14,ventes!K$2:K$563))-SUMIFS('mouvement interne'!$D:$D,'mouvement interne'!$C:$C,SUPPORTS!B14,'mouvement interne'!$E:$E,14)+SUMIFS('mouvement interne'!$D:$D,'mouvement interne'!$C:$C,SUPPORTS!B14,'mouvement interne'!$F:$F,4)</f>
        <v>0</v>
      </c>
      <c r="N14" s="11">
        <f t="shared" si="1"/>
        <v>1</v>
      </c>
    </row>
    <row r="15" spans="1:14">
      <c r="A15" s="43"/>
      <c r="B15" s="3" t="str">
        <f>'mes donnees'!C15</f>
        <v>PLB- WA4</v>
      </c>
      <c r="C15" s="4">
        <v>4</v>
      </c>
      <c r="D15" s="1"/>
      <c r="E15" s="1"/>
      <c r="F15" s="1"/>
      <c r="G15" s="11">
        <f t="shared" si="0"/>
        <v>4</v>
      </c>
      <c r="H15" s="11">
        <f>IF(B15="",0,SUMIF(achats!$D$2:$D$599,SUPPORTS!B15,achats!$E$2:$E$599))</f>
        <v>0</v>
      </c>
      <c r="I15" s="11">
        <f>IF(B15="",0,SUMIF(ventes!$D$2:$D$563,SUPPORTS!B15,ventes!$E$2:$E$563))</f>
        <v>0</v>
      </c>
      <c r="J15" s="11">
        <f>C15+IF($B15="",0,SUMIF(achats!$D$2:$D$599,SUPPORTS!$B15,achats!H$2:H$599))-IF($B15="",0,SUMIF(ventes!$D$2:$D$563,SUPPORTS!$B15,ventes!H$2:H$563))-SUMIFS('mouvement interne'!$D:$D,'mouvement interne'!$C:$C,SUPPORTS!B15,'mouvement interne'!$E:$E,1)+SUMIFS('mouvement interne'!$D:$D,'mouvement interne'!$C:$C,SUPPORTS!B15,'mouvement interne'!$F:$F,1)</f>
        <v>4</v>
      </c>
      <c r="K15" s="11">
        <f>D15+IF($B15="",0,SUMIF(achats!$D$2:$D$599,SUPPORTS!$B15,achats!I$2:I$599))-IF($B15="",0,SUMIF(ventes!$D$2:$D$563,SUPPORTS!$B15,ventes!I$2:I$563))-SUMIFS('mouvement interne'!$D:$D,'mouvement interne'!$C:$C,SUPPORTS!B15,'mouvement interne'!$E:$E,2)+SUMIFS('mouvement interne'!$D:$D,'mouvement interne'!$C:$C,SUPPORTS!B15,'mouvement interne'!$F:$F,2)</f>
        <v>0</v>
      </c>
      <c r="L15" s="11">
        <f>E15+IF($B15="",0,SUMIF(achats!$D$2:$D$599,SUPPORTS!$B15,achats!J$2:J$599))-IF($B15="",0,SUMIF(ventes!$D$2:$D$563,SUPPORTS!$B15,ventes!J$2:J$563))-SUMIFS('mouvement interne'!$D:$D,'mouvement interne'!$C:$C,SUPPORTS!B15,'mouvement interne'!$E:$E,3)+SUMIFS('mouvement interne'!$D:$D,'mouvement interne'!$C:$C,SUPPORTS!B15,'mouvement interne'!$F:$F,3)</f>
        <v>0</v>
      </c>
      <c r="M15" s="11">
        <f>F15+IF($B15="",0,SUMIF(achats!$D$2:$D$599,SUPPORTS!$B15,achats!K$2:K$599))-IF($B15="",0,SUMIF(ventes!$D$2:$D$563,SUPPORTS!$B15,ventes!K$2:K$563))-SUMIFS('mouvement interne'!$D:$D,'mouvement interne'!$C:$C,SUPPORTS!B15,'mouvement interne'!$E:$E,14)+SUMIFS('mouvement interne'!$D:$D,'mouvement interne'!$C:$C,SUPPORTS!B15,'mouvement interne'!$F:$F,4)</f>
        <v>0</v>
      </c>
      <c r="N15" s="11">
        <f t="shared" si="1"/>
        <v>4</v>
      </c>
    </row>
    <row r="16" spans="1:14">
      <c r="A16" s="43"/>
      <c r="B16" s="3" t="str">
        <f>'mes donnees'!C16</f>
        <v>PLB11E</v>
      </c>
      <c r="C16" s="4"/>
      <c r="D16" s="1"/>
      <c r="E16" s="1"/>
      <c r="F16" s="1"/>
      <c r="G16" s="11">
        <f t="shared" si="0"/>
        <v>0</v>
      </c>
      <c r="H16" s="11">
        <f>IF(B16="",0,SUMIF(achats!$D$2:$D$599,SUPPORTS!B16,achats!$E$2:$E$599))</f>
        <v>0</v>
      </c>
      <c r="I16" s="11">
        <f>IF(B16="",0,SUMIF(ventes!$D$2:$D$563,SUPPORTS!B16,ventes!$E$2:$E$563))</f>
        <v>0</v>
      </c>
      <c r="J16" s="11">
        <f>C16+IF($B16="",0,SUMIF(achats!$D$2:$D$599,SUPPORTS!$B16,achats!H$2:H$599))-IF($B16="",0,SUMIF(ventes!$D$2:$D$563,SUPPORTS!$B16,ventes!H$2:H$563))-SUMIFS('mouvement interne'!$D:$D,'mouvement interne'!$C:$C,SUPPORTS!B16,'mouvement interne'!$E:$E,1)+SUMIFS('mouvement interne'!$D:$D,'mouvement interne'!$C:$C,SUPPORTS!B16,'mouvement interne'!$F:$F,1)</f>
        <v>0</v>
      </c>
      <c r="K16" s="11">
        <f>D16+IF($B16="",0,SUMIF(achats!$D$2:$D$599,SUPPORTS!$B16,achats!I$2:I$599))-IF($B16="",0,SUMIF(ventes!$D$2:$D$563,SUPPORTS!$B16,ventes!I$2:I$563))-SUMIFS('mouvement interne'!$D:$D,'mouvement interne'!$C:$C,SUPPORTS!B16,'mouvement interne'!$E:$E,2)+SUMIFS('mouvement interne'!$D:$D,'mouvement interne'!$C:$C,SUPPORTS!B16,'mouvement interne'!$F:$F,2)</f>
        <v>0</v>
      </c>
      <c r="L16" s="11">
        <f>E16+IF($B16="",0,SUMIF(achats!$D$2:$D$599,SUPPORTS!$B16,achats!J$2:J$599))-IF($B16="",0,SUMIF(ventes!$D$2:$D$563,SUPPORTS!$B16,ventes!J$2:J$563))-SUMIFS('mouvement interne'!$D:$D,'mouvement interne'!$C:$C,SUPPORTS!B16,'mouvement interne'!$E:$E,3)+SUMIFS('mouvement interne'!$D:$D,'mouvement interne'!$C:$C,SUPPORTS!B16,'mouvement interne'!$F:$F,3)</f>
        <v>0</v>
      </c>
      <c r="M16" s="11">
        <f>F16+IF($B16="",0,SUMIF(achats!$D$2:$D$599,SUPPORTS!$B16,achats!K$2:K$599))-IF($B16="",0,SUMIF(ventes!$D$2:$D$563,SUPPORTS!$B16,ventes!K$2:K$563))-SUMIFS('mouvement interne'!$D:$D,'mouvement interne'!$C:$C,SUPPORTS!B16,'mouvement interne'!$E:$E,14)+SUMIFS('mouvement interne'!$D:$D,'mouvement interne'!$C:$C,SUPPORTS!B16,'mouvement interne'!$F:$F,4)</f>
        <v>0</v>
      </c>
      <c r="N16" s="11">
        <f t="shared" si="1"/>
        <v>0</v>
      </c>
    </row>
    <row r="17" spans="1:14">
      <c r="A17" s="43"/>
      <c r="B17" s="3" t="str">
        <f>'mes donnees'!C17</f>
        <v>SUP, MOBIL 32</v>
      </c>
      <c r="C17" s="4"/>
      <c r="D17" s="1"/>
      <c r="E17" s="1"/>
      <c r="F17" s="1"/>
      <c r="G17" s="11">
        <f t="shared" si="0"/>
        <v>0</v>
      </c>
      <c r="H17" s="11">
        <f>IF(B17="",0,SUMIF(achats!$D$2:$D$599,SUPPORTS!B17,achats!$E$2:$E$599))</f>
        <v>0</v>
      </c>
      <c r="I17" s="11">
        <f>IF(B17="",0,SUMIF(ventes!$D$2:$D$563,SUPPORTS!B17,ventes!$E$2:$E$563))</f>
        <v>0</v>
      </c>
      <c r="J17" s="11">
        <f>C17+IF($B17="",0,SUMIF(achats!$D$2:$D$599,SUPPORTS!$B17,achats!H$2:H$599))-IF($B17="",0,SUMIF(ventes!$D$2:$D$563,SUPPORTS!$B17,ventes!H$2:H$563))-SUMIFS('mouvement interne'!$D:$D,'mouvement interne'!$C:$C,SUPPORTS!B17,'mouvement interne'!$E:$E,1)+SUMIFS('mouvement interne'!$D:$D,'mouvement interne'!$C:$C,SUPPORTS!B17,'mouvement interne'!$F:$F,1)</f>
        <v>0</v>
      </c>
      <c r="K17" s="11">
        <f>D17+IF($B17="",0,SUMIF(achats!$D$2:$D$599,SUPPORTS!$B17,achats!I$2:I$599))-IF($B17="",0,SUMIF(ventes!$D$2:$D$563,SUPPORTS!$B17,ventes!I$2:I$563))-SUMIFS('mouvement interne'!$D:$D,'mouvement interne'!$C:$C,SUPPORTS!B17,'mouvement interne'!$E:$E,2)+SUMIFS('mouvement interne'!$D:$D,'mouvement interne'!$C:$C,SUPPORTS!B17,'mouvement interne'!$F:$F,2)</f>
        <v>0</v>
      </c>
      <c r="L17" s="11">
        <f>E17+IF($B17="",0,SUMIF(achats!$D$2:$D$599,SUPPORTS!$B17,achats!J$2:J$599))-IF($B17="",0,SUMIF(ventes!$D$2:$D$563,SUPPORTS!$B17,ventes!J$2:J$563))-SUMIFS('mouvement interne'!$D:$D,'mouvement interne'!$C:$C,SUPPORTS!B17,'mouvement interne'!$E:$E,3)+SUMIFS('mouvement interne'!$D:$D,'mouvement interne'!$C:$C,SUPPORTS!B17,'mouvement interne'!$F:$F,3)</f>
        <v>0</v>
      </c>
      <c r="M17" s="11">
        <f>F17+IF($B17="",0,SUMIF(achats!$D$2:$D$599,SUPPORTS!$B17,achats!K$2:K$599))-IF($B17="",0,SUMIF(ventes!$D$2:$D$563,SUPPORTS!$B17,ventes!K$2:K$563))-SUMIFS('mouvement interne'!$D:$D,'mouvement interne'!$C:$C,SUPPORTS!B17,'mouvement interne'!$E:$E,14)+SUMIFS('mouvement interne'!$D:$D,'mouvement interne'!$C:$C,SUPPORTS!B17,'mouvement interne'!$F:$F,4)</f>
        <v>0</v>
      </c>
      <c r="N17" s="11">
        <f t="shared" si="1"/>
        <v>0</v>
      </c>
    </row>
    <row r="18" spans="1:14">
      <c r="A18" s="43"/>
      <c r="B18" s="3" t="str">
        <f>'mes donnees'!C18</f>
        <v>TWM-106B</v>
      </c>
      <c r="C18" s="4">
        <v>7</v>
      </c>
      <c r="D18" s="1"/>
      <c r="E18" s="1"/>
      <c r="F18" s="1"/>
      <c r="G18" s="11">
        <f t="shared" si="0"/>
        <v>7</v>
      </c>
      <c r="H18" s="11">
        <f>IF(B18="",0,SUMIF(achats!$D$2:$D$599,SUPPORTS!B18,achats!$E$2:$E$599))</f>
        <v>0</v>
      </c>
      <c r="I18" s="11">
        <f>IF(B18="",0,SUMIF(ventes!$D$2:$D$563,SUPPORTS!B18,ventes!$E$2:$E$563))</f>
        <v>2</v>
      </c>
      <c r="J18" s="11">
        <f>C18+IF($B18="",0,SUMIF(achats!$D$2:$D$599,SUPPORTS!$B18,achats!H$2:H$599))-IF($B18="",0,SUMIF(ventes!$D$2:$D$563,SUPPORTS!$B18,ventes!H$2:H$563))-SUMIFS('mouvement interne'!$D:$D,'mouvement interne'!$C:$C,SUPPORTS!B18,'mouvement interne'!$E:$E,1)+SUMIFS('mouvement interne'!$D:$D,'mouvement interne'!$C:$C,SUPPORTS!B18,'mouvement interne'!$F:$F,1)</f>
        <v>5</v>
      </c>
      <c r="K18" s="11">
        <f>D18+IF($B18="",0,SUMIF(achats!$D$2:$D$599,SUPPORTS!$B18,achats!I$2:I$599))-IF($B18="",0,SUMIF(ventes!$D$2:$D$563,SUPPORTS!$B18,ventes!I$2:I$563))-SUMIFS('mouvement interne'!$D:$D,'mouvement interne'!$C:$C,SUPPORTS!B18,'mouvement interne'!$E:$E,2)+SUMIFS('mouvement interne'!$D:$D,'mouvement interne'!$C:$C,SUPPORTS!B18,'mouvement interne'!$F:$F,2)</f>
        <v>0</v>
      </c>
      <c r="L18" s="11">
        <f>E18+IF($B18="",0,SUMIF(achats!$D$2:$D$599,SUPPORTS!$B18,achats!J$2:J$599))-IF($B18="",0,SUMIF(ventes!$D$2:$D$563,SUPPORTS!$B18,ventes!J$2:J$563))-SUMIFS('mouvement interne'!$D:$D,'mouvement interne'!$C:$C,SUPPORTS!B18,'mouvement interne'!$E:$E,3)+SUMIFS('mouvement interne'!$D:$D,'mouvement interne'!$C:$C,SUPPORTS!B18,'mouvement interne'!$F:$F,3)</f>
        <v>0</v>
      </c>
      <c r="M18" s="11">
        <f>F18+IF($B18="",0,SUMIF(achats!$D$2:$D$599,SUPPORTS!$B18,achats!K$2:K$599))-IF($B18="",0,SUMIF(ventes!$D$2:$D$563,SUPPORTS!$B18,ventes!K$2:K$563))-SUMIFS('mouvement interne'!$D:$D,'mouvement interne'!$C:$C,SUPPORTS!B18,'mouvement interne'!$E:$E,14)+SUMIFS('mouvement interne'!$D:$D,'mouvement interne'!$C:$C,SUPPORTS!B18,'mouvement interne'!$F:$F,4)</f>
        <v>0</v>
      </c>
      <c r="N18" s="11">
        <f t="shared" si="1"/>
        <v>5</v>
      </c>
    </row>
    <row r="19" spans="1:14">
      <c r="A19" s="43"/>
      <c r="B19" s="3" t="str">
        <f>'mes donnees'!C19</f>
        <v>WMN- 1000A</v>
      </c>
      <c r="C19" s="4">
        <v>4</v>
      </c>
      <c r="D19" s="1"/>
      <c r="E19" s="1"/>
      <c r="F19" s="1"/>
      <c r="G19" s="11">
        <f t="shared" si="0"/>
        <v>4</v>
      </c>
      <c r="H19" s="11">
        <f>IF(B19="",0,SUMIF(achats!$D$2:$D$599,SUPPORTS!B19,achats!$E$2:$E$599))</f>
        <v>0</v>
      </c>
      <c r="I19" s="11">
        <f>IF(B19="",0,SUMIF(ventes!$D$2:$D$563,SUPPORTS!B19,ventes!$E$2:$E$563))</f>
        <v>0</v>
      </c>
      <c r="J19" s="11">
        <f>C19+IF($B19="",0,SUMIF(achats!$D$2:$D$599,SUPPORTS!$B19,achats!H$2:H$599))-IF($B19="",0,SUMIF(ventes!$D$2:$D$563,SUPPORTS!$B19,ventes!H$2:H$563))-SUMIFS('mouvement interne'!$D:$D,'mouvement interne'!$C:$C,SUPPORTS!B19,'mouvement interne'!$E:$E,1)+SUMIFS('mouvement interne'!$D:$D,'mouvement interne'!$C:$C,SUPPORTS!B19,'mouvement interne'!$F:$F,1)</f>
        <v>4</v>
      </c>
      <c r="K19" s="11">
        <f>D19+IF($B19="",0,SUMIF(achats!$D$2:$D$599,SUPPORTS!$B19,achats!I$2:I$599))-IF($B19="",0,SUMIF(ventes!$D$2:$D$563,SUPPORTS!$B19,ventes!I$2:I$563))-SUMIFS('mouvement interne'!$D:$D,'mouvement interne'!$C:$C,SUPPORTS!B19,'mouvement interne'!$E:$E,2)+SUMIFS('mouvement interne'!$D:$D,'mouvement interne'!$C:$C,SUPPORTS!B19,'mouvement interne'!$F:$F,2)</f>
        <v>0</v>
      </c>
      <c r="L19" s="11">
        <f>E19+IF($B19="",0,SUMIF(achats!$D$2:$D$599,SUPPORTS!$B19,achats!J$2:J$599))-IF($B19="",0,SUMIF(ventes!$D$2:$D$563,SUPPORTS!$B19,ventes!J$2:J$563))-SUMIFS('mouvement interne'!$D:$D,'mouvement interne'!$C:$C,SUPPORTS!B19,'mouvement interne'!$E:$E,3)+SUMIFS('mouvement interne'!$D:$D,'mouvement interne'!$C:$C,SUPPORTS!B19,'mouvement interne'!$F:$F,3)</f>
        <v>0</v>
      </c>
      <c r="M19" s="11">
        <f>F19+IF($B19="",0,SUMIF(achats!$D$2:$D$599,SUPPORTS!$B19,achats!K$2:K$599))-IF($B19="",0,SUMIF(ventes!$D$2:$D$563,SUPPORTS!$B19,ventes!K$2:K$563))-SUMIFS('mouvement interne'!$D:$D,'mouvement interne'!$C:$C,SUPPORTS!B19,'mouvement interne'!$E:$E,14)+SUMIFS('mouvement interne'!$D:$D,'mouvement interne'!$C:$C,SUPPORTS!B19,'mouvement interne'!$F:$F,4)</f>
        <v>0</v>
      </c>
      <c r="N19" s="11">
        <f t="shared" si="1"/>
        <v>4</v>
      </c>
    </row>
    <row r="20" spans="1:14">
      <c r="A20" s="43"/>
      <c r="B20" s="3" t="str">
        <f>'mes donnees'!C20</f>
        <v>WMN- 1000B</v>
      </c>
      <c r="C20" s="4">
        <v>88</v>
      </c>
      <c r="D20" s="1"/>
      <c r="E20" s="1"/>
      <c r="F20" s="1"/>
      <c r="G20" s="11">
        <f t="shared" si="0"/>
        <v>88</v>
      </c>
      <c r="H20" s="11">
        <f>IF(B20="",0,SUMIF(achats!$D$2:$D$599,SUPPORTS!B20,achats!$E$2:$E$599))</f>
        <v>0</v>
      </c>
      <c r="I20" s="11">
        <f>IF(B20="",0,SUMIF(ventes!$D$2:$D$563,SUPPORTS!B20,ventes!$E$2:$E$563))</f>
        <v>0</v>
      </c>
      <c r="J20" s="11">
        <f>C20+IF($B20="",0,SUMIF(achats!$D$2:$D$599,SUPPORTS!$B20,achats!H$2:H$599))-IF($B20="",0,SUMIF(ventes!$D$2:$D$563,SUPPORTS!$B20,ventes!H$2:H$563))-SUMIFS('mouvement interne'!$D:$D,'mouvement interne'!$C:$C,SUPPORTS!B20,'mouvement interne'!$E:$E,1)+SUMIFS('mouvement interne'!$D:$D,'mouvement interne'!$C:$C,SUPPORTS!B20,'mouvement interne'!$F:$F,1)</f>
        <v>88</v>
      </c>
      <c r="K20" s="11">
        <f>D20+IF($B20="",0,SUMIF(achats!$D$2:$D$599,SUPPORTS!$B20,achats!I$2:I$599))-IF($B20="",0,SUMIF(ventes!$D$2:$D$563,SUPPORTS!$B20,ventes!I$2:I$563))-SUMIFS('mouvement interne'!$D:$D,'mouvement interne'!$C:$C,SUPPORTS!B20,'mouvement interne'!$E:$E,2)+SUMIFS('mouvement interne'!$D:$D,'mouvement interne'!$C:$C,SUPPORTS!B20,'mouvement interne'!$F:$F,2)</f>
        <v>0</v>
      </c>
      <c r="L20" s="11">
        <f>E20+IF($B20="",0,SUMIF(achats!$D$2:$D$599,SUPPORTS!$B20,achats!J$2:J$599))-IF($B20="",0,SUMIF(ventes!$D$2:$D$563,SUPPORTS!$B20,ventes!J$2:J$563))-SUMIFS('mouvement interne'!$D:$D,'mouvement interne'!$C:$C,SUPPORTS!B20,'mouvement interne'!$E:$E,3)+SUMIFS('mouvement interne'!$D:$D,'mouvement interne'!$C:$C,SUPPORTS!B20,'mouvement interne'!$F:$F,3)</f>
        <v>0</v>
      </c>
      <c r="M20" s="11">
        <f>F20+IF($B20="",0,SUMIF(achats!$D$2:$D$599,SUPPORTS!$B20,achats!K$2:K$599))-IF($B20="",0,SUMIF(ventes!$D$2:$D$563,SUPPORTS!$B20,ventes!K$2:K$563))-SUMIFS('mouvement interne'!$D:$D,'mouvement interne'!$C:$C,SUPPORTS!B20,'mouvement interne'!$E:$E,14)+SUMIFS('mouvement interne'!$D:$D,'mouvement interne'!$C:$C,SUPPORTS!B20,'mouvement interne'!$F:$F,4)</f>
        <v>0</v>
      </c>
      <c r="N20" s="11">
        <f t="shared" si="1"/>
        <v>88</v>
      </c>
    </row>
    <row r="21" spans="1:14">
      <c r="A21" s="43"/>
      <c r="B21" s="3" t="str">
        <f>'mes donnees'!C21</f>
        <v>WMN- 2000B</v>
      </c>
      <c r="C21" s="4">
        <v>73</v>
      </c>
      <c r="D21" s="1"/>
      <c r="E21" s="1"/>
      <c r="F21" s="1"/>
      <c r="G21" s="11">
        <f t="shared" si="0"/>
        <v>73</v>
      </c>
      <c r="H21" s="11">
        <f>IF(B21="",0,SUMIF(achats!$D$2:$D$599,SUPPORTS!B21,achats!$E$2:$E$599))</f>
        <v>0</v>
      </c>
      <c r="I21" s="11">
        <f>IF(B21="",0,SUMIF(ventes!$D$2:$D$563,SUPPORTS!B21,ventes!$E$2:$E$563))</f>
        <v>0</v>
      </c>
      <c r="J21" s="11">
        <f>C21+IF($B21="",0,SUMIF(achats!$D$2:$D$599,SUPPORTS!$B21,achats!H$2:H$599))-IF($B21="",0,SUMIF(ventes!$D$2:$D$563,SUPPORTS!$B21,ventes!H$2:H$563))-SUMIFS('mouvement interne'!$D:$D,'mouvement interne'!$C:$C,SUPPORTS!B21,'mouvement interne'!$E:$E,1)+SUMIFS('mouvement interne'!$D:$D,'mouvement interne'!$C:$C,SUPPORTS!B21,'mouvement interne'!$F:$F,1)</f>
        <v>73</v>
      </c>
      <c r="K21" s="11">
        <f>D21+IF($B21="",0,SUMIF(achats!$D$2:$D$599,SUPPORTS!$B21,achats!I$2:I$599))-IF($B21="",0,SUMIF(ventes!$D$2:$D$563,SUPPORTS!$B21,ventes!I$2:I$563))-SUMIFS('mouvement interne'!$D:$D,'mouvement interne'!$C:$C,SUPPORTS!B21,'mouvement interne'!$E:$E,2)+SUMIFS('mouvement interne'!$D:$D,'mouvement interne'!$C:$C,SUPPORTS!B21,'mouvement interne'!$F:$F,2)</f>
        <v>0</v>
      </c>
      <c r="L21" s="11">
        <f>E21+IF($B21="",0,SUMIF(achats!$D$2:$D$599,SUPPORTS!$B21,achats!J$2:J$599))-IF($B21="",0,SUMIF(ventes!$D$2:$D$563,SUPPORTS!$B21,ventes!J$2:J$563))-SUMIFS('mouvement interne'!$D:$D,'mouvement interne'!$C:$C,SUPPORTS!B21,'mouvement interne'!$E:$E,3)+SUMIFS('mouvement interne'!$D:$D,'mouvement interne'!$C:$C,SUPPORTS!B21,'mouvement interne'!$F:$F,3)</f>
        <v>0</v>
      </c>
      <c r="M21" s="11">
        <f>F21+IF($B21="",0,SUMIF(achats!$D$2:$D$599,SUPPORTS!$B21,achats!K$2:K$599))-IF($B21="",0,SUMIF(ventes!$D$2:$D$563,SUPPORTS!$B21,ventes!K$2:K$563))-SUMIFS('mouvement interne'!$D:$D,'mouvement interne'!$C:$C,SUPPORTS!B21,'mouvement interne'!$E:$E,14)+SUMIFS('mouvement interne'!$D:$D,'mouvement interne'!$C:$C,SUPPORTS!B21,'mouvement interne'!$F:$F,4)</f>
        <v>0</v>
      </c>
      <c r="N21" s="11">
        <f t="shared" si="1"/>
        <v>73</v>
      </c>
    </row>
    <row r="22" spans="1:14">
      <c r="A22" s="43"/>
      <c r="B22" s="3" t="str">
        <f>'mes donnees'!C22</f>
        <v>WMN 250M</v>
      </c>
      <c r="C22" s="4">
        <v>75</v>
      </c>
      <c r="D22" s="1"/>
      <c r="E22" s="1"/>
      <c r="F22" s="1"/>
      <c r="G22" s="11">
        <f t="shared" si="0"/>
        <v>75</v>
      </c>
      <c r="H22" s="11">
        <f>IF(B22="",0,SUMIF(achats!$D$2:$D$599,SUPPORTS!B22,achats!$E$2:$E$599))</f>
        <v>0</v>
      </c>
      <c r="I22" s="11">
        <f>IF(B22="",0,SUMIF(ventes!$D$2:$D$563,SUPPORTS!B22,ventes!$E$2:$E$563))</f>
        <v>0</v>
      </c>
      <c r="J22" s="11">
        <f>C22+IF($B22="",0,SUMIF(achats!$D$2:$D$599,SUPPORTS!$B22,achats!H$2:H$599))-IF($B22="",0,SUMIF(ventes!$D$2:$D$563,SUPPORTS!$B22,ventes!H$2:H$563))-SUMIFS('mouvement interne'!$D:$D,'mouvement interne'!$C:$C,SUPPORTS!B22,'mouvement interne'!$E:$E,1)+SUMIFS('mouvement interne'!$D:$D,'mouvement interne'!$C:$C,SUPPORTS!B22,'mouvement interne'!$F:$F,1)</f>
        <v>75</v>
      </c>
      <c r="K22" s="11">
        <f>D22+IF($B22="",0,SUMIF(achats!$D$2:$D$599,SUPPORTS!$B22,achats!I$2:I$599))-IF($B22="",0,SUMIF(ventes!$D$2:$D$563,SUPPORTS!$B22,ventes!I$2:I$563))-SUMIFS('mouvement interne'!$D:$D,'mouvement interne'!$C:$C,SUPPORTS!B22,'mouvement interne'!$E:$E,2)+SUMIFS('mouvement interne'!$D:$D,'mouvement interne'!$C:$C,SUPPORTS!B22,'mouvement interne'!$F:$F,2)</f>
        <v>0</v>
      </c>
      <c r="L22" s="11">
        <f>E22+IF($B22="",0,SUMIF(achats!$D$2:$D$599,SUPPORTS!$B22,achats!J$2:J$599))-IF($B22="",0,SUMIF(ventes!$D$2:$D$563,SUPPORTS!$B22,ventes!J$2:J$563))-SUMIFS('mouvement interne'!$D:$D,'mouvement interne'!$C:$C,SUPPORTS!B22,'mouvement interne'!$E:$E,3)+SUMIFS('mouvement interne'!$D:$D,'mouvement interne'!$C:$C,SUPPORTS!B22,'mouvement interne'!$F:$F,3)</f>
        <v>0</v>
      </c>
      <c r="M22" s="11">
        <f>F22+IF($B22="",0,SUMIF(achats!$D$2:$D$599,SUPPORTS!$B22,achats!K$2:K$599))-IF($B22="",0,SUMIF(ventes!$D$2:$D$563,SUPPORTS!$B22,ventes!K$2:K$563))-SUMIFS('mouvement interne'!$D:$D,'mouvement interne'!$C:$C,SUPPORTS!B22,'mouvement interne'!$E:$E,14)+SUMIFS('mouvement interne'!$D:$D,'mouvement interne'!$C:$C,SUPPORTS!B22,'mouvement interne'!$F:$F,4)</f>
        <v>0</v>
      </c>
      <c r="N22" s="11">
        <f t="shared" si="1"/>
        <v>75</v>
      </c>
    </row>
    <row r="23" spans="1:14">
      <c r="A23" s="43"/>
      <c r="B23" s="3" t="str">
        <f>'mes donnees'!C23</f>
        <v>WMN -4001</v>
      </c>
      <c r="C23" s="4">
        <v>99</v>
      </c>
      <c r="D23" s="1"/>
      <c r="E23" s="1"/>
      <c r="F23" s="1"/>
      <c r="G23" s="11">
        <f t="shared" si="0"/>
        <v>99</v>
      </c>
      <c r="H23" s="11">
        <f>IF(B23="",0,SUMIF(achats!$D$2:$D$599,SUPPORTS!B23,achats!$E$2:$E$599))</f>
        <v>0</v>
      </c>
      <c r="I23" s="11">
        <f>IF(B23="",0,SUMIF(ventes!$D$2:$D$563,SUPPORTS!B23,ventes!$E$2:$E$563))</f>
        <v>0</v>
      </c>
      <c r="J23" s="11">
        <f>C23+IF($B23="",0,SUMIF(achats!$D$2:$D$599,SUPPORTS!$B23,achats!H$2:H$599))-IF($B23="",0,SUMIF(ventes!$D$2:$D$563,SUPPORTS!$B23,ventes!H$2:H$563))-SUMIFS('mouvement interne'!$D:$D,'mouvement interne'!$C:$C,SUPPORTS!B23,'mouvement interne'!$E:$E,1)+SUMIFS('mouvement interne'!$D:$D,'mouvement interne'!$C:$C,SUPPORTS!B23,'mouvement interne'!$F:$F,1)</f>
        <v>99</v>
      </c>
      <c r="K23" s="11">
        <f>D23+IF($B23="",0,SUMIF(achats!$D$2:$D$599,SUPPORTS!$B23,achats!I$2:I$599))-IF($B23="",0,SUMIF(ventes!$D$2:$D$563,SUPPORTS!$B23,ventes!I$2:I$563))-SUMIFS('mouvement interne'!$D:$D,'mouvement interne'!$C:$C,SUPPORTS!B23,'mouvement interne'!$E:$E,2)+SUMIFS('mouvement interne'!$D:$D,'mouvement interne'!$C:$C,SUPPORTS!B23,'mouvement interne'!$F:$F,2)</f>
        <v>0</v>
      </c>
      <c r="L23" s="11">
        <f>E23+IF($B23="",0,SUMIF(achats!$D$2:$D$599,SUPPORTS!$B23,achats!J$2:J$599))-IF($B23="",0,SUMIF(ventes!$D$2:$D$563,SUPPORTS!$B23,ventes!J$2:J$563))-SUMIFS('mouvement interne'!$D:$D,'mouvement interne'!$C:$C,SUPPORTS!B23,'mouvement interne'!$E:$E,3)+SUMIFS('mouvement interne'!$D:$D,'mouvement interne'!$C:$C,SUPPORTS!B23,'mouvement interne'!$F:$F,3)</f>
        <v>0</v>
      </c>
      <c r="M23" s="11">
        <f>F23+IF($B23="",0,SUMIF(achats!$D$2:$D$599,SUPPORTS!$B23,achats!K$2:K$599))-IF($B23="",0,SUMIF(ventes!$D$2:$D$563,SUPPORTS!$B23,ventes!K$2:K$563))-SUMIFS('mouvement interne'!$D:$D,'mouvement interne'!$C:$C,SUPPORTS!B23,'mouvement interne'!$E:$E,14)+SUMIFS('mouvement interne'!$D:$D,'mouvement interne'!$C:$C,SUPPORTS!B23,'mouvement interne'!$F:$F,4)</f>
        <v>0</v>
      </c>
      <c r="N23" s="11">
        <f t="shared" si="1"/>
        <v>99</v>
      </c>
    </row>
    <row r="24" spans="1:14">
      <c r="A24" s="43"/>
      <c r="B24" s="3" t="str">
        <f>'mes donnees'!C24</f>
        <v>WMN- 4250</v>
      </c>
      <c r="C24" s="4">
        <v>8</v>
      </c>
      <c r="D24" s="1"/>
      <c r="E24" s="1"/>
      <c r="F24" s="1"/>
      <c r="G24" s="11">
        <f t="shared" si="0"/>
        <v>8</v>
      </c>
      <c r="H24" s="11">
        <f>IF(B24="",0,SUMIF(achats!$D$2:$D$599,SUPPORTS!B24,achats!$E$2:$E$599))</f>
        <v>0</v>
      </c>
      <c r="I24" s="11">
        <f>IF(B24="",0,SUMIF(ventes!$D$2:$D$563,SUPPORTS!B24,ventes!$E$2:$E$563))</f>
        <v>0</v>
      </c>
      <c r="J24" s="11">
        <f>C24+IF($B24="",0,SUMIF(achats!$D$2:$D$599,SUPPORTS!$B24,achats!H$2:H$599))-IF($B24="",0,SUMIF(ventes!$D$2:$D$563,SUPPORTS!$B24,ventes!H$2:H$563))-SUMIFS('mouvement interne'!$D:$D,'mouvement interne'!$C:$C,SUPPORTS!B24,'mouvement interne'!$E:$E,1)+SUMIFS('mouvement interne'!$D:$D,'mouvement interne'!$C:$C,SUPPORTS!B24,'mouvement interne'!$F:$F,1)</f>
        <v>8</v>
      </c>
      <c r="K24" s="11">
        <f>D24+IF($B24="",0,SUMIF(achats!$D$2:$D$599,SUPPORTS!$B24,achats!I$2:I$599))-IF($B24="",0,SUMIF(ventes!$D$2:$D$563,SUPPORTS!$B24,ventes!I$2:I$563))-SUMIFS('mouvement interne'!$D:$D,'mouvement interne'!$C:$C,SUPPORTS!B24,'mouvement interne'!$E:$E,2)+SUMIFS('mouvement interne'!$D:$D,'mouvement interne'!$C:$C,SUPPORTS!B24,'mouvement interne'!$F:$F,2)</f>
        <v>0</v>
      </c>
      <c r="L24" s="11">
        <f>E24+IF($B24="",0,SUMIF(achats!$D$2:$D$599,SUPPORTS!$B24,achats!J$2:J$599))-IF($B24="",0,SUMIF(ventes!$D$2:$D$563,SUPPORTS!$B24,ventes!J$2:J$563))-SUMIFS('mouvement interne'!$D:$D,'mouvement interne'!$C:$C,SUPPORTS!B24,'mouvement interne'!$E:$E,3)+SUMIFS('mouvement interne'!$D:$D,'mouvement interne'!$C:$C,SUPPORTS!B24,'mouvement interne'!$F:$F,3)</f>
        <v>0</v>
      </c>
      <c r="M24" s="11">
        <f>F24+IF($B24="",0,SUMIF(achats!$D$2:$D$599,SUPPORTS!$B24,achats!K$2:K$599))-IF($B24="",0,SUMIF(ventes!$D$2:$D$563,SUPPORTS!$B24,ventes!K$2:K$563))-SUMIFS('mouvement interne'!$D:$D,'mouvement interne'!$C:$C,SUPPORTS!B24,'mouvement interne'!$E:$E,14)+SUMIFS('mouvement interne'!$D:$D,'mouvement interne'!$C:$C,SUPPORTS!B24,'mouvement interne'!$F:$F,4)</f>
        <v>0</v>
      </c>
      <c r="N24" s="11">
        <f t="shared" si="1"/>
        <v>8</v>
      </c>
    </row>
    <row r="25" spans="1:14">
      <c r="A25" s="43"/>
      <c r="B25" s="3" t="str">
        <f>'mes donnees'!C25</f>
        <v>WMN350/XS</v>
      </c>
      <c r="C25" s="4">
        <v>35</v>
      </c>
      <c r="D25" s="1"/>
      <c r="E25" s="1"/>
      <c r="F25" s="1"/>
      <c r="G25" s="11">
        <f t="shared" si="0"/>
        <v>35</v>
      </c>
      <c r="H25" s="11">
        <f>IF(B25="",0,SUMIF(achats!$D$2:$D$599,SUPPORTS!B25,achats!$E$2:$E$599))</f>
        <v>7</v>
      </c>
      <c r="I25" s="11">
        <f>IF(B25="",0,SUMIF(ventes!$D$2:$D$563,SUPPORTS!B25,ventes!$E$2:$E$563))</f>
        <v>9</v>
      </c>
      <c r="J25" s="11">
        <f>C25+IF($B25="",0,SUMIF(achats!$D$2:$D$599,SUPPORTS!$B25,achats!H$2:H$599))-IF($B25="",0,SUMIF(ventes!$D$2:$D$563,SUPPORTS!$B25,ventes!H$2:H$563))-SUMIFS('mouvement interne'!$D:$D,'mouvement interne'!$C:$C,SUPPORTS!B25,'mouvement interne'!$E:$E,1)+SUMIFS('mouvement interne'!$D:$D,'mouvement interne'!$C:$C,SUPPORTS!B25,'mouvement interne'!$F:$F,1)</f>
        <v>33</v>
      </c>
      <c r="K25" s="11">
        <f>D25+IF($B25="",0,SUMIF(achats!$D$2:$D$599,SUPPORTS!$B25,achats!I$2:I$599))-IF($B25="",0,SUMIF(ventes!$D$2:$D$563,SUPPORTS!$B25,ventes!I$2:I$563))-SUMIFS('mouvement interne'!$D:$D,'mouvement interne'!$C:$C,SUPPORTS!B25,'mouvement interne'!$E:$E,2)+SUMIFS('mouvement interne'!$D:$D,'mouvement interne'!$C:$C,SUPPORTS!B25,'mouvement interne'!$F:$F,2)</f>
        <v>0</v>
      </c>
      <c r="L25" s="11">
        <f>E25+IF($B25="",0,SUMIF(achats!$D$2:$D$599,SUPPORTS!$B25,achats!J$2:J$599))-IF($B25="",0,SUMIF(ventes!$D$2:$D$563,SUPPORTS!$B25,ventes!J$2:J$563))-SUMIFS('mouvement interne'!$D:$D,'mouvement interne'!$C:$C,SUPPORTS!B25,'mouvement interne'!$E:$E,3)+SUMIFS('mouvement interne'!$D:$D,'mouvement interne'!$C:$C,SUPPORTS!B25,'mouvement interne'!$F:$F,3)</f>
        <v>0</v>
      </c>
      <c r="M25" s="11">
        <f>F25+IF($B25="",0,SUMIF(achats!$D$2:$D$599,SUPPORTS!$B25,achats!K$2:K$599))-IF($B25="",0,SUMIF(ventes!$D$2:$D$563,SUPPORTS!$B25,ventes!K$2:K$563))-SUMIFS('mouvement interne'!$D:$D,'mouvement interne'!$C:$C,SUPPORTS!B25,'mouvement interne'!$E:$E,14)+SUMIFS('mouvement interne'!$D:$D,'mouvement interne'!$C:$C,SUPPORTS!B25,'mouvement interne'!$F:$F,4)</f>
        <v>0</v>
      </c>
      <c r="N25" s="11">
        <f t="shared" si="1"/>
        <v>33</v>
      </c>
    </row>
    <row r="26" spans="1:14">
      <c r="A26" s="43"/>
      <c r="B26" s="3" t="str">
        <f>'mes donnees'!C26</f>
        <v>WMN-4270</v>
      </c>
      <c r="C26" s="4">
        <v>2</v>
      </c>
      <c r="D26" s="1"/>
      <c r="E26" s="1"/>
      <c r="F26" s="1"/>
      <c r="G26" s="11">
        <f t="shared" si="0"/>
        <v>2</v>
      </c>
      <c r="H26" s="11">
        <f>IF(B26="",0,SUMIF(achats!$D$2:$D$599,SUPPORTS!B26,achats!$E$2:$E$599))</f>
        <v>0</v>
      </c>
      <c r="I26" s="11">
        <f>IF(B26="",0,SUMIF(ventes!$D$2:$D$563,SUPPORTS!B26,ventes!$E$2:$E$563))</f>
        <v>0</v>
      </c>
      <c r="J26" s="11">
        <f>C26+IF($B26="",0,SUMIF(achats!$D$2:$D$599,SUPPORTS!$B26,achats!H$2:H$599))-IF($B26="",0,SUMIF(ventes!$D$2:$D$563,SUPPORTS!$B26,ventes!H$2:H$563))-SUMIFS('mouvement interne'!$D:$D,'mouvement interne'!$C:$C,SUPPORTS!B26,'mouvement interne'!$E:$E,1)+SUMIFS('mouvement interne'!$D:$D,'mouvement interne'!$C:$C,SUPPORTS!B26,'mouvement interne'!$F:$F,1)</f>
        <v>2</v>
      </c>
      <c r="K26" s="11">
        <f>D26+IF($B26="",0,SUMIF(achats!$D$2:$D$599,SUPPORTS!$B26,achats!I$2:I$599))-IF($B26="",0,SUMIF(ventes!$D$2:$D$563,SUPPORTS!$B26,ventes!I$2:I$563))-SUMIFS('mouvement interne'!$D:$D,'mouvement interne'!$C:$C,SUPPORTS!B26,'mouvement interne'!$E:$E,2)+SUMIFS('mouvement interne'!$D:$D,'mouvement interne'!$C:$C,SUPPORTS!B26,'mouvement interne'!$F:$F,2)</f>
        <v>0</v>
      </c>
      <c r="L26" s="11">
        <f>E26+IF($B26="",0,SUMIF(achats!$D$2:$D$599,SUPPORTS!$B26,achats!J$2:J$599))-IF($B26="",0,SUMIF(ventes!$D$2:$D$563,SUPPORTS!$B26,ventes!J$2:J$563))-SUMIFS('mouvement interne'!$D:$D,'mouvement interne'!$C:$C,SUPPORTS!B26,'mouvement interne'!$E:$E,3)+SUMIFS('mouvement interne'!$D:$D,'mouvement interne'!$C:$C,SUPPORTS!B26,'mouvement interne'!$F:$F,3)</f>
        <v>0</v>
      </c>
      <c r="M26" s="11">
        <f>F26+IF($B26="",0,SUMIF(achats!$D$2:$D$599,SUPPORTS!$B26,achats!K$2:K$599))-IF($B26="",0,SUMIF(ventes!$D$2:$D$563,SUPPORTS!$B26,ventes!K$2:K$563))-SUMIFS('mouvement interne'!$D:$D,'mouvement interne'!$C:$C,SUPPORTS!B26,'mouvement interne'!$E:$E,14)+SUMIFS('mouvement interne'!$D:$D,'mouvement interne'!$C:$C,SUPPORTS!B26,'mouvement interne'!$F:$F,4)</f>
        <v>0</v>
      </c>
      <c r="N26" s="11">
        <f t="shared" si="1"/>
        <v>2</v>
      </c>
    </row>
    <row r="27" spans="1:14">
      <c r="A27" s="43"/>
      <c r="B27" s="96">
        <f>'mes donnees'!C27</f>
        <v>0</v>
      </c>
      <c r="C27" s="60"/>
      <c r="D27" s="58"/>
      <c r="E27" s="58"/>
      <c r="F27" s="58"/>
      <c r="G27" s="63">
        <f>SUM(C27:F27)</f>
        <v>0</v>
      </c>
      <c r="H27" s="63">
        <f>IF(B27="",0,SUMIF(achats!$D$2:$D$599,SUPPORTS!B27,achats!$E$2:$E$599))</f>
        <v>0</v>
      </c>
      <c r="I27" s="63">
        <f>IF(B27="",0,SUMIF(ventes!$D$2:$D$563,SUPPORTS!B27,ventes!$E$2:$E$563))</f>
        <v>0</v>
      </c>
      <c r="J27" s="63">
        <f>C27+IF($B27="",0,SUMIF(achats!$D$2:$D$599,SUPPORTS!$B27,achats!H$2:H$599))-IF($B27="",0,SUMIF(ventes!$D$2:$D$563,SUPPORTS!$B27,ventes!H$2:H$563))-SUMIFS('mouvement interne'!$D:$D,'mouvement interne'!$C:$C,SUPPORTS!B27,'mouvement interne'!$E:$E,1)+SUMIFS('mouvement interne'!$D:$D,'mouvement interne'!$C:$C,SUPPORTS!B27,'mouvement interne'!$F:$F,1)</f>
        <v>0</v>
      </c>
      <c r="K27" s="63">
        <f>D27+IF($B27="",0,SUMIF(achats!$D$2:$D$599,SUPPORTS!$B27,achats!I$2:I$599))-IF($B27="",0,SUMIF(ventes!$D$2:$D$563,SUPPORTS!$B27,ventes!I$2:I$563))-SUMIFS('mouvement interne'!$D:$D,'mouvement interne'!$C:$C,SUPPORTS!B27,'mouvement interne'!$E:$E,2)+SUMIFS('mouvement interne'!$D:$D,'mouvement interne'!$C:$C,SUPPORTS!B27,'mouvement interne'!$F:$F,2)</f>
        <v>0</v>
      </c>
      <c r="L27" s="63">
        <f>E27+IF($B27="",0,SUMIF(achats!$D$2:$D$599,SUPPORTS!$B27,achats!J$2:J$599))-IF($B27="",0,SUMIF(ventes!$D$2:$D$563,SUPPORTS!$B27,ventes!J$2:J$563))-SUMIFS('mouvement interne'!$D:$D,'mouvement interne'!$C:$C,SUPPORTS!B27,'mouvement interne'!$E:$E,3)+SUMIFS('mouvement interne'!$D:$D,'mouvement interne'!$C:$C,SUPPORTS!B27,'mouvement interne'!$F:$F,3)</f>
        <v>0</v>
      </c>
      <c r="M27" s="63">
        <f>F27+IF($B27="",0,SUMIF(achats!$D$2:$D$599,SUPPORTS!$B27,achats!K$2:K$599))-IF($B27="",0,SUMIF(ventes!$D$2:$D$563,SUPPORTS!$B27,ventes!K$2:K$563))-SUMIFS('mouvement interne'!$D:$D,'mouvement interne'!$C:$C,SUPPORTS!B27,'mouvement interne'!$E:$E,14)+SUMIFS('mouvement interne'!$D:$D,'mouvement interne'!$C:$C,SUPPORTS!B27,'mouvement interne'!$F:$F,4)</f>
        <v>0</v>
      </c>
      <c r="N27" s="63">
        <f>SUM(J27:M27)</f>
        <v>0</v>
      </c>
    </row>
  </sheetData>
  <conditionalFormatting sqref="I2:I27">
    <cfRule type="expression" dxfId="322" priority="4">
      <formula>I2=0</formula>
    </cfRule>
  </conditionalFormatting>
  <conditionalFormatting sqref="B2:B27">
    <cfRule type="duplicateValues" dxfId="321" priority="6"/>
  </conditionalFormatting>
  <conditionalFormatting sqref="J2:N27">
    <cfRule type="cellIs" dxfId="320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O39"/>
  <sheetViews>
    <sheetView topLeftCell="F1" workbookViewId="0">
      <selection activeCell="B1" sqref="B1:N1"/>
    </sheetView>
  </sheetViews>
  <sheetFormatPr baseColWidth="10" defaultRowHeight="15"/>
  <cols>
    <col min="1" max="1" width="13.7109375" bestFit="1" customWidth="1"/>
    <col min="2" max="2" width="14.140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45"/>
      <c r="B2" s="46" t="str">
        <f>'mes donnees'!E2</f>
        <v>RT 25 FARADWW</v>
      </c>
      <c r="C2" s="4"/>
      <c r="D2" s="1"/>
      <c r="E2" s="1"/>
      <c r="F2" s="1"/>
      <c r="G2" s="11">
        <f>SUM(C2:F2)</f>
        <v>0</v>
      </c>
      <c r="H2" s="11">
        <f>IF(B2="",0,SUMIF(achats!$D$2:$D$599,REFRIGERATEURS!B2,achats!$E$2:$E$599))</f>
        <v>0</v>
      </c>
      <c r="I2" s="11">
        <f>IF(B2="",0,SUMIF(ventes!$D$2:$D$563,REFRIGERATEURS!B2,ventes!$E$2:$E$563))</f>
        <v>0</v>
      </c>
      <c r="J2" s="11">
        <f>C2+IF($B2="",0,SUMIF(achats!$D$2:$D$599,REFRIGERATEURS!$B2,achats!H$2:H$599))-IF($B2="",0,SUMIF(ventes!$D$2:$D$563,REFRIGERATEURS!$B2,ventes!H$2:H$563))-SUMIFS('mouvement interne'!$D:$D,'mouvement interne'!$C:$C,REFRIGERATEURS!B2,'mouvement interne'!$E:$E,1)+SUMIFS('mouvement interne'!$D:$D,'mouvement interne'!$C:$C,REFRIGERATEURS!B2,'mouvement interne'!$F:$F,1)</f>
        <v>0</v>
      </c>
      <c r="K2" s="11">
        <f>D2+IF($B2="",0,SUMIF(achats!$D$2:$D$599,REFRIGERATEURS!$B2,achats!I$2:I$599))-IF($B2="",0,SUMIF(ventes!$D$2:$D$563,REFRIGERATEURS!$B2,ventes!I$2:I$563))-SUMIFS('mouvement interne'!$D:$D,'mouvement interne'!$C:$C,REFRIGERATEURS!B2,'mouvement interne'!$E:$E,2)+SUMIFS('mouvement interne'!$D:$D,'mouvement interne'!$C:$C,REFRIGERATEURS!B2,'mouvement interne'!$F:$F,2)</f>
        <v>0</v>
      </c>
      <c r="L2" s="11">
        <f>E2+IF($B2="",0,SUMIF(achats!$D$2:$D$599,REFRIGERATEURS!$B2,achats!J$2:J$599))-IF($B2="",0,SUMIF(ventes!$D$2:$D$563,REFRIGERATEURS!$B2,ventes!J$2:J$563))-SUMIFS('mouvement interne'!$D:$D,'mouvement interne'!$C:$C,REFRIGERATEURS!B2,'mouvement interne'!$E:$E,3)+SUMIFS('mouvement interne'!$D:$D,'mouvement interne'!$C:$C,REFRIGERATEURS!B2,'mouvement interne'!$F:$F,3)</f>
        <v>0</v>
      </c>
      <c r="M2" s="11">
        <f>F2+IF($B2="",0,SUMIF(achats!$D$2:$D$599,REFRIGERATEURS!$B2,achats!K$2:K$599))-IF($B2="",0,SUMIF(ventes!$D$2:$D$563,REFRIGERATEURS!$B2,ventes!K$2:K$563))-SUMIFS('mouvement interne'!$D:$D,'mouvement interne'!$C:$C,REFRIGERATEURS!B2,'mouvement interne'!$E:$E,4)+SUMIFS('mouvement interne'!$D:$D,'mouvement interne'!$C:$C,REFRIGERATEURS!B2,'mouvement interne'!$F:$F,4)</f>
        <v>0</v>
      </c>
      <c r="N2" s="11">
        <f>SUM(J2:M2)</f>
        <v>0</v>
      </c>
    </row>
    <row r="3" spans="1:15">
      <c r="A3" s="45"/>
      <c r="B3" s="46" t="str">
        <f>'mes donnees'!E3</f>
        <v>RT 25 FARADSA</v>
      </c>
      <c r="C3" s="4">
        <v>4</v>
      </c>
      <c r="D3" s="1"/>
      <c r="E3" s="1"/>
      <c r="F3" s="1"/>
      <c r="G3" s="11">
        <f t="shared" ref="G3:G38" si="0">SUM(C3:F3)</f>
        <v>4</v>
      </c>
      <c r="H3" s="11">
        <f>IF(B3="",0,SUMIF(achats!$D$2:$D$599,REFRIGERATEURS!B3,achats!$E$2:$E$599))</f>
        <v>14</v>
      </c>
      <c r="I3" s="11">
        <f>IF(B3="",0,SUMIF(ventes!$D$2:$D$563,REFRIGERATEURS!B3,ventes!$E$2:$E$563))</f>
        <v>7</v>
      </c>
      <c r="J3" s="11">
        <f>C3+IF($B3="",0,SUMIF(achats!$D$2:$D$599,REFRIGERATEURS!$B3,achats!H$2:H$599))-IF($B3="",0,SUMIF(ventes!$D$2:$D$563,REFRIGERATEURS!$B3,ventes!H$2:H$563))-SUMIFS('mouvement interne'!$D:$D,'mouvement interne'!$C:$C,REFRIGERATEURS!B3,'mouvement interne'!$E:$E,1)+SUMIFS('mouvement interne'!$D:$D,'mouvement interne'!$C:$C,REFRIGERATEURS!B3,'mouvement interne'!$F:$F,1)</f>
        <v>11</v>
      </c>
      <c r="K3" s="11">
        <f>D3+IF($B3="",0,SUMIF(achats!$D$2:$D$599,REFRIGERATEURS!$B3,achats!I$2:I$599))-IF($B3="",0,SUMIF(ventes!$D$2:$D$563,REFRIGERATEURS!$B3,ventes!I$2:I$563))-SUMIFS('mouvement interne'!$D:$D,'mouvement interne'!$C:$C,REFRIGERATEURS!B3,'mouvement interne'!$E:$E,2)+SUMIFS('mouvement interne'!$D:$D,'mouvement interne'!$C:$C,REFRIGERATEURS!B3,'mouvement interne'!$F:$F,2)</f>
        <v>0</v>
      </c>
      <c r="L3" s="11">
        <f>E3+IF($B3="",0,SUMIF(achats!$D$2:$D$599,REFRIGERATEURS!$B3,achats!J$2:J$599))-IF($B3="",0,SUMIF(ventes!$D$2:$D$563,REFRIGERATEURS!$B3,ventes!J$2:J$563))-SUMIFS('mouvement interne'!$D:$D,'mouvement interne'!$C:$C,REFRIGERATEURS!B3,'mouvement interne'!$E:$E,3)+SUMIFS('mouvement interne'!$D:$D,'mouvement interne'!$C:$C,REFRIGERATEURS!B3,'mouvement interne'!$F:$F,3)</f>
        <v>0</v>
      </c>
      <c r="M3" s="11">
        <f>F3+IF($B3="",0,SUMIF(achats!$D$2:$D$599,REFRIGERATEURS!$B3,achats!K$2:K$599))-IF($B3="",0,SUMIF(ventes!$D$2:$D$563,REFRIGERATEURS!$B3,ventes!K$2:K$563))-SUMIFS('mouvement interne'!$D:$D,'mouvement interne'!$C:$C,REFRIGERATEURS!B3,'mouvement interne'!$E:$E,4)+SUMIFS('mouvement interne'!$D:$D,'mouvement interne'!$C:$C,REFRIGERATEURS!B3,'mouvement interne'!$F:$F,4)</f>
        <v>0</v>
      </c>
      <c r="N3" s="11">
        <f t="shared" ref="N3:N38" si="1">SUM(J3:M3)</f>
        <v>11</v>
      </c>
    </row>
    <row r="4" spans="1:15">
      <c r="A4" s="45"/>
      <c r="B4" s="46" t="str">
        <f>'mes donnees'!E4</f>
        <v>RT-29FARADSA</v>
      </c>
      <c r="C4" s="4"/>
      <c r="D4" s="1"/>
      <c r="E4" s="1"/>
      <c r="F4" s="1"/>
      <c r="G4" s="11">
        <f t="shared" si="0"/>
        <v>0</v>
      </c>
      <c r="H4" s="11">
        <f>IF(B4="",0,SUMIF(achats!$D$2:$D$599,REFRIGERATEURS!B4,achats!$E$2:$E$599))</f>
        <v>0</v>
      </c>
      <c r="I4" s="11">
        <f>IF(B4="",0,SUMIF(ventes!$D$2:$D$563,REFRIGERATEURS!B4,ventes!$E$2:$E$563))</f>
        <v>0</v>
      </c>
      <c r="J4" s="11">
        <f>C4+IF($B4="",0,SUMIF(achats!$D$2:$D$599,REFRIGERATEURS!$B4,achats!H$2:H$599))-IF($B4="",0,SUMIF(ventes!$D$2:$D$563,REFRIGERATEURS!$B4,ventes!H$2:H$563))-SUMIFS('mouvement interne'!$D:$D,'mouvement interne'!$C:$C,REFRIGERATEURS!B4,'mouvement interne'!$E:$E,1)+SUMIFS('mouvement interne'!$D:$D,'mouvement interne'!$C:$C,REFRIGERATEURS!B4,'mouvement interne'!$F:$F,1)</f>
        <v>0</v>
      </c>
      <c r="K4" s="11">
        <f>D4+IF($B4="",0,SUMIF(achats!$D$2:$D$599,REFRIGERATEURS!$B4,achats!I$2:I$599))-IF($B4="",0,SUMIF(ventes!$D$2:$D$563,REFRIGERATEURS!$B4,ventes!I$2:I$563))-SUMIFS('mouvement interne'!$D:$D,'mouvement interne'!$C:$C,REFRIGERATEURS!B4,'mouvement interne'!$E:$E,2)+SUMIFS('mouvement interne'!$D:$D,'mouvement interne'!$C:$C,REFRIGERATEURS!B4,'mouvement interne'!$F:$F,2)</f>
        <v>0</v>
      </c>
      <c r="L4" s="11">
        <f>E4+IF($B4="",0,SUMIF(achats!$D$2:$D$599,REFRIGERATEURS!$B4,achats!J$2:J$599))-IF($B4="",0,SUMIF(ventes!$D$2:$D$563,REFRIGERATEURS!$B4,ventes!J$2:J$563))-SUMIFS('mouvement interne'!$D:$D,'mouvement interne'!$C:$C,REFRIGERATEURS!B4,'mouvement interne'!$E:$E,3)+SUMIFS('mouvement interne'!$D:$D,'mouvement interne'!$C:$C,REFRIGERATEURS!B4,'mouvement interne'!$F:$F,3)</f>
        <v>0</v>
      </c>
      <c r="M4" s="11">
        <f>F4+IF($B4="",0,SUMIF(achats!$D$2:$D$599,REFRIGERATEURS!$B4,achats!K$2:K$599))-IF($B4="",0,SUMIF(ventes!$D$2:$D$563,REFRIGERATEURS!$B4,ventes!K$2:K$563))-SUMIFS('mouvement interne'!$D:$D,'mouvement interne'!$C:$C,REFRIGERATEURS!B4,'mouvement interne'!$E:$E,4)+SUMIFS('mouvement interne'!$D:$D,'mouvement interne'!$C:$C,REFRIGERATEURS!B4,'mouvement interne'!$F:$F,4)</f>
        <v>0</v>
      </c>
      <c r="N4" s="11">
        <f t="shared" si="1"/>
        <v>0</v>
      </c>
    </row>
    <row r="5" spans="1:15">
      <c r="A5" s="45"/>
      <c r="B5" s="46" t="str">
        <f>'mes donnees'!E5</f>
        <v>RT-29FARADWW</v>
      </c>
      <c r="C5" s="4">
        <v>7</v>
      </c>
      <c r="D5" s="1"/>
      <c r="E5" s="1"/>
      <c r="F5" s="1"/>
      <c r="G5" s="11">
        <f t="shared" si="0"/>
        <v>7</v>
      </c>
      <c r="H5" s="11">
        <f>IF(B5="",0,SUMIF(achats!$D$2:$D$599,REFRIGERATEURS!B5,achats!$E$2:$E$599))</f>
        <v>0</v>
      </c>
      <c r="I5" s="11">
        <f>IF(B5="",0,SUMIF(ventes!$D$2:$D$563,REFRIGERATEURS!B5,ventes!$E$2:$E$563))</f>
        <v>3</v>
      </c>
      <c r="J5" s="11">
        <f>C5+IF($B5="",0,SUMIF(achats!$D$2:$D$599,REFRIGERATEURS!$B5,achats!H$2:H$599))-IF($B5="",0,SUMIF(ventes!$D$2:$D$563,REFRIGERATEURS!$B5,ventes!H$2:H$563))-SUMIFS('mouvement interne'!$D:$D,'mouvement interne'!$C:$C,REFRIGERATEURS!B5,'mouvement interne'!$E:$E,1)+SUMIFS('mouvement interne'!$D:$D,'mouvement interne'!$C:$C,REFRIGERATEURS!B5,'mouvement interne'!$F:$F,1)</f>
        <v>4</v>
      </c>
      <c r="K5" s="11">
        <f>D5+IF($B5="",0,SUMIF(achats!$D$2:$D$599,REFRIGERATEURS!$B5,achats!I$2:I$599))-IF($B5="",0,SUMIF(ventes!$D$2:$D$563,REFRIGERATEURS!$B5,ventes!I$2:I$563))-SUMIFS('mouvement interne'!$D:$D,'mouvement interne'!$C:$C,REFRIGERATEURS!B5,'mouvement interne'!$E:$E,2)+SUMIFS('mouvement interne'!$D:$D,'mouvement interne'!$C:$C,REFRIGERATEURS!B5,'mouvement interne'!$F:$F,2)</f>
        <v>0</v>
      </c>
      <c r="L5" s="11">
        <f>E5+IF($B5="",0,SUMIF(achats!$D$2:$D$599,REFRIGERATEURS!$B5,achats!J$2:J$599))-IF($B5="",0,SUMIF(ventes!$D$2:$D$563,REFRIGERATEURS!$B5,ventes!J$2:J$563))-SUMIFS('mouvement interne'!$D:$D,'mouvement interne'!$C:$C,REFRIGERATEURS!B5,'mouvement interne'!$E:$E,3)+SUMIFS('mouvement interne'!$D:$D,'mouvement interne'!$C:$C,REFRIGERATEURS!B5,'mouvement interne'!$F:$F,3)</f>
        <v>0</v>
      </c>
      <c r="M5" s="11">
        <f>F5+IF($B5="",0,SUMIF(achats!$D$2:$D$599,REFRIGERATEURS!$B5,achats!K$2:K$599))-IF($B5="",0,SUMIF(ventes!$D$2:$D$563,REFRIGERATEURS!$B5,ventes!K$2:K$563))-SUMIFS('mouvement interne'!$D:$D,'mouvement interne'!$C:$C,REFRIGERATEURS!B5,'mouvement interne'!$E:$E,4)+SUMIFS('mouvement interne'!$D:$D,'mouvement interne'!$C:$C,REFRIGERATEURS!B5,'mouvement interne'!$F:$F,4)</f>
        <v>0</v>
      </c>
      <c r="N5" s="11">
        <f t="shared" si="1"/>
        <v>4</v>
      </c>
    </row>
    <row r="6" spans="1:15">
      <c r="A6" s="45"/>
      <c r="B6" s="46" t="str">
        <f>'mes donnees'!E6</f>
        <v>RT-29FAJEDSA</v>
      </c>
      <c r="C6" s="4">
        <v>4</v>
      </c>
      <c r="D6" s="1">
        <v>53</v>
      </c>
      <c r="E6" s="1"/>
      <c r="F6" s="1"/>
      <c r="G6" s="11">
        <f t="shared" si="0"/>
        <v>57</v>
      </c>
      <c r="H6" s="11">
        <f>IF(B6="",0,SUMIF(achats!$D$2:$D$599,REFRIGERATEURS!B6,achats!$E$2:$E$599))</f>
        <v>0</v>
      </c>
      <c r="I6" s="11">
        <f>IF(B6="",0,SUMIF(ventes!$D$2:$D$563,REFRIGERATEURS!B6,ventes!$E$2:$E$563))</f>
        <v>15</v>
      </c>
      <c r="J6" s="11">
        <f>C6+IF($B6="",0,SUMIF(achats!$D$2:$D$599,REFRIGERATEURS!$B6,achats!H$2:H$599))-IF($B6="",0,SUMIF(ventes!$D$2:$D$563,REFRIGERATEURS!$B6,ventes!H$2:H$563))-SUMIFS('mouvement interne'!$D:$D,'mouvement interne'!$C:$C,REFRIGERATEURS!B6,'mouvement interne'!$E:$E,1)+SUMIFS('mouvement interne'!$D:$D,'mouvement interne'!$C:$C,REFRIGERATEURS!B6,'mouvement interne'!$F:$F,1)</f>
        <v>7</v>
      </c>
      <c r="K6" s="11">
        <f>D6+IF($B6="",0,SUMIF(achats!$D$2:$D$599,REFRIGERATEURS!$B6,achats!I$2:I$599))-IF($B6="",0,SUMIF(ventes!$D$2:$D$563,REFRIGERATEURS!$B6,ventes!I$2:I$563))-SUMIFS('mouvement interne'!$D:$D,'mouvement interne'!$C:$C,REFRIGERATEURS!B6,'mouvement interne'!$E:$E,2)+SUMIFS('mouvement interne'!$D:$D,'mouvement interne'!$C:$C,REFRIGERATEURS!B6,'mouvement interne'!$F:$F,2)</f>
        <v>35</v>
      </c>
      <c r="L6" s="11">
        <f>E6+IF($B6="",0,SUMIF(achats!$D$2:$D$599,REFRIGERATEURS!$B6,achats!J$2:J$599))-IF($B6="",0,SUMIF(ventes!$D$2:$D$563,REFRIGERATEURS!$B6,ventes!J$2:J$563))-SUMIFS('mouvement interne'!$D:$D,'mouvement interne'!$C:$C,REFRIGERATEURS!B6,'mouvement interne'!$E:$E,3)+SUMIFS('mouvement interne'!$D:$D,'mouvement interne'!$C:$C,REFRIGERATEURS!B6,'mouvement interne'!$F:$F,3)</f>
        <v>0</v>
      </c>
      <c r="M6" s="11">
        <f>F6+IF($B6="",0,SUMIF(achats!$D$2:$D$599,REFRIGERATEURS!$B6,achats!K$2:K$599))-IF($B6="",0,SUMIF(ventes!$D$2:$D$563,REFRIGERATEURS!$B6,ventes!K$2:K$563))-SUMIFS('mouvement interne'!$D:$D,'mouvement interne'!$C:$C,REFRIGERATEURS!B6,'mouvement interne'!$E:$E,4)+SUMIFS('mouvement interne'!$D:$D,'mouvement interne'!$C:$C,REFRIGERATEURS!B6,'mouvement interne'!$F:$F,4)</f>
        <v>0</v>
      </c>
      <c r="N6" s="11">
        <f t="shared" si="1"/>
        <v>42</v>
      </c>
    </row>
    <row r="7" spans="1:15">
      <c r="A7" s="45"/>
      <c r="B7" s="46" t="str">
        <f>'mes donnees'!E7</f>
        <v>RT-32FAJEDSA</v>
      </c>
      <c r="C7" s="4">
        <v>2</v>
      </c>
      <c r="D7" s="1">
        <v>4</v>
      </c>
      <c r="E7" s="1">
        <v>69</v>
      </c>
      <c r="F7" s="1"/>
      <c r="G7" s="11">
        <f t="shared" si="0"/>
        <v>75</v>
      </c>
      <c r="H7" s="11">
        <f>IF(B7="",0,SUMIF(achats!$D$2:$D$599,REFRIGERATEURS!B7,achats!$E$2:$E$599))</f>
        <v>0</v>
      </c>
      <c r="I7" s="11">
        <f>IF(B7="",0,SUMIF(ventes!$D$2:$D$563,REFRIGERATEURS!B7,ventes!$E$2:$E$563))</f>
        <v>1</v>
      </c>
      <c r="J7" s="11">
        <f>C7+IF($B7="",0,SUMIF(achats!$D$2:$D$599,REFRIGERATEURS!$B7,achats!H$2:H$599))-IF($B7="",0,SUMIF(ventes!$D$2:$D$563,REFRIGERATEURS!$B7,ventes!H$2:H$563))-SUMIFS('mouvement interne'!$D:$D,'mouvement interne'!$C:$C,REFRIGERATEURS!B7,'mouvement interne'!$E:$E,1)+SUMIFS('mouvement interne'!$D:$D,'mouvement interne'!$C:$C,REFRIGERATEURS!B7,'mouvement interne'!$F:$F,1)</f>
        <v>7</v>
      </c>
      <c r="K7" s="11">
        <f>D7+IF($B7="",0,SUMIF(achats!$D$2:$D$599,REFRIGERATEURS!$B7,achats!I$2:I$599))-IF($B7="",0,SUMIF(ventes!$D$2:$D$563,REFRIGERATEURS!$B7,ventes!I$2:I$563))-SUMIFS('mouvement interne'!$D:$D,'mouvement interne'!$C:$C,REFRIGERATEURS!B7,'mouvement interne'!$E:$E,2)+SUMIFS('mouvement interne'!$D:$D,'mouvement interne'!$C:$C,REFRIGERATEURS!B7,'mouvement interne'!$F:$F,2)</f>
        <v>3</v>
      </c>
      <c r="L7" s="11">
        <f>E7+IF($B7="",0,SUMIF(achats!$D$2:$D$599,REFRIGERATEURS!$B7,achats!J$2:J$599))-IF($B7="",0,SUMIF(ventes!$D$2:$D$563,REFRIGERATEURS!$B7,ventes!J$2:J$563))-SUMIFS('mouvement interne'!$D:$D,'mouvement interne'!$C:$C,REFRIGERATEURS!B7,'mouvement interne'!$E:$E,3)+SUMIFS('mouvement interne'!$D:$D,'mouvement interne'!$C:$C,REFRIGERATEURS!B7,'mouvement interne'!$F:$F,3)</f>
        <v>64</v>
      </c>
      <c r="M7" s="11">
        <f>F7+IF($B7="",0,SUMIF(achats!$D$2:$D$599,REFRIGERATEURS!$B7,achats!K$2:K$599))-IF($B7="",0,SUMIF(ventes!$D$2:$D$563,REFRIGERATEURS!$B7,ventes!K$2:K$563))-SUMIFS('mouvement interne'!$D:$D,'mouvement interne'!$C:$C,REFRIGERATEURS!B7,'mouvement interne'!$E:$E,4)+SUMIFS('mouvement interne'!$D:$D,'mouvement interne'!$C:$C,REFRIGERATEURS!B7,'mouvement interne'!$F:$F,4)</f>
        <v>0</v>
      </c>
      <c r="N7" s="11">
        <f t="shared" si="1"/>
        <v>74</v>
      </c>
    </row>
    <row r="8" spans="1:15">
      <c r="A8" s="45"/>
      <c r="B8" s="46" t="str">
        <f>'mes donnees'!E8</f>
        <v>RT-32FAJPDWW</v>
      </c>
      <c r="C8" s="4">
        <v>1</v>
      </c>
      <c r="D8" s="1"/>
      <c r="E8" s="1"/>
      <c r="F8" s="1"/>
      <c r="G8" s="11">
        <f t="shared" si="0"/>
        <v>1</v>
      </c>
      <c r="H8" s="11">
        <f>IF(B8="",0,SUMIF(achats!$D$2:$D$599,REFRIGERATEURS!B8,achats!$E$2:$E$599))</f>
        <v>0</v>
      </c>
      <c r="I8" s="11">
        <f>IF(B8="",0,SUMIF(ventes!$D$2:$D$563,REFRIGERATEURS!B8,ventes!$E$2:$E$563))</f>
        <v>0</v>
      </c>
      <c r="J8" s="11">
        <f>C8+IF($B8="",0,SUMIF(achats!$D$2:$D$599,REFRIGERATEURS!$B8,achats!H$2:H$599))-IF($B8="",0,SUMIF(ventes!$D$2:$D$563,REFRIGERATEURS!$B8,ventes!H$2:H$563))-SUMIFS('mouvement interne'!$D:$D,'mouvement interne'!$C:$C,REFRIGERATEURS!B8,'mouvement interne'!$E:$E,1)+SUMIFS('mouvement interne'!$D:$D,'mouvement interne'!$C:$C,REFRIGERATEURS!B8,'mouvement interne'!$F:$F,1)</f>
        <v>1</v>
      </c>
      <c r="K8" s="11">
        <f>D8+IF($B8="",0,SUMIF(achats!$D$2:$D$599,REFRIGERATEURS!$B8,achats!I$2:I$599))-IF($B8="",0,SUMIF(ventes!$D$2:$D$563,REFRIGERATEURS!$B8,ventes!I$2:I$563))-SUMIFS('mouvement interne'!$D:$D,'mouvement interne'!$C:$C,REFRIGERATEURS!B8,'mouvement interne'!$E:$E,2)+SUMIFS('mouvement interne'!$D:$D,'mouvement interne'!$C:$C,REFRIGERATEURS!B8,'mouvement interne'!$F:$F,2)</f>
        <v>0</v>
      </c>
      <c r="L8" s="11">
        <f>E8+IF($B8="",0,SUMIF(achats!$D$2:$D$599,REFRIGERATEURS!$B8,achats!J$2:J$599))-IF($B8="",0,SUMIF(ventes!$D$2:$D$563,REFRIGERATEURS!$B8,ventes!J$2:J$563))-SUMIFS('mouvement interne'!$D:$D,'mouvement interne'!$C:$C,REFRIGERATEURS!B8,'mouvement interne'!$E:$E,3)+SUMIFS('mouvement interne'!$D:$D,'mouvement interne'!$C:$C,REFRIGERATEURS!B8,'mouvement interne'!$F:$F,3)</f>
        <v>0</v>
      </c>
      <c r="M8" s="11">
        <f>F8+IF($B8="",0,SUMIF(achats!$D$2:$D$599,REFRIGERATEURS!$B8,achats!K$2:K$599))-IF($B8="",0,SUMIF(ventes!$D$2:$D$563,REFRIGERATEURS!$B8,ventes!K$2:K$563))-SUMIFS('mouvement interne'!$D:$D,'mouvement interne'!$C:$C,REFRIGERATEURS!B8,'mouvement interne'!$E:$E,4)+SUMIFS('mouvement interne'!$D:$D,'mouvement interne'!$C:$C,REFRIGERATEURS!B8,'mouvement interne'!$F:$F,4)</f>
        <v>0</v>
      </c>
      <c r="N8" s="11">
        <f t="shared" si="1"/>
        <v>1</v>
      </c>
    </row>
    <row r="9" spans="1:15">
      <c r="A9" s="45"/>
      <c r="B9" s="46" t="str">
        <f>'mes donnees'!E9</f>
        <v>RT-35FAJEDSA</v>
      </c>
      <c r="C9" s="4">
        <v>3</v>
      </c>
      <c r="D9" s="1"/>
      <c r="E9" s="1">
        <v>12</v>
      </c>
      <c r="F9" s="1"/>
      <c r="G9" s="11">
        <f t="shared" si="0"/>
        <v>15</v>
      </c>
      <c r="H9" s="11">
        <f>IF(B9="",0,SUMIF(achats!$D$2:$D$599,REFRIGERATEURS!B9,achats!$E$2:$E$599))</f>
        <v>0</v>
      </c>
      <c r="I9" s="11">
        <f>IF(B9="",0,SUMIF(ventes!$D$2:$D$563,REFRIGERATEURS!B9,ventes!$E$2:$E$563))</f>
        <v>2</v>
      </c>
      <c r="J9" s="11">
        <f>C9+IF($B9="",0,SUMIF(achats!$D$2:$D$599,REFRIGERATEURS!$B9,achats!H$2:H$599))-IF($B9="",0,SUMIF(ventes!$D$2:$D$563,REFRIGERATEURS!$B9,ventes!H$2:H$563))-SUMIFS('mouvement interne'!$D:$D,'mouvement interne'!$C:$C,REFRIGERATEURS!B9,'mouvement interne'!$E:$E,1)+SUMIFS('mouvement interne'!$D:$D,'mouvement interne'!$C:$C,REFRIGERATEURS!B9,'mouvement interne'!$F:$F,1)</f>
        <v>6</v>
      </c>
      <c r="K9" s="11">
        <f>D9+IF($B9="",0,SUMIF(achats!$D$2:$D$599,REFRIGERATEURS!$B9,achats!I$2:I$599))-IF($B9="",0,SUMIF(ventes!$D$2:$D$563,REFRIGERATEURS!$B9,ventes!I$2:I$563))-SUMIFS('mouvement interne'!$D:$D,'mouvement interne'!$C:$C,REFRIGERATEURS!B9,'mouvement interne'!$E:$E,2)+SUMIFS('mouvement interne'!$D:$D,'mouvement interne'!$C:$C,REFRIGERATEURS!B9,'mouvement interne'!$F:$F,2)</f>
        <v>0</v>
      </c>
      <c r="L9" s="11">
        <f>E9+IF($B9="",0,SUMIF(achats!$D$2:$D$599,REFRIGERATEURS!$B9,achats!J$2:J$599))-IF($B9="",0,SUMIF(ventes!$D$2:$D$563,REFRIGERATEURS!$B9,ventes!J$2:J$563))-SUMIFS('mouvement interne'!$D:$D,'mouvement interne'!$C:$C,REFRIGERATEURS!B9,'mouvement interne'!$E:$E,3)+SUMIFS('mouvement interne'!$D:$D,'mouvement interne'!$C:$C,REFRIGERATEURS!B9,'mouvement interne'!$F:$F,3)</f>
        <v>7</v>
      </c>
      <c r="M9" s="11">
        <f>F9+IF($B9="",0,SUMIF(achats!$D$2:$D$599,REFRIGERATEURS!$B9,achats!K$2:K$599))-IF($B9="",0,SUMIF(ventes!$D$2:$D$563,REFRIGERATEURS!$B9,ventes!K$2:K$563))-SUMIFS('mouvement interne'!$D:$D,'mouvement interne'!$C:$C,REFRIGERATEURS!B9,'mouvement interne'!$E:$E,4)+SUMIFS('mouvement interne'!$D:$D,'mouvement interne'!$C:$C,REFRIGERATEURS!B9,'mouvement interne'!$F:$F,4)</f>
        <v>0</v>
      </c>
      <c r="N9" s="11">
        <f t="shared" si="1"/>
        <v>13</v>
      </c>
    </row>
    <row r="10" spans="1:15">
      <c r="A10" s="45"/>
      <c r="B10" s="46" t="str">
        <f>'mes donnees'!E10</f>
        <v>RT-35FAJPDWW</v>
      </c>
      <c r="C10" s="4"/>
      <c r="D10" s="1"/>
      <c r="E10" s="1"/>
      <c r="F10" s="1"/>
      <c r="G10" s="11">
        <f t="shared" si="0"/>
        <v>0</v>
      </c>
      <c r="H10" s="11">
        <f>IF(B10="",0,SUMIF(achats!$D$2:$D$599,REFRIGERATEURS!B10,achats!$E$2:$E$599))</f>
        <v>0</v>
      </c>
      <c r="I10" s="11">
        <f>IF(B10="",0,SUMIF(ventes!$D$2:$D$563,REFRIGERATEURS!B10,ventes!$E$2:$E$563))</f>
        <v>0</v>
      </c>
      <c r="J10" s="11">
        <f>C10+IF($B10="",0,SUMIF(achats!$D$2:$D$599,REFRIGERATEURS!$B10,achats!H$2:H$599))-IF($B10="",0,SUMIF(ventes!$D$2:$D$563,REFRIGERATEURS!$B10,ventes!H$2:H$563))-SUMIFS('mouvement interne'!$D:$D,'mouvement interne'!$C:$C,REFRIGERATEURS!B10,'mouvement interne'!$E:$E,1)+SUMIFS('mouvement interne'!$D:$D,'mouvement interne'!$C:$C,REFRIGERATEURS!B10,'mouvement interne'!$F:$F,1)</f>
        <v>0</v>
      </c>
      <c r="K10" s="11">
        <f>D10+IF($B10="",0,SUMIF(achats!$D$2:$D$599,REFRIGERATEURS!$B10,achats!I$2:I$599))-IF($B10="",0,SUMIF(ventes!$D$2:$D$563,REFRIGERATEURS!$B10,ventes!I$2:I$563))-SUMIFS('mouvement interne'!$D:$D,'mouvement interne'!$C:$C,REFRIGERATEURS!B10,'mouvement interne'!$E:$E,2)+SUMIFS('mouvement interne'!$D:$D,'mouvement interne'!$C:$C,REFRIGERATEURS!B10,'mouvement interne'!$F:$F,2)</f>
        <v>0</v>
      </c>
      <c r="L10" s="11">
        <f>E10+IF($B10="",0,SUMIF(achats!$D$2:$D$599,REFRIGERATEURS!$B10,achats!J$2:J$599))-IF($B10="",0,SUMIF(ventes!$D$2:$D$563,REFRIGERATEURS!$B10,ventes!J$2:J$563))-SUMIFS('mouvement interne'!$D:$D,'mouvement interne'!$C:$C,REFRIGERATEURS!B10,'mouvement interne'!$E:$E,3)+SUMIFS('mouvement interne'!$D:$D,'mouvement interne'!$C:$C,REFRIGERATEURS!B10,'mouvement interne'!$F:$F,3)</f>
        <v>0</v>
      </c>
      <c r="M10" s="11">
        <f>F10+IF($B10="",0,SUMIF(achats!$D$2:$D$599,REFRIGERATEURS!$B10,achats!K$2:K$599))-IF($B10="",0,SUMIF(ventes!$D$2:$D$563,REFRIGERATEURS!$B10,ventes!K$2:K$563))-SUMIFS('mouvement interne'!$D:$D,'mouvement interne'!$C:$C,REFRIGERATEURS!B10,'mouvement interne'!$E:$E,4)+SUMIFS('mouvement interne'!$D:$D,'mouvement interne'!$C:$C,REFRIGERATEURS!B10,'mouvement interne'!$F:$F,4)</f>
        <v>0</v>
      </c>
      <c r="N10" s="11">
        <f t="shared" si="1"/>
        <v>0</v>
      </c>
    </row>
    <row r="11" spans="1:15">
      <c r="A11" s="45"/>
      <c r="B11" s="46" t="str">
        <f>'mes donnees'!E11</f>
        <v>RT- 37GKSW</v>
      </c>
      <c r="C11" s="4"/>
      <c r="D11" s="1"/>
      <c r="E11" s="1"/>
      <c r="F11" s="1"/>
      <c r="G11" s="11">
        <f t="shared" si="0"/>
        <v>0</v>
      </c>
      <c r="H11" s="11">
        <f>IF(B11="",0,SUMIF(achats!$D$2:$D$599,REFRIGERATEURS!B11,achats!$E$2:$E$599))</f>
        <v>0</v>
      </c>
      <c r="I11" s="11">
        <f>IF(B11="",0,SUMIF(ventes!$D$2:$D$563,REFRIGERATEURS!B11,ventes!$E$2:$E$563))</f>
        <v>0</v>
      </c>
      <c r="J11" s="11">
        <f>C11+IF($B11="",0,SUMIF(achats!$D$2:$D$599,REFRIGERATEURS!$B11,achats!H$2:H$599))-IF($B11="",0,SUMIF(ventes!$D$2:$D$563,REFRIGERATEURS!$B11,ventes!H$2:H$563))-SUMIFS('mouvement interne'!$D:$D,'mouvement interne'!$C:$C,REFRIGERATEURS!B11,'mouvement interne'!$E:$E,1)+SUMIFS('mouvement interne'!$D:$D,'mouvement interne'!$C:$C,REFRIGERATEURS!B11,'mouvement interne'!$F:$F,1)</f>
        <v>0</v>
      </c>
      <c r="K11" s="11">
        <f>D11+IF($B11="",0,SUMIF(achats!$D$2:$D$599,REFRIGERATEURS!$B11,achats!I$2:I$599))-IF($B11="",0,SUMIF(ventes!$D$2:$D$563,REFRIGERATEURS!$B11,ventes!I$2:I$563))-SUMIFS('mouvement interne'!$D:$D,'mouvement interne'!$C:$C,REFRIGERATEURS!B11,'mouvement interne'!$E:$E,2)+SUMIFS('mouvement interne'!$D:$D,'mouvement interne'!$C:$C,REFRIGERATEURS!B11,'mouvement interne'!$F:$F,2)</f>
        <v>0</v>
      </c>
      <c r="L11" s="11">
        <f>E11+IF($B11="",0,SUMIF(achats!$D$2:$D$599,REFRIGERATEURS!$B11,achats!J$2:J$599))-IF($B11="",0,SUMIF(ventes!$D$2:$D$563,REFRIGERATEURS!$B11,ventes!J$2:J$563))-SUMIFS('mouvement interne'!$D:$D,'mouvement interne'!$C:$C,REFRIGERATEURS!B11,'mouvement interne'!$E:$E,3)+SUMIFS('mouvement interne'!$D:$D,'mouvement interne'!$C:$C,REFRIGERATEURS!B11,'mouvement interne'!$F:$F,3)</f>
        <v>0</v>
      </c>
      <c r="M11" s="11">
        <f>F11+IF($B11="",0,SUMIF(achats!$D$2:$D$599,REFRIGERATEURS!$B11,achats!K$2:K$599))-IF($B11="",0,SUMIF(ventes!$D$2:$D$563,REFRIGERATEURS!$B11,ventes!K$2:K$563))-SUMIFS('mouvement interne'!$D:$D,'mouvement interne'!$C:$C,REFRIGERATEURS!B11,'mouvement interne'!$E:$E,4)+SUMIFS('mouvement interne'!$D:$D,'mouvement interne'!$C:$C,REFRIGERATEURS!B11,'mouvement interne'!$F:$F,4)</f>
        <v>0</v>
      </c>
      <c r="N11" s="11">
        <f t="shared" si="1"/>
        <v>0</v>
      </c>
    </row>
    <row r="12" spans="1:15">
      <c r="A12" s="45"/>
      <c r="B12" s="46" t="str">
        <f>'mes donnees'!E12</f>
        <v>RT-37GKMG</v>
      </c>
      <c r="C12" s="4"/>
      <c r="D12" s="1"/>
      <c r="E12" s="1"/>
      <c r="F12" s="1"/>
      <c r="G12" s="11">
        <f t="shared" si="0"/>
        <v>0</v>
      </c>
      <c r="H12" s="11">
        <f>IF(B12="",0,SUMIF(achats!$D$2:$D$599,REFRIGERATEURS!B12,achats!$E$2:$E$599))</f>
        <v>0</v>
      </c>
      <c r="I12" s="11">
        <f>IF(B12="",0,SUMIF(ventes!$D$2:$D$563,REFRIGERATEURS!B12,ventes!$E$2:$E$563))</f>
        <v>0</v>
      </c>
      <c r="J12" s="11">
        <f>C12+IF($B12="",0,SUMIF(achats!$D$2:$D$599,REFRIGERATEURS!$B12,achats!H$2:H$599))-IF($B12="",0,SUMIF(ventes!$D$2:$D$563,REFRIGERATEURS!$B12,ventes!H$2:H$563))-SUMIFS('mouvement interne'!$D:$D,'mouvement interne'!$C:$C,REFRIGERATEURS!B12,'mouvement interne'!$E:$E,1)+SUMIFS('mouvement interne'!$D:$D,'mouvement interne'!$C:$C,REFRIGERATEURS!B12,'mouvement interne'!$F:$F,1)</f>
        <v>0</v>
      </c>
      <c r="K12" s="11">
        <f>D12+IF($B12="",0,SUMIF(achats!$D$2:$D$599,REFRIGERATEURS!$B12,achats!I$2:I$599))-IF($B12="",0,SUMIF(ventes!$D$2:$D$563,REFRIGERATEURS!$B12,ventes!I$2:I$563))-SUMIFS('mouvement interne'!$D:$D,'mouvement interne'!$C:$C,REFRIGERATEURS!B12,'mouvement interne'!$E:$E,2)+SUMIFS('mouvement interne'!$D:$D,'mouvement interne'!$C:$C,REFRIGERATEURS!B12,'mouvement interne'!$F:$F,2)</f>
        <v>0</v>
      </c>
      <c r="L12" s="11">
        <f>E12+IF($B12="",0,SUMIF(achats!$D$2:$D$599,REFRIGERATEURS!$B12,achats!J$2:J$599))-IF($B12="",0,SUMIF(ventes!$D$2:$D$563,REFRIGERATEURS!$B12,ventes!J$2:J$563))-SUMIFS('mouvement interne'!$D:$D,'mouvement interne'!$C:$C,REFRIGERATEURS!B12,'mouvement interne'!$E:$E,3)+SUMIFS('mouvement interne'!$D:$D,'mouvement interne'!$C:$C,REFRIGERATEURS!B12,'mouvement interne'!$F:$F,3)</f>
        <v>0</v>
      </c>
      <c r="M12" s="11">
        <f>F12+IF($B12="",0,SUMIF(achats!$D$2:$D$599,REFRIGERATEURS!$B12,achats!K$2:K$599))-IF($B12="",0,SUMIF(ventes!$D$2:$D$563,REFRIGERATEURS!$B12,ventes!K$2:K$563))-SUMIFS('mouvement interne'!$D:$D,'mouvement interne'!$C:$C,REFRIGERATEURS!B12,'mouvement interne'!$E:$E,4)+SUMIFS('mouvement interne'!$D:$D,'mouvement interne'!$C:$C,REFRIGERATEURS!B12,'mouvement interne'!$F:$F,4)</f>
        <v>0</v>
      </c>
      <c r="N12" s="11">
        <f t="shared" si="1"/>
        <v>0</v>
      </c>
    </row>
    <row r="13" spans="1:15">
      <c r="A13" s="45"/>
      <c r="B13" s="46" t="str">
        <f>'mes donnees'!E13</f>
        <v>RT-38FAJPDWW</v>
      </c>
      <c r="C13" s="4">
        <v>6</v>
      </c>
      <c r="D13" s="1"/>
      <c r="E13" s="1"/>
      <c r="F13" s="1"/>
      <c r="G13" s="11">
        <f t="shared" si="0"/>
        <v>6</v>
      </c>
      <c r="H13" s="11">
        <f>IF(B13="",0,SUMIF(achats!$D$2:$D$599,REFRIGERATEURS!B13,achats!$E$2:$E$599))</f>
        <v>0</v>
      </c>
      <c r="I13" s="11">
        <f>IF(B13="",0,SUMIF(ventes!$D$2:$D$563,REFRIGERATEURS!B13,ventes!$E$2:$E$563))</f>
        <v>1</v>
      </c>
      <c r="J13" s="11">
        <f>C13+IF($B13="",0,SUMIF(achats!$D$2:$D$599,REFRIGERATEURS!$B13,achats!H$2:H$599))-IF($B13="",0,SUMIF(ventes!$D$2:$D$563,REFRIGERATEURS!$B13,ventes!H$2:H$563))-SUMIFS('mouvement interne'!$D:$D,'mouvement interne'!$C:$C,REFRIGERATEURS!B13,'mouvement interne'!$E:$E,1)+SUMIFS('mouvement interne'!$D:$D,'mouvement interne'!$C:$C,REFRIGERATEURS!B13,'mouvement interne'!$F:$F,1)</f>
        <v>5</v>
      </c>
      <c r="K13" s="11">
        <f>D13+IF($B13="",0,SUMIF(achats!$D$2:$D$599,REFRIGERATEURS!$B13,achats!I$2:I$599))-IF($B13="",0,SUMIF(ventes!$D$2:$D$563,REFRIGERATEURS!$B13,ventes!I$2:I$563))-SUMIFS('mouvement interne'!$D:$D,'mouvement interne'!$C:$C,REFRIGERATEURS!B13,'mouvement interne'!$E:$E,2)+SUMIFS('mouvement interne'!$D:$D,'mouvement interne'!$C:$C,REFRIGERATEURS!B13,'mouvement interne'!$F:$F,2)</f>
        <v>0</v>
      </c>
      <c r="L13" s="11">
        <f>E13+IF($B13="",0,SUMIF(achats!$D$2:$D$599,REFRIGERATEURS!$B13,achats!J$2:J$599))-IF($B13="",0,SUMIF(ventes!$D$2:$D$563,REFRIGERATEURS!$B13,ventes!J$2:J$563))-SUMIFS('mouvement interne'!$D:$D,'mouvement interne'!$C:$C,REFRIGERATEURS!B13,'mouvement interne'!$E:$E,3)+SUMIFS('mouvement interne'!$D:$D,'mouvement interne'!$C:$C,REFRIGERATEURS!B13,'mouvement interne'!$F:$F,3)</f>
        <v>0</v>
      </c>
      <c r="M13" s="11">
        <f>F13+IF($B13="",0,SUMIF(achats!$D$2:$D$599,REFRIGERATEURS!$B13,achats!K$2:K$599))-IF($B13="",0,SUMIF(ventes!$D$2:$D$563,REFRIGERATEURS!$B13,ventes!K$2:K$563))-SUMIFS('mouvement interne'!$D:$D,'mouvement interne'!$C:$C,REFRIGERATEURS!B13,'mouvement interne'!$E:$E,4)+SUMIFS('mouvement interne'!$D:$D,'mouvement interne'!$C:$C,REFRIGERATEURS!B13,'mouvement interne'!$F:$F,4)</f>
        <v>0</v>
      </c>
      <c r="N13" s="11">
        <f t="shared" si="1"/>
        <v>5</v>
      </c>
    </row>
    <row r="14" spans="1:15">
      <c r="A14" s="45"/>
      <c r="B14" s="46" t="str">
        <f>'mes donnees'!E14</f>
        <v>RT-38FDJEDSA</v>
      </c>
      <c r="C14" s="4">
        <v>6</v>
      </c>
      <c r="D14" s="1"/>
      <c r="E14" s="1"/>
      <c r="F14" s="1"/>
      <c r="G14" s="11">
        <f t="shared" si="0"/>
        <v>6</v>
      </c>
      <c r="H14" s="11">
        <f>IF(B14="",0,SUMIF(achats!$D$2:$D$599,REFRIGERATEURS!B14,achats!$E$2:$E$599))</f>
        <v>0</v>
      </c>
      <c r="I14" s="11">
        <f>IF(B14="",0,SUMIF(ventes!$D$2:$D$563,REFRIGERATEURS!B14,ventes!$E$2:$E$563))</f>
        <v>0</v>
      </c>
      <c r="J14" s="11">
        <f>C14+IF($B14="",0,SUMIF(achats!$D$2:$D$599,REFRIGERATEURS!$B14,achats!H$2:H$599))-IF($B14="",0,SUMIF(ventes!$D$2:$D$563,REFRIGERATEURS!$B14,ventes!H$2:H$563))-SUMIFS('mouvement interne'!$D:$D,'mouvement interne'!$C:$C,REFRIGERATEURS!B14,'mouvement interne'!$E:$E,1)+SUMIFS('mouvement interne'!$D:$D,'mouvement interne'!$C:$C,REFRIGERATEURS!B14,'mouvement interne'!$F:$F,1)</f>
        <v>6</v>
      </c>
      <c r="K14" s="11">
        <f>D14+IF($B14="",0,SUMIF(achats!$D$2:$D$599,REFRIGERATEURS!$B14,achats!I$2:I$599))-IF($B14="",0,SUMIF(ventes!$D$2:$D$563,REFRIGERATEURS!$B14,ventes!I$2:I$563))-SUMIFS('mouvement interne'!$D:$D,'mouvement interne'!$C:$C,REFRIGERATEURS!B14,'mouvement interne'!$E:$E,2)+SUMIFS('mouvement interne'!$D:$D,'mouvement interne'!$C:$C,REFRIGERATEURS!B14,'mouvement interne'!$F:$F,2)</f>
        <v>0</v>
      </c>
      <c r="L14" s="11">
        <f>E14+IF($B14="",0,SUMIF(achats!$D$2:$D$599,REFRIGERATEURS!$B14,achats!J$2:J$599))-IF($B14="",0,SUMIF(ventes!$D$2:$D$563,REFRIGERATEURS!$B14,ventes!J$2:J$563))-SUMIFS('mouvement interne'!$D:$D,'mouvement interne'!$C:$C,REFRIGERATEURS!B14,'mouvement interne'!$E:$E,3)+SUMIFS('mouvement interne'!$D:$D,'mouvement interne'!$C:$C,REFRIGERATEURS!B14,'mouvement interne'!$F:$F,3)</f>
        <v>0</v>
      </c>
      <c r="M14" s="11">
        <f>F14+IF($B14="",0,SUMIF(achats!$D$2:$D$599,REFRIGERATEURS!$B14,achats!K$2:K$599))-IF($B14="",0,SUMIF(ventes!$D$2:$D$563,REFRIGERATEURS!$B14,ventes!K$2:K$563))-SUMIFS('mouvement interne'!$D:$D,'mouvement interne'!$C:$C,REFRIGERATEURS!B14,'mouvement interne'!$E:$E,4)+SUMIFS('mouvement interne'!$D:$D,'mouvement interne'!$C:$C,REFRIGERATEURS!B14,'mouvement interne'!$F:$F,4)</f>
        <v>0</v>
      </c>
      <c r="N14" s="11">
        <f t="shared" si="1"/>
        <v>6</v>
      </c>
    </row>
    <row r="15" spans="1:15">
      <c r="A15" s="45"/>
      <c r="B15" s="46" t="str">
        <f>'mes donnees'!E15</f>
        <v>RT-38FAJEDSA</v>
      </c>
      <c r="C15" s="4"/>
      <c r="D15" s="1"/>
      <c r="E15" s="1"/>
      <c r="F15" s="1"/>
      <c r="G15" s="11">
        <f t="shared" si="0"/>
        <v>0</v>
      </c>
      <c r="H15" s="11">
        <f>IF(B15="",0,SUMIF(achats!$D$2:$D$599,REFRIGERATEURS!B15,achats!$E$2:$E$599))</f>
        <v>11</v>
      </c>
      <c r="I15" s="11">
        <f>IF(B15="",0,SUMIF(ventes!$D$2:$D$563,REFRIGERATEURS!B15,ventes!$E$2:$E$563))</f>
        <v>3</v>
      </c>
      <c r="J15" s="11">
        <f>C15+IF($B15="",0,SUMIF(achats!$D$2:$D$599,REFRIGERATEURS!$B15,achats!H$2:H$599))-IF($B15="",0,SUMIF(ventes!$D$2:$D$563,REFRIGERATEURS!$B15,ventes!H$2:H$563))-SUMIFS('mouvement interne'!$D:$D,'mouvement interne'!$C:$C,REFRIGERATEURS!B15,'mouvement interne'!$E:$E,1)+SUMIFS('mouvement interne'!$D:$D,'mouvement interne'!$C:$C,REFRIGERATEURS!B15,'mouvement interne'!$F:$F,1)</f>
        <v>8</v>
      </c>
      <c r="K15" s="11">
        <f>D15+IF($B15="",0,SUMIF(achats!$D$2:$D$599,REFRIGERATEURS!$B15,achats!I$2:I$599))-IF($B15="",0,SUMIF(ventes!$D$2:$D$563,REFRIGERATEURS!$B15,ventes!I$2:I$563))-SUMIFS('mouvement interne'!$D:$D,'mouvement interne'!$C:$C,REFRIGERATEURS!B15,'mouvement interne'!$E:$E,2)+SUMIFS('mouvement interne'!$D:$D,'mouvement interne'!$C:$C,REFRIGERATEURS!B15,'mouvement interne'!$F:$F,2)</f>
        <v>0</v>
      </c>
      <c r="L15" s="11">
        <f>E15+IF($B15="",0,SUMIF(achats!$D$2:$D$599,REFRIGERATEURS!$B15,achats!J$2:J$599))-IF($B15="",0,SUMIF(ventes!$D$2:$D$563,REFRIGERATEURS!$B15,ventes!J$2:J$563))-SUMIFS('mouvement interne'!$D:$D,'mouvement interne'!$C:$C,REFRIGERATEURS!B15,'mouvement interne'!$E:$E,3)+SUMIFS('mouvement interne'!$D:$D,'mouvement interne'!$C:$C,REFRIGERATEURS!B15,'mouvement interne'!$F:$F,3)</f>
        <v>0</v>
      </c>
      <c r="M15" s="11">
        <f>F15+IF($B15="",0,SUMIF(achats!$D$2:$D$599,REFRIGERATEURS!$B15,achats!K$2:K$599))-IF($B15="",0,SUMIF(ventes!$D$2:$D$563,REFRIGERATEURS!$B15,ventes!K$2:K$563))-SUMIFS('mouvement interne'!$D:$D,'mouvement interne'!$C:$C,REFRIGERATEURS!B15,'mouvement interne'!$E:$E,4)+SUMIFS('mouvement interne'!$D:$D,'mouvement interne'!$C:$C,REFRIGERATEURS!B15,'mouvement interne'!$F:$F,4)</f>
        <v>0</v>
      </c>
      <c r="N15" s="11">
        <f t="shared" si="1"/>
        <v>8</v>
      </c>
    </row>
    <row r="16" spans="1:15">
      <c r="A16" s="45"/>
      <c r="B16" s="46" t="str">
        <f>'mes donnees'!E16</f>
        <v>RT-45HSSW</v>
      </c>
      <c r="C16" s="4"/>
      <c r="D16" s="1"/>
      <c r="E16" s="1"/>
      <c r="F16" s="1"/>
      <c r="G16" s="11">
        <f t="shared" si="0"/>
        <v>0</v>
      </c>
      <c r="H16" s="11">
        <f>IF(B16="",0,SUMIF(achats!$D$2:$D$599,REFRIGERATEURS!B16,achats!$E$2:$E$599))</f>
        <v>0</v>
      </c>
      <c r="I16" s="11">
        <f>IF(B16="",0,SUMIF(ventes!$D$2:$D$563,REFRIGERATEURS!B16,ventes!$E$2:$E$563))</f>
        <v>0</v>
      </c>
      <c r="J16" s="11">
        <f>C16+IF($B16="",0,SUMIF(achats!$D$2:$D$599,REFRIGERATEURS!$B16,achats!H$2:H$599))-IF($B16="",0,SUMIF(ventes!$D$2:$D$563,REFRIGERATEURS!$B16,ventes!H$2:H$563))-SUMIFS('mouvement interne'!$D:$D,'mouvement interne'!$C:$C,REFRIGERATEURS!B16,'mouvement interne'!$E:$E,1)+SUMIFS('mouvement interne'!$D:$D,'mouvement interne'!$C:$C,REFRIGERATEURS!B16,'mouvement interne'!$F:$F,1)</f>
        <v>0</v>
      </c>
      <c r="K16" s="11">
        <f>D16+IF($B16="",0,SUMIF(achats!$D$2:$D$599,REFRIGERATEURS!$B16,achats!I$2:I$599))-IF($B16="",0,SUMIF(ventes!$D$2:$D$563,REFRIGERATEURS!$B16,ventes!I$2:I$563))-SUMIFS('mouvement interne'!$D:$D,'mouvement interne'!$C:$C,REFRIGERATEURS!B16,'mouvement interne'!$E:$E,2)+SUMIFS('mouvement interne'!$D:$D,'mouvement interne'!$C:$C,REFRIGERATEURS!B16,'mouvement interne'!$F:$F,2)</f>
        <v>0</v>
      </c>
      <c r="L16" s="11">
        <f>E16+IF($B16="",0,SUMIF(achats!$D$2:$D$599,REFRIGERATEURS!$B16,achats!J$2:J$599))-IF($B16="",0,SUMIF(ventes!$D$2:$D$563,REFRIGERATEURS!$B16,ventes!J$2:J$563))-SUMIFS('mouvement interne'!$D:$D,'mouvement interne'!$C:$C,REFRIGERATEURS!B16,'mouvement interne'!$E:$E,3)+SUMIFS('mouvement interne'!$D:$D,'mouvement interne'!$C:$C,REFRIGERATEURS!B16,'mouvement interne'!$F:$F,3)</f>
        <v>0</v>
      </c>
      <c r="M16" s="11">
        <f>F16+IF($B16="",0,SUMIF(achats!$D$2:$D$599,REFRIGERATEURS!$B16,achats!K$2:K$599))-IF($B16="",0,SUMIF(ventes!$D$2:$D$563,REFRIGERATEURS!$B16,ventes!K$2:K$563))-SUMIFS('mouvement interne'!$D:$D,'mouvement interne'!$C:$C,REFRIGERATEURS!B16,'mouvement interne'!$E:$E,4)+SUMIFS('mouvement interne'!$D:$D,'mouvement interne'!$C:$C,REFRIGERATEURS!B16,'mouvement interne'!$F:$F,4)</f>
        <v>0</v>
      </c>
      <c r="N16" s="11">
        <f t="shared" si="1"/>
        <v>0</v>
      </c>
    </row>
    <row r="17" spans="1:14">
      <c r="A17" s="45"/>
      <c r="B17" s="46" t="str">
        <f>'mes donnees'!E17</f>
        <v>RT-45HSMG</v>
      </c>
      <c r="C17" s="4"/>
      <c r="D17" s="1"/>
      <c r="E17" s="1"/>
      <c r="F17" s="1"/>
      <c r="G17" s="11">
        <f t="shared" si="0"/>
        <v>0</v>
      </c>
      <c r="H17" s="11">
        <f>IF(B17="",0,SUMIF(achats!$D$2:$D$599,REFRIGERATEURS!B17,achats!$E$2:$E$599))</f>
        <v>0</v>
      </c>
      <c r="I17" s="11">
        <f>IF(B17="",0,SUMIF(ventes!$D$2:$D$563,REFRIGERATEURS!B17,ventes!$E$2:$E$563))</f>
        <v>0</v>
      </c>
      <c r="J17" s="11">
        <f>C17+IF($B17="",0,SUMIF(achats!$D$2:$D$599,REFRIGERATEURS!$B17,achats!H$2:H$599))-IF($B17="",0,SUMIF(ventes!$D$2:$D$563,REFRIGERATEURS!$B17,ventes!H$2:H$563))-SUMIFS('mouvement interne'!$D:$D,'mouvement interne'!$C:$C,REFRIGERATEURS!B17,'mouvement interne'!$E:$E,1)+SUMIFS('mouvement interne'!$D:$D,'mouvement interne'!$C:$C,REFRIGERATEURS!B17,'mouvement interne'!$F:$F,1)</f>
        <v>0</v>
      </c>
      <c r="K17" s="11">
        <f>D17+IF($B17="",0,SUMIF(achats!$D$2:$D$599,REFRIGERATEURS!$B17,achats!I$2:I$599))-IF($B17="",0,SUMIF(ventes!$D$2:$D$563,REFRIGERATEURS!$B17,ventes!I$2:I$563))-SUMIFS('mouvement interne'!$D:$D,'mouvement interne'!$C:$C,REFRIGERATEURS!B17,'mouvement interne'!$E:$E,2)+SUMIFS('mouvement interne'!$D:$D,'mouvement interne'!$C:$C,REFRIGERATEURS!B17,'mouvement interne'!$F:$F,2)</f>
        <v>0</v>
      </c>
      <c r="L17" s="11">
        <f>E17+IF($B17="",0,SUMIF(achats!$D$2:$D$599,REFRIGERATEURS!$B17,achats!J$2:J$599))-IF($B17="",0,SUMIF(ventes!$D$2:$D$563,REFRIGERATEURS!$B17,ventes!J$2:J$563))-SUMIFS('mouvement interne'!$D:$D,'mouvement interne'!$C:$C,REFRIGERATEURS!B17,'mouvement interne'!$E:$E,3)+SUMIFS('mouvement interne'!$D:$D,'mouvement interne'!$C:$C,REFRIGERATEURS!B17,'mouvement interne'!$F:$F,3)</f>
        <v>0</v>
      </c>
      <c r="M17" s="11">
        <f>F17+IF($B17="",0,SUMIF(achats!$D$2:$D$599,REFRIGERATEURS!$B17,achats!K$2:K$599))-IF($B17="",0,SUMIF(ventes!$D$2:$D$563,REFRIGERATEURS!$B17,ventes!K$2:K$563))-SUMIFS('mouvement interne'!$D:$D,'mouvement interne'!$C:$C,REFRIGERATEURS!B17,'mouvement interne'!$E:$E,4)+SUMIFS('mouvement interne'!$D:$D,'mouvement interne'!$C:$C,REFRIGERATEURS!B17,'mouvement interne'!$F:$F,4)</f>
        <v>0</v>
      </c>
      <c r="N17" s="11">
        <f t="shared" si="1"/>
        <v>0</v>
      </c>
    </row>
    <row r="18" spans="1:14">
      <c r="A18" s="45"/>
      <c r="B18" s="46" t="str">
        <f>'mes donnees'!E18</f>
        <v>RT-45MASW</v>
      </c>
      <c r="C18" s="4"/>
      <c r="D18" s="1"/>
      <c r="E18" s="1"/>
      <c r="F18" s="1"/>
      <c r="G18" s="11">
        <f t="shared" si="0"/>
        <v>0</v>
      </c>
      <c r="H18" s="11">
        <f>IF(B18="",0,SUMIF(achats!$D$2:$D$599,REFRIGERATEURS!B18,achats!$E$2:$E$599))</f>
        <v>0</v>
      </c>
      <c r="I18" s="11">
        <f>IF(B18="",0,SUMIF(ventes!$D$2:$D$563,REFRIGERATEURS!B18,ventes!$E$2:$E$563))</f>
        <v>0</v>
      </c>
      <c r="J18" s="11">
        <f>C18+IF($B18="",0,SUMIF(achats!$D$2:$D$599,REFRIGERATEURS!$B18,achats!H$2:H$599))-IF($B18="",0,SUMIF(ventes!$D$2:$D$563,REFRIGERATEURS!$B18,ventes!H$2:H$563))-SUMIFS('mouvement interne'!$D:$D,'mouvement interne'!$C:$C,REFRIGERATEURS!B18,'mouvement interne'!$E:$E,1)+SUMIFS('mouvement interne'!$D:$D,'mouvement interne'!$C:$C,REFRIGERATEURS!B18,'mouvement interne'!$F:$F,1)</f>
        <v>0</v>
      </c>
      <c r="K18" s="11">
        <f>D18+IF($B18="",0,SUMIF(achats!$D$2:$D$599,REFRIGERATEURS!$B18,achats!I$2:I$599))-IF($B18="",0,SUMIF(ventes!$D$2:$D$563,REFRIGERATEURS!$B18,ventes!I$2:I$563))-SUMIFS('mouvement interne'!$D:$D,'mouvement interne'!$C:$C,REFRIGERATEURS!B18,'mouvement interne'!$E:$E,2)+SUMIFS('mouvement interne'!$D:$D,'mouvement interne'!$C:$C,REFRIGERATEURS!B18,'mouvement interne'!$F:$F,2)</f>
        <v>0</v>
      </c>
      <c r="L18" s="11">
        <f>E18+IF($B18="",0,SUMIF(achats!$D$2:$D$599,REFRIGERATEURS!$B18,achats!J$2:J$599))-IF($B18="",0,SUMIF(ventes!$D$2:$D$563,REFRIGERATEURS!$B18,ventes!J$2:J$563))-SUMIFS('mouvement interne'!$D:$D,'mouvement interne'!$C:$C,REFRIGERATEURS!B18,'mouvement interne'!$E:$E,3)+SUMIFS('mouvement interne'!$D:$D,'mouvement interne'!$C:$C,REFRIGERATEURS!B18,'mouvement interne'!$F:$F,3)</f>
        <v>0</v>
      </c>
      <c r="M18" s="11">
        <f>F18+IF($B18="",0,SUMIF(achats!$D$2:$D$599,REFRIGERATEURS!$B18,achats!K$2:K$599))-IF($B18="",0,SUMIF(ventes!$D$2:$D$563,REFRIGERATEURS!$B18,ventes!K$2:K$563))-SUMIFS('mouvement interne'!$D:$D,'mouvement interne'!$C:$C,REFRIGERATEURS!B18,'mouvement interne'!$E:$E,4)+SUMIFS('mouvement interne'!$D:$D,'mouvement interne'!$C:$C,REFRIGERATEURS!B18,'mouvement interne'!$F:$F,4)</f>
        <v>0</v>
      </c>
      <c r="N18" s="11">
        <f t="shared" si="1"/>
        <v>0</v>
      </c>
    </row>
    <row r="19" spans="1:14">
      <c r="A19" s="45"/>
      <c r="B19" s="46" t="str">
        <f>'mes donnees'!E19</f>
        <v xml:space="preserve">RT-50FBPN1 </v>
      </c>
      <c r="C19" s="4"/>
      <c r="D19" s="1"/>
      <c r="E19" s="1"/>
      <c r="F19" s="1"/>
      <c r="G19" s="11">
        <f t="shared" si="0"/>
        <v>0</v>
      </c>
      <c r="H19" s="11">
        <f>IF(B19="",0,SUMIF(achats!$D$2:$D$599,REFRIGERATEURS!B19,achats!$E$2:$E$599))</f>
        <v>0</v>
      </c>
      <c r="I19" s="11">
        <f>IF(B19="",0,SUMIF(ventes!$D$2:$D$563,REFRIGERATEURS!B19,ventes!$E$2:$E$563))</f>
        <v>0</v>
      </c>
      <c r="J19" s="11">
        <f>C19+IF($B19="",0,SUMIF(achats!$D$2:$D$599,REFRIGERATEURS!$B19,achats!H$2:H$599))-IF($B19="",0,SUMIF(ventes!$D$2:$D$563,REFRIGERATEURS!$B19,ventes!H$2:H$563))-SUMIFS('mouvement interne'!$D:$D,'mouvement interne'!$C:$C,REFRIGERATEURS!B19,'mouvement interne'!$E:$E,1)+SUMIFS('mouvement interne'!$D:$D,'mouvement interne'!$C:$C,REFRIGERATEURS!B19,'mouvement interne'!$F:$F,1)</f>
        <v>0</v>
      </c>
      <c r="K19" s="11">
        <f>D19+IF($B19="",0,SUMIF(achats!$D$2:$D$599,REFRIGERATEURS!$B19,achats!I$2:I$599))-IF($B19="",0,SUMIF(ventes!$D$2:$D$563,REFRIGERATEURS!$B19,ventes!I$2:I$563))-SUMIFS('mouvement interne'!$D:$D,'mouvement interne'!$C:$C,REFRIGERATEURS!B19,'mouvement interne'!$E:$E,2)+SUMIFS('mouvement interne'!$D:$D,'mouvement interne'!$C:$C,REFRIGERATEURS!B19,'mouvement interne'!$F:$F,2)</f>
        <v>0</v>
      </c>
      <c r="L19" s="11">
        <f>E19+IF($B19="",0,SUMIF(achats!$D$2:$D$599,REFRIGERATEURS!$B19,achats!J$2:J$599))-IF($B19="",0,SUMIF(ventes!$D$2:$D$563,REFRIGERATEURS!$B19,ventes!J$2:J$563))-SUMIFS('mouvement interne'!$D:$D,'mouvement interne'!$C:$C,REFRIGERATEURS!B19,'mouvement interne'!$E:$E,3)+SUMIFS('mouvement interne'!$D:$D,'mouvement interne'!$C:$C,REFRIGERATEURS!B19,'mouvement interne'!$F:$F,3)</f>
        <v>0</v>
      </c>
      <c r="M19" s="11">
        <f>F19+IF($B19="",0,SUMIF(achats!$D$2:$D$599,REFRIGERATEURS!$B19,achats!K$2:K$599))-IF($B19="",0,SUMIF(ventes!$D$2:$D$563,REFRIGERATEURS!$B19,ventes!K$2:K$563))-SUMIFS('mouvement interne'!$D:$D,'mouvement interne'!$C:$C,REFRIGERATEURS!B19,'mouvement interne'!$E:$E,4)+SUMIFS('mouvement interne'!$D:$D,'mouvement interne'!$C:$C,REFRIGERATEURS!B19,'mouvement interne'!$F:$F,4)</f>
        <v>0</v>
      </c>
      <c r="N19" s="11">
        <f t="shared" si="1"/>
        <v>0</v>
      </c>
    </row>
    <row r="20" spans="1:14">
      <c r="A20" s="45"/>
      <c r="B20" s="46" t="str">
        <f>'mes donnees'!E20</f>
        <v>RT -54FBPN</v>
      </c>
      <c r="C20" s="4">
        <v>4</v>
      </c>
      <c r="D20" s="1"/>
      <c r="E20" s="1"/>
      <c r="F20" s="1"/>
      <c r="G20" s="11">
        <f t="shared" si="0"/>
        <v>4</v>
      </c>
      <c r="H20" s="11">
        <f>IF(B20="",0,SUMIF(achats!$D$2:$D$599,REFRIGERATEURS!B20,achats!$E$2:$E$599))</f>
        <v>0</v>
      </c>
      <c r="I20" s="11">
        <f>IF(B20="",0,SUMIF(ventes!$D$2:$D$563,REFRIGERATEURS!B20,ventes!$E$2:$E$563))</f>
        <v>1</v>
      </c>
      <c r="J20" s="11">
        <f>C20+IF($B20="",0,SUMIF(achats!$D$2:$D$599,REFRIGERATEURS!$B20,achats!H$2:H$599))-IF($B20="",0,SUMIF(ventes!$D$2:$D$563,REFRIGERATEURS!$B20,ventes!H$2:H$563))-SUMIFS('mouvement interne'!$D:$D,'mouvement interne'!$C:$C,REFRIGERATEURS!B20,'mouvement interne'!$E:$E,1)+SUMIFS('mouvement interne'!$D:$D,'mouvement interne'!$C:$C,REFRIGERATEURS!B20,'mouvement interne'!$F:$F,1)</f>
        <v>3</v>
      </c>
      <c r="K20" s="11">
        <f>D20+IF($B20="",0,SUMIF(achats!$D$2:$D$599,REFRIGERATEURS!$B20,achats!I$2:I$599))-IF($B20="",0,SUMIF(ventes!$D$2:$D$563,REFRIGERATEURS!$B20,ventes!I$2:I$563))-SUMIFS('mouvement interne'!$D:$D,'mouvement interne'!$C:$C,REFRIGERATEURS!B20,'mouvement interne'!$E:$E,2)+SUMIFS('mouvement interne'!$D:$D,'mouvement interne'!$C:$C,REFRIGERATEURS!B20,'mouvement interne'!$F:$F,2)</f>
        <v>0</v>
      </c>
      <c r="L20" s="11">
        <f>E20+IF($B20="",0,SUMIF(achats!$D$2:$D$599,REFRIGERATEURS!$B20,achats!J$2:J$599))-IF($B20="",0,SUMIF(ventes!$D$2:$D$563,REFRIGERATEURS!$B20,ventes!J$2:J$563))-SUMIFS('mouvement interne'!$D:$D,'mouvement interne'!$C:$C,REFRIGERATEURS!B20,'mouvement interne'!$E:$E,3)+SUMIFS('mouvement interne'!$D:$D,'mouvement interne'!$C:$C,REFRIGERATEURS!B20,'mouvement interne'!$F:$F,3)</f>
        <v>0</v>
      </c>
      <c r="M20" s="11">
        <f>F20+IF($B20="",0,SUMIF(achats!$D$2:$D$599,REFRIGERATEURS!$B20,achats!K$2:K$599))-IF($B20="",0,SUMIF(ventes!$D$2:$D$563,REFRIGERATEURS!$B20,ventes!K$2:K$563))-SUMIFS('mouvement interne'!$D:$D,'mouvement interne'!$C:$C,REFRIGERATEURS!B20,'mouvement interne'!$E:$E,4)+SUMIFS('mouvement interne'!$D:$D,'mouvement interne'!$C:$C,REFRIGERATEURS!B20,'mouvement interne'!$F:$F,4)</f>
        <v>0</v>
      </c>
      <c r="N20" s="11">
        <f t="shared" si="1"/>
        <v>3</v>
      </c>
    </row>
    <row r="21" spans="1:14">
      <c r="A21" s="45"/>
      <c r="B21" s="46" t="str">
        <f>'mes donnees'!E21</f>
        <v>RT-59MBPN</v>
      </c>
      <c r="C21" s="4">
        <v>1</v>
      </c>
      <c r="D21" s="1"/>
      <c r="E21" s="1"/>
      <c r="F21" s="1"/>
      <c r="G21" s="11">
        <f t="shared" si="0"/>
        <v>1</v>
      </c>
      <c r="H21" s="11">
        <f>IF(B21="",0,SUMIF(achats!$D$2:$D$599,REFRIGERATEURS!B21,achats!$E$2:$E$599))</f>
        <v>0</v>
      </c>
      <c r="I21" s="11">
        <f>IF(B21="",0,SUMIF(ventes!$D$2:$D$563,REFRIGERATEURS!B21,ventes!$E$2:$E$563))</f>
        <v>1</v>
      </c>
      <c r="J21" s="11">
        <f>C21+IF($B21="",0,SUMIF(achats!$D$2:$D$599,REFRIGERATEURS!$B21,achats!H$2:H$599))-IF($B21="",0,SUMIF(ventes!$D$2:$D$563,REFRIGERATEURS!$B21,ventes!H$2:H$563))-SUMIFS('mouvement interne'!$D:$D,'mouvement interne'!$C:$C,REFRIGERATEURS!B21,'mouvement interne'!$E:$E,1)+SUMIFS('mouvement interne'!$D:$D,'mouvement interne'!$C:$C,REFRIGERATEURS!B21,'mouvement interne'!$F:$F,1)</f>
        <v>0</v>
      </c>
      <c r="K21" s="11">
        <f>D21+IF($B21="",0,SUMIF(achats!$D$2:$D$599,REFRIGERATEURS!$B21,achats!I$2:I$599))-IF($B21="",0,SUMIF(ventes!$D$2:$D$563,REFRIGERATEURS!$B21,ventes!I$2:I$563))-SUMIFS('mouvement interne'!$D:$D,'mouvement interne'!$C:$C,REFRIGERATEURS!B21,'mouvement interne'!$E:$E,2)+SUMIFS('mouvement interne'!$D:$D,'mouvement interne'!$C:$C,REFRIGERATEURS!B21,'mouvement interne'!$F:$F,2)</f>
        <v>0</v>
      </c>
      <c r="L21" s="11">
        <f>E21+IF($B21="",0,SUMIF(achats!$D$2:$D$599,REFRIGERATEURS!$B21,achats!J$2:J$599))-IF($B21="",0,SUMIF(ventes!$D$2:$D$563,REFRIGERATEURS!$B21,ventes!J$2:J$563))-SUMIFS('mouvement interne'!$D:$D,'mouvement interne'!$C:$C,REFRIGERATEURS!B21,'mouvement interne'!$E:$E,3)+SUMIFS('mouvement interne'!$D:$D,'mouvement interne'!$C:$C,REFRIGERATEURS!B21,'mouvement interne'!$F:$F,3)</f>
        <v>0</v>
      </c>
      <c r="M21" s="11">
        <f>F21+IF($B21="",0,SUMIF(achats!$D$2:$D$599,REFRIGERATEURS!$B21,achats!K$2:K$599))-IF($B21="",0,SUMIF(ventes!$D$2:$D$563,REFRIGERATEURS!$B21,ventes!K$2:K$563))-SUMIFS('mouvement interne'!$D:$D,'mouvement interne'!$C:$C,REFRIGERATEURS!B21,'mouvement interne'!$E:$E,4)+SUMIFS('mouvement interne'!$D:$D,'mouvement interne'!$C:$C,REFRIGERATEURS!B21,'mouvement interne'!$F:$F,4)</f>
        <v>0</v>
      </c>
      <c r="N21" s="11">
        <f t="shared" si="1"/>
        <v>0</v>
      </c>
    </row>
    <row r="22" spans="1:14">
      <c r="A22" s="45"/>
      <c r="B22" s="46" t="str">
        <f>'mes donnees'!E22</f>
        <v>RT5962 DTBSP</v>
      </c>
      <c r="C22" s="4"/>
      <c r="D22" s="1"/>
      <c r="E22" s="1"/>
      <c r="F22" s="1"/>
      <c r="G22" s="11">
        <f t="shared" si="0"/>
        <v>0</v>
      </c>
      <c r="H22" s="11">
        <f>IF(B22="",0,SUMIF(achats!$D$2:$D$599,REFRIGERATEURS!B22,achats!$E$2:$E$599))</f>
        <v>0</v>
      </c>
      <c r="I22" s="11">
        <f>IF(B22="",0,SUMIF(ventes!$D$2:$D$563,REFRIGERATEURS!B22,ventes!$E$2:$E$563))</f>
        <v>0</v>
      </c>
      <c r="J22" s="11">
        <f>C22+IF($B22="",0,SUMIF(achats!$D$2:$D$599,REFRIGERATEURS!$B22,achats!H$2:H$599))-IF($B22="",0,SUMIF(ventes!$D$2:$D$563,REFRIGERATEURS!$B22,ventes!H$2:H$563))-SUMIFS('mouvement interne'!$D:$D,'mouvement interne'!$C:$C,REFRIGERATEURS!B22,'mouvement interne'!$E:$E,1)+SUMIFS('mouvement interne'!$D:$D,'mouvement interne'!$C:$C,REFRIGERATEURS!B22,'mouvement interne'!$F:$F,1)</f>
        <v>0</v>
      </c>
      <c r="K22" s="11">
        <f>D22+IF($B22="",0,SUMIF(achats!$D$2:$D$599,REFRIGERATEURS!$B22,achats!I$2:I$599))-IF($B22="",0,SUMIF(ventes!$D$2:$D$563,REFRIGERATEURS!$B22,ventes!I$2:I$563))-SUMIFS('mouvement interne'!$D:$D,'mouvement interne'!$C:$C,REFRIGERATEURS!B22,'mouvement interne'!$E:$E,2)+SUMIFS('mouvement interne'!$D:$D,'mouvement interne'!$C:$C,REFRIGERATEURS!B22,'mouvement interne'!$F:$F,2)</f>
        <v>0</v>
      </c>
      <c r="L22" s="11">
        <f>E22+IF($B22="",0,SUMIF(achats!$D$2:$D$599,REFRIGERATEURS!$B22,achats!J$2:J$599))-IF($B22="",0,SUMIF(ventes!$D$2:$D$563,REFRIGERATEURS!$B22,ventes!J$2:J$563))-SUMIFS('mouvement interne'!$D:$D,'mouvement interne'!$C:$C,REFRIGERATEURS!B22,'mouvement interne'!$E:$E,3)+SUMIFS('mouvement interne'!$D:$D,'mouvement interne'!$C:$C,REFRIGERATEURS!B22,'mouvement interne'!$F:$F,3)</f>
        <v>0</v>
      </c>
      <c r="M22" s="11">
        <f>F22+IF($B22="",0,SUMIF(achats!$D$2:$D$599,REFRIGERATEURS!$B22,achats!K$2:K$599))-IF($B22="",0,SUMIF(ventes!$D$2:$D$563,REFRIGERATEURS!$B22,ventes!K$2:K$563))-SUMIFS('mouvement interne'!$D:$D,'mouvement interne'!$C:$C,REFRIGERATEURS!B22,'mouvement interne'!$E:$E,4)+SUMIFS('mouvement interne'!$D:$D,'mouvement interne'!$C:$C,REFRIGERATEURS!B22,'mouvement interne'!$F:$F,4)</f>
        <v>0</v>
      </c>
      <c r="N22" s="11">
        <f t="shared" si="1"/>
        <v>0</v>
      </c>
    </row>
    <row r="23" spans="1:14">
      <c r="A23" s="45"/>
      <c r="B23" s="46" t="str">
        <f>'mes donnees'!E23</f>
        <v>RT 59 FBPN</v>
      </c>
      <c r="C23" s="4"/>
      <c r="D23" s="1"/>
      <c r="E23" s="1"/>
      <c r="F23" s="1"/>
      <c r="G23" s="11">
        <f t="shared" si="0"/>
        <v>0</v>
      </c>
      <c r="H23" s="11">
        <f>IF(B23="",0,SUMIF(achats!$D$2:$D$599,REFRIGERATEURS!B23,achats!$E$2:$E$599))</f>
        <v>0</v>
      </c>
      <c r="I23" s="11">
        <f>IF(B23="",0,SUMIF(ventes!$D$2:$D$563,REFRIGERATEURS!B23,ventes!$E$2:$E$563))</f>
        <v>0</v>
      </c>
      <c r="J23" s="11">
        <f>C23+IF($B23="",0,SUMIF(achats!$D$2:$D$599,REFRIGERATEURS!$B23,achats!H$2:H$599))-IF($B23="",0,SUMIF(ventes!$D$2:$D$563,REFRIGERATEURS!$B23,ventes!H$2:H$563))-SUMIFS('mouvement interne'!$D:$D,'mouvement interne'!$C:$C,REFRIGERATEURS!B23,'mouvement interne'!$E:$E,1)+SUMIFS('mouvement interne'!$D:$D,'mouvement interne'!$C:$C,REFRIGERATEURS!B23,'mouvement interne'!$F:$F,1)</f>
        <v>0</v>
      </c>
      <c r="K23" s="11">
        <f>D23+IF($B23="",0,SUMIF(achats!$D$2:$D$599,REFRIGERATEURS!$B23,achats!I$2:I$599))-IF($B23="",0,SUMIF(ventes!$D$2:$D$563,REFRIGERATEURS!$B23,ventes!I$2:I$563))-SUMIFS('mouvement interne'!$D:$D,'mouvement interne'!$C:$C,REFRIGERATEURS!B23,'mouvement interne'!$E:$E,2)+SUMIFS('mouvement interne'!$D:$D,'mouvement interne'!$C:$C,REFRIGERATEURS!B23,'mouvement interne'!$F:$F,2)</f>
        <v>0</v>
      </c>
      <c r="L23" s="11">
        <f>E23+IF($B23="",0,SUMIF(achats!$D$2:$D$599,REFRIGERATEURS!$B23,achats!J$2:J$599))-IF($B23="",0,SUMIF(ventes!$D$2:$D$563,REFRIGERATEURS!$B23,ventes!J$2:J$563))-SUMIFS('mouvement interne'!$D:$D,'mouvement interne'!$C:$C,REFRIGERATEURS!B23,'mouvement interne'!$E:$E,3)+SUMIFS('mouvement interne'!$D:$D,'mouvement interne'!$C:$C,REFRIGERATEURS!B23,'mouvement interne'!$F:$F,3)</f>
        <v>0</v>
      </c>
      <c r="M23" s="11">
        <f>F23+IF($B23="",0,SUMIF(achats!$D$2:$D$599,REFRIGERATEURS!$B23,achats!K$2:K$599))-IF($B23="",0,SUMIF(ventes!$D$2:$D$563,REFRIGERATEURS!$B23,ventes!K$2:K$563))-SUMIFS('mouvement interne'!$D:$D,'mouvement interne'!$C:$C,REFRIGERATEURS!B23,'mouvement interne'!$E:$E,4)+SUMIFS('mouvement interne'!$D:$D,'mouvement interne'!$C:$C,REFRIGERATEURS!B23,'mouvement interne'!$F:$F,4)</f>
        <v>0</v>
      </c>
      <c r="N23" s="11">
        <f t="shared" si="1"/>
        <v>0</v>
      </c>
    </row>
    <row r="24" spans="1:14">
      <c r="A24" s="45"/>
      <c r="B24" s="46" t="str">
        <f>'mes donnees'!E24</f>
        <v>RT-63NBPN1</v>
      </c>
      <c r="C24" s="4">
        <v>1</v>
      </c>
      <c r="D24" s="1">
        <v>8</v>
      </c>
      <c r="E24" s="1"/>
      <c r="F24" s="1"/>
      <c r="G24" s="11">
        <f t="shared" si="0"/>
        <v>9</v>
      </c>
      <c r="H24" s="11">
        <f>IF(B24="",0,SUMIF(achats!$D$2:$D$599,REFRIGERATEURS!B24,achats!$E$2:$E$599))</f>
        <v>0</v>
      </c>
      <c r="I24" s="11">
        <f>IF(B24="",0,SUMIF(ventes!$D$2:$D$563,REFRIGERATEURS!B24,ventes!$E$2:$E$563))</f>
        <v>4</v>
      </c>
      <c r="J24" s="11">
        <f>C24+IF($B24="",0,SUMIF(achats!$D$2:$D$599,REFRIGERATEURS!$B24,achats!H$2:H$599))-IF($B24="",0,SUMIF(ventes!$D$2:$D$563,REFRIGERATEURS!$B24,ventes!H$2:H$563))-SUMIFS('mouvement interne'!$D:$D,'mouvement interne'!$C:$C,REFRIGERATEURS!B24,'mouvement interne'!$E:$E,1)+SUMIFS('mouvement interne'!$D:$D,'mouvement interne'!$C:$C,REFRIGERATEURS!B24,'mouvement interne'!$F:$F,1)</f>
        <v>3</v>
      </c>
      <c r="K24" s="11">
        <f>D24+IF($B24="",0,SUMIF(achats!$D$2:$D$599,REFRIGERATEURS!$B24,achats!I$2:I$599))-IF($B24="",0,SUMIF(ventes!$D$2:$D$563,REFRIGERATEURS!$B24,ventes!I$2:I$563))-SUMIFS('mouvement interne'!$D:$D,'mouvement interne'!$C:$C,REFRIGERATEURS!B24,'mouvement interne'!$E:$E,2)+SUMIFS('mouvement interne'!$D:$D,'mouvement interne'!$C:$C,REFRIGERATEURS!B24,'mouvement interne'!$F:$F,2)</f>
        <v>2</v>
      </c>
      <c r="L24" s="11">
        <f>E24+IF($B24="",0,SUMIF(achats!$D$2:$D$599,REFRIGERATEURS!$B24,achats!J$2:J$599))-IF($B24="",0,SUMIF(ventes!$D$2:$D$563,REFRIGERATEURS!$B24,ventes!J$2:J$563))-SUMIFS('mouvement interne'!$D:$D,'mouvement interne'!$C:$C,REFRIGERATEURS!B24,'mouvement interne'!$E:$E,3)+SUMIFS('mouvement interne'!$D:$D,'mouvement interne'!$C:$C,REFRIGERATEURS!B24,'mouvement interne'!$F:$F,3)</f>
        <v>0</v>
      </c>
      <c r="M24" s="11">
        <f>F24+IF($B24="",0,SUMIF(achats!$D$2:$D$599,REFRIGERATEURS!$B24,achats!K$2:K$599))-IF($B24="",0,SUMIF(ventes!$D$2:$D$563,REFRIGERATEURS!$B24,ventes!K$2:K$563))-SUMIFS('mouvement interne'!$D:$D,'mouvement interne'!$C:$C,REFRIGERATEURS!B24,'mouvement interne'!$E:$E,4)+SUMIFS('mouvement interne'!$D:$D,'mouvement interne'!$C:$C,REFRIGERATEURS!B24,'mouvement interne'!$F:$F,4)</f>
        <v>0</v>
      </c>
      <c r="N24" s="11">
        <f t="shared" si="1"/>
        <v>5</v>
      </c>
    </row>
    <row r="25" spans="1:14">
      <c r="A25" s="45"/>
      <c r="B25" s="46" t="str">
        <f>'mes donnees'!E25</f>
        <v>RT-72BBEW1</v>
      </c>
      <c r="C25" s="4"/>
      <c r="D25" s="1"/>
      <c r="E25" s="1"/>
      <c r="F25" s="1"/>
      <c r="G25" s="11">
        <f t="shared" si="0"/>
        <v>0</v>
      </c>
      <c r="H25" s="11">
        <f>IF(B25="",0,SUMIF(achats!$D$2:$D$599,REFRIGERATEURS!B25,achats!$E$2:$E$599))</f>
        <v>0</v>
      </c>
      <c r="I25" s="11">
        <f>IF(B25="",0,SUMIF(ventes!$D$2:$D$563,REFRIGERATEURS!B25,ventes!$E$2:$E$563))</f>
        <v>0</v>
      </c>
      <c r="J25" s="11">
        <f>C25+IF($B25="",0,SUMIF(achats!$D$2:$D$599,REFRIGERATEURS!$B25,achats!H$2:H$599))-IF($B25="",0,SUMIF(ventes!$D$2:$D$563,REFRIGERATEURS!$B25,ventes!H$2:H$563))-SUMIFS('mouvement interne'!$D:$D,'mouvement interne'!$C:$C,REFRIGERATEURS!B25,'mouvement interne'!$E:$E,1)+SUMIFS('mouvement interne'!$D:$D,'mouvement interne'!$C:$C,REFRIGERATEURS!B25,'mouvement interne'!$F:$F,1)</f>
        <v>0</v>
      </c>
      <c r="K25" s="11">
        <f>D25+IF($B25="",0,SUMIF(achats!$D$2:$D$599,REFRIGERATEURS!$B25,achats!I$2:I$599))-IF($B25="",0,SUMIF(ventes!$D$2:$D$563,REFRIGERATEURS!$B25,ventes!I$2:I$563))-SUMIFS('mouvement interne'!$D:$D,'mouvement interne'!$C:$C,REFRIGERATEURS!B25,'mouvement interne'!$E:$E,2)+SUMIFS('mouvement interne'!$D:$D,'mouvement interne'!$C:$C,REFRIGERATEURS!B25,'mouvement interne'!$F:$F,2)</f>
        <v>0</v>
      </c>
      <c r="L25" s="11">
        <f>E25+IF($B25="",0,SUMIF(achats!$D$2:$D$599,REFRIGERATEURS!$B25,achats!J$2:J$599))-IF($B25="",0,SUMIF(ventes!$D$2:$D$563,REFRIGERATEURS!$B25,ventes!J$2:J$563))-SUMIFS('mouvement interne'!$D:$D,'mouvement interne'!$C:$C,REFRIGERATEURS!B25,'mouvement interne'!$E:$E,3)+SUMIFS('mouvement interne'!$D:$D,'mouvement interne'!$C:$C,REFRIGERATEURS!B25,'mouvement interne'!$F:$F,3)</f>
        <v>0</v>
      </c>
      <c r="M25" s="11">
        <f>F25+IF($B25="",0,SUMIF(achats!$D$2:$D$599,REFRIGERATEURS!$B25,achats!K$2:K$599))-IF($B25="",0,SUMIF(ventes!$D$2:$D$563,REFRIGERATEURS!$B25,ventes!K$2:K$563))-SUMIFS('mouvement interne'!$D:$D,'mouvement interne'!$C:$C,REFRIGERATEURS!B25,'mouvement interne'!$E:$E,4)+SUMIFS('mouvement interne'!$D:$D,'mouvement interne'!$C:$C,REFRIGERATEURS!B25,'mouvement interne'!$F:$F,4)</f>
        <v>0</v>
      </c>
      <c r="N25" s="11">
        <f t="shared" si="1"/>
        <v>0</v>
      </c>
    </row>
    <row r="26" spans="1:14">
      <c r="A26" s="45"/>
      <c r="B26" s="46" t="str">
        <f>'mes donnees'!E26</f>
        <v>RT-77SBPN</v>
      </c>
      <c r="C26" s="4">
        <v>1</v>
      </c>
      <c r="D26" s="1"/>
      <c r="E26" s="1"/>
      <c r="F26" s="1"/>
      <c r="G26" s="11">
        <f t="shared" si="0"/>
        <v>1</v>
      </c>
      <c r="H26" s="11">
        <f>IF(B26="",0,SUMIF(achats!$D$2:$D$599,REFRIGERATEURS!B26,achats!$E$2:$E$599))</f>
        <v>0</v>
      </c>
      <c r="I26" s="11">
        <f>IF(B26="",0,SUMIF(ventes!$D$2:$D$563,REFRIGERATEURS!B26,ventes!$E$2:$E$563))</f>
        <v>1</v>
      </c>
      <c r="J26" s="11">
        <f>C26+IF($B26="",0,SUMIF(achats!$D$2:$D$599,REFRIGERATEURS!$B26,achats!H$2:H$599))-IF($B26="",0,SUMIF(ventes!$D$2:$D$563,REFRIGERATEURS!$B26,ventes!H$2:H$563))-SUMIFS('mouvement interne'!$D:$D,'mouvement interne'!$C:$C,REFRIGERATEURS!B26,'mouvement interne'!$E:$E,1)+SUMIFS('mouvement interne'!$D:$D,'mouvement interne'!$C:$C,REFRIGERATEURS!B26,'mouvement interne'!$F:$F,1)</f>
        <v>0</v>
      </c>
      <c r="K26" s="11">
        <f>D26+IF($B26="",0,SUMIF(achats!$D$2:$D$599,REFRIGERATEURS!$B26,achats!I$2:I$599))-IF($B26="",0,SUMIF(ventes!$D$2:$D$563,REFRIGERATEURS!$B26,ventes!I$2:I$563))-SUMIFS('mouvement interne'!$D:$D,'mouvement interne'!$C:$C,REFRIGERATEURS!B26,'mouvement interne'!$E:$E,2)+SUMIFS('mouvement interne'!$D:$D,'mouvement interne'!$C:$C,REFRIGERATEURS!B26,'mouvement interne'!$F:$F,2)</f>
        <v>0</v>
      </c>
      <c r="L26" s="11">
        <f>E26+IF($B26="",0,SUMIF(achats!$D$2:$D$599,REFRIGERATEURS!$B26,achats!J$2:J$599))-IF($B26="",0,SUMIF(ventes!$D$2:$D$563,REFRIGERATEURS!$B26,ventes!J$2:J$563))-SUMIFS('mouvement interne'!$D:$D,'mouvement interne'!$C:$C,REFRIGERATEURS!B26,'mouvement interne'!$E:$E,3)+SUMIFS('mouvement interne'!$D:$D,'mouvement interne'!$C:$C,REFRIGERATEURS!B26,'mouvement interne'!$F:$F,3)</f>
        <v>0</v>
      </c>
      <c r="M26" s="11">
        <f>F26+IF($B26="",0,SUMIF(achats!$D$2:$D$599,REFRIGERATEURS!$B26,achats!K$2:K$599))-IF($B26="",0,SUMIF(ventes!$D$2:$D$563,REFRIGERATEURS!$B26,ventes!K$2:K$563))-SUMIFS('mouvement interne'!$D:$D,'mouvement interne'!$C:$C,REFRIGERATEURS!B26,'mouvement interne'!$E:$E,4)+SUMIFS('mouvement interne'!$D:$D,'mouvement interne'!$C:$C,REFRIGERATEURS!B26,'mouvement interne'!$F:$F,4)</f>
        <v>0</v>
      </c>
      <c r="N26" s="11">
        <f t="shared" si="1"/>
        <v>0</v>
      </c>
    </row>
    <row r="27" spans="1:14">
      <c r="A27" s="45"/>
      <c r="B27" s="46" t="str">
        <f>'mes donnees'!E27</f>
        <v>RT-77BBPN</v>
      </c>
      <c r="C27" s="4">
        <v>1</v>
      </c>
      <c r="D27" s="1">
        <v>2</v>
      </c>
      <c r="E27" s="1"/>
      <c r="F27" s="1"/>
      <c r="G27" s="11">
        <f t="shared" si="0"/>
        <v>3</v>
      </c>
      <c r="H27" s="11">
        <f>IF(B27="",0,SUMIF(achats!$D$2:$D$599,REFRIGERATEURS!B27,achats!$E$2:$E$599))</f>
        <v>0</v>
      </c>
      <c r="I27" s="11">
        <f>IF(B27="",0,SUMIF(ventes!$D$2:$D$563,REFRIGERATEURS!B27,ventes!$E$2:$E$563))</f>
        <v>0</v>
      </c>
      <c r="J27" s="11">
        <f>C27+IF($B27="",0,SUMIF(achats!$D$2:$D$599,REFRIGERATEURS!$B27,achats!H$2:H$599))-IF($B27="",0,SUMIF(ventes!$D$2:$D$563,REFRIGERATEURS!$B27,ventes!H$2:H$563))-SUMIFS('mouvement interne'!$D:$D,'mouvement interne'!$C:$C,REFRIGERATEURS!B27,'mouvement interne'!$E:$E,1)+SUMIFS('mouvement interne'!$D:$D,'mouvement interne'!$C:$C,REFRIGERATEURS!B27,'mouvement interne'!$F:$F,1)</f>
        <v>1</v>
      </c>
      <c r="K27" s="11">
        <f>D27+IF($B27="",0,SUMIF(achats!$D$2:$D$599,REFRIGERATEURS!$B27,achats!I$2:I$599))-IF($B27="",0,SUMIF(ventes!$D$2:$D$563,REFRIGERATEURS!$B27,ventes!I$2:I$563))-SUMIFS('mouvement interne'!$D:$D,'mouvement interne'!$C:$C,REFRIGERATEURS!B27,'mouvement interne'!$E:$E,2)+SUMIFS('mouvement interne'!$D:$D,'mouvement interne'!$C:$C,REFRIGERATEURS!B27,'mouvement interne'!$F:$F,2)</f>
        <v>2</v>
      </c>
      <c r="L27" s="11">
        <f>E27+IF($B27="",0,SUMIF(achats!$D$2:$D$599,REFRIGERATEURS!$B27,achats!J$2:J$599))-IF($B27="",0,SUMIF(ventes!$D$2:$D$563,REFRIGERATEURS!$B27,ventes!J$2:J$563))-SUMIFS('mouvement interne'!$D:$D,'mouvement interne'!$C:$C,REFRIGERATEURS!B27,'mouvement interne'!$E:$E,3)+SUMIFS('mouvement interne'!$D:$D,'mouvement interne'!$C:$C,REFRIGERATEURS!B27,'mouvement interne'!$F:$F,3)</f>
        <v>0</v>
      </c>
      <c r="M27" s="11">
        <f>F27+IF($B27="",0,SUMIF(achats!$D$2:$D$599,REFRIGERATEURS!$B27,achats!K$2:K$599))-IF($B27="",0,SUMIF(ventes!$D$2:$D$563,REFRIGERATEURS!$B27,ventes!K$2:K$563))-SUMIFS('mouvement interne'!$D:$D,'mouvement interne'!$C:$C,REFRIGERATEURS!B27,'mouvement interne'!$E:$E,4)+SUMIFS('mouvement interne'!$D:$D,'mouvement interne'!$C:$C,REFRIGERATEURS!B27,'mouvement interne'!$F:$F,4)</f>
        <v>0</v>
      </c>
      <c r="N27" s="11">
        <f t="shared" si="1"/>
        <v>3</v>
      </c>
    </row>
    <row r="28" spans="1:14">
      <c r="A28" s="45"/>
      <c r="B28" s="46" t="str">
        <f>'mes donnees'!E28</f>
        <v>RL-46RECMG1</v>
      </c>
      <c r="C28" s="4">
        <v>2</v>
      </c>
      <c r="D28" s="1"/>
      <c r="E28" s="1"/>
      <c r="F28" s="1"/>
      <c r="G28" s="11">
        <f t="shared" si="0"/>
        <v>2</v>
      </c>
      <c r="H28" s="11">
        <f>IF(B28="",0,SUMIF(achats!$D$2:$D$599,REFRIGERATEURS!B28,achats!$E$2:$E$599))</f>
        <v>0</v>
      </c>
      <c r="I28" s="11">
        <f>IF(B28="",0,SUMIF(ventes!$D$2:$D$563,REFRIGERATEURS!B28,ventes!$E$2:$E$563))</f>
        <v>0</v>
      </c>
      <c r="J28" s="11">
        <f>C28+IF($B28="",0,SUMIF(achats!$D$2:$D$599,REFRIGERATEURS!$B28,achats!H$2:H$599))-IF($B28="",0,SUMIF(ventes!$D$2:$D$563,REFRIGERATEURS!$B28,ventes!H$2:H$563))-SUMIFS('mouvement interne'!$D:$D,'mouvement interne'!$C:$C,REFRIGERATEURS!B28,'mouvement interne'!$E:$E,1)+SUMIFS('mouvement interne'!$D:$D,'mouvement interne'!$C:$C,REFRIGERATEURS!B28,'mouvement interne'!$F:$F,1)</f>
        <v>2</v>
      </c>
      <c r="K28" s="11">
        <f>D28+IF($B28="",0,SUMIF(achats!$D$2:$D$599,REFRIGERATEURS!$B28,achats!I$2:I$599))-IF($B28="",0,SUMIF(ventes!$D$2:$D$563,REFRIGERATEURS!$B28,ventes!I$2:I$563))-SUMIFS('mouvement interne'!$D:$D,'mouvement interne'!$C:$C,REFRIGERATEURS!B28,'mouvement interne'!$E:$E,2)+SUMIFS('mouvement interne'!$D:$D,'mouvement interne'!$C:$C,REFRIGERATEURS!B28,'mouvement interne'!$F:$F,2)</f>
        <v>0</v>
      </c>
      <c r="L28" s="11">
        <f>E28+IF($B28="",0,SUMIF(achats!$D$2:$D$599,REFRIGERATEURS!$B28,achats!J$2:J$599))-IF($B28="",0,SUMIF(ventes!$D$2:$D$563,REFRIGERATEURS!$B28,ventes!J$2:J$563))-SUMIFS('mouvement interne'!$D:$D,'mouvement interne'!$C:$C,REFRIGERATEURS!B28,'mouvement interne'!$E:$E,3)+SUMIFS('mouvement interne'!$D:$D,'mouvement interne'!$C:$C,REFRIGERATEURS!B28,'mouvement interne'!$F:$F,3)</f>
        <v>0</v>
      </c>
      <c r="M28" s="11">
        <f>F28+IF($B28="",0,SUMIF(achats!$D$2:$D$599,REFRIGERATEURS!$B28,achats!K$2:K$599))-IF($B28="",0,SUMIF(ventes!$D$2:$D$563,REFRIGERATEURS!$B28,ventes!K$2:K$563))-SUMIFS('mouvement interne'!$D:$D,'mouvement interne'!$C:$C,REFRIGERATEURS!B28,'mouvement interne'!$E:$E,4)+SUMIFS('mouvement interne'!$D:$D,'mouvement interne'!$C:$C,REFRIGERATEURS!B28,'mouvement interne'!$F:$F,4)</f>
        <v>0</v>
      </c>
      <c r="N28" s="11">
        <f t="shared" si="1"/>
        <v>2</v>
      </c>
    </row>
    <row r="29" spans="1:14">
      <c r="A29" s="45"/>
      <c r="B29" s="46" t="str">
        <f>'mes donnees'!E29</f>
        <v>RL-52TEBPN</v>
      </c>
      <c r="C29" s="4">
        <v>6</v>
      </c>
      <c r="D29" s="1">
        <v>1</v>
      </c>
      <c r="E29" s="1"/>
      <c r="F29" s="1"/>
      <c r="G29" s="11">
        <f t="shared" si="0"/>
        <v>7</v>
      </c>
      <c r="H29" s="11">
        <f>IF(B29="",0,SUMIF(achats!$D$2:$D$599,REFRIGERATEURS!B29,achats!$E$2:$E$599))</f>
        <v>0</v>
      </c>
      <c r="I29" s="11">
        <f>IF(B29="",0,SUMIF(ventes!$D$2:$D$563,REFRIGERATEURS!B29,ventes!$E$2:$E$563))</f>
        <v>1</v>
      </c>
      <c r="J29" s="11">
        <f>C29+IF($B29="",0,SUMIF(achats!$D$2:$D$599,REFRIGERATEURS!$B29,achats!H$2:H$599))-IF($B29="",0,SUMIF(ventes!$D$2:$D$563,REFRIGERATEURS!$B29,ventes!H$2:H$563))-SUMIFS('mouvement interne'!$D:$D,'mouvement interne'!$C:$C,REFRIGERATEURS!B29,'mouvement interne'!$E:$E,1)+SUMIFS('mouvement interne'!$D:$D,'mouvement interne'!$C:$C,REFRIGERATEURS!B29,'mouvement interne'!$F:$F,1)</f>
        <v>5</v>
      </c>
      <c r="K29" s="11">
        <f>D29+IF($B29="",0,SUMIF(achats!$D$2:$D$599,REFRIGERATEURS!$B29,achats!I$2:I$599))-IF($B29="",0,SUMIF(ventes!$D$2:$D$563,REFRIGERATEURS!$B29,ventes!I$2:I$563))-SUMIFS('mouvement interne'!$D:$D,'mouvement interne'!$C:$C,REFRIGERATEURS!B29,'mouvement interne'!$E:$E,2)+SUMIFS('mouvement interne'!$D:$D,'mouvement interne'!$C:$C,REFRIGERATEURS!B29,'mouvement interne'!$F:$F,2)</f>
        <v>1</v>
      </c>
      <c r="L29" s="11">
        <f>E29+IF($B29="",0,SUMIF(achats!$D$2:$D$599,REFRIGERATEURS!$B29,achats!J$2:J$599))-IF($B29="",0,SUMIF(ventes!$D$2:$D$563,REFRIGERATEURS!$B29,ventes!J$2:J$563))-SUMIFS('mouvement interne'!$D:$D,'mouvement interne'!$C:$C,REFRIGERATEURS!B29,'mouvement interne'!$E:$E,3)+SUMIFS('mouvement interne'!$D:$D,'mouvement interne'!$C:$C,REFRIGERATEURS!B29,'mouvement interne'!$F:$F,3)</f>
        <v>0</v>
      </c>
      <c r="M29" s="11">
        <f>F29+IF($B29="",0,SUMIF(achats!$D$2:$D$599,REFRIGERATEURS!$B29,achats!K$2:K$599))-IF($B29="",0,SUMIF(ventes!$D$2:$D$563,REFRIGERATEURS!$B29,ventes!K$2:K$563))-SUMIFS('mouvement interne'!$D:$D,'mouvement interne'!$C:$C,REFRIGERATEURS!B29,'mouvement interne'!$E:$E,4)+SUMIFS('mouvement interne'!$D:$D,'mouvement interne'!$C:$C,REFRIGERATEURS!B29,'mouvement interne'!$F:$F,4)</f>
        <v>0</v>
      </c>
      <c r="N29" s="11">
        <f t="shared" si="1"/>
        <v>6</v>
      </c>
    </row>
    <row r="30" spans="1:14">
      <c r="A30" s="45"/>
      <c r="B30" s="46" t="str">
        <f>'mes donnees'!E30</f>
        <v>RL-4353JBASL</v>
      </c>
      <c r="C30" s="4">
        <v>2</v>
      </c>
      <c r="D30" s="1">
        <v>3</v>
      </c>
      <c r="E30" s="1"/>
      <c r="F30" s="1"/>
      <c r="G30" s="11">
        <f t="shared" si="0"/>
        <v>5</v>
      </c>
      <c r="H30" s="11">
        <f>IF(B30="",0,SUMIF(achats!$D$2:$D$599,REFRIGERATEURS!B30,achats!$E$2:$E$599))</f>
        <v>0</v>
      </c>
      <c r="I30" s="11">
        <f>IF(B30="",0,SUMIF(ventes!$D$2:$D$563,REFRIGERATEURS!B30,ventes!$E$2:$E$563))</f>
        <v>0</v>
      </c>
      <c r="J30" s="11">
        <f>C30+IF($B30="",0,SUMIF(achats!$D$2:$D$599,REFRIGERATEURS!$B30,achats!H$2:H$599))-IF($B30="",0,SUMIF(ventes!$D$2:$D$563,REFRIGERATEURS!$B30,ventes!H$2:H$563))-SUMIFS('mouvement interne'!$D:$D,'mouvement interne'!$C:$C,REFRIGERATEURS!B30,'mouvement interne'!$E:$E,1)+SUMIFS('mouvement interne'!$D:$D,'mouvement interne'!$C:$C,REFRIGERATEURS!B30,'mouvement interne'!$F:$F,1)</f>
        <v>2</v>
      </c>
      <c r="K30" s="11">
        <f>D30+IF($B30="",0,SUMIF(achats!$D$2:$D$599,REFRIGERATEURS!$B30,achats!I$2:I$599))-IF($B30="",0,SUMIF(ventes!$D$2:$D$563,REFRIGERATEURS!$B30,ventes!I$2:I$563))-SUMIFS('mouvement interne'!$D:$D,'mouvement interne'!$C:$C,REFRIGERATEURS!B30,'mouvement interne'!$E:$E,2)+SUMIFS('mouvement interne'!$D:$D,'mouvement interne'!$C:$C,REFRIGERATEURS!B30,'mouvement interne'!$F:$F,2)</f>
        <v>3</v>
      </c>
      <c r="L30" s="11">
        <f>E30+IF($B30="",0,SUMIF(achats!$D$2:$D$599,REFRIGERATEURS!$B30,achats!J$2:J$599))-IF($B30="",0,SUMIF(ventes!$D$2:$D$563,REFRIGERATEURS!$B30,ventes!J$2:J$563))-SUMIFS('mouvement interne'!$D:$D,'mouvement interne'!$C:$C,REFRIGERATEURS!B30,'mouvement interne'!$E:$E,3)+SUMIFS('mouvement interne'!$D:$D,'mouvement interne'!$C:$C,REFRIGERATEURS!B30,'mouvement interne'!$F:$F,3)</f>
        <v>0</v>
      </c>
      <c r="M30" s="11">
        <f>F30+IF($B30="",0,SUMIF(achats!$D$2:$D$599,REFRIGERATEURS!$B30,achats!K$2:K$599))-IF($B30="",0,SUMIF(ventes!$D$2:$D$563,REFRIGERATEURS!$B30,ventes!K$2:K$563))-SUMIFS('mouvement interne'!$D:$D,'mouvement interne'!$C:$C,REFRIGERATEURS!B30,'mouvement interne'!$E:$E,4)+SUMIFS('mouvement interne'!$D:$D,'mouvement interne'!$C:$C,REFRIGERATEURS!B30,'mouvement interne'!$F:$F,4)</f>
        <v>0</v>
      </c>
      <c r="N30" s="11">
        <f t="shared" si="1"/>
        <v>5</v>
      </c>
    </row>
    <row r="31" spans="1:14">
      <c r="A31" s="45"/>
      <c r="B31" s="46" t="str">
        <f>'mes donnees'!E31</f>
        <v>RR-82EETS</v>
      </c>
      <c r="C31" s="4"/>
      <c r="D31" s="1"/>
      <c r="E31" s="1"/>
      <c r="F31" s="1"/>
      <c r="G31" s="11">
        <f t="shared" si="0"/>
        <v>0</v>
      </c>
      <c r="H31" s="11">
        <f>IF(B31="",0,SUMIF(achats!$D$2:$D$599,REFRIGERATEURS!B31,achats!$E$2:$E$599))</f>
        <v>0</v>
      </c>
      <c r="I31" s="11">
        <f>IF(B31="",0,SUMIF(ventes!$D$2:$D$563,REFRIGERATEURS!B31,ventes!$E$2:$E$563))</f>
        <v>0</v>
      </c>
      <c r="J31" s="11">
        <f>C31+IF($B31="",0,SUMIF(achats!$D$2:$D$599,REFRIGERATEURS!$B31,achats!H$2:H$599))-IF($B31="",0,SUMIF(ventes!$D$2:$D$563,REFRIGERATEURS!$B31,ventes!H$2:H$563))-SUMIFS('mouvement interne'!$D:$D,'mouvement interne'!$C:$C,REFRIGERATEURS!B31,'mouvement interne'!$E:$E,1)+SUMIFS('mouvement interne'!$D:$D,'mouvement interne'!$C:$C,REFRIGERATEURS!B31,'mouvement interne'!$F:$F,1)</f>
        <v>0</v>
      </c>
      <c r="K31" s="11">
        <f>D31+IF($B31="",0,SUMIF(achats!$D$2:$D$599,REFRIGERATEURS!$B31,achats!I$2:I$599))-IF($B31="",0,SUMIF(ventes!$D$2:$D$563,REFRIGERATEURS!$B31,ventes!I$2:I$563))-SUMIFS('mouvement interne'!$D:$D,'mouvement interne'!$C:$C,REFRIGERATEURS!B31,'mouvement interne'!$E:$E,2)+SUMIFS('mouvement interne'!$D:$D,'mouvement interne'!$C:$C,REFRIGERATEURS!B31,'mouvement interne'!$F:$F,2)</f>
        <v>0</v>
      </c>
      <c r="L31" s="11">
        <f>E31+IF($B31="",0,SUMIF(achats!$D$2:$D$599,REFRIGERATEURS!$B31,achats!J$2:J$599))-IF($B31="",0,SUMIF(ventes!$D$2:$D$563,REFRIGERATEURS!$B31,ventes!J$2:J$563))-SUMIFS('mouvement interne'!$D:$D,'mouvement interne'!$C:$C,REFRIGERATEURS!B31,'mouvement interne'!$E:$E,3)+SUMIFS('mouvement interne'!$D:$D,'mouvement interne'!$C:$C,REFRIGERATEURS!B31,'mouvement interne'!$F:$F,3)</f>
        <v>0</v>
      </c>
      <c r="M31" s="11">
        <f>F31+IF($B31="",0,SUMIF(achats!$D$2:$D$599,REFRIGERATEURS!$B31,achats!K$2:K$599))-IF($B31="",0,SUMIF(ventes!$D$2:$D$563,REFRIGERATEURS!$B31,ventes!K$2:K$563))-SUMIFS('mouvement interne'!$D:$D,'mouvement interne'!$C:$C,REFRIGERATEURS!B31,'mouvement interne'!$E:$E,4)+SUMIFS('mouvement interne'!$D:$D,'mouvement interne'!$C:$C,REFRIGERATEURS!B31,'mouvement interne'!$F:$F,4)</f>
        <v>0</v>
      </c>
      <c r="N31" s="11">
        <f t="shared" si="1"/>
        <v>0</v>
      </c>
    </row>
    <row r="32" spans="1:14">
      <c r="A32" s="45"/>
      <c r="B32" s="46" t="str">
        <f>'mes donnees'!E32</f>
        <v>RR-82EFBB</v>
      </c>
      <c r="C32" s="4">
        <v>2</v>
      </c>
      <c r="D32" s="1"/>
      <c r="E32" s="1"/>
      <c r="F32" s="1"/>
      <c r="G32" s="11">
        <f t="shared" si="0"/>
        <v>2</v>
      </c>
      <c r="H32" s="11">
        <f>IF(B32="",0,SUMIF(achats!$D$2:$D$599,REFRIGERATEURS!B32,achats!$E$2:$E$599))</f>
        <v>0</v>
      </c>
      <c r="I32" s="11">
        <f>IF(B32="",0,SUMIF(ventes!$D$2:$D$563,REFRIGERATEURS!B32,ventes!$E$2:$E$563))</f>
        <v>0</v>
      </c>
      <c r="J32" s="11">
        <f>C32+IF($B32="",0,SUMIF(achats!$D$2:$D$599,REFRIGERATEURS!$B32,achats!H$2:H$599))-IF($B32="",0,SUMIF(ventes!$D$2:$D$563,REFRIGERATEURS!$B32,ventes!H$2:H$563))-SUMIFS('mouvement interne'!$D:$D,'mouvement interne'!$C:$C,REFRIGERATEURS!B32,'mouvement interne'!$E:$E,1)+SUMIFS('mouvement interne'!$D:$D,'mouvement interne'!$C:$C,REFRIGERATEURS!B32,'mouvement interne'!$F:$F,1)</f>
        <v>2</v>
      </c>
      <c r="K32" s="11">
        <f>D32+IF($B32="",0,SUMIF(achats!$D$2:$D$599,REFRIGERATEURS!$B32,achats!I$2:I$599))-IF($B32="",0,SUMIF(ventes!$D$2:$D$563,REFRIGERATEURS!$B32,ventes!I$2:I$563))-SUMIFS('mouvement interne'!$D:$D,'mouvement interne'!$C:$C,REFRIGERATEURS!B32,'mouvement interne'!$E:$E,2)+SUMIFS('mouvement interne'!$D:$D,'mouvement interne'!$C:$C,REFRIGERATEURS!B32,'mouvement interne'!$F:$F,2)</f>
        <v>0</v>
      </c>
      <c r="L32" s="11">
        <f>E32+IF($B32="",0,SUMIF(achats!$D$2:$D$599,REFRIGERATEURS!$B32,achats!J$2:J$599))-IF($B32="",0,SUMIF(ventes!$D$2:$D$563,REFRIGERATEURS!$B32,ventes!J$2:J$563))-SUMIFS('mouvement interne'!$D:$D,'mouvement interne'!$C:$C,REFRIGERATEURS!B32,'mouvement interne'!$E:$E,3)+SUMIFS('mouvement interne'!$D:$D,'mouvement interne'!$C:$C,REFRIGERATEURS!B32,'mouvement interne'!$F:$F,3)</f>
        <v>0</v>
      </c>
      <c r="M32" s="11">
        <f>F32+IF($B32="",0,SUMIF(achats!$D$2:$D$599,REFRIGERATEURS!$B32,achats!K$2:K$599))-IF($B32="",0,SUMIF(ventes!$D$2:$D$563,REFRIGERATEURS!$B32,ventes!K$2:K$563))-SUMIFS('mouvement interne'!$D:$D,'mouvement interne'!$C:$C,REFRIGERATEURS!B32,'mouvement interne'!$E:$E,4)+SUMIFS('mouvement interne'!$D:$D,'mouvement interne'!$C:$C,REFRIGERATEURS!B32,'mouvement interne'!$F:$F,4)</f>
        <v>0</v>
      </c>
      <c r="N32" s="11">
        <f t="shared" si="1"/>
        <v>2</v>
      </c>
    </row>
    <row r="33" spans="1:15">
      <c r="A33" s="45"/>
      <c r="B33" s="46" t="str">
        <f>'mes donnees'!E33</f>
        <v>RZ-80EFBB</v>
      </c>
      <c r="C33" s="4">
        <v>1</v>
      </c>
      <c r="D33" s="1"/>
      <c r="E33" s="1"/>
      <c r="F33" s="1"/>
      <c r="G33" s="11">
        <f t="shared" si="0"/>
        <v>1</v>
      </c>
      <c r="H33" s="11">
        <f>IF(B33="",0,SUMIF(achats!$D$2:$D$599,REFRIGERATEURS!B33,achats!$E$2:$E$599))</f>
        <v>0</v>
      </c>
      <c r="I33" s="11">
        <f>IF(B33="",0,SUMIF(ventes!$D$2:$D$563,REFRIGERATEURS!B33,ventes!$E$2:$E$563))</f>
        <v>0</v>
      </c>
      <c r="J33" s="11">
        <f>C33+IF($B33="",0,SUMIF(achats!$D$2:$D$599,REFRIGERATEURS!$B33,achats!H$2:H$599))-IF($B33="",0,SUMIF(ventes!$D$2:$D$563,REFRIGERATEURS!$B33,ventes!H$2:H$563))-SUMIFS('mouvement interne'!$D:$D,'mouvement interne'!$C:$C,REFRIGERATEURS!B33,'mouvement interne'!$E:$E,1)+SUMIFS('mouvement interne'!$D:$D,'mouvement interne'!$C:$C,REFRIGERATEURS!B33,'mouvement interne'!$F:$F,1)</f>
        <v>1</v>
      </c>
      <c r="K33" s="11">
        <f>D33+IF($B33="",0,SUMIF(achats!$D$2:$D$599,REFRIGERATEURS!$B33,achats!I$2:I$599))-IF($B33="",0,SUMIF(ventes!$D$2:$D$563,REFRIGERATEURS!$B33,ventes!I$2:I$563))-SUMIFS('mouvement interne'!$D:$D,'mouvement interne'!$C:$C,REFRIGERATEURS!B33,'mouvement interne'!$E:$E,2)+SUMIFS('mouvement interne'!$D:$D,'mouvement interne'!$C:$C,REFRIGERATEURS!B33,'mouvement interne'!$F:$F,2)</f>
        <v>0</v>
      </c>
      <c r="L33" s="11">
        <f>E33+IF($B33="",0,SUMIF(achats!$D$2:$D$599,REFRIGERATEURS!$B33,achats!J$2:J$599))-IF($B33="",0,SUMIF(ventes!$D$2:$D$563,REFRIGERATEURS!$B33,ventes!J$2:J$563))-SUMIFS('mouvement interne'!$D:$D,'mouvement interne'!$C:$C,REFRIGERATEURS!B33,'mouvement interne'!$E:$E,3)+SUMIFS('mouvement interne'!$D:$D,'mouvement interne'!$C:$C,REFRIGERATEURS!B33,'mouvement interne'!$F:$F,3)</f>
        <v>0</v>
      </c>
      <c r="M33" s="11">
        <f>F33+IF($B33="",0,SUMIF(achats!$D$2:$D$599,REFRIGERATEURS!$B33,achats!K$2:K$599))-IF($B33="",0,SUMIF(ventes!$D$2:$D$563,REFRIGERATEURS!$B33,ventes!K$2:K$563))-SUMIFS('mouvement interne'!$D:$D,'mouvement interne'!$C:$C,REFRIGERATEURS!B33,'mouvement interne'!$E:$E,4)+SUMIFS('mouvement interne'!$D:$D,'mouvement interne'!$C:$C,REFRIGERATEURS!B33,'mouvement interne'!$F:$F,4)</f>
        <v>0</v>
      </c>
      <c r="N33" s="11">
        <f t="shared" si="1"/>
        <v>1</v>
      </c>
    </row>
    <row r="34" spans="1:15">
      <c r="A34" s="45"/>
      <c r="B34" s="46" t="str">
        <f>'mes donnees'!E34</f>
        <v>RZ-90EEMG</v>
      </c>
      <c r="C34" s="4"/>
      <c r="D34" s="1"/>
      <c r="E34" s="1"/>
      <c r="F34" s="1"/>
      <c r="G34" s="11">
        <f t="shared" si="0"/>
        <v>0</v>
      </c>
      <c r="H34" s="11">
        <f>IF(B34="",0,SUMIF(achats!$D$2:$D$599,REFRIGERATEURS!B34,achats!$E$2:$E$599))</f>
        <v>0</v>
      </c>
      <c r="I34" s="11">
        <f>IF(B34="",0,SUMIF(ventes!$D$2:$D$563,REFRIGERATEURS!B34,ventes!$E$2:$E$563))</f>
        <v>0</v>
      </c>
      <c r="J34" s="11">
        <f>C34+IF($B34="",0,SUMIF(achats!$D$2:$D$599,REFRIGERATEURS!$B34,achats!H$2:H$599))-IF($B34="",0,SUMIF(ventes!$D$2:$D$563,REFRIGERATEURS!$B34,ventes!H$2:H$563))-SUMIFS('mouvement interne'!$D:$D,'mouvement interne'!$C:$C,REFRIGERATEURS!B34,'mouvement interne'!$E:$E,1)+SUMIFS('mouvement interne'!$D:$D,'mouvement interne'!$C:$C,REFRIGERATEURS!B34,'mouvement interne'!$F:$F,1)</f>
        <v>0</v>
      </c>
      <c r="K34" s="11">
        <f>D34+IF($B34="",0,SUMIF(achats!$D$2:$D$599,REFRIGERATEURS!$B34,achats!I$2:I$599))-IF($B34="",0,SUMIF(ventes!$D$2:$D$563,REFRIGERATEURS!$B34,ventes!I$2:I$563))-SUMIFS('mouvement interne'!$D:$D,'mouvement interne'!$C:$C,REFRIGERATEURS!B34,'mouvement interne'!$E:$E,2)+SUMIFS('mouvement interne'!$D:$D,'mouvement interne'!$C:$C,REFRIGERATEURS!B34,'mouvement interne'!$F:$F,2)</f>
        <v>0</v>
      </c>
      <c r="L34" s="11">
        <f>E34+IF($B34="",0,SUMIF(achats!$D$2:$D$599,REFRIGERATEURS!$B34,achats!J$2:J$599))-IF($B34="",0,SUMIF(ventes!$D$2:$D$563,REFRIGERATEURS!$B34,ventes!J$2:J$563))-SUMIFS('mouvement interne'!$D:$D,'mouvement interne'!$C:$C,REFRIGERATEURS!B34,'mouvement interne'!$E:$E,3)+SUMIFS('mouvement interne'!$D:$D,'mouvement interne'!$C:$C,REFRIGERATEURS!B34,'mouvement interne'!$F:$F,3)</f>
        <v>0</v>
      </c>
      <c r="M34" s="11">
        <f>F34+IF($B34="",0,SUMIF(achats!$D$2:$D$599,REFRIGERATEURS!$B34,achats!K$2:K$599))-IF($B34="",0,SUMIF(ventes!$D$2:$D$563,REFRIGERATEURS!$B34,ventes!K$2:K$563))-SUMIFS('mouvement interne'!$D:$D,'mouvement interne'!$C:$C,REFRIGERATEURS!B34,'mouvement interne'!$E:$E,4)+SUMIFS('mouvement interne'!$D:$D,'mouvement interne'!$C:$C,REFRIGERATEURS!B34,'mouvement interne'!$F:$F,4)</f>
        <v>0</v>
      </c>
      <c r="N34" s="11">
        <f t="shared" si="1"/>
        <v>0</v>
      </c>
    </row>
    <row r="35" spans="1:15">
      <c r="A35" s="45"/>
      <c r="B35" s="46" t="str">
        <f>'mes donnees'!E35</f>
        <v>RSA1DTMG1</v>
      </c>
      <c r="C35" s="4">
        <v>1</v>
      </c>
      <c r="D35" s="1"/>
      <c r="E35" s="1"/>
      <c r="F35" s="1"/>
      <c r="G35" s="11">
        <f t="shared" si="0"/>
        <v>1</v>
      </c>
      <c r="H35" s="11">
        <f>IF(B35="",0,SUMIF(achats!$D$2:$D$599,REFRIGERATEURS!B35,achats!$E$2:$E$599))</f>
        <v>0</v>
      </c>
      <c r="I35" s="11">
        <f>IF(B35="",0,SUMIF(ventes!$D$2:$D$563,REFRIGERATEURS!B35,ventes!$E$2:$E$563))</f>
        <v>0</v>
      </c>
      <c r="J35" s="11">
        <f>C35+IF($B35="",0,SUMIF(achats!$D$2:$D$599,REFRIGERATEURS!$B35,achats!H$2:H$599))-IF($B35="",0,SUMIF(ventes!$D$2:$D$563,REFRIGERATEURS!$B35,ventes!H$2:H$563))-SUMIFS('mouvement interne'!$D:$D,'mouvement interne'!$C:$C,REFRIGERATEURS!B35,'mouvement interne'!$E:$E,1)+SUMIFS('mouvement interne'!$D:$D,'mouvement interne'!$C:$C,REFRIGERATEURS!B35,'mouvement interne'!$F:$F,1)</f>
        <v>1</v>
      </c>
      <c r="K35" s="11">
        <f>D35+IF($B35="",0,SUMIF(achats!$D$2:$D$599,REFRIGERATEURS!$B35,achats!I$2:I$599))-IF($B35="",0,SUMIF(ventes!$D$2:$D$563,REFRIGERATEURS!$B35,ventes!I$2:I$563))-SUMIFS('mouvement interne'!$D:$D,'mouvement interne'!$C:$C,REFRIGERATEURS!B35,'mouvement interne'!$E:$E,2)+SUMIFS('mouvement interne'!$D:$D,'mouvement interne'!$C:$C,REFRIGERATEURS!B35,'mouvement interne'!$F:$F,2)</f>
        <v>0</v>
      </c>
      <c r="L35" s="11">
        <f>E35+IF($B35="",0,SUMIF(achats!$D$2:$D$599,REFRIGERATEURS!$B35,achats!J$2:J$599))-IF($B35="",0,SUMIF(ventes!$D$2:$D$563,REFRIGERATEURS!$B35,ventes!J$2:J$563))-SUMIFS('mouvement interne'!$D:$D,'mouvement interne'!$C:$C,REFRIGERATEURS!B35,'mouvement interne'!$E:$E,3)+SUMIFS('mouvement interne'!$D:$D,'mouvement interne'!$C:$C,REFRIGERATEURS!B35,'mouvement interne'!$F:$F,3)</f>
        <v>0</v>
      </c>
      <c r="M35" s="11">
        <f>F35+IF($B35="",0,SUMIF(achats!$D$2:$D$599,REFRIGERATEURS!$B35,achats!K$2:K$599))-IF($B35="",0,SUMIF(ventes!$D$2:$D$563,REFRIGERATEURS!$B35,ventes!K$2:K$563))-SUMIFS('mouvement interne'!$D:$D,'mouvement interne'!$C:$C,REFRIGERATEURS!B35,'mouvement interne'!$E:$E,4)+SUMIFS('mouvement interne'!$D:$D,'mouvement interne'!$C:$C,REFRIGERATEURS!B35,'mouvement interne'!$F:$F,4)</f>
        <v>0</v>
      </c>
      <c r="N35" s="11">
        <f t="shared" si="1"/>
        <v>1</v>
      </c>
    </row>
    <row r="36" spans="1:15">
      <c r="A36" s="45"/>
      <c r="B36" s="46" t="str">
        <f>'mes donnees'!E36</f>
        <v>RFG 28MESL</v>
      </c>
      <c r="C36" s="4">
        <v>2</v>
      </c>
      <c r="D36" s="1"/>
      <c r="E36" s="1"/>
      <c r="F36" s="1"/>
      <c r="G36" s="11">
        <f t="shared" si="0"/>
        <v>2</v>
      </c>
      <c r="H36" s="11">
        <f>IF(B36="",0,SUMIF(achats!$D$2:$D$599,REFRIGERATEURS!B36,achats!$E$2:$E$599))</f>
        <v>0</v>
      </c>
      <c r="I36" s="11">
        <f>IF(B36="",0,SUMIF(ventes!$D$2:$D$563,REFRIGERATEURS!B36,ventes!$E$2:$E$563))</f>
        <v>0</v>
      </c>
      <c r="J36" s="11">
        <f>C36+IF($B36="",0,SUMIF(achats!$D$2:$D$599,REFRIGERATEURS!$B36,achats!H$2:H$599))-IF($B36="",0,SUMIF(ventes!$D$2:$D$563,REFRIGERATEURS!$B36,ventes!H$2:H$563))-SUMIFS('mouvement interne'!$D:$D,'mouvement interne'!$C:$C,REFRIGERATEURS!B36,'mouvement interne'!$E:$E,1)+SUMIFS('mouvement interne'!$D:$D,'mouvement interne'!$C:$C,REFRIGERATEURS!B36,'mouvement interne'!$F:$F,1)</f>
        <v>2</v>
      </c>
      <c r="K36" s="11">
        <f>D36+IF($B36="",0,SUMIF(achats!$D$2:$D$599,REFRIGERATEURS!$B36,achats!I$2:I$599))-IF($B36="",0,SUMIF(ventes!$D$2:$D$563,REFRIGERATEURS!$B36,ventes!I$2:I$563))-SUMIFS('mouvement interne'!$D:$D,'mouvement interne'!$C:$C,REFRIGERATEURS!B36,'mouvement interne'!$E:$E,2)+SUMIFS('mouvement interne'!$D:$D,'mouvement interne'!$C:$C,REFRIGERATEURS!B36,'mouvement interne'!$F:$F,2)</f>
        <v>0</v>
      </c>
      <c r="L36" s="11">
        <f>E36+IF($B36="",0,SUMIF(achats!$D$2:$D$599,REFRIGERATEURS!$B36,achats!J$2:J$599))-IF($B36="",0,SUMIF(ventes!$D$2:$D$563,REFRIGERATEURS!$B36,ventes!J$2:J$563))-SUMIFS('mouvement interne'!$D:$D,'mouvement interne'!$C:$C,REFRIGERATEURS!B36,'mouvement interne'!$E:$E,3)+SUMIFS('mouvement interne'!$D:$D,'mouvement interne'!$C:$C,REFRIGERATEURS!B36,'mouvement interne'!$F:$F,3)</f>
        <v>0</v>
      </c>
      <c r="M36" s="11">
        <f>F36+IF($B36="",0,SUMIF(achats!$D$2:$D$599,REFRIGERATEURS!$B36,achats!K$2:K$599))-IF($B36="",0,SUMIF(ventes!$D$2:$D$563,REFRIGERATEURS!$B36,ventes!K$2:K$563))-SUMIFS('mouvement interne'!$D:$D,'mouvement interne'!$C:$C,REFRIGERATEURS!B36,'mouvement interne'!$E:$E,4)+SUMIFS('mouvement interne'!$D:$D,'mouvement interne'!$C:$C,REFRIGERATEURS!B36,'mouvement interne'!$F:$F,4)</f>
        <v>0</v>
      </c>
      <c r="N36" s="11">
        <f t="shared" si="1"/>
        <v>2</v>
      </c>
    </row>
    <row r="37" spans="1:15">
      <c r="A37" s="45"/>
      <c r="B37" s="46" t="str">
        <f>'mes donnees'!E37</f>
        <v>RR 82FHIS1</v>
      </c>
      <c r="C37" s="4">
        <v>2</v>
      </c>
      <c r="D37" s="1">
        <v>4</v>
      </c>
      <c r="E37" s="1"/>
      <c r="F37" s="1"/>
      <c r="G37" s="11">
        <f t="shared" si="0"/>
        <v>6</v>
      </c>
      <c r="H37" s="11">
        <f>IF(B37="",0,SUMIF(achats!$D$2:$D$599,REFRIGERATEURS!B37,achats!$E$2:$E$599))</f>
        <v>0</v>
      </c>
      <c r="I37" s="11">
        <f>IF(B37="",0,SUMIF(ventes!$D$2:$D$563,REFRIGERATEURS!B37,ventes!$E$2:$E$563))</f>
        <v>1</v>
      </c>
      <c r="J37" s="11">
        <f>C37+IF($B37="",0,SUMIF(achats!$D$2:$D$599,REFRIGERATEURS!$B37,achats!H$2:H$599))-IF($B37="",0,SUMIF(ventes!$D$2:$D$563,REFRIGERATEURS!$B37,ventes!H$2:H$563))-SUMIFS('mouvement interne'!$D:$D,'mouvement interne'!$C:$C,REFRIGERATEURS!B37,'mouvement interne'!$E:$E,1)+SUMIFS('mouvement interne'!$D:$D,'mouvement interne'!$C:$C,REFRIGERATEURS!B37,'mouvement interne'!$F:$F,1)</f>
        <v>1</v>
      </c>
      <c r="K37" s="11">
        <f>D37+IF($B37="",0,SUMIF(achats!$D$2:$D$599,REFRIGERATEURS!$B37,achats!I$2:I$599))-IF($B37="",0,SUMIF(ventes!$D$2:$D$563,REFRIGERATEURS!$B37,ventes!I$2:I$563))-SUMIFS('mouvement interne'!$D:$D,'mouvement interne'!$C:$C,REFRIGERATEURS!B37,'mouvement interne'!$E:$E,2)+SUMIFS('mouvement interne'!$D:$D,'mouvement interne'!$C:$C,REFRIGERATEURS!B37,'mouvement interne'!$F:$F,2)</f>
        <v>4</v>
      </c>
      <c r="L37" s="11">
        <f>E37+IF($B37="",0,SUMIF(achats!$D$2:$D$599,REFRIGERATEURS!$B37,achats!J$2:J$599))-IF($B37="",0,SUMIF(ventes!$D$2:$D$563,REFRIGERATEURS!$B37,ventes!J$2:J$563))-SUMIFS('mouvement interne'!$D:$D,'mouvement interne'!$C:$C,REFRIGERATEURS!B37,'mouvement interne'!$E:$E,3)+SUMIFS('mouvement interne'!$D:$D,'mouvement interne'!$C:$C,REFRIGERATEURS!B37,'mouvement interne'!$F:$F,3)</f>
        <v>0</v>
      </c>
      <c r="M37" s="11">
        <f>F37+IF($B37="",0,SUMIF(achats!$D$2:$D$599,REFRIGERATEURS!$B37,achats!K$2:K$599))-IF($B37="",0,SUMIF(ventes!$D$2:$D$563,REFRIGERATEURS!$B37,ventes!K$2:K$563))-SUMIFS('mouvement interne'!$D:$D,'mouvement interne'!$C:$C,REFRIGERATEURS!B37,'mouvement interne'!$E:$E,4)+SUMIFS('mouvement interne'!$D:$D,'mouvement interne'!$C:$C,REFRIGERATEURS!B37,'mouvement interne'!$F:$F,4)</f>
        <v>0</v>
      </c>
      <c r="N37" s="11">
        <f t="shared" si="1"/>
        <v>5</v>
      </c>
    </row>
    <row r="38" spans="1:15">
      <c r="A38" s="45"/>
      <c r="B38" s="46" t="str">
        <f>'mes donnees'!E38</f>
        <v>RZ 80FHIS1</v>
      </c>
      <c r="C38" s="4">
        <v>2</v>
      </c>
      <c r="D38" s="1">
        <v>4</v>
      </c>
      <c r="E38" s="1"/>
      <c r="F38" s="1"/>
      <c r="G38" s="11">
        <f t="shared" si="0"/>
        <v>6</v>
      </c>
      <c r="H38" s="11">
        <f>IF(B38="",0,SUMIF(achats!$D$2:$D$599,REFRIGERATEURS!B38,achats!$E$2:$E$599))</f>
        <v>0</v>
      </c>
      <c r="I38" s="11">
        <f>IF(B38="",0,SUMIF(ventes!$D$2:$D$563,REFRIGERATEURS!B38,ventes!$E$2:$E$563))</f>
        <v>1</v>
      </c>
      <c r="J38" s="11">
        <f>C38+IF($B38="",0,SUMIF(achats!$D$2:$D$599,REFRIGERATEURS!$B38,achats!H$2:H$599))-IF($B38="",0,SUMIF(ventes!$D$2:$D$563,REFRIGERATEURS!$B38,ventes!H$2:H$563))-SUMIFS('mouvement interne'!$D:$D,'mouvement interne'!$C:$C,REFRIGERATEURS!B38,'mouvement interne'!$E:$E,1)+SUMIFS('mouvement interne'!$D:$D,'mouvement interne'!$C:$C,REFRIGERATEURS!B38,'mouvement interne'!$F:$F,1)</f>
        <v>1</v>
      </c>
      <c r="K38" s="11">
        <f>D38+IF($B38="",0,SUMIF(achats!$D$2:$D$599,REFRIGERATEURS!$B38,achats!I$2:I$599))-IF($B38="",0,SUMIF(ventes!$D$2:$D$563,REFRIGERATEURS!$B38,ventes!I$2:I$563))-SUMIFS('mouvement interne'!$D:$D,'mouvement interne'!$C:$C,REFRIGERATEURS!B38,'mouvement interne'!$E:$E,2)+SUMIFS('mouvement interne'!$D:$D,'mouvement interne'!$C:$C,REFRIGERATEURS!B38,'mouvement interne'!$F:$F,2)</f>
        <v>4</v>
      </c>
      <c r="L38" s="11">
        <f>E38+IF($B38="",0,SUMIF(achats!$D$2:$D$599,REFRIGERATEURS!$B38,achats!J$2:J$599))-IF($B38="",0,SUMIF(ventes!$D$2:$D$563,REFRIGERATEURS!$B38,ventes!J$2:J$563))-SUMIFS('mouvement interne'!$D:$D,'mouvement interne'!$C:$C,REFRIGERATEURS!B38,'mouvement interne'!$E:$E,3)+SUMIFS('mouvement interne'!$D:$D,'mouvement interne'!$C:$C,REFRIGERATEURS!B38,'mouvement interne'!$F:$F,3)</f>
        <v>0</v>
      </c>
      <c r="M38" s="11">
        <f>F38+IF($B38="",0,SUMIF(achats!$D$2:$D$599,REFRIGERATEURS!$B38,achats!K$2:K$599))-IF($B38="",0,SUMIF(ventes!$D$2:$D$563,REFRIGERATEURS!$B38,ventes!K$2:K$563))-SUMIFS('mouvement interne'!$D:$D,'mouvement interne'!$C:$C,REFRIGERATEURS!B38,'mouvement interne'!$E:$E,4)+SUMIFS('mouvement interne'!$D:$D,'mouvement interne'!$C:$C,REFRIGERATEURS!B38,'mouvement interne'!$F:$F,4)</f>
        <v>0</v>
      </c>
      <c r="N38" s="11">
        <f t="shared" si="1"/>
        <v>5</v>
      </c>
    </row>
    <row r="39" spans="1:15">
      <c r="A39" s="93"/>
      <c r="B39" s="94">
        <f>'mes donnees'!E39</f>
        <v>0</v>
      </c>
      <c r="C39" s="60"/>
      <c r="D39" s="58"/>
      <c r="E39" s="58"/>
      <c r="F39" s="58"/>
      <c r="G39" s="63">
        <f>SUM(C39:F39)</f>
        <v>0</v>
      </c>
      <c r="H39" s="63">
        <f>IF(B39="",0,SUMIF(achats!$D$2:$D$599,REFRIGERATEURS!B39,achats!$E$2:$E$599))</f>
        <v>0</v>
      </c>
      <c r="I39" s="63">
        <f>IF(B39="",0,SUMIF(ventes!$D$2:$D$563,REFRIGERATEURS!B39,ventes!$E$2:$E$563))</f>
        <v>0</v>
      </c>
      <c r="J39" s="63">
        <f>C39+IF($B39="",0,SUMIF(achats!$D$2:$D$599,REFRIGERATEURS!$B39,achats!H$2:H$599))-IF($B39="",0,SUMIF(ventes!$D$2:$D$563,REFRIGERATEURS!$B39,ventes!H$2:H$563))-SUMIFS('mouvement interne'!$D:$D,'mouvement interne'!$C:$C,REFRIGERATEURS!B39,'mouvement interne'!$E:$E,1)+SUMIFS('mouvement interne'!$D:$D,'mouvement interne'!$C:$C,REFRIGERATEURS!B39,'mouvement interne'!$F:$F,1)</f>
        <v>0</v>
      </c>
      <c r="K39" s="63">
        <f>D39+IF($B39="",0,SUMIF(achats!$D$2:$D$599,REFRIGERATEURS!$B39,achats!I$2:I$599))-IF($B39="",0,SUMIF(ventes!$D$2:$D$563,REFRIGERATEURS!$B39,ventes!I$2:I$563))-SUMIFS('mouvement interne'!$D:$D,'mouvement interne'!$C:$C,REFRIGERATEURS!B39,'mouvement interne'!$E:$E,2)+SUMIFS('mouvement interne'!$D:$D,'mouvement interne'!$C:$C,REFRIGERATEURS!B39,'mouvement interne'!$F:$F,2)</f>
        <v>0</v>
      </c>
      <c r="L39" s="63">
        <f>E39+IF($B39="",0,SUMIF(achats!$D$2:$D$599,REFRIGERATEURS!$B39,achats!J$2:J$599))-IF($B39="",0,SUMIF(ventes!$D$2:$D$563,REFRIGERATEURS!$B39,ventes!J$2:J$563))-SUMIFS('mouvement interne'!$D:$D,'mouvement interne'!$C:$C,REFRIGERATEURS!B39,'mouvement interne'!$E:$E,3)+SUMIFS('mouvement interne'!$D:$D,'mouvement interne'!$C:$C,REFRIGERATEURS!B39,'mouvement interne'!$F:$F,3)</f>
        <v>0</v>
      </c>
      <c r="M39" s="63">
        <f>F39+IF($B39="",0,SUMIF(achats!$D$2:$D$599,REFRIGERATEURS!$B39,achats!K$2:K$599))-IF($B39="",0,SUMIF(ventes!$D$2:$D$563,REFRIGERATEURS!$B39,ventes!K$2:K$563))-SUMIFS('mouvement interne'!$D:$D,'mouvement interne'!$C:$C,REFRIGERATEURS!B39,'mouvement interne'!$E:$E,4)+SUMIFS('mouvement interne'!$D:$D,'mouvement interne'!$C:$C,REFRIGERATEURS!B39,'mouvement interne'!$F:$F,4)</f>
        <v>0</v>
      </c>
      <c r="N39" s="63">
        <f>SUM(J39:M39)</f>
        <v>0</v>
      </c>
      <c r="O39" s="43"/>
    </row>
  </sheetData>
  <conditionalFormatting sqref="I2:I39">
    <cfRule type="expression" dxfId="304" priority="5">
      <formula>I2=0</formula>
    </cfRule>
  </conditionalFormatting>
  <conditionalFormatting sqref="B2:B39">
    <cfRule type="duplicateValues" dxfId="303" priority="7"/>
  </conditionalFormatting>
  <conditionalFormatting sqref="J2:N39">
    <cfRule type="cellIs" dxfId="302" priority="2" operator="greaterThan">
      <formula>0</formula>
    </cfRule>
    <cfRule type="cellIs" dxfId="301" priority="1" operator="lessThan">
      <formula>0</formula>
    </cfRule>
  </conditionalFormatting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O59"/>
  <sheetViews>
    <sheetView topLeftCell="H1" zoomScale="110" zoomScaleNormal="110" workbookViewId="0">
      <selection activeCell="P16" sqref="P16:P17"/>
    </sheetView>
  </sheetViews>
  <sheetFormatPr baseColWidth="10" defaultRowHeight="15"/>
  <cols>
    <col min="1" max="1" width="11.28515625" style="37" bestFit="1" customWidth="1"/>
    <col min="2" max="2" width="21.28515625" bestFit="1" customWidth="1"/>
    <col min="3" max="3" width="20" bestFit="1" customWidth="1"/>
    <col min="4" max="4" width="15.140625" bestFit="1" customWidth="1"/>
    <col min="5" max="5" width="15" customWidth="1"/>
    <col min="7" max="7" width="13.7109375" style="10" customWidth="1"/>
    <col min="10" max="10" width="16.7109375" style="10" customWidth="1"/>
    <col min="11" max="11" width="12.85546875" style="10" customWidth="1"/>
    <col min="12" max="12" width="18.7109375" style="10" customWidth="1"/>
    <col min="13" max="13" width="11.42578125" style="10" customWidth="1"/>
    <col min="14" max="14" width="14.140625" style="10" customWidth="1"/>
    <col min="15" max="15" width="18.28515625" style="9" customWidth="1"/>
  </cols>
  <sheetData>
    <row r="1" spans="1:15" ht="15.75">
      <c r="A1" s="84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85"/>
      <c r="B2" s="3" t="str">
        <f>'mes donnees'!M2</f>
        <v>1412 Z4</v>
      </c>
      <c r="C2" s="4">
        <v>22</v>
      </c>
      <c r="D2" s="1"/>
      <c r="E2" s="1"/>
      <c r="F2" s="1"/>
      <c r="G2" s="11">
        <f>SUM(C2:F2)</f>
        <v>22</v>
      </c>
      <c r="H2" s="11">
        <f>IF(B2="",0,SUMIF(achats!$D$2:$D$599,ACCESSOIRES!B2,achats!$E$2:$E$599))</f>
        <v>17</v>
      </c>
      <c r="I2" s="11">
        <f>IF(B2="",0,SUMIF(ventes!$D$2:$D$563,ACCESSOIRES!B2,ventes!$E$2:$E$563))</f>
        <v>0</v>
      </c>
      <c r="J2" s="11">
        <f>C2+IF($B2="",0,SUMIF(achats!$D$2:$D$599,ACCESSOIRES!$B2,achats!H$2:H$599))-IF($B2="",0,SUMIF(ventes!$D$2:$D$563,ACCESSOIRES!$B2,ventes!H$2:H$563))-SUMIFS('mouvement interne'!$D:$D,'mouvement interne'!$C:$C,ACCESSOIRES!B2,'mouvement interne'!$E:$E,1)+SUMIFS('mouvement interne'!$D:$D,'mouvement interne'!$C:$C,ACCESSOIRES!B2,'mouvement interne'!$F:$F,1)</f>
        <v>39</v>
      </c>
      <c r="K2" s="11">
        <f>D2+IF($B2="",0,SUMIF(achats!$D$2:$D$599,ACCESSOIRES!$B2,achats!I$2:I$599))-IF($B2="",0,SUMIF(ventes!$D$2:$D$563,ACCESSOIRES!$B2,ventes!I$2:I$563))-SUMIFS('mouvement interne'!$D:$D,'mouvement interne'!$C:$C,ACCESSOIRES!B2,'mouvement interne'!$E:$E,2)+SUMIFS('mouvement interne'!$D:$D,'mouvement interne'!$C:$C,ACCESSOIRES!B2,'mouvement interne'!$F:$F,2)</f>
        <v>0</v>
      </c>
      <c r="L2" s="11">
        <f>E2+IF($B2="",0,SUMIF(achats!$D$2:$D$599,ACCESSOIRES!$B2,achats!J$2:J$599))-IF($B2="",0,SUMIF(ventes!$D$2:$D$563,ACCESSOIRES!$B2,ventes!J$2:J$563))-SUMIFS('mouvement interne'!$D:$D,'mouvement interne'!$C:$C,ACCESSOIRES!B2,'mouvement interne'!$E:$E,3)+SUMIFS('mouvement interne'!$D:$D,'mouvement interne'!$C:$C,ACCESSOIRES!B2,'mouvement interne'!$F:$F,3)</f>
        <v>0</v>
      </c>
      <c r="M2" s="11">
        <f>F2+IF($B2="",0,SUMIF(achats!$D$2:$D$599,ACCESSOIRES!$B2,achats!K$2:K$599))-IF($B2="",0,SUMIF(ventes!$D$2:$D$563,ACCESSOIRES!$B2,ventes!K$2:K$563))-SUMIFS('mouvement interne'!$D:$D,'mouvement interne'!$C:$C,ACCESSOIRES!B2,'mouvement interne'!$E:$E,4)+SUMIFS('mouvement interne'!$D:$D,'mouvement interne'!$C:$C,ACCESSOIRES!B2,'mouvement interne'!$F:$F,4)</f>
        <v>0</v>
      </c>
      <c r="N2" s="11">
        <f>SUM(J2:M2)</f>
        <v>39</v>
      </c>
    </row>
    <row r="3" spans="1:15">
      <c r="A3" s="85"/>
      <c r="B3" s="3" t="str">
        <f>'mes donnees'!M3</f>
        <v>1438 Z4</v>
      </c>
      <c r="C3" s="4">
        <v>11</v>
      </c>
      <c r="D3" s="1"/>
      <c r="E3" s="1"/>
      <c r="F3" s="1"/>
      <c r="G3" s="11">
        <f t="shared" ref="G3:G58" si="0">SUM(C3:F3)</f>
        <v>11</v>
      </c>
      <c r="H3" s="11">
        <f>IF(B3="",0,SUMIF(achats!$D$2:$D$599,ACCESSOIRES!B3,achats!$E$2:$E$599))</f>
        <v>0</v>
      </c>
      <c r="I3" s="11">
        <f>IF(B3="",0,SUMIF(ventes!$D$2:$D$563,ACCESSOIRES!B3,ventes!$E$2:$E$563))</f>
        <v>10</v>
      </c>
      <c r="J3" s="11">
        <f>C3+IF($B3="",0,SUMIF(achats!$D$2:$D$599,ACCESSOIRES!$B3,achats!H$2:H$599))-IF($B3="",0,SUMIF(ventes!$D$2:$D$563,ACCESSOIRES!$B3,ventes!H$2:H$563))-SUMIFS('mouvement interne'!$D:$D,'mouvement interne'!$C:$C,ACCESSOIRES!B3,'mouvement interne'!$E:$E,1)+SUMIFS('mouvement interne'!$D:$D,'mouvement interne'!$C:$C,ACCESSOIRES!B3,'mouvement interne'!$F:$F,1)</f>
        <v>1</v>
      </c>
      <c r="K3" s="11">
        <f>D3+IF($B3="",0,SUMIF(achats!$D$2:$D$599,ACCESSOIRES!$B3,achats!I$2:I$599))-IF($B3="",0,SUMIF(ventes!$D$2:$D$563,ACCESSOIRES!$B3,ventes!I$2:I$563))-SUMIFS('mouvement interne'!$D:$D,'mouvement interne'!$C:$C,ACCESSOIRES!B3,'mouvement interne'!$E:$E,2)+SUMIFS('mouvement interne'!$D:$D,'mouvement interne'!$C:$C,ACCESSOIRES!B3,'mouvement interne'!$F:$F,2)</f>
        <v>0</v>
      </c>
      <c r="L3" s="11">
        <f>E3+IF($B3="",0,SUMIF(achats!$D$2:$D$599,ACCESSOIRES!$B3,achats!J$2:J$599))-IF($B3="",0,SUMIF(ventes!$D$2:$D$563,ACCESSOIRES!$B3,ventes!J$2:J$563))-SUMIFS('mouvement interne'!$D:$D,'mouvement interne'!$C:$C,ACCESSOIRES!B3,'mouvement interne'!$E:$E,3)+SUMIFS('mouvement interne'!$D:$D,'mouvement interne'!$C:$C,ACCESSOIRES!B3,'mouvement interne'!$F:$F,3)</f>
        <v>0</v>
      </c>
      <c r="M3" s="11">
        <f>F3+IF($B3="",0,SUMIF(achats!$D$2:$D$599,ACCESSOIRES!$B3,achats!K$2:K$599))-IF($B3="",0,SUMIF(ventes!$D$2:$D$563,ACCESSOIRES!$B3,ventes!K$2:K$563))-SUMIFS('mouvement interne'!$D:$D,'mouvement interne'!$C:$C,ACCESSOIRES!B3,'mouvement interne'!$E:$E,4)+SUMIFS('mouvement interne'!$D:$D,'mouvement interne'!$C:$C,ACCESSOIRES!B3,'mouvement interne'!$F:$F,4)</f>
        <v>0</v>
      </c>
      <c r="N3" s="11">
        <f t="shared" ref="N3:N58" si="1">SUM(J3:M3)</f>
        <v>1</v>
      </c>
    </row>
    <row r="4" spans="1:15">
      <c r="A4" s="85"/>
      <c r="B4" s="3" t="str">
        <f>'mes donnees'!M4</f>
        <v>1458 Z4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IF(B4="",0,SUMIF(achats!$D$2:$D$599,ACCESSOIRES!B4,achats!$E$2:$E$599))</f>
        <v>14</v>
      </c>
      <c r="I4" s="11">
        <f>IF(B4="",0,SUMIF(ventes!$D$2:$D$563,ACCESSOIRES!B4,ventes!$E$2:$E$563))</f>
        <v>4</v>
      </c>
      <c r="J4" s="11">
        <f>C4+IF($B4="",0,SUMIF(achats!$D$2:$D$599,ACCESSOIRES!$B4,achats!H$2:H$599))-IF($B4="",0,SUMIF(ventes!$D$2:$D$563,ACCESSOIRES!$B4,ventes!H$2:H$563))-SUMIFS('mouvement interne'!$D:$D,'mouvement interne'!$C:$C,ACCESSOIRES!B4,'mouvement interne'!$E:$E,1)+SUMIFS('mouvement interne'!$D:$D,'mouvement interne'!$C:$C,ACCESSOIRES!B4,'mouvement interne'!$F:$F,1)</f>
        <v>11</v>
      </c>
      <c r="K4" s="11">
        <f>D4+IF($B4="",0,SUMIF(achats!$D$2:$D$599,ACCESSOIRES!$B4,achats!I$2:I$599))-IF($B4="",0,SUMIF(ventes!$D$2:$D$563,ACCESSOIRES!$B4,ventes!I$2:I$563))-SUMIFS('mouvement interne'!$D:$D,'mouvement interne'!$C:$C,ACCESSOIRES!B4,'mouvement interne'!$E:$E,2)+SUMIFS('mouvement interne'!$D:$D,'mouvement interne'!$C:$C,ACCESSOIRES!B4,'mouvement interne'!$F:$F,2)</f>
        <v>0</v>
      </c>
      <c r="L4" s="11">
        <f>E4+IF($B4="",0,SUMIF(achats!$D$2:$D$599,ACCESSOIRES!$B4,achats!J$2:J$599))-IF($B4="",0,SUMIF(ventes!$D$2:$D$563,ACCESSOIRES!$B4,ventes!J$2:J$563))-SUMIFS('mouvement interne'!$D:$D,'mouvement interne'!$C:$C,ACCESSOIRES!B4,'mouvement interne'!$E:$E,3)+SUMIFS('mouvement interne'!$D:$D,'mouvement interne'!$C:$C,ACCESSOIRES!B4,'mouvement interne'!$F:$F,3)</f>
        <v>0</v>
      </c>
      <c r="M4" s="11">
        <f>F4+IF($B4="",0,SUMIF(achats!$D$2:$D$599,ACCESSOIRES!$B4,achats!K$2:K$599))-IF($B4="",0,SUMIF(ventes!$D$2:$D$563,ACCESSOIRES!$B4,ventes!K$2:K$563))-SUMIFS('mouvement interne'!$D:$D,'mouvement interne'!$C:$C,ACCESSOIRES!B4,'mouvement interne'!$E:$E,4)+SUMIFS('mouvement interne'!$D:$D,'mouvement interne'!$C:$C,ACCESSOIRES!B4,'mouvement interne'!$F:$F,4)</f>
        <v>0</v>
      </c>
      <c r="N4" s="11">
        <f t="shared" si="1"/>
        <v>11</v>
      </c>
    </row>
    <row r="5" spans="1:15">
      <c r="A5" s="85"/>
      <c r="B5" s="3" t="str">
        <f>'mes donnees'!M5</f>
        <v>ACADU10 CBECTD</v>
      </c>
      <c r="C5" s="4"/>
      <c r="D5" s="1"/>
      <c r="E5" s="1"/>
      <c r="F5" s="1"/>
      <c r="G5" s="11">
        <f t="shared" si="0"/>
        <v>0</v>
      </c>
      <c r="H5" s="11">
        <f>IF(B5="",0,SUMIF(achats!$D$2:$D$599,ACCESSOIRES!B5,achats!$E$2:$E$599))</f>
        <v>10</v>
      </c>
      <c r="I5" s="11">
        <f>IF(B5="",0,SUMIF(ventes!$D$2:$D$563,ACCESSOIRES!B5,ventes!$E$2:$E$563))</f>
        <v>1</v>
      </c>
      <c r="J5" s="11">
        <f>C5+IF($B5="",0,SUMIF(achats!$D$2:$D$599,ACCESSOIRES!$B5,achats!H$2:H$599))-IF($B5="",0,SUMIF(ventes!$D$2:$D$563,ACCESSOIRES!$B5,ventes!H$2:H$563))-SUMIFS('mouvement interne'!$D:$D,'mouvement interne'!$C:$C,ACCESSOIRES!B5,'mouvement interne'!$E:$E,1)+SUMIFS('mouvement interne'!$D:$D,'mouvement interne'!$C:$C,ACCESSOIRES!B5,'mouvement interne'!$F:$F,1)</f>
        <v>9</v>
      </c>
      <c r="K5" s="11">
        <f>D5+IF($B5="",0,SUMIF(achats!$D$2:$D$599,ACCESSOIRES!$B5,achats!I$2:I$599))-IF($B5="",0,SUMIF(ventes!$D$2:$D$563,ACCESSOIRES!$B5,ventes!I$2:I$563))-SUMIFS('mouvement interne'!$D:$D,'mouvement interne'!$C:$C,ACCESSOIRES!B5,'mouvement interne'!$E:$E,2)+SUMIFS('mouvement interne'!$D:$D,'mouvement interne'!$C:$C,ACCESSOIRES!B5,'mouvement interne'!$F:$F,2)</f>
        <v>0</v>
      </c>
      <c r="L5" s="11">
        <f>E5+IF($B5="",0,SUMIF(achats!$D$2:$D$599,ACCESSOIRES!$B5,achats!J$2:J$599))-IF($B5="",0,SUMIF(ventes!$D$2:$D$563,ACCESSOIRES!$B5,ventes!J$2:J$563))-SUMIFS('mouvement interne'!$D:$D,'mouvement interne'!$C:$C,ACCESSOIRES!B5,'mouvement interne'!$E:$E,3)+SUMIFS('mouvement interne'!$D:$D,'mouvement interne'!$C:$C,ACCESSOIRES!B5,'mouvement interne'!$F:$F,3)</f>
        <v>0</v>
      </c>
      <c r="M5" s="11">
        <f>F5+IF($B5="",0,SUMIF(achats!$D$2:$D$599,ACCESSOIRES!$B5,achats!K$2:K$599))-IF($B5="",0,SUMIF(ventes!$D$2:$D$563,ACCESSOIRES!$B5,ventes!K$2:K$563))-SUMIFS('mouvement interne'!$D:$D,'mouvement interne'!$C:$C,ACCESSOIRES!B5,'mouvement interne'!$E:$E,4)+SUMIFS('mouvement interne'!$D:$D,'mouvement interne'!$C:$C,ACCESSOIRES!B5,'mouvement interne'!$F:$F,4)</f>
        <v>0</v>
      </c>
      <c r="N5" s="11">
        <f t="shared" si="1"/>
        <v>9</v>
      </c>
    </row>
    <row r="6" spans="1:15">
      <c r="A6" s="85"/>
      <c r="B6" s="3" t="str">
        <f>'mes donnees'!M6</f>
        <v>BHM 1300 EB</v>
      </c>
      <c r="C6" s="4">
        <v>5</v>
      </c>
      <c r="D6" s="1"/>
      <c r="E6" s="1"/>
      <c r="F6" s="1"/>
      <c r="G6" s="11">
        <f t="shared" si="0"/>
        <v>5</v>
      </c>
      <c r="H6" s="11">
        <f>IF(B6="",0,SUMIF(achats!$D$2:$D$599,ACCESSOIRES!B6,achats!$E$2:$E$599))</f>
        <v>0</v>
      </c>
      <c r="I6" s="11">
        <f>IF(B6="",0,SUMIF(ventes!$D$2:$D$563,ACCESSOIRES!B6,ventes!$E$2:$E$563))</f>
        <v>1</v>
      </c>
      <c r="J6" s="11">
        <f>C6+IF($B6="",0,SUMIF(achats!$D$2:$D$599,ACCESSOIRES!$B6,achats!H$2:H$599))-IF($B6="",0,SUMIF(ventes!$D$2:$D$563,ACCESSOIRES!$B6,ventes!H$2:H$563))-SUMIFS('mouvement interne'!$D:$D,'mouvement interne'!$C:$C,ACCESSOIRES!B6,'mouvement interne'!$E:$E,1)+SUMIFS('mouvement interne'!$D:$D,'mouvement interne'!$C:$C,ACCESSOIRES!B6,'mouvement interne'!$F:$F,1)</f>
        <v>4</v>
      </c>
      <c r="K6" s="11">
        <f>D6+IF($B6="",0,SUMIF(achats!$D$2:$D$599,ACCESSOIRES!$B6,achats!I$2:I$599))-IF($B6="",0,SUMIF(ventes!$D$2:$D$563,ACCESSOIRES!$B6,ventes!I$2:I$563))-SUMIFS('mouvement interne'!$D:$D,'mouvement interne'!$C:$C,ACCESSOIRES!B6,'mouvement interne'!$E:$E,2)+SUMIFS('mouvement interne'!$D:$D,'mouvement interne'!$C:$C,ACCESSOIRES!B6,'mouvement interne'!$F:$F,2)</f>
        <v>0</v>
      </c>
      <c r="L6" s="11">
        <f>E6+IF($B6="",0,SUMIF(achats!$D$2:$D$599,ACCESSOIRES!$B6,achats!J$2:J$599))-IF($B6="",0,SUMIF(ventes!$D$2:$D$563,ACCESSOIRES!$B6,ventes!J$2:J$563))-SUMIFS('mouvement interne'!$D:$D,'mouvement interne'!$C:$C,ACCESSOIRES!B6,'mouvement interne'!$E:$E,3)+SUMIFS('mouvement interne'!$D:$D,'mouvement interne'!$C:$C,ACCESSOIRES!B6,'mouvement interne'!$F:$F,3)</f>
        <v>0</v>
      </c>
      <c r="M6" s="11">
        <f>F6+IF($B6="",0,SUMIF(achats!$D$2:$D$599,ACCESSOIRES!$B6,achats!K$2:K$599))-IF($B6="",0,SUMIF(ventes!$D$2:$D$563,ACCESSOIRES!$B6,ventes!K$2:K$563))-SUMIFS('mouvement interne'!$D:$D,'mouvement interne'!$C:$C,ACCESSOIRES!B6,'mouvement interne'!$E:$E,4)+SUMIFS('mouvement interne'!$D:$D,'mouvement interne'!$C:$C,ACCESSOIRES!B6,'mouvement interne'!$F:$F,4)</f>
        <v>0</v>
      </c>
      <c r="N6" s="11">
        <f t="shared" si="1"/>
        <v>4</v>
      </c>
    </row>
    <row r="7" spans="1:15">
      <c r="A7" s="85"/>
      <c r="B7" s="3" t="str">
        <f>'mes donnees'!M7</f>
        <v>BHM 3300 ED/W</v>
      </c>
      <c r="C7" s="4">
        <v>3</v>
      </c>
      <c r="D7" s="1"/>
      <c r="E7" s="1"/>
      <c r="F7" s="1"/>
      <c r="G7" s="11">
        <f t="shared" si="0"/>
        <v>3</v>
      </c>
      <c r="H7" s="11">
        <f>IF(B7="",0,SUMIF(achats!$D$2:$D$599,ACCESSOIRES!B7,achats!$E$2:$E$599))</f>
        <v>0</v>
      </c>
      <c r="I7" s="11">
        <f>IF(B7="",0,SUMIF(ventes!$D$2:$D$563,ACCESSOIRES!B7,ventes!$E$2:$E$563))</f>
        <v>2</v>
      </c>
      <c r="J7" s="11">
        <f>C7+IF($B7="",0,SUMIF(achats!$D$2:$D$599,ACCESSOIRES!$B7,achats!H$2:H$599))-IF($B7="",0,SUMIF(ventes!$D$2:$D$563,ACCESSOIRES!$B7,ventes!H$2:H$563))-SUMIFS('mouvement interne'!$D:$D,'mouvement interne'!$C:$C,ACCESSOIRES!B7,'mouvement interne'!$E:$E,1)+SUMIFS('mouvement interne'!$D:$D,'mouvement interne'!$C:$C,ACCESSOIRES!B7,'mouvement interne'!$F:$F,1)</f>
        <v>1</v>
      </c>
      <c r="K7" s="11">
        <f>D7+IF($B7="",0,SUMIF(achats!$D$2:$D$599,ACCESSOIRES!$B7,achats!I$2:I$599))-IF($B7="",0,SUMIF(ventes!$D$2:$D$563,ACCESSOIRES!$B7,ventes!I$2:I$563))-SUMIFS('mouvement interne'!$D:$D,'mouvement interne'!$C:$C,ACCESSOIRES!B7,'mouvement interne'!$E:$E,2)+SUMIFS('mouvement interne'!$D:$D,'mouvement interne'!$C:$C,ACCESSOIRES!B7,'mouvement interne'!$F:$F,2)</f>
        <v>0</v>
      </c>
      <c r="L7" s="11">
        <f>E7+IF($B7="",0,SUMIF(achats!$D$2:$D$599,ACCESSOIRES!$B7,achats!J$2:J$599))-IF($B7="",0,SUMIF(ventes!$D$2:$D$563,ACCESSOIRES!$B7,ventes!J$2:J$563))-SUMIFS('mouvement interne'!$D:$D,'mouvement interne'!$C:$C,ACCESSOIRES!B7,'mouvement interne'!$E:$E,3)+SUMIFS('mouvement interne'!$D:$D,'mouvement interne'!$C:$C,ACCESSOIRES!B7,'mouvement interne'!$F:$F,3)</f>
        <v>0</v>
      </c>
      <c r="M7" s="11">
        <f>F7+IF($B7="",0,SUMIF(achats!$D$2:$D$599,ACCESSOIRES!$B7,achats!K$2:K$599))-IF($B7="",0,SUMIF(ventes!$D$2:$D$563,ACCESSOIRES!$B7,ventes!K$2:K$563))-SUMIFS('mouvement interne'!$D:$D,'mouvement interne'!$C:$C,ACCESSOIRES!B7,'mouvement interne'!$E:$E,4)+SUMIFS('mouvement interne'!$D:$D,'mouvement interne'!$C:$C,ACCESSOIRES!B7,'mouvement interne'!$F:$F,4)</f>
        <v>0</v>
      </c>
      <c r="N7" s="11">
        <f t="shared" si="1"/>
        <v>1</v>
      </c>
    </row>
    <row r="8" spans="1:15">
      <c r="A8" s="85"/>
      <c r="B8" s="3" t="str">
        <f>'mes donnees'!M8</f>
        <v>BKB-1OUS WEGSTD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IF(B8="",0,SUMIF(achats!$D$2:$D$599,ACCESSOIRES!B8,achats!$E$2:$E$599))</f>
        <v>0</v>
      </c>
      <c r="I8" s="11">
        <f>IF(B8="",0,SUMIF(ventes!$D$2:$D$563,ACCESSOIRES!B8,ventes!$E$2:$E$563))</f>
        <v>1</v>
      </c>
      <c r="J8" s="11">
        <f>C8+IF($B8="",0,SUMIF(achats!$D$2:$D$599,ACCESSOIRES!$B8,achats!H$2:H$599))-IF($B8="",0,SUMIF(ventes!$D$2:$D$563,ACCESSOIRES!$B8,ventes!H$2:H$563))-SUMIFS('mouvement interne'!$D:$D,'mouvement interne'!$C:$C,ACCESSOIRES!B8,'mouvement interne'!$E:$E,1)+SUMIFS('mouvement interne'!$D:$D,'mouvement interne'!$C:$C,ACCESSOIRES!B8,'mouvement interne'!$F:$F,1)</f>
        <v>2</v>
      </c>
      <c r="K8" s="11">
        <f>D8+IF($B8="",0,SUMIF(achats!$D$2:$D$599,ACCESSOIRES!$B8,achats!I$2:I$599))-IF($B8="",0,SUMIF(ventes!$D$2:$D$563,ACCESSOIRES!$B8,ventes!I$2:I$563))-SUMIFS('mouvement interne'!$D:$D,'mouvement interne'!$C:$C,ACCESSOIRES!B8,'mouvement interne'!$E:$E,2)+SUMIFS('mouvement interne'!$D:$D,'mouvement interne'!$C:$C,ACCESSOIRES!B8,'mouvement interne'!$F:$F,2)</f>
        <v>0</v>
      </c>
      <c r="L8" s="11">
        <f>E8+IF($B8="",0,SUMIF(achats!$D$2:$D$599,ACCESSOIRES!$B8,achats!J$2:J$599))-IF($B8="",0,SUMIF(ventes!$D$2:$D$563,ACCESSOIRES!$B8,ventes!J$2:J$563))-SUMIFS('mouvement interne'!$D:$D,'mouvement interne'!$C:$C,ACCESSOIRES!B8,'mouvement interne'!$E:$E,3)+SUMIFS('mouvement interne'!$D:$D,'mouvement interne'!$C:$C,ACCESSOIRES!B8,'mouvement interne'!$F:$F,3)</f>
        <v>0</v>
      </c>
      <c r="M8" s="11">
        <f>F8+IF($B8="",0,SUMIF(achats!$D$2:$D$599,ACCESSOIRES!$B8,achats!K$2:K$599))-IF($B8="",0,SUMIF(ventes!$D$2:$D$563,ACCESSOIRES!$B8,ventes!K$2:K$563))-SUMIFS('mouvement interne'!$D:$D,'mouvement interne'!$C:$C,ACCESSOIRES!B8,'mouvement interne'!$E:$E,4)+SUMIFS('mouvement interne'!$D:$D,'mouvement interne'!$C:$C,ACCESSOIRES!B8,'mouvement interne'!$F:$F,4)</f>
        <v>0</v>
      </c>
      <c r="N8" s="11">
        <f t="shared" si="1"/>
        <v>2</v>
      </c>
    </row>
    <row r="9" spans="1:15">
      <c r="A9" s="85"/>
      <c r="B9" s="3" t="str">
        <f>'mes donnees'!M9</f>
        <v>CY -STC 1100 (camera TV )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IF(B9="",0,SUMIF(achats!$D$2:$D$599,ACCESSOIRES!B9,achats!$E$2:$E$599))</f>
        <v>0</v>
      </c>
      <c r="I9" s="11">
        <f>IF(B9="",0,SUMIF(ventes!$D$2:$D$563,ACCESSOIRES!B9,ventes!$E$2:$E$563))</f>
        <v>0</v>
      </c>
      <c r="J9" s="11">
        <f>C9+IF($B9="",0,SUMIF(achats!$D$2:$D$599,ACCESSOIRES!$B9,achats!H$2:H$599))-IF($B9="",0,SUMIF(ventes!$D$2:$D$563,ACCESSOIRES!$B9,ventes!H$2:H$563))-SUMIFS('mouvement interne'!$D:$D,'mouvement interne'!$C:$C,ACCESSOIRES!B9,'mouvement interne'!$E:$E,1)+SUMIFS('mouvement interne'!$D:$D,'mouvement interne'!$C:$C,ACCESSOIRES!B9,'mouvement interne'!$F:$F,1)</f>
        <v>1</v>
      </c>
      <c r="K9" s="11">
        <f>D9+IF($B9="",0,SUMIF(achats!$D$2:$D$599,ACCESSOIRES!$B9,achats!I$2:I$599))-IF($B9="",0,SUMIF(ventes!$D$2:$D$563,ACCESSOIRES!$B9,ventes!I$2:I$563))-SUMIFS('mouvement interne'!$D:$D,'mouvement interne'!$C:$C,ACCESSOIRES!B9,'mouvement interne'!$E:$E,2)+SUMIFS('mouvement interne'!$D:$D,'mouvement interne'!$C:$C,ACCESSOIRES!B9,'mouvement interne'!$F:$F,2)</f>
        <v>0</v>
      </c>
      <c r="L9" s="11">
        <f>E9+IF($B9="",0,SUMIF(achats!$D$2:$D$599,ACCESSOIRES!$B9,achats!J$2:J$599))-IF($B9="",0,SUMIF(ventes!$D$2:$D$563,ACCESSOIRES!$B9,ventes!J$2:J$563))-SUMIFS('mouvement interne'!$D:$D,'mouvement interne'!$C:$C,ACCESSOIRES!B9,'mouvement interne'!$E:$E,3)+SUMIFS('mouvement interne'!$D:$D,'mouvement interne'!$C:$C,ACCESSOIRES!B9,'mouvement interne'!$F:$F,3)</f>
        <v>0</v>
      </c>
      <c r="M9" s="11">
        <f>F9+IF($B9="",0,SUMIF(achats!$D$2:$D$599,ACCESSOIRES!$B9,achats!K$2:K$599))-IF($B9="",0,SUMIF(ventes!$D$2:$D$563,ACCESSOIRES!$B9,ventes!K$2:K$563))-SUMIFS('mouvement interne'!$D:$D,'mouvement interne'!$C:$C,ACCESSOIRES!B9,'mouvement interne'!$E:$E,4)+SUMIFS('mouvement interne'!$D:$D,'mouvement interne'!$C:$C,ACCESSOIRES!B9,'mouvement interne'!$F:$F,4)</f>
        <v>0</v>
      </c>
      <c r="N9" s="11">
        <f t="shared" si="1"/>
        <v>1</v>
      </c>
    </row>
    <row r="10" spans="1:15">
      <c r="A10" s="85"/>
      <c r="B10" s="3" t="str">
        <f>'mes donnees'!M10</f>
        <v>EAD-T10EDEG</v>
      </c>
      <c r="C10" s="4">
        <v>5</v>
      </c>
      <c r="D10" s="1"/>
      <c r="E10" s="1"/>
      <c r="F10" s="1"/>
      <c r="G10" s="11">
        <f t="shared" si="0"/>
        <v>5</v>
      </c>
      <c r="H10" s="11">
        <f>IF(B10="",0,SUMIF(achats!$D$2:$D$599,ACCESSOIRES!B10,achats!$E$2:$E$599))</f>
        <v>0</v>
      </c>
      <c r="I10" s="11">
        <f>IF(B10="",0,SUMIF(ventes!$D$2:$D$563,ACCESSOIRES!B10,ventes!$E$2:$E$563))</f>
        <v>3</v>
      </c>
      <c r="J10" s="11">
        <f>C10+IF($B10="",0,SUMIF(achats!$D$2:$D$599,ACCESSOIRES!$B10,achats!H$2:H$599))-IF($B10="",0,SUMIF(ventes!$D$2:$D$563,ACCESSOIRES!$B10,ventes!H$2:H$563))-SUMIFS('mouvement interne'!$D:$D,'mouvement interne'!$C:$C,ACCESSOIRES!B10,'mouvement interne'!$E:$E,1)+SUMIFS('mouvement interne'!$D:$D,'mouvement interne'!$C:$C,ACCESSOIRES!B10,'mouvement interne'!$F:$F,1)</f>
        <v>2</v>
      </c>
      <c r="K10" s="11">
        <f>D10+IF($B10="",0,SUMIF(achats!$D$2:$D$599,ACCESSOIRES!$B10,achats!I$2:I$599))-IF($B10="",0,SUMIF(ventes!$D$2:$D$563,ACCESSOIRES!$B10,ventes!I$2:I$563))-SUMIFS('mouvement interne'!$D:$D,'mouvement interne'!$C:$C,ACCESSOIRES!B10,'mouvement interne'!$E:$E,2)+SUMIFS('mouvement interne'!$D:$D,'mouvement interne'!$C:$C,ACCESSOIRES!B10,'mouvement interne'!$F:$F,2)</f>
        <v>0</v>
      </c>
      <c r="L10" s="11">
        <f>E10+IF($B10="",0,SUMIF(achats!$D$2:$D$599,ACCESSOIRES!$B10,achats!J$2:J$599))-IF($B10="",0,SUMIF(ventes!$D$2:$D$563,ACCESSOIRES!$B10,ventes!J$2:J$563))-SUMIFS('mouvement interne'!$D:$D,'mouvement interne'!$C:$C,ACCESSOIRES!B10,'mouvement interne'!$E:$E,3)+SUMIFS('mouvement interne'!$D:$D,'mouvement interne'!$C:$C,ACCESSOIRES!B10,'mouvement interne'!$F:$F,3)</f>
        <v>0</v>
      </c>
      <c r="M10" s="11">
        <f>F10+IF($B10="",0,SUMIF(achats!$D$2:$D$599,ACCESSOIRES!$B10,achats!K$2:K$599))-IF($B10="",0,SUMIF(ventes!$D$2:$D$563,ACCESSOIRES!$B10,ventes!K$2:K$563))-SUMIFS('mouvement interne'!$D:$D,'mouvement interne'!$C:$C,ACCESSOIRES!B10,'mouvement interne'!$E:$E,4)+SUMIFS('mouvement interne'!$D:$D,'mouvement interne'!$C:$C,ACCESSOIRES!B10,'mouvement interne'!$F:$F,4)</f>
        <v>0</v>
      </c>
      <c r="N10" s="11">
        <f t="shared" si="1"/>
        <v>2</v>
      </c>
    </row>
    <row r="11" spans="1:15">
      <c r="A11" s="85"/>
      <c r="B11" s="3" t="str">
        <f>'mes donnees'!M11</f>
        <v>EB-B600(batterie S4)</v>
      </c>
      <c r="C11" s="4"/>
      <c r="D11" s="1"/>
      <c r="E11" s="1"/>
      <c r="F11" s="1"/>
      <c r="G11" s="11">
        <f t="shared" si="0"/>
        <v>0</v>
      </c>
      <c r="H11" s="11">
        <f>IF(B11="",0,SUMIF(achats!$D$2:$D$599,ACCESSOIRES!B11,achats!$E$2:$E$599))</f>
        <v>5</v>
      </c>
      <c r="I11" s="11">
        <f>IF(B11="",0,SUMIF(ventes!$D$2:$D$563,ACCESSOIRES!B11,ventes!$E$2:$E$563))</f>
        <v>7</v>
      </c>
      <c r="J11" s="11">
        <f>C11+IF($B11="",0,SUMIF(achats!$D$2:$D$599,ACCESSOIRES!$B11,achats!H$2:H$599))-IF($B11="",0,SUMIF(ventes!$D$2:$D$563,ACCESSOIRES!$B11,ventes!H$2:H$563))-SUMIFS('mouvement interne'!$D:$D,'mouvement interne'!$C:$C,ACCESSOIRES!B11,'mouvement interne'!$E:$E,1)+SUMIFS('mouvement interne'!$D:$D,'mouvement interne'!$C:$C,ACCESSOIRES!B11,'mouvement interne'!$F:$F,1)</f>
        <v>-2</v>
      </c>
      <c r="K11" s="11">
        <f>D11+IF($B11="",0,SUMIF(achats!$D$2:$D$599,ACCESSOIRES!$B11,achats!I$2:I$599))-IF($B11="",0,SUMIF(ventes!$D$2:$D$563,ACCESSOIRES!$B11,ventes!I$2:I$563))-SUMIFS('mouvement interne'!$D:$D,'mouvement interne'!$C:$C,ACCESSOIRES!B11,'mouvement interne'!$E:$E,2)+SUMIFS('mouvement interne'!$D:$D,'mouvement interne'!$C:$C,ACCESSOIRES!B11,'mouvement interne'!$F:$F,2)</f>
        <v>0</v>
      </c>
      <c r="L11" s="11">
        <f>E11+IF($B11="",0,SUMIF(achats!$D$2:$D$599,ACCESSOIRES!$B11,achats!J$2:J$599))-IF($B11="",0,SUMIF(ventes!$D$2:$D$563,ACCESSOIRES!$B11,ventes!J$2:J$563))-SUMIFS('mouvement interne'!$D:$D,'mouvement interne'!$C:$C,ACCESSOIRES!B11,'mouvement interne'!$E:$E,3)+SUMIFS('mouvement interne'!$D:$D,'mouvement interne'!$C:$C,ACCESSOIRES!B11,'mouvement interne'!$F:$F,3)</f>
        <v>0</v>
      </c>
      <c r="M11" s="11">
        <f>F11+IF($B11="",0,SUMIF(achats!$D$2:$D$599,ACCESSOIRES!$B11,achats!K$2:K$599))-IF($B11="",0,SUMIF(ventes!$D$2:$D$563,ACCESSOIRES!$B11,ventes!K$2:K$563))-SUMIFS('mouvement interne'!$D:$D,'mouvement interne'!$C:$C,ACCESSOIRES!B11,'mouvement interne'!$E:$E,4)+SUMIFS('mouvement interne'!$D:$D,'mouvement interne'!$C:$C,ACCESSOIRES!B11,'mouvement interne'!$F:$F,4)</f>
        <v>0</v>
      </c>
      <c r="N11" s="11">
        <f t="shared" si="1"/>
        <v>-2</v>
      </c>
    </row>
    <row r="12" spans="1:15">
      <c r="A12" s="85"/>
      <c r="B12" s="3" t="str">
        <f>'mes donnees'!M12</f>
        <v>EB-H1G6 LLUCST</v>
      </c>
      <c r="C12" s="4">
        <v>4</v>
      </c>
      <c r="D12" s="1"/>
      <c r="E12" s="1"/>
      <c r="F12" s="1"/>
      <c r="G12" s="11">
        <f t="shared" si="0"/>
        <v>4</v>
      </c>
      <c r="H12" s="11">
        <f>IF(B12="",0,SUMIF(achats!$D$2:$D$599,ACCESSOIRES!B12,achats!$E$2:$E$599))</f>
        <v>0</v>
      </c>
      <c r="I12" s="11">
        <f>IF(B12="",0,SUMIF(ventes!$D$2:$D$563,ACCESSOIRES!B12,ventes!$E$2:$E$563))</f>
        <v>0</v>
      </c>
      <c r="J12" s="11">
        <f>C12+IF($B12="",0,SUMIF(achats!$D$2:$D$599,ACCESSOIRES!$B12,achats!H$2:H$599))-IF($B12="",0,SUMIF(ventes!$D$2:$D$563,ACCESSOIRES!$B12,ventes!H$2:H$563))-SUMIFS('mouvement interne'!$D:$D,'mouvement interne'!$C:$C,ACCESSOIRES!B12,'mouvement interne'!$E:$E,1)+SUMIFS('mouvement interne'!$D:$D,'mouvement interne'!$C:$C,ACCESSOIRES!B12,'mouvement interne'!$F:$F,1)</f>
        <v>4</v>
      </c>
      <c r="K12" s="11">
        <f>D12+IF($B12="",0,SUMIF(achats!$D$2:$D$599,ACCESSOIRES!$B12,achats!I$2:I$599))-IF($B12="",0,SUMIF(ventes!$D$2:$D$563,ACCESSOIRES!$B12,ventes!I$2:I$563))-SUMIFS('mouvement interne'!$D:$D,'mouvement interne'!$C:$C,ACCESSOIRES!B12,'mouvement interne'!$E:$E,2)+SUMIFS('mouvement interne'!$D:$D,'mouvement interne'!$C:$C,ACCESSOIRES!B12,'mouvement interne'!$F:$F,2)</f>
        <v>0</v>
      </c>
      <c r="L12" s="11">
        <f>E12+IF($B12="",0,SUMIF(achats!$D$2:$D$599,ACCESSOIRES!$B12,achats!J$2:J$599))-IF($B12="",0,SUMIF(ventes!$D$2:$D$563,ACCESSOIRES!$B12,ventes!J$2:J$563))-SUMIFS('mouvement interne'!$D:$D,'mouvement interne'!$C:$C,ACCESSOIRES!B12,'mouvement interne'!$E:$E,3)+SUMIFS('mouvement interne'!$D:$D,'mouvement interne'!$C:$C,ACCESSOIRES!B12,'mouvement interne'!$F:$F,3)</f>
        <v>0</v>
      </c>
      <c r="M12" s="11">
        <f>F12+IF($B12="",0,SUMIF(achats!$D$2:$D$599,ACCESSOIRES!$B12,achats!K$2:K$599))-IF($B12="",0,SUMIF(ventes!$D$2:$D$563,ACCESSOIRES!$B12,ventes!K$2:K$563))-SUMIFS('mouvement interne'!$D:$D,'mouvement interne'!$C:$C,ACCESSOIRES!B12,'mouvement interne'!$E:$E,4)+SUMIFS('mouvement interne'!$D:$D,'mouvement interne'!$C:$C,ACCESSOIRES!B12,'mouvement interne'!$F:$F,4)</f>
        <v>0</v>
      </c>
      <c r="N12" s="11">
        <f t="shared" si="1"/>
        <v>4</v>
      </c>
    </row>
    <row r="13" spans="1:15">
      <c r="A13" s="85"/>
      <c r="B13" s="3" t="str">
        <f>'mes donnees'!M13</f>
        <v>EB-K800</v>
      </c>
      <c r="C13" s="4"/>
      <c r="D13" s="1"/>
      <c r="E13" s="1"/>
      <c r="F13" s="1"/>
      <c r="G13" s="11">
        <f t="shared" si="0"/>
        <v>0</v>
      </c>
      <c r="H13" s="11">
        <f>IF(B13="",0,SUMIF(achats!$D$2:$D$599,ACCESSOIRES!B13,achats!$E$2:$E$599))</f>
        <v>3</v>
      </c>
      <c r="I13" s="11">
        <f>IF(B13="",0,SUMIF(ventes!$D$2:$D$563,ACCESSOIRES!B13,ventes!$E$2:$E$563))</f>
        <v>3</v>
      </c>
      <c r="J13" s="11">
        <f>C13+IF($B13="",0,SUMIF(achats!$D$2:$D$599,ACCESSOIRES!$B13,achats!H$2:H$599))-IF($B13="",0,SUMIF(ventes!$D$2:$D$563,ACCESSOIRES!$B13,ventes!H$2:H$563))-SUMIFS('mouvement interne'!$D:$D,'mouvement interne'!$C:$C,ACCESSOIRES!B13,'mouvement interne'!$E:$E,1)+SUMIFS('mouvement interne'!$D:$D,'mouvement interne'!$C:$C,ACCESSOIRES!B13,'mouvement interne'!$F:$F,1)</f>
        <v>0</v>
      </c>
      <c r="K13" s="11">
        <f>D13+IF($B13="",0,SUMIF(achats!$D$2:$D$599,ACCESSOIRES!$B13,achats!I$2:I$599))-IF($B13="",0,SUMIF(ventes!$D$2:$D$563,ACCESSOIRES!$B13,ventes!I$2:I$563))-SUMIFS('mouvement interne'!$D:$D,'mouvement interne'!$C:$C,ACCESSOIRES!B13,'mouvement interne'!$E:$E,2)+SUMIFS('mouvement interne'!$D:$D,'mouvement interne'!$C:$C,ACCESSOIRES!B13,'mouvement interne'!$F:$F,2)</f>
        <v>0</v>
      </c>
      <c r="L13" s="11">
        <f>E13+IF($B13="",0,SUMIF(achats!$D$2:$D$599,ACCESSOIRES!$B13,achats!J$2:J$599))-IF($B13="",0,SUMIF(ventes!$D$2:$D$563,ACCESSOIRES!$B13,ventes!J$2:J$563))-SUMIFS('mouvement interne'!$D:$D,'mouvement interne'!$C:$C,ACCESSOIRES!B13,'mouvement interne'!$E:$E,3)+SUMIFS('mouvement interne'!$D:$D,'mouvement interne'!$C:$C,ACCESSOIRES!B13,'mouvement interne'!$F:$F,3)</f>
        <v>0</v>
      </c>
      <c r="M13" s="11">
        <f>F13+IF($B13="",0,SUMIF(achats!$D$2:$D$599,ACCESSOIRES!$B13,achats!K$2:K$599))-IF($B13="",0,SUMIF(ventes!$D$2:$D$563,ACCESSOIRES!$B13,ventes!K$2:K$563))-SUMIFS('mouvement interne'!$D:$D,'mouvement interne'!$C:$C,ACCESSOIRES!B13,'mouvement interne'!$E:$E,4)+SUMIFS('mouvement interne'!$D:$D,'mouvement interne'!$C:$C,ACCESSOIRES!B13,'mouvement interne'!$F:$F,4)</f>
        <v>0</v>
      </c>
      <c r="N13" s="11">
        <f t="shared" si="1"/>
        <v>0</v>
      </c>
    </row>
    <row r="14" spans="1:15">
      <c r="A14" s="85"/>
      <c r="B14" s="3" t="str">
        <f>'mes donnees'!M14</f>
        <v>EB-L1G6LL  UGSTD</v>
      </c>
      <c r="C14" s="4"/>
      <c r="D14" s="1"/>
      <c r="E14" s="1"/>
      <c r="F14" s="1"/>
      <c r="G14" s="11">
        <f t="shared" si="0"/>
        <v>0</v>
      </c>
      <c r="H14" s="11">
        <f>IF(B14="",0,SUMIF(achats!$D$2:$D$599,ACCESSOIRES!B14,achats!$E$2:$E$599))</f>
        <v>2</v>
      </c>
      <c r="I14" s="11">
        <f>IF(B14="",0,SUMIF(ventes!$D$2:$D$563,ACCESSOIRES!B14,ventes!$E$2:$E$563))</f>
        <v>0</v>
      </c>
      <c r="J14" s="11">
        <f>C14+IF($B14="",0,SUMIF(achats!$D$2:$D$599,ACCESSOIRES!$B14,achats!H$2:H$599))-IF($B14="",0,SUMIF(ventes!$D$2:$D$563,ACCESSOIRES!$B14,ventes!H$2:H$563))-SUMIFS('mouvement interne'!$D:$D,'mouvement interne'!$C:$C,ACCESSOIRES!B14,'mouvement interne'!$E:$E,1)+SUMIFS('mouvement interne'!$D:$D,'mouvement interne'!$C:$C,ACCESSOIRES!B14,'mouvement interne'!$F:$F,1)</f>
        <v>2</v>
      </c>
      <c r="K14" s="11">
        <f>D14+IF($B14="",0,SUMIF(achats!$D$2:$D$599,ACCESSOIRES!$B14,achats!I$2:I$599))-IF($B14="",0,SUMIF(ventes!$D$2:$D$563,ACCESSOIRES!$B14,ventes!I$2:I$563))-SUMIFS('mouvement interne'!$D:$D,'mouvement interne'!$C:$C,ACCESSOIRES!B14,'mouvement interne'!$E:$E,2)+SUMIFS('mouvement interne'!$D:$D,'mouvement interne'!$C:$C,ACCESSOIRES!B14,'mouvement interne'!$F:$F,2)</f>
        <v>0</v>
      </c>
      <c r="L14" s="11">
        <f>E14+IF($B14="",0,SUMIF(achats!$D$2:$D$599,ACCESSOIRES!$B14,achats!J$2:J$599))-IF($B14="",0,SUMIF(ventes!$D$2:$D$563,ACCESSOIRES!$B14,ventes!J$2:J$563))-SUMIFS('mouvement interne'!$D:$D,'mouvement interne'!$C:$C,ACCESSOIRES!B14,'mouvement interne'!$E:$E,3)+SUMIFS('mouvement interne'!$D:$D,'mouvement interne'!$C:$C,ACCESSOIRES!B14,'mouvement interne'!$F:$F,3)</f>
        <v>0</v>
      </c>
      <c r="M14" s="11">
        <f>F14+IF($B14="",0,SUMIF(achats!$D$2:$D$599,ACCESSOIRES!$B14,achats!K$2:K$599))-IF($B14="",0,SUMIF(ventes!$D$2:$D$563,ACCESSOIRES!$B14,ventes!K$2:K$563))-SUMIFS('mouvement interne'!$D:$D,'mouvement interne'!$C:$C,ACCESSOIRES!B14,'mouvement interne'!$E:$E,4)+SUMIFS('mouvement interne'!$D:$D,'mouvement interne'!$C:$C,ACCESSOIRES!B14,'mouvement interne'!$F:$F,4)</f>
        <v>0</v>
      </c>
      <c r="N14" s="11">
        <f t="shared" si="1"/>
        <v>2</v>
      </c>
    </row>
    <row r="15" spans="1:15">
      <c r="A15" s="85"/>
      <c r="B15" s="3" t="str">
        <f>'mes donnees'!M15</f>
        <v>EB-S1P5G</v>
      </c>
      <c r="C15" s="4"/>
      <c r="D15" s="1"/>
      <c r="E15" s="1"/>
      <c r="F15" s="1"/>
      <c r="G15" s="11">
        <f t="shared" si="0"/>
        <v>0</v>
      </c>
      <c r="H15" s="11">
        <f>IF(B15="",0,SUMIF(achats!$D$2:$D$599,ACCESSOIRES!B15,achats!$E$2:$E$599))</f>
        <v>0</v>
      </c>
      <c r="I15" s="11">
        <f>IF(B15="",0,SUMIF(ventes!$D$2:$D$563,ACCESSOIRES!B15,ventes!$E$2:$E$563))</f>
        <v>0</v>
      </c>
      <c r="J15" s="11">
        <f>C15+IF($B15="",0,SUMIF(achats!$D$2:$D$599,ACCESSOIRES!$B15,achats!H$2:H$599))-IF($B15="",0,SUMIF(ventes!$D$2:$D$563,ACCESSOIRES!$B15,ventes!H$2:H$563))-SUMIFS('mouvement interne'!$D:$D,'mouvement interne'!$C:$C,ACCESSOIRES!B15,'mouvement interne'!$E:$E,1)+SUMIFS('mouvement interne'!$D:$D,'mouvement interne'!$C:$C,ACCESSOIRES!B15,'mouvement interne'!$F:$F,1)</f>
        <v>0</v>
      </c>
      <c r="K15" s="11">
        <f>D15+IF($B15="",0,SUMIF(achats!$D$2:$D$599,ACCESSOIRES!$B15,achats!I$2:I$599))-IF($B15="",0,SUMIF(ventes!$D$2:$D$563,ACCESSOIRES!$B15,ventes!I$2:I$563))-SUMIFS('mouvement interne'!$D:$D,'mouvement interne'!$C:$C,ACCESSOIRES!B15,'mouvement interne'!$E:$E,2)+SUMIFS('mouvement interne'!$D:$D,'mouvement interne'!$C:$C,ACCESSOIRES!B15,'mouvement interne'!$F:$F,2)</f>
        <v>0</v>
      </c>
      <c r="L15" s="11">
        <f>E15+IF($B15="",0,SUMIF(achats!$D$2:$D$599,ACCESSOIRES!$B15,achats!J$2:J$599))-IF($B15="",0,SUMIF(ventes!$D$2:$D$563,ACCESSOIRES!$B15,ventes!J$2:J$563))-SUMIFS('mouvement interne'!$D:$D,'mouvement interne'!$C:$C,ACCESSOIRES!B15,'mouvement interne'!$E:$E,3)+SUMIFS('mouvement interne'!$D:$D,'mouvement interne'!$C:$C,ACCESSOIRES!B15,'mouvement interne'!$F:$F,3)</f>
        <v>0</v>
      </c>
      <c r="M15" s="11">
        <f>F15+IF($B15="",0,SUMIF(achats!$D$2:$D$599,ACCESSOIRES!$B15,achats!K$2:K$599))-IF($B15="",0,SUMIF(ventes!$D$2:$D$563,ACCESSOIRES!$B15,ventes!K$2:K$563))-SUMIFS('mouvement interne'!$D:$D,'mouvement interne'!$C:$C,ACCESSOIRES!B15,'mouvement interne'!$E:$E,4)+SUMIFS('mouvement interne'!$D:$D,'mouvement interne'!$C:$C,ACCESSOIRES!B15,'mouvement interne'!$F:$F,4)</f>
        <v>0</v>
      </c>
      <c r="N15" s="11">
        <f t="shared" si="1"/>
        <v>0</v>
      </c>
    </row>
    <row r="16" spans="1:15">
      <c r="A16" s="85"/>
      <c r="B16" s="3" t="str">
        <f>'mes donnees'!M16</f>
        <v>ECA-P10C BEST</v>
      </c>
      <c r="C16" s="4">
        <v>3</v>
      </c>
      <c r="D16" s="1"/>
      <c r="E16" s="1"/>
      <c r="F16" s="1"/>
      <c r="G16" s="11">
        <f t="shared" si="0"/>
        <v>3</v>
      </c>
      <c r="H16" s="11">
        <f>IF(B16="",0,SUMIF(achats!$D$2:$D$599,ACCESSOIRES!B16,achats!$E$2:$E$599))</f>
        <v>0</v>
      </c>
      <c r="I16" s="11">
        <f>IF(B16="",0,SUMIF(ventes!$D$2:$D$563,ACCESSOIRES!B16,ventes!$E$2:$E$563))</f>
        <v>0</v>
      </c>
      <c r="J16" s="11">
        <f>C16+IF($B16="",0,SUMIF(achats!$D$2:$D$599,ACCESSOIRES!$B16,achats!H$2:H$599))-IF($B16="",0,SUMIF(ventes!$D$2:$D$563,ACCESSOIRES!$B16,ventes!H$2:H$563))-SUMIFS('mouvement interne'!$D:$D,'mouvement interne'!$C:$C,ACCESSOIRES!B16,'mouvement interne'!$E:$E,1)+SUMIFS('mouvement interne'!$D:$D,'mouvement interne'!$C:$C,ACCESSOIRES!B16,'mouvement interne'!$F:$F,1)</f>
        <v>3</v>
      </c>
      <c r="K16" s="11">
        <f>D16+IF($B16="",0,SUMIF(achats!$D$2:$D$599,ACCESSOIRES!$B16,achats!I$2:I$599))-IF($B16="",0,SUMIF(ventes!$D$2:$D$563,ACCESSOIRES!$B16,ventes!I$2:I$563))-SUMIFS('mouvement interne'!$D:$D,'mouvement interne'!$C:$C,ACCESSOIRES!B16,'mouvement interne'!$E:$E,2)+SUMIFS('mouvement interne'!$D:$D,'mouvement interne'!$C:$C,ACCESSOIRES!B16,'mouvement interne'!$F:$F,2)</f>
        <v>0</v>
      </c>
      <c r="L16" s="11">
        <f>E16+IF($B16="",0,SUMIF(achats!$D$2:$D$599,ACCESSOIRES!$B16,achats!J$2:J$599))-IF($B16="",0,SUMIF(ventes!$D$2:$D$563,ACCESSOIRES!$B16,ventes!J$2:J$563))-SUMIFS('mouvement interne'!$D:$D,'mouvement interne'!$C:$C,ACCESSOIRES!B16,'mouvement interne'!$E:$E,3)+SUMIFS('mouvement interne'!$D:$D,'mouvement interne'!$C:$C,ACCESSOIRES!B16,'mouvement interne'!$F:$F,3)</f>
        <v>0</v>
      </c>
      <c r="M16" s="11">
        <f>F16+IF($B16="",0,SUMIF(achats!$D$2:$D$599,ACCESSOIRES!$B16,achats!K$2:K$599))-IF($B16="",0,SUMIF(ventes!$D$2:$D$563,ACCESSOIRES!$B16,ventes!K$2:K$563))-SUMIFS('mouvement interne'!$D:$D,'mouvement interne'!$C:$C,ACCESSOIRES!B16,'mouvement interne'!$E:$E,4)+SUMIFS('mouvement interne'!$D:$D,'mouvement interne'!$C:$C,ACCESSOIRES!B16,'mouvement interne'!$F:$F,4)</f>
        <v>0</v>
      </c>
      <c r="N16" s="11">
        <f t="shared" si="1"/>
        <v>3</v>
      </c>
    </row>
    <row r="17" spans="1:14">
      <c r="A17" s="85"/>
      <c r="B17" s="3" t="str">
        <f>'mes donnees'!M17</f>
        <v>ECC1DP OUBESTD</v>
      </c>
      <c r="C17" s="4"/>
      <c r="D17" s="1"/>
      <c r="E17" s="1"/>
      <c r="F17" s="1"/>
      <c r="G17" s="11">
        <f t="shared" si="0"/>
        <v>0</v>
      </c>
      <c r="H17" s="11">
        <f>IF(B17="",0,SUMIF(achats!$D$2:$D$599,ACCESSOIRES!B17,achats!$E$2:$E$599))</f>
        <v>0</v>
      </c>
      <c r="I17" s="11">
        <f>IF(B17="",0,SUMIF(ventes!$D$2:$D$563,ACCESSOIRES!B17,ventes!$E$2:$E$563))</f>
        <v>0</v>
      </c>
      <c r="J17" s="11">
        <f>C17+IF($B17="",0,SUMIF(achats!$D$2:$D$599,ACCESSOIRES!$B17,achats!H$2:H$599))-IF($B17="",0,SUMIF(ventes!$D$2:$D$563,ACCESSOIRES!$B17,ventes!H$2:H$563))-SUMIFS('mouvement interne'!$D:$D,'mouvement interne'!$C:$C,ACCESSOIRES!B17,'mouvement interne'!$E:$E,1)+SUMIFS('mouvement interne'!$D:$D,'mouvement interne'!$C:$C,ACCESSOIRES!B17,'mouvement interne'!$F:$F,1)</f>
        <v>0</v>
      </c>
      <c r="K17" s="11">
        <f>D17+IF($B17="",0,SUMIF(achats!$D$2:$D$599,ACCESSOIRES!$B17,achats!I$2:I$599))-IF($B17="",0,SUMIF(ventes!$D$2:$D$563,ACCESSOIRES!$B17,ventes!I$2:I$563))-SUMIFS('mouvement interne'!$D:$D,'mouvement interne'!$C:$C,ACCESSOIRES!B17,'mouvement interne'!$E:$E,2)+SUMIFS('mouvement interne'!$D:$D,'mouvement interne'!$C:$C,ACCESSOIRES!B17,'mouvement interne'!$F:$F,2)</f>
        <v>0</v>
      </c>
      <c r="L17" s="11">
        <f>E17+IF($B17="",0,SUMIF(achats!$D$2:$D$599,ACCESSOIRES!$B17,achats!J$2:J$599))-IF($B17="",0,SUMIF(ventes!$D$2:$D$563,ACCESSOIRES!$B17,ventes!J$2:J$563))-SUMIFS('mouvement interne'!$D:$D,'mouvement interne'!$C:$C,ACCESSOIRES!B17,'mouvement interne'!$E:$E,3)+SUMIFS('mouvement interne'!$D:$D,'mouvement interne'!$C:$C,ACCESSOIRES!B17,'mouvement interne'!$F:$F,3)</f>
        <v>0</v>
      </c>
      <c r="M17" s="11">
        <f>F17+IF($B17="",0,SUMIF(achats!$D$2:$D$599,ACCESSOIRES!$B17,achats!K$2:K$599))-IF($B17="",0,SUMIF(ventes!$D$2:$D$563,ACCESSOIRES!$B17,ventes!K$2:K$563))-SUMIFS('mouvement interne'!$D:$D,'mouvement interne'!$C:$C,ACCESSOIRES!B17,'mouvement interne'!$E:$E,4)+SUMIFS('mouvement interne'!$D:$D,'mouvement interne'!$C:$C,ACCESSOIRES!B17,'mouvement interne'!$F:$F,4)</f>
        <v>0</v>
      </c>
      <c r="N17" s="11">
        <f t="shared" si="1"/>
        <v>0</v>
      </c>
    </row>
    <row r="18" spans="1:14">
      <c r="A18" s="85"/>
      <c r="B18" s="3" t="str">
        <f>'mes donnees'!M18</f>
        <v>ECS-K1E1BE GSTD</v>
      </c>
      <c r="C18" s="4">
        <v>5</v>
      </c>
      <c r="D18" s="1"/>
      <c r="E18" s="1"/>
      <c r="F18" s="1"/>
      <c r="G18" s="11">
        <f t="shared" si="0"/>
        <v>5</v>
      </c>
      <c r="H18" s="11">
        <f>IF(B18="",0,SUMIF(achats!$D$2:$D$599,ACCESSOIRES!B18,achats!$E$2:$E$599))</f>
        <v>0</v>
      </c>
      <c r="I18" s="11">
        <f>IF(B18="",0,SUMIF(ventes!$D$2:$D$563,ACCESSOIRES!B18,ventes!$E$2:$E$563))</f>
        <v>0</v>
      </c>
      <c r="J18" s="11">
        <f>C18+IF($B18="",0,SUMIF(achats!$D$2:$D$599,ACCESSOIRES!$B18,achats!H$2:H$599))-IF($B18="",0,SUMIF(ventes!$D$2:$D$563,ACCESSOIRES!$B18,ventes!H$2:H$563))-SUMIFS('mouvement interne'!$D:$D,'mouvement interne'!$C:$C,ACCESSOIRES!B18,'mouvement interne'!$E:$E,1)+SUMIFS('mouvement interne'!$D:$D,'mouvement interne'!$C:$C,ACCESSOIRES!B18,'mouvement interne'!$F:$F,1)</f>
        <v>5</v>
      </c>
      <c r="K18" s="11">
        <f>D18+IF($B18="",0,SUMIF(achats!$D$2:$D$599,ACCESSOIRES!$B18,achats!I$2:I$599))-IF($B18="",0,SUMIF(ventes!$D$2:$D$563,ACCESSOIRES!$B18,ventes!I$2:I$563))-SUMIFS('mouvement interne'!$D:$D,'mouvement interne'!$C:$C,ACCESSOIRES!B18,'mouvement interne'!$E:$E,2)+SUMIFS('mouvement interne'!$D:$D,'mouvement interne'!$C:$C,ACCESSOIRES!B18,'mouvement interne'!$F:$F,2)</f>
        <v>0</v>
      </c>
      <c r="L18" s="11">
        <f>E18+IF($B18="",0,SUMIF(achats!$D$2:$D$599,ACCESSOIRES!$B18,achats!J$2:J$599))-IF($B18="",0,SUMIF(ventes!$D$2:$D$563,ACCESSOIRES!$B18,ventes!J$2:J$563))-SUMIFS('mouvement interne'!$D:$D,'mouvement interne'!$C:$C,ACCESSOIRES!B18,'mouvement interne'!$E:$E,3)+SUMIFS('mouvement interne'!$D:$D,'mouvement interne'!$C:$C,ACCESSOIRES!B18,'mouvement interne'!$F:$F,3)</f>
        <v>0</v>
      </c>
      <c r="M18" s="11">
        <f>F18+IF($B18="",0,SUMIF(achats!$D$2:$D$599,ACCESSOIRES!$B18,achats!K$2:K$599))-IF($B18="",0,SUMIF(ventes!$D$2:$D$563,ACCESSOIRES!$B18,ventes!K$2:K$563))-SUMIFS('mouvement interne'!$D:$D,'mouvement interne'!$C:$C,ACCESSOIRES!B18,'mouvement interne'!$E:$E,4)+SUMIFS('mouvement interne'!$D:$D,'mouvement interne'!$C:$C,ACCESSOIRES!B18,'mouvement interne'!$F:$F,4)</f>
        <v>0</v>
      </c>
      <c r="N18" s="11">
        <f t="shared" si="1"/>
        <v>5</v>
      </c>
    </row>
    <row r="19" spans="1:14">
      <c r="A19" s="85"/>
      <c r="B19" s="3" t="str">
        <f>'mes donnees'!M19</f>
        <v>ECS-K1E2BE GSTD</v>
      </c>
      <c r="C19" s="4">
        <v>1</v>
      </c>
      <c r="D19" s="1"/>
      <c r="E19" s="1"/>
      <c r="F19" s="1"/>
      <c r="G19" s="11">
        <f t="shared" si="0"/>
        <v>1</v>
      </c>
      <c r="H19" s="11">
        <f>IF(B19="",0,SUMIF(achats!$D$2:$D$599,ACCESSOIRES!B19,achats!$E$2:$E$599))</f>
        <v>0</v>
      </c>
      <c r="I19" s="11">
        <f>IF(B19="",0,SUMIF(ventes!$D$2:$D$563,ACCESSOIRES!B19,ventes!$E$2:$E$563))</f>
        <v>0</v>
      </c>
      <c r="J19" s="11">
        <f>C19+IF($B19="",0,SUMIF(achats!$D$2:$D$599,ACCESSOIRES!$B19,achats!H$2:H$599))-IF($B19="",0,SUMIF(ventes!$D$2:$D$563,ACCESSOIRES!$B19,ventes!H$2:H$563))-SUMIFS('mouvement interne'!$D:$D,'mouvement interne'!$C:$C,ACCESSOIRES!B19,'mouvement interne'!$E:$E,1)+SUMIFS('mouvement interne'!$D:$D,'mouvement interne'!$C:$C,ACCESSOIRES!B19,'mouvement interne'!$F:$F,1)</f>
        <v>1</v>
      </c>
      <c r="K19" s="11">
        <f>D19+IF($B19="",0,SUMIF(achats!$D$2:$D$599,ACCESSOIRES!$B19,achats!I$2:I$599))-IF($B19="",0,SUMIF(ventes!$D$2:$D$563,ACCESSOIRES!$B19,ventes!I$2:I$563))-SUMIFS('mouvement interne'!$D:$D,'mouvement interne'!$C:$C,ACCESSOIRES!B19,'mouvement interne'!$E:$E,2)+SUMIFS('mouvement interne'!$D:$D,'mouvement interne'!$C:$C,ACCESSOIRES!B19,'mouvement interne'!$F:$F,2)</f>
        <v>0</v>
      </c>
      <c r="L19" s="11">
        <f>E19+IF($B19="",0,SUMIF(achats!$D$2:$D$599,ACCESSOIRES!$B19,achats!J$2:J$599))-IF($B19="",0,SUMIF(ventes!$D$2:$D$563,ACCESSOIRES!$B19,ventes!J$2:J$563))-SUMIFS('mouvement interne'!$D:$D,'mouvement interne'!$C:$C,ACCESSOIRES!B19,'mouvement interne'!$E:$E,3)+SUMIFS('mouvement interne'!$D:$D,'mouvement interne'!$C:$C,ACCESSOIRES!B19,'mouvement interne'!$F:$F,3)</f>
        <v>0</v>
      </c>
      <c r="M19" s="11">
        <f>F19+IF($B19="",0,SUMIF(achats!$D$2:$D$599,ACCESSOIRES!$B19,achats!K$2:K$599))-IF($B19="",0,SUMIF(ventes!$D$2:$D$563,ACCESSOIRES!$B19,ventes!K$2:K$563))-SUMIFS('mouvement interne'!$D:$D,'mouvement interne'!$C:$C,ACCESSOIRES!B19,'mouvement interne'!$E:$E,4)+SUMIFS('mouvement interne'!$D:$D,'mouvement interne'!$C:$C,ACCESSOIRES!B19,'mouvement interne'!$F:$F,4)</f>
        <v>0</v>
      </c>
      <c r="N19" s="11">
        <f t="shared" si="1"/>
        <v>1</v>
      </c>
    </row>
    <row r="20" spans="1:14">
      <c r="A20" s="85"/>
      <c r="B20" s="3" t="str">
        <f>'mes donnees'!M20</f>
        <v>ECS-K200 BEGSTD</v>
      </c>
      <c r="C20" s="4">
        <v>6</v>
      </c>
      <c r="D20" s="1"/>
      <c r="E20" s="1"/>
      <c r="F20" s="1"/>
      <c r="G20" s="11">
        <f t="shared" si="0"/>
        <v>6</v>
      </c>
      <c r="H20" s="11">
        <f>IF(B20="",0,SUMIF(achats!$D$2:$D$599,ACCESSOIRES!B20,achats!$E$2:$E$599))</f>
        <v>0</v>
      </c>
      <c r="I20" s="11">
        <f>IF(B20="",0,SUMIF(ventes!$D$2:$D$563,ACCESSOIRES!B20,ventes!$E$2:$E$563))</f>
        <v>1</v>
      </c>
      <c r="J20" s="11">
        <f>C20+IF($B20="",0,SUMIF(achats!$D$2:$D$599,ACCESSOIRES!$B20,achats!H$2:H$599))-IF($B20="",0,SUMIF(ventes!$D$2:$D$563,ACCESSOIRES!$B20,ventes!H$2:H$563))-SUMIFS('mouvement interne'!$D:$D,'mouvement interne'!$C:$C,ACCESSOIRES!B20,'mouvement interne'!$E:$E,1)+SUMIFS('mouvement interne'!$D:$D,'mouvement interne'!$C:$C,ACCESSOIRES!B20,'mouvement interne'!$F:$F,1)</f>
        <v>5</v>
      </c>
      <c r="K20" s="11">
        <f>D20+IF($B20="",0,SUMIF(achats!$D$2:$D$599,ACCESSOIRES!$B20,achats!I$2:I$599))-IF($B20="",0,SUMIF(ventes!$D$2:$D$563,ACCESSOIRES!$B20,ventes!I$2:I$563))-SUMIFS('mouvement interne'!$D:$D,'mouvement interne'!$C:$C,ACCESSOIRES!B20,'mouvement interne'!$E:$E,2)+SUMIFS('mouvement interne'!$D:$D,'mouvement interne'!$C:$C,ACCESSOIRES!B20,'mouvement interne'!$F:$F,2)</f>
        <v>0</v>
      </c>
      <c r="L20" s="11">
        <f>E20+IF($B20="",0,SUMIF(achats!$D$2:$D$599,ACCESSOIRES!$B20,achats!J$2:J$599))-IF($B20="",0,SUMIF(ventes!$D$2:$D$563,ACCESSOIRES!$B20,ventes!J$2:J$563))-SUMIFS('mouvement interne'!$D:$D,'mouvement interne'!$C:$C,ACCESSOIRES!B20,'mouvement interne'!$E:$E,3)+SUMIFS('mouvement interne'!$D:$D,'mouvement interne'!$C:$C,ACCESSOIRES!B20,'mouvement interne'!$F:$F,3)</f>
        <v>0</v>
      </c>
      <c r="M20" s="11">
        <f>F20+IF($B20="",0,SUMIF(achats!$D$2:$D$599,ACCESSOIRES!$B20,achats!K$2:K$599))-IF($B20="",0,SUMIF(ventes!$D$2:$D$563,ACCESSOIRES!$B20,ventes!K$2:K$563))-SUMIFS('mouvement interne'!$D:$D,'mouvement interne'!$C:$C,ACCESSOIRES!B20,'mouvement interne'!$E:$E,4)+SUMIFS('mouvement interne'!$D:$D,'mouvement interne'!$C:$C,ACCESSOIRES!B20,'mouvement interne'!$F:$F,4)</f>
        <v>0</v>
      </c>
      <c r="N20" s="11">
        <f t="shared" si="1"/>
        <v>5</v>
      </c>
    </row>
    <row r="21" spans="1:14">
      <c r="A21" s="85"/>
      <c r="B21" s="3" t="str">
        <f>'mes donnees'!M21</f>
        <v>ECS-V1A2BE GSTD</v>
      </c>
      <c r="C21" s="4">
        <v>5</v>
      </c>
      <c r="D21" s="1"/>
      <c r="E21" s="1"/>
      <c r="F21" s="1"/>
      <c r="G21" s="11">
        <f t="shared" si="0"/>
        <v>5</v>
      </c>
      <c r="H21" s="11">
        <f>IF(B21="",0,SUMIF(achats!$D$2:$D$599,ACCESSOIRES!B21,achats!$E$2:$E$599))</f>
        <v>0</v>
      </c>
      <c r="I21" s="11">
        <f>IF(B21="",0,SUMIF(ventes!$D$2:$D$563,ACCESSOIRES!B21,ventes!$E$2:$E$563))</f>
        <v>0</v>
      </c>
      <c r="J21" s="11">
        <f>C21+IF($B21="",0,SUMIF(achats!$D$2:$D$599,ACCESSOIRES!$B21,achats!H$2:H$599))-IF($B21="",0,SUMIF(ventes!$D$2:$D$563,ACCESSOIRES!$B21,ventes!H$2:H$563))-SUMIFS('mouvement interne'!$D:$D,'mouvement interne'!$C:$C,ACCESSOIRES!B21,'mouvement interne'!$E:$E,1)+SUMIFS('mouvement interne'!$D:$D,'mouvement interne'!$C:$C,ACCESSOIRES!B21,'mouvement interne'!$F:$F,1)</f>
        <v>5</v>
      </c>
      <c r="K21" s="11">
        <f>D21+IF($B21="",0,SUMIF(achats!$D$2:$D$599,ACCESSOIRES!$B21,achats!I$2:I$599))-IF($B21="",0,SUMIF(ventes!$D$2:$D$563,ACCESSOIRES!$B21,ventes!I$2:I$563))-SUMIFS('mouvement interne'!$D:$D,'mouvement interne'!$C:$C,ACCESSOIRES!B21,'mouvement interne'!$E:$E,2)+SUMIFS('mouvement interne'!$D:$D,'mouvement interne'!$C:$C,ACCESSOIRES!B21,'mouvement interne'!$F:$F,2)</f>
        <v>0</v>
      </c>
      <c r="L21" s="11">
        <f>E21+IF($B21="",0,SUMIF(achats!$D$2:$D$599,ACCESSOIRES!$B21,achats!J$2:J$599))-IF($B21="",0,SUMIF(ventes!$D$2:$D$563,ACCESSOIRES!$B21,ventes!J$2:J$563))-SUMIFS('mouvement interne'!$D:$D,'mouvement interne'!$C:$C,ACCESSOIRES!B21,'mouvement interne'!$E:$E,3)+SUMIFS('mouvement interne'!$D:$D,'mouvement interne'!$C:$C,ACCESSOIRES!B21,'mouvement interne'!$F:$F,3)</f>
        <v>0</v>
      </c>
      <c r="M21" s="11">
        <f>F21+IF($B21="",0,SUMIF(achats!$D$2:$D$599,ACCESSOIRES!$B21,achats!K$2:K$599))-IF($B21="",0,SUMIF(ventes!$D$2:$D$563,ACCESSOIRES!$B21,ventes!K$2:K$563))-SUMIFS('mouvement interne'!$D:$D,'mouvement interne'!$C:$C,ACCESSOIRES!B21,'mouvement interne'!$E:$E,4)+SUMIFS('mouvement interne'!$D:$D,'mouvement interne'!$C:$C,ACCESSOIRES!B21,'mouvement interne'!$F:$F,4)</f>
        <v>0</v>
      </c>
      <c r="N21" s="11">
        <f t="shared" si="1"/>
        <v>5</v>
      </c>
    </row>
    <row r="22" spans="1:14">
      <c r="A22" s="85"/>
      <c r="B22" s="3" t="str">
        <f>'mes donnees'!M22</f>
        <v>EDD-D200 BEGSTD</v>
      </c>
      <c r="C22" s="4">
        <v>5</v>
      </c>
      <c r="D22" s="1"/>
      <c r="E22" s="1"/>
      <c r="F22" s="1"/>
      <c r="G22" s="11">
        <f t="shared" si="0"/>
        <v>5</v>
      </c>
      <c r="H22" s="11">
        <f>IF(B22="",0,SUMIF(achats!$D$2:$D$599,ACCESSOIRES!B22,achats!$E$2:$E$599))</f>
        <v>0</v>
      </c>
      <c r="I22" s="11">
        <f>IF(B22="",0,SUMIF(ventes!$D$2:$D$563,ACCESSOIRES!B22,ventes!$E$2:$E$563))</f>
        <v>0</v>
      </c>
      <c r="J22" s="11">
        <f>C22+IF($B22="",0,SUMIF(achats!$D$2:$D$599,ACCESSOIRES!$B22,achats!H$2:H$599))-IF($B22="",0,SUMIF(ventes!$D$2:$D$563,ACCESSOIRES!$B22,ventes!H$2:H$563))-SUMIFS('mouvement interne'!$D:$D,'mouvement interne'!$C:$C,ACCESSOIRES!B22,'mouvement interne'!$E:$E,1)+SUMIFS('mouvement interne'!$D:$D,'mouvement interne'!$C:$C,ACCESSOIRES!B22,'mouvement interne'!$F:$F,1)</f>
        <v>5</v>
      </c>
      <c r="K22" s="11">
        <f>D22+IF($B22="",0,SUMIF(achats!$D$2:$D$599,ACCESSOIRES!$B22,achats!I$2:I$599))-IF($B22="",0,SUMIF(ventes!$D$2:$D$563,ACCESSOIRES!$B22,ventes!I$2:I$563))-SUMIFS('mouvement interne'!$D:$D,'mouvement interne'!$C:$C,ACCESSOIRES!B22,'mouvement interne'!$E:$E,2)+SUMIFS('mouvement interne'!$D:$D,'mouvement interne'!$C:$C,ACCESSOIRES!B22,'mouvement interne'!$F:$F,2)</f>
        <v>0</v>
      </c>
      <c r="L22" s="11">
        <f>E22+IF($B22="",0,SUMIF(achats!$D$2:$D$599,ACCESSOIRES!$B22,achats!J$2:J$599))-IF($B22="",0,SUMIF(ventes!$D$2:$D$563,ACCESSOIRES!$B22,ventes!J$2:J$563))-SUMIFS('mouvement interne'!$D:$D,'mouvement interne'!$C:$C,ACCESSOIRES!B22,'mouvement interne'!$E:$E,3)+SUMIFS('mouvement interne'!$D:$D,'mouvement interne'!$C:$C,ACCESSOIRES!B22,'mouvement interne'!$F:$F,3)</f>
        <v>0</v>
      </c>
      <c r="M22" s="11">
        <f>F22+IF($B22="",0,SUMIF(achats!$D$2:$D$599,ACCESSOIRES!$B22,achats!K$2:K$599))-IF($B22="",0,SUMIF(ventes!$D$2:$D$563,ACCESSOIRES!$B22,ventes!K$2:K$563))-SUMIFS('mouvement interne'!$D:$D,'mouvement interne'!$C:$C,ACCESSOIRES!B22,'mouvement interne'!$E:$E,4)+SUMIFS('mouvement interne'!$D:$D,'mouvement interne'!$C:$C,ACCESSOIRES!B22,'mouvement interne'!$F:$F,4)</f>
        <v>0</v>
      </c>
      <c r="N22" s="11">
        <f t="shared" si="1"/>
        <v>5</v>
      </c>
    </row>
    <row r="23" spans="1:14">
      <c r="A23" s="85"/>
      <c r="B23" s="3" t="str">
        <f>'mes donnees'!M23</f>
        <v>EEB-EI1CW EGSTD</v>
      </c>
      <c r="C23" s="4">
        <v>2</v>
      </c>
      <c r="D23" s="1"/>
      <c r="E23" s="1"/>
      <c r="F23" s="1"/>
      <c r="G23" s="11">
        <f t="shared" si="0"/>
        <v>2</v>
      </c>
      <c r="H23" s="11">
        <f>IF(B23="",0,SUMIF(achats!$D$2:$D$599,ACCESSOIRES!B23,achats!$E$2:$E$599))</f>
        <v>0</v>
      </c>
      <c r="I23" s="11">
        <f>IF(B23="",0,SUMIF(ventes!$D$2:$D$563,ACCESSOIRES!B23,ventes!$E$2:$E$563))</f>
        <v>1</v>
      </c>
      <c r="J23" s="11">
        <f>C23+IF($B23="",0,SUMIF(achats!$D$2:$D$599,ACCESSOIRES!$B23,achats!H$2:H$599))-IF($B23="",0,SUMIF(ventes!$D$2:$D$563,ACCESSOIRES!$B23,ventes!H$2:H$563))-SUMIFS('mouvement interne'!$D:$D,'mouvement interne'!$C:$C,ACCESSOIRES!B23,'mouvement interne'!$E:$E,1)+SUMIFS('mouvement interne'!$D:$D,'mouvement interne'!$C:$C,ACCESSOIRES!B23,'mouvement interne'!$F:$F,1)</f>
        <v>1</v>
      </c>
      <c r="K23" s="11">
        <f>D23+IF($B23="",0,SUMIF(achats!$D$2:$D$599,ACCESSOIRES!$B23,achats!I$2:I$599))-IF($B23="",0,SUMIF(ventes!$D$2:$D$563,ACCESSOIRES!$B23,ventes!I$2:I$563))-SUMIFS('mouvement interne'!$D:$D,'mouvement interne'!$C:$C,ACCESSOIRES!B23,'mouvement interne'!$E:$E,2)+SUMIFS('mouvement interne'!$D:$D,'mouvement interne'!$C:$C,ACCESSOIRES!B23,'mouvement interne'!$F:$F,2)</f>
        <v>0</v>
      </c>
      <c r="L23" s="11">
        <f>E23+IF($B23="",0,SUMIF(achats!$D$2:$D$599,ACCESSOIRES!$B23,achats!J$2:J$599))-IF($B23="",0,SUMIF(ventes!$D$2:$D$563,ACCESSOIRES!$B23,ventes!J$2:J$563))-SUMIFS('mouvement interne'!$D:$D,'mouvement interne'!$C:$C,ACCESSOIRES!B23,'mouvement interne'!$E:$E,3)+SUMIFS('mouvement interne'!$D:$D,'mouvement interne'!$C:$C,ACCESSOIRES!B23,'mouvement interne'!$F:$F,3)</f>
        <v>0</v>
      </c>
      <c r="M23" s="11">
        <f>F23+IF($B23="",0,SUMIF(achats!$D$2:$D$599,ACCESSOIRES!$B23,achats!K$2:K$599))-IF($B23="",0,SUMIF(ventes!$D$2:$D$563,ACCESSOIRES!$B23,ventes!K$2:K$563))-SUMIFS('mouvement interne'!$D:$D,'mouvement interne'!$C:$C,ACCESSOIRES!B23,'mouvement interne'!$E:$E,4)+SUMIFS('mouvement interne'!$D:$D,'mouvement interne'!$C:$C,ACCESSOIRES!B23,'mouvement interne'!$F:$F,4)</f>
        <v>0</v>
      </c>
      <c r="N23" s="11">
        <f t="shared" si="1"/>
        <v>1</v>
      </c>
    </row>
    <row r="24" spans="1:14">
      <c r="A24" s="85"/>
      <c r="B24" s="3" t="str">
        <f>'mes donnees'!M24</f>
        <v>EE-V100</v>
      </c>
      <c r="C24" s="4"/>
      <c r="D24" s="1"/>
      <c r="E24" s="1"/>
      <c r="F24" s="1"/>
      <c r="G24" s="11">
        <f t="shared" si="0"/>
        <v>0</v>
      </c>
      <c r="H24" s="11">
        <f>IF(B24="",0,SUMIF(achats!$D$2:$D$599,ACCESSOIRES!B24,achats!$E$2:$E$599))</f>
        <v>1</v>
      </c>
      <c r="I24" s="11">
        <f>IF(B24="",0,SUMIF(ventes!$D$2:$D$563,ACCESSOIRES!B24,ventes!$E$2:$E$563))</f>
        <v>0</v>
      </c>
      <c r="J24" s="11">
        <f>C24+IF($B24="",0,SUMIF(achats!$D$2:$D$599,ACCESSOIRES!$B24,achats!H$2:H$599))-IF($B24="",0,SUMIF(ventes!$D$2:$D$563,ACCESSOIRES!$B24,ventes!H$2:H$563))-SUMIFS('mouvement interne'!$D:$D,'mouvement interne'!$C:$C,ACCESSOIRES!B24,'mouvement interne'!$E:$E,1)+SUMIFS('mouvement interne'!$D:$D,'mouvement interne'!$C:$C,ACCESSOIRES!B24,'mouvement interne'!$F:$F,1)</f>
        <v>1</v>
      </c>
      <c r="K24" s="11">
        <f>D24+IF($B24="",0,SUMIF(achats!$D$2:$D$599,ACCESSOIRES!$B24,achats!I$2:I$599))-IF($B24="",0,SUMIF(ventes!$D$2:$D$563,ACCESSOIRES!$B24,ventes!I$2:I$563))-SUMIFS('mouvement interne'!$D:$D,'mouvement interne'!$C:$C,ACCESSOIRES!B24,'mouvement interne'!$E:$E,2)+SUMIFS('mouvement interne'!$D:$D,'mouvement interne'!$C:$C,ACCESSOIRES!B24,'mouvement interne'!$F:$F,2)</f>
        <v>0</v>
      </c>
      <c r="L24" s="11">
        <f>E24+IF($B24="",0,SUMIF(achats!$D$2:$D$599,ACCESSOIRES!$B24,achats!J$2:J$599))-IF($B24="",0,SUMIF(ventes!$D$2:$D$563,ACCESSOIRES!$B24,ventes!J$2:J$563))-SUMIFS('mouvement interne'!$D:$D,'mouvement interne'!$C:$C,ACCESSOIRES!B24,'mouvement interne'!$E:$E,3)+SUMIFS('mouvement interne'!$D:$D,'mouvement interne'!$C:$C,ACCESSOIRES!B24,'mouvement interne'!$F:$F,3)</f>
        <v>0</v>
      </c>
      <c r="M24" s="11">
        <f>F24+IF($B24="",0,SUMIF(achats!$D$2:$D$599,ACCESSOIRES!$B24,achats!K$2:K$599))-IF($B24="",0,SUMIF(ventes!$D$2:$D$563,ACCESSOIRES!$B24,ventes!K$2:K$563))-SUMIFS('mouvement interne'!$D:$D,'mouvement interne'!$C:$C,ACCESSOIRES!B24,'mouvement interne'!$E:$E,4)+SUMIFS('mouvement interne'!$D:$D,'mouvement interne'!$C:$C,ACCESSOIRES!B24,'mouvement interne'!$F:$F,4)</f>
        <v>0</v>
      </c>
      <c r="N24" s="11">
        <f t="shared" si="1"/>
        <v>1</v>
      </c>
    </row>
    <row r="25" spans="1:14">
      <c r="A25" s="85"/>
      <c r="B25" s="3" t="str">
        <f>'mes donnees'!M25</f>
        <v>EF-BN 510 B</v>
      </c>
      <c r="C25" s="4">
        <v>5</v>
      </c>
      <c r="D25" s="1"/>
      <c r="E25" s="1"/>
      <c r="F25" s="1"/>
      <c r="G25" s="11">
        <f t="shared" si="0"/>
        <v>5</v>
      </c>
      <c r="H25" s="11">
        <f>IF(B25="",0,SUMIF(achats!$D$2:$D$599,ACCESSOIRES!B25,achats!$E$2:$E$599))</f>
        <v>0</v>
      </c>
      <c r="I25" s="11">
        <f>IF(B25="",0,SUMIF(ventes!$D$2:$D$563,ACCESSOIRES!B25,ventes!$E$2:$E$563))</f>
        <v>1</v>
      </c>
      <c r="J25" s="11">
        <f>C25+IF($B25="",0,SUMIF(achats!$D$2:$D$599,ACCESSOIRES!$B25,achats!H$2:H$599))-IF($B25="",0,SUMIF(ventes!$D$2:$D$563,ACCESSOIRES!$B25,ventes!H$2:H$563))-SUMIFS('mouvement interne'!$D:$D,'mouvement interne'!$C:$C,ACCESSOIRES!B25,'mouvement interne'!$E:$E,1)+SUMIFS('mouvement interne'!$D:$D,'mouvement interne'!$C:$C,ACCESSOIRES!B25,'mouvement interne'!$F:$F,1)</f>
        <v>4</v>
      </c>
      <c r="K25" s="11">
        <f>D25+IF($B25="",0,SUMIF(achats!$D$2:$D$599,ACCESSOIRES!$B25,achats!I$2:I$599))-IF($B25="",0,SUMIF(ventes!$D$2:$D$563,ACCESSOIRES!$B25,ventes!I$2:I$563))-SUMIFS('mouvement interne'!$D:$D,'mouvement interne'!$C:$C,ACCESSOIRES!B25,'mouvement interne'!$E:$E,2)+SUMIFS('mouvement interne'!$D:$D,'mouvement interne'!$C:$C,ACCESSOIRES!B25,'mouvement interne'!$F:$F,2)</f>
        <v>0</v>
      </c>
      <c r="L25" s="11">
        <f>E25+IF($B25="",0,SUMIF(achats!$D$2:$D$599,ACCESSOIRES!$B25,achats!J$2:J$599))-IF($B25="",0,SUMIF(ventes!$D$2:$D$563,ACCESSOIRES!$B25,ventes!J$2:J$563))-SUMIFS('mouvement interne'!$D:$D,'mouvement interne'!$C:$C,ACCESSOIRES!B25,'mouvement interne'!$E:$E,3)+SUMIFS('mouvement interne'!$D:$D,'mouvement interne'!$C:$C,ACCESSOIRES!B25,'mouvement interne'!$F:$F,3)</f>
        <v>0</v>
      </c>
      <c r="M25" s="11">
        <f>F25+IF($B25="",0,SUMIF(achats!$D$2:$D$599,ACCESSOIRES!$B25,achats!K$2:K$599))-IF($B25="",0,SUMIF(ventes!$D$2:$D$563,ACCESSOIRES!$B25,ventes!K$2:K$563))-SUMIFS('mouvement interne'!$D:$D,'mouvement interne'!$C:$C,ACCESSOIRES!B25,'mouvement interne'!$E:$E,4)+SUMIFS('mouvement interne'!$D:$D,'mouvement interne'!$C:$C,ACCESSOIRES!B25,'mouvement interne'!$F:$F,4)</f>
        <v>0</v>
      </c>
      <c r="N25" s="11">
        <f t="shared" si="1"/>
        <v>4</v>
      </c>
    </row>
    <row r="26" spans="1:14">
      <c r="A26" s="85"/>
      <c r="B26" s="3" t="str">
        <f>'mes donnees'!M26</f>
        <v>EF-BT 210</v>
      </c>
      <c r="C26" s="4"/>
      <c r="D26" s="1"/>
      <c r="E26" s="1"/>
      <c r="F26" s="1"/>
      <c r="G26" s="11">
        <f t="shared" si="0"/>
        <v>0</v>
      </c>
      <c r="H26" s="11">
        <f>IF(B26="",0,SUMIF(achats!$D$2:$D$599,ACCESSOIRES!B26,achats!$E$2:$E$599))</f>
        <v>0</v>
      </c>
      <c r="I26" s="11">
        <f>IF(B26="",0,SUMIF(ventes!$D$2:$D$563,ACCESSOIRES!B26,ventes!$E$2:$E$563))</f>
        <v>0</v>
      </c>
      <c r="J26" s="11">
        <f>C26+IF($B26="",0,SUMIF(achats!$D$2:$D$599,ACCESSOIRES!$B26,achats!H$2:H$599))-IF($B26="",0,SUMIF(ventes!$D$2:$D$563,ACCESSOIRES!$B26,ventes!H$2:H$563))-SUMIFS('mouvement interne'!$D:$D,'mouvement interne'!$C:$C,ACCESSOIRES!B26,'mouvement interne'!$E:$E,1)+SUMIFS('mouvement interne'!$D:$D,'mouvement interne'!$C:$C,ACCESSOIRES!B26,'mouvement interne'!$F:$F,1)</f>
        <v>0</v>
      </c>
      <c r="K26" s="11">
        <f>D26+IF($B26="",0,SUMIF(achats!$D$2:$D$599,ACCESSOIRES!$B26,achats!I$2:I$599))-IF($B26="",0,SUMIF(ventes!$D$2:$D$563,ACCESSOIRES!$B26,ventes!I$2:I$563))-SUMIFS('mouvement interne'!$D:$D,'mouvement interne'!$C:$C,ACCESSOIRES!B26,'mouvement interne'!$E:$E,2)+SUMIFS('mouvement interne'!$D:$D,'mouvement interne'!$C:$C,ACCESSOIRES!B26,'mouvement interne'!$F:$F,2)</f>
        <v>0</v>
      </c>
      <c r="L26" s="11">
        <f>E26+IF($B26="",0,SUMIF(achats!$D$2:$D$599,ACCESSOIRES!$B26,achats!J$2:J$599))-IF($B26="",0,SUMIF(ventes!$D$2:$D$563,ACCESSOIRES!$B26,ventes!J$2:J$563))-SUMIFS('mouvement interne'!$D:$D,'mouvement interne'!$C:$C,ACCESSOIRES!B26,'mouvement interne'!$E:$E,3)+SUMIFS('mouvement interne'!$D:$D,'mouvement interne'!$C:$C,ACCESSOIRES!B26,'mouvement interne'!$F:$F,3)</f>
        <v>0</v>
      </c>
      <c r="M26" s="11">
        <f>F26+IF($B26="",0,SUMIF(achats!$D$2:$D$599,ACCESSOIRES!$B26,achats!K$2:K$599))-IF($B26="",0,SUMIF(ventes!$D$2:$D$563,ACCESSOIRES!$B26,ventes!K$2:K$563))-SUMIFS('mouvement interne'!$D:$D,'mouvement interne'!$C:$C,ACCESSOIRES!B26,'mouvement interne'!$E:$E,4)+SUMIFS('mouvement interne'!$D:$D,'mouvement interne'!$C:$C,ACCESSOIRES!B26,'mouvement interne'!$F:$F,4)</f>
        <v>0</v>
      </c>
      <c r="N26" s="11">
        <f t="shared" si="1"/>
        <v>0</v>
      </c>
    </row>
    <row r="27" spans="1:14">
      <c r="A27" s="85"/>
      <c r="B27" s="3" t="str">
        <f>'mes donnees'!M27</f>
        <v>EFC-1E2NBE CSTD</v>
      </c>
      <c r="C27" s="4">
        <v>2</v>
      </c>
      <c r="D27" s="1"/>
      <c r="E27" s="1"/>
      <c r="F27" s="1"/>
      <c r="G27" s="11">
        <f t="shared" si="0"/>
        <v>2</v>
      </c>
      <c r="H27" s="11">
        <f>IF(B27="",0,SUMIF(achats!$D$2:$D$599,ACCESSOIRES!B27,achats!$E$2:$E$599))</f>
        <v>0</v>
      </c>
      <c r="I27" s="11">
        <f>IF(B27="",0,SUMIF(ventes!$D$2:$D$563,ACCESSOIRES!B27,ventes!$E$2:$E$563))</f>
        <v>0</v>
      </c>
      <c r="J27" s="11">
        <f>C27+IF($B27="",0,SUMIF(achats!$D$2:$D$599,ACCESSOIRES!$B27,achats!H$2:H$599))-IF($B27="",0,SUMIF(ventes!$D$2:$D$563,ACCESSOIRES!$B27,ventes!H$2:H$563))-SUMIFS('mouvement interne'!$D:$D,'mouvement interne'!$C:$C,ACCESSOIRES!B27,'mouvement interne'!$E:$E,1)+SUMIFS('mouvement interne'!$D:$D,'mouvement interne'!$C:$C,ACCESSOIRES!B27,'mouvement interne'!$F:$F,1)</f>
        <v>2</v>
      </c>
      <c r="K27" s="11">
        <f>D27+IF($B27="",0,SUMIF(achats!$D$2:$D$599,ACCESSOIRES!$B27,achats!I$2:I$599))-IF($B27="",0,SUMIF(ventes!$D$2:$D$563,ACCESSOIRES!$B27,ventes!I$2:I$563))-SUMIFS('mouvement interne'!$D:$D,'mouvement interne'!$C:$C,ACCESSOIRES!B27,'mouvement interne'!$E:$E,2)+SUMIFS('mouvement interne'!$D:$D,'mouvement interne'!$C:$C,ACCESSOIRES!B27,'mouvement interne'!$F:$F,2)</f>
        <v>0</v>
      </c>
      <c r="L27" s="11">
        <f>E27+IF($B27="",0,SUMIF(achats!$D$2:$D$599,ACCESSOIRES!$B27,achats!J$2:J$599))-IF($B27="",0,SUMIF(ventes!$D$2:$D$563,ACCESSOIRES!$B27,ventes!J$2:J$563))-SUMIFS('mouvement interne'!$D:$D,'mouvement interne'!$C:$C,ACCESSOIRES!B27,'mouvement interne'!$E:$E,3)+SUMIFS('mouvement interne'!$D:$D,'mouvement interne'!$C:$C,ACCESSOIRES!B27,'mouvement interne'!$F:$F,3)</f>
        <v>0</v>
      </c>
      <c r="M27" s="11">
        <f>F27+IF($B27="",0,SUMIF(achats!$D$2:$D$599,ACCESSOIRES!$B27,achats!K$2:K$599))-IF($B27="",0,SUMIF(ventes!$D$2:$D$563,ACCESSOIRES!$B27,ventes!K$2:K$563))-SUMIFS('mouvement interne'!$D:$D,'mouvement interne'!$C:$C,ACCESSOIRES!B27,'mouvement interne'!$E:$E,4)+SUMIFS('mouvement interne'!$D:$D,'mouvement interne'!$C:$C,ACCESSOIRES!B27,'mouvement interne'!$F:$F,4)</f>
        <v>0</v>
      </c>
      <c r="N27" s="11">
        <f t="shared" si="1"/>
        <v>2</v>
      </c>
    </row>
    <row r="28" spans="1:14">
      <c r="A28" s="85"/>
      <c r="B28" s="3" t="str">
        <f>'mes donnees'!M28</f>
        <v>EFC-1G2N</v>
      </c>
      <c r="C28" s="4">
        <v>5</v>
      </c>
      <c r="D28" s="1"/>
      <c r="E28" s="1"/>
      <c r="F28" s="1"/>
      <c r="G28" s="11">
        <f t="shared" si="0"/>
        <v>5</v>
      </c>
      <c r="H28" s="11">
        <f>IF(B28="",0,SUMIF(achats!$D$2:$D$599,ACCESSOIRES!B28,achats!$E$2:$E$599))</f>
        <v>12</v>
      </c>
      <c r="I28" s="11">
        <f>IF(B28="",0,SUMIF(ventes!$D$2:$D$563,ACCESSOIRES!B28,ventes!$E$2:$E$563))</f>
        <v>6</v>
      </c>
      <c r="J28" s="11">
        <f>C28+IF($B28="",0,SUMIF(achats!$D$2:$D$599,ACCESSOIRES!$B28,achats!H$2:H$599))-IF($B28="",0,SUMIF(ventes!$D$2:$D$563,ACCESSOIRES!$B28,ventes!H$2:H$563))-SUMIFS('mouvement interne'!$D:$D,'mouvement interne'!$C:$C,ACCESSOIRES!B28,'mouvement interne'!$E:$E,1)+SUMIFS('mouvement interne'!$D:$D,'mouvement interne'!$C:$C,ACCESSOIRES!B28,'mouvement interne'!$F:$F,1)</f>
        <v>11</v>
      </c>
      <c r="K28" s="11">
        <f>D28+IF($B28="",0,SUMIF(achats!$D$2:$D$599,ACCESSOIRES!$B28,achats!I$2:I$599))-IF($B28="",0,SUMIF(ventes!$D$2:$D$563,ACCESSOIRES!$B28,ventes!I$2:I$563))-SUMIFS('mouvement interne'!$D:$D,'mouvement interne'!$C:$C,ACCESSOIRES!B28,'mouvement interne'!$E:$E,2)+SUMIFS('mouvement interne'!$D:$D,'mouvement interne'!$C:$C,ACCESSOIRES!B28,'mouvement interne'!$F:$F,2)</f>
        <v>0</v>
      </c>
      <c r="L28" s="11">
        <f>E28+IF($B28="",0,SUMIF(achats!$D$2:$D$599,ACCESSOIRES!$B28,achats!J$2:J$599))-IF($B28="",0,SUMIF(ventes!$D$2:$D$563,ACCESSOIRES!$B28,ventes!J$2:J$563))-SUMIFS('mouvement interne'!$D:$D,'mouvement interne'!$C:$C,ACCESSOIRES!B28,'mouvement interne'!$E:$E,3)+SUMIFS('mouvement interne'!$D:$D,'mouvement interne'!$C:$C,ACCESSOIRES!B28,'mouvement interne'!$F:$F,3)</f>
        <v>0</v>
      </c>
      <c r="M28" s="11">
        <f>F28+IF($B28="",0,SUMIF(achats!$D$2:$D$599,ACCESSOIRES!$B28,achats!K$2:K$599))-IF($B28="",0,SUMIF(ventes!$D$2:$D$563,ACCESSOIRES!$B28,ventes!K$2:K$563))-SUMIFS('mouvement interne'!$D:$D,'mouvement interne'!$C:$C,ACCESSOIRES!B28,'mouvement interne'!$E:$E,4)+SUMIFS('mouvement interne'!$D:$D,'mouvement interne'!$C:$C,ACCESSOIRES!B28,'mouvement interne'!$F:$F,4)</f>
        <v>0</v>
      </c>
      <c r="N28" s="11">
        <f t="shared" si="1"/>
        <v>11</v>
      </c>
    </row>
    <row r="29" spans="1:14">
      <c r="A29" s="85"/>
      <c r="B29" s="3" t="str">
        <f>'mes donnees'!M29</f>
        <v>EFC-1G5S</v>
      </c>
      <c r="C29" s="4">
        <v>16</v>
      </c>
      <c r="D29" s="1"/>
      <c r="E29" s="1"/>
      <c r="F29" s="1"/>
      <c r="G29" s="11">
        <f t="shared" si="0"/>
        <v>16</v>
      </c>
      <c r="H29" s="11">
        <f>IF(B29="",0,SUMIF(achats!$D$2:$D$599,ACCESSOIRES!B29,achats!$E$2:$E$599))</f>
        <v>0</v>
      </c>
      <c r="I29" s="11">
        <f>IF(B29="",0,SUMIF(ventes!$D$2:$D$563,ACCESSOIRES!B29,ventes!$E$2:$E$563))</f>
        <v>0</v>
      </c>
      <c r="J29" s="11">
        <f>C29+IF($B29="",0,SUMIF(achats!$D$2:$D$599,ACCESSOIRES!$B29,achats!H$2:H$599))-IF($B29="",0,SUMIF(ventes!$D$2:$D$563,ACCESSOIRES!$B29,ventes!H$2:H$563))-SUMIFS('mouvement interne'!$D:$D,'mouvement interne'!$C:$C,ACCESSOIRES!B29,'mouvement interne'!$E:$E,1)+SUMIFS('mouvement interne'!$D:$D,'mouvement interne'!$C:$C,ACCESSOIRES!B29,'mouvement interne'!$F:$F,1)</f>
        <v>16</v>
      </c>
      <c r="K29" s="11">
        <f>D29+IF($B29="",0,SUMIF(achats!$D$2:$D$599,ACCESSOIRES!$B29,achats!I$2:I$599))-IF($B29="",0,SUMIF(ventes!$D$2:$D$563,ACCESSOIRES!$B29,ventes!I$2:I$563))-SUMIFS('mouvement interne'!$D:$D,'mouvement interne'!$C:$C,ACCESSOIRES!B29,'mouvement interne'!$E:$E,2)+SUMIFS('mouvement interne'!$D:$D,'mouvement interne'!$C:$C,ACCESSOIRES!B29,'mouvement interne'!$F:$F,2)</f>
        <v>0</v>
      </c>
      <c r="L29" s="11">
        <f>E29+IF($B29="",0,SUMIF(achats!$D$2:$D$599,ACCESSOIRES!$B29,achats!J$2:J$599))-IF($B29="",0,SUMIF(ventes!$D$2:$D$563,ACCESSOIRES!$B29,ventes!J$2:J$563))-SUMIFS('mouvement interne'!$D:$D,'mouvement interne'!$C:$C,ACCESSOIRES!B29,'mouvement interne'!$E:$E,3)+SUMIFS('mouvement interne'!$D:$D,'mouvement interne'!$C:$C,ACCESSOIRES!B29,'mouvement interne'!$F:$F,3)</f>
        <v>0</v>
      </c>
      <c r="M29" s="11">
        <f>F29+IF($B29="",0,SUMIF(achats!$D$2:$D$599,ACCESSOIRES!$B29,achats!K$2:K$599))-IF($B29="",0,SUMIF(ventes!$D$2:$D$563,ACCESSOIRES!$B29,ventes!K$2:K$563))-SUMIFS('mouvement interne'!$D:$D,'mouvement interne'!$C:$C,ACCESSOIRES!B29,'mouvement interne'!$E:$E,4)+SUMIFS('mouvement interne'!$D:$D,'mouvement interne'!$C:$C,ACCESSOIRES!B29,'mouvement interne'!$F:$F,4)</f>
        <v>0</v>
      </c>
      <c r="N29" s="11">
        <f t="shared" si="1"/>
        <v>16</v>
      </c>
    </row>
    <row r="30" spans="1:14">
      <c r="A30" s="85"/>
      <c r="B30" s="3" t="str">
        <f>'mes donnees'!M30</f>
        <v>EFC-1G6B</v>
      </c>
      <c r="C30" s="4">
        <v>2</v>
      </c>
      <c r="D30" s="1"/>
      <c r="E30" s="1"/>
      <c r="F30" s="1"/>
      <c r="G30" s="11">
        <f t="shared" si="0"/>
        <v>2</v>
      </c>
      <c r="H30" s="11">
        <f>IF(B30="",0,SUMIF(achats!$D$2:$D$599,ACCESSOIRES!B30,achats!$E$2:$E$599))</f>
        <v>0</v>
      </c>
      <c r="I30" s="11">
        <f>IF(B30="",0,SUMIF(ventes!$D$2:$D$563,ACCESSOIRES!B30,ventes!$E$2:$E$563))</f>
        <v>2</v>
      </c>
      <c r="J30" s="11">
        <f>C30+IF($B30="",0,SUMIF(achats!$D$2:$D$599,ACCESSOIRES!$B30,achats!H$2:H$599))-IF($B30="",0,SUMIF(ventes!$D$2:$D$563,ACCESSOIRES!$B30,ventes!H$2:H$563))-SUMIFS('mouvement interne'!$D:$D,'mouvement interne'!$C:$C,ACCESSOIRES!B30,'mouvement interne'!$E:$E,1)+SUMIFS('mouvement interne'!$D:$D,'mouvement interne'!$C:$C,ACCESSOIRES!B30,'mouvement interne'!$F:$F,1)</f>
        <v>0</v>
      </c>
      <c r="K30" s="11">
        <f>D30+IF($B30="",0,SUMIF(achats!$D$2:$D$599,ACCESSOIRES!$B30,achats!I$2:I$599))-IF($B30="",0,SUMIF(ventes!$D$2:$D$563,ACCESSOIRES!$B30,ventes!I$2:I$563))-SUMIFS('mouvement interne'!$D:$D,'mouvement interne'!$C:$C,ACCESSOIRES!B30,'mouvement interne'!$E:$E,2)+SUMIFS('mouvement interne'!$D:$D,'mouvement interne'!$C:$C,ACCESSOIRES!B30,'mouvement interne'!$F:$F,2)</f>
        <v>0</v>
      </c>
      <c r="L30" s="11">
        <f>E30+IF($B30="",0,SUMIF(achats!$D$2:$D$599,ACCESSOIRES!$B30,achats!J$2:J$599))-IF($B30="",0,SUMIF(ventes!$D$2:$D$563,ACCESSOIRES!$B30,ventes!J$2:J$563))-SUMIFS('mouvement interne'!$D:$D,'mouvement interne'!$C:$C,ACCESSOIRES!B30,'mouvement interne'!$E:$E,3)+SUMIFS('mouvement interne'!$D:$D,'mouvement interne'!$C:$C,ACCESSOIRES!B30,'mouvement interne'!$F:$F,3)</f>
        <v>0</v>
      </c>
      <c r="M30" s="11">
        <f>F30+IF($B30="",0,SUMIF(achats!$D$2:$D$599,ACCESSOIRES!$B30,achats!K$2:K$599))-IF($B30="",0,SUMIF(ventes!$D$2:$D$563,ACCESSOIRES!$B30,ventes!K$2:K$563))-SUMIFS('mouvement interne'!$D:$D,'mouvement interne'!$C:$C,ACCESSOIRES!B30,'mouvement interne'!$E:$E,4)+SUMIFS('mouvement interne'!$D:$D,'mouvement interne'!$C:$C,ACCESSOIRES!B30,'mouvement interne'!$F:$F,4)</f>
        <v>0</v>
      </c>
      <c r="N30" s="11">
        <f t="shared" si="1"/>
        <v>0</v>
      </c>
    </row>
    <row r="31" spans="1:14">
      <c r="A31" s="85"/>
      <c r="B31" s="3" t="str">
        <f>'mes donnees'!M31</f>
        <v>EFC-1G6F</v>
      </c>
      <c r="C31" s="4">
        <v>4</v>
      </c>
      <c r="D31" s="1"/>
      <c r="E31" s="1"/>
      <c r="F31" s="1"/>
      <c r="G31" s="11">
        <f t="shared" si="0"/>
        <v>4</v>
      </c>
      <c r="H31" s="11">
        <f>IF(B31="",0,SUMIF(achats!$D$2:$D$599,ACCESSOIRES!B31,achats!$E$2:$E$599))</f>
        <v>0</v>
      </c>
      <c r="I31" s="11">
        <f>IF(B31="",0,SUMIF(ventes!$D$2:$D$563,ACCESSOIRES!B31,ventes!$E$2:$E$563))</f>
        <v>1</v>
      </c>
      <c r="J31" s="11">
        <f>C31+IF($B31="",0,SUMIF(achats!$D$2:$D$599,ACCESSOIRES!$B31,achats!H$2:H$599))-IF($B31="",0,SUMIF(ventes!$D$2:$D$563,ACCESSOIRES!$B31,ventes!H$2:H$563))-SUMIFS('mouvement interne'!$D:$D,'mouvement interne'!$C:$C,ACCESSOIRES!B31,'mouvement interne'!$E:$E,1)+SUMIFS('mouvement interne'!$D:$D,'mouvement interne'!$C:$C,ACCESSOIRES!B31,'mouvement interne'!$F:$F,1)</f>
        <v>3</v>
      </c>
      <c r="K31" s="11">
        <f>D31+IF($B31="",0,SUMIF(achats!$D$2:$D$599,ACCESSOIRES!$B31,achats!I$2:I$599))-IF($B31="",0,SUMIF(ventes!$D$2:$D$563,ACCESSOIRES!$B31,ventes!I$2:I$563))-SUMIFS('mouvement interne'!$D:$D,'mouvement interne'!$C:$C,ACCESSOIRES!B31,'mouvement interne'!$E:$E,2)+SUMIFS('mouvement interne'!$D:$D,'mouvement interne'!$C:$C,ACCESSOIRES!B31,'mouvement interne'!$F:$F,2)</f>
        <v>0</v>
      </c>
      <c r="L31" s="11">
        <f>E31+IF($B31="",0,SUMIF(achats!$D$2:$D$599,ACCESSOIRES!$B31,achats!J$2:J$599))-IF($B31="",0,SUMIF(ventes!$D$2:$D$563,ACCESSOIRES!$B31,ventes!J$2:J$563))-SUMIFS('mouvement interne'!$D:$D,'mouvement interne'!$C:$C,ACCESSOIRES!B31,'mouvement interne'!$E:$E,3)+SUMIFS('mouvement interne'!$D:$D,'mouvement interne'!$C:$C,ACCESSOIRES!B31,'mouvement interne'!$F:$F,3)</f>
        <v>0</v>
      </c>
      <c r="M31" s="11">
        <f>F31+IF($B31="",0,SUMIF(achats!$D$2:$D$599,ACCESSOIRES!$B31,achats!K$2:K$599))-IF($B31="",0,SUMIF(ventes!$D$2:$D$563,ACCESSOIRES!$B31,ventes!K$2:K$563))-SUMIFS('mouvement interne'!$D:$D,'mouvement interne'!$C:$C,ACCESSOIRES!B31,'mouvement interne'!$E:$E,4)+SUMIFS('mouvement interne'!$D:$D,'mouvement interne'!$C:$C,ACCESSOIRES!B31,'mouvement interne'!$F:$F,4)</f>
        <v>0</v>
      </c>
      <c r="N31" s="11">
        <f t="shared" si="1"/>
        <v>3</v>
      </c>
    </row>
    <row r="32" spans="1:14">
      <c r="A32" s="85"/>
      <c r="B32" s="3" t="str">
        <f>'mes donnees'!M32</f>
        <v>EFC-1H8</v>
      </c>
      <c r="C32" s="4">
        <v>12</v>
      </c>
      <c r="D32" s="1"/>
      <c r="E32" s="1"/>
      <c r="F32" s="1"/>
      <c r="G32" s="11">
        <f t="shared" si="0"/>
        <v>12</v>
      </c>
      <c r="H32" s="11">
        <f>IF(B32="",0,SUMIF(achats!$D$2:$D$599,ACCESSOIRES!B32,achats!$E$2:$E$599))</f>
        <v>0</v>
      </c>
      <c r="I32" s="11">
        <f>IF(B32="",0,SUMIF(ventes!$D$2:$D$563,ACCESSOIRES!B32,ventes!$E$2:$E$563))</f>
        <v>1</v>
      </c>
      <c r="J32" s="11">
        <f>C32+IF($B32="",0,SUMIF(achats!$D$2:$D$599,ACCESSOIRES!$B32,achats!H$2:H$599))-IF($B32="",0,SUMIF(ventes!$D$2:$D$563,ACCESSOIRES!$B32,ventes!H$2:H$563))-SUMIFS('mouvement interne'!$D:$D,'mouvement interne'!$C:$C,ACCESSOIRES!B32,'mouvement interne'!$E:$E,1)+SUMIFS('mouvement interne'!$D:$D,'mouvement interne'!$C:$C,ACCESSOIRES!B32,'mouvement interne'!$F:$F,1)</f>
        <v>11</v>
      </c>
      <c r="K32" s="11">
        <f>D32+IF($B32="",0,SUMIF(achats!$D$2:$D$599,ACCESSOIRES!$B32,achats!I$2:I$599))-IF($B32="",0,SUMIF(ventes!$D$2:$D$563,ACCESSOIRES!$B32,ventes!I$2:I$563))-SUMIFS('mouvement interne'!$D:$D,'mouvement interne'!$C:$C,ACCESSOIRES!B32,'mouvement interne'!$E:$E,2)+SUMIFS('mouvement interne'!$D:$D,'mouvement interne'!$C:$C,ACCESSOIRES!B32,'mouvement interne'!$F:$F,2)</f>
        <v>0</v>
      </c>
      <c r="L32" s="11">
        <f>E32+IF($B32="",0,SUMIF(achats!$D$2:$D$599,ACCESSOIRES!$B32,achats!J$2:J$599))-IF($B32="",0,SUMIF(ventes!$D$2:$D$563,ACCESSOIRES!$B32,ventes!J$2:J$563))-SUMIFS('mouvement interne'!$D:$D,'mouvement interne'!$C:$C,ACCESSOIRES!B32,'mouvement interne'!$E:$E,3)+SUMIFS('mouvement interne'!$D:$D,'mouvement interne'!$C:$C,ACCESSOIRES!B32,'mouvement interne'!$F:$F,3)</f>
        <v>0</v>
      </c>
      <c r="M32" s="11">
        <f>F32+IF($B32="",0,SUMIF(achats!$D$2:$D$599,ACCESSOIRES!$B32,achats!K$2:K$599))-IF($B32="",0,SUMIF(ventes!$D$2:$D$563,ACCESSOIRES!$B32,ventes!K$2:K$563))-SUMIFS('mouvement interne'!$D:$D,'mouvement interne'!$C:$C,ACCESSOIRES!B32,'mouvement interne'!$E:$E,4)+SUMIFS('mouvement interne'!$D:$D,'mouvement interne'!$C:$C,ACCESSOIRES!B32,'mouvement interne'!$F:$F,4)</f>
        <v>0</v>
      </c>
      <c r="N32" s="11">
        <f t="shared" si="1"/>
        <v>11</v>
      </c>
    </row>
    <row r="33" spans="1:14">
      <c r="A33" s="85"/>
      <c r="B33" s="3" t="str">
        <f>'mes donnees'!M33</f>
        <v>EFC-1J9 F</v>
      </c>
      <c r="C33" s="4"/>
      <c r="D33" s="1"/>
      <c r="E33" s="1"/>
      <c r="F33" s="1"/>
      <c r="G33" s="11">
        <f t="shared" si="0"/>
        <v>0</v>
      </c>
      <c r="H33" s="11">
        <f>IF(B33="",0,SUMIF(achats!$D$2:$D$599,ACCESSOIRES!B33,achats!$E$2:$E$599))</f>
        <v>0</v>
      </c>
      <c r="I33" s="11">
        <f>IF(B33="",0,SUMIF(ventes!$D$2:$D$563,ACCESSOIRES!B33,ventes!$E$2:$E$563))</f>
        <v>0</v>
      </c>
      <c r="J33" s="11">
        <f>C33+IF($B33="",0,SUMIF(achats!$D$2:$D$599,ACCESSOIRES!$B33,achats!H$2:H$599))-IF($B33="",0,SUMIF(ventes!$D$2:$D$563,ACCESSOIRES!$B33,ventes!H$2:H$563))-SUMIFS('mouvement interne'!$D:$D,'mouvement interne'!$C:$C,ACCESSOIRES!B33,'mouvement interne'!$E:$E,1)+SUMIFS('mouvement interne'!$D:$D,'mouvement interne'!$C:$C,ACCESSOIRES!B33,'mouvement interne'!$F:$F,1)</f>
        <v>0</v>
      </c>
      <c r="K33" s="11">
        <f>D33+IF($B33="",0,SUMIF(achats!$D$2:$D$599,ACCESSOIRES!$B33,achats!I$2:I$599))-IF($B33="",0,SUMIF(ventes!$D$2:$D$563,ACCESSOIRES!$B33,ventes!I$2:I$563))-SUMIFS('mouvement interne'!$D:$D,'mouvement interne'!$C:$C,ACCESSOIRES!B33,'mouvement interne'!$E:$E,2)+SUMIFS('mouvement interne'!$D:$D,'mouvement interne'!$C:$C,ACCESSOIRES!B33,'mouvement interne'!$F:$F,2)</f>
        <v>0</v>
      </c>
      <c r="L33" s="11">
        <f>E33+IF($B33="",0,SUMIF(achats!$D$2:$D$599,ACCESSOIRES!$B33,achats!J$2:J$599))-IF($B33="",0,SUMIF(ventes!$D$2:$D$563,ACCESSOIRES!$B33,ventes!J$2:J$563))-SUMIFS('mouvement interne'!$D:$D,'mouvement interne'!$C:$C,ACCESSOIRES!B33,'mouvement interne'!$E:$E,3)+SUMIFS('mouvement interne'!$D:$D,'mouvement interne'!$C:$C,ACCESSOIRES!B33,'mouvement interne'!$F:$F,3)</f>
        <v>0</v>
      </c>
      <c r="M33" s="11">
        <f>F33+IF($B33="",0,SUMIF(achats!$D$2:$D$599,ACCESSOIRES!$B33,achats!K$2:K$599))-IF($B33="",0,SUMIF(ventes!$D$2:$D$563,ACCESSOIRES!$B33,ventes!K$2:K$563))-SUMIFS('mouvement interne'!$D:$D,'mouvement interne'!$C:$C,ACCESSOIRES!B33,'mouvement interne'!$E:$E,4)+SUMIFS('mouvement interne'!$D:$D,'mouvement interne'!$C:$C,ACCESSOIRES!B33,'mouvement interne'!$F:$F,4)</f>
        <v>0</v>
      </c>
      <c r="N33" s="11">
        <f t="shared" si="1"/>
        <v>0</v>
      </c>
    </row>
    <row r="34" spans="1:14">
      <c r="A34" s="85"/>
      <c r="B34" s="3" t="str">
        <f>'mes donnees'!M34</f>
        <v>EFC-1M7B</v>
      </c>
      <c r="C34" s="4">
        <v>7</v>
      </c>
      <c r="D34" s="1"/>
      <c r="E34" s="1"/>
      <c r="F34" s="1"/>
      <c r="G34" s="11">
        <f t="shared" si="0"/>
        <v>7</v>
      </c>
      <c r="H34" s="11">
        <f>IF(B34="",0,SUMIF(achats!$D$2:$D$599,ACCESSOIRES!B34,achats!$E$2:$E$599))</f>
        <v>0</v>
      </c>
      <c r="I34" s="11">
        <f>IF(B34="",0,SUMIF(ventes!$D$2:$D$563,ACCESSOIRES!B34,ventes!$E$2:$E$563))</f>
        <v>3</v>
      </c>
      <c r="J34" s="11">
        <f>C34+IF($B34="",0,SUMIF(achats!$D$2:$D$599,ACCESSOIRES!$B34,achats!H$2:H$599))-IF($B34="",0,SUMIF(ventes!$D$2:$D$563,ACCESSOIRES!$B34,ventes!H$2:H$563))-SUMIFS('mouvement interne'!$D:$D,'mouvement interne'!$C:$C,ACCESSOIRES!B34,'mouvement interne'!$E:$E,1)+SUMIFS('mouvement interne'!$D:$D,'mouvement interne'!$C:$C,ACCESSOIRES!B34,'mouvement interne'!$F:$F,1)</f>
        <v>4</v>
      </c>
      <c r="K34" s="11">
        <f>D34+IF($B34="",0,SUMIF(achats!$D$2:$D$599,ACCESSOIRES!$B34,achats!I$2:I$599))-IF($B34="",0,SUMIF(ventes!$D$2:$D$563,ACCESSOIRES!$B34,ventes!I$2:I$563))-SUMIFS('mouvement interne'!$D:$D,'mouvement interne'!$C:$C,ACCESSOIRES!B34,'mouvement interne'!$E:$E,2)+SUMIFS('mouvement interne'!$D:$D,'mouvement interne'!$C:$C,ACCESSOIRES!B34,'mouvement interne'!$F:$F,2)</f>
        <v>0</v>
      </c>
      <c r="L34" s="11">
        <f>E34+IF($B34="",0,SUMIF(achats!$D$2:$D$599,ACCESSOIRES!$B34,achats!J$2:J$599))-IF($B34="",0,SUMIF(ventes!$D$2:$D$563,ACCESSOIRES!$B34,ventes!J$2:J$563))-SUMIFS('mouvement interne'!$D:$D,'mouvement interne'!$C:$C,ACCESSOIRES!B34,'mouvement interne'!$E:$E,3)+SUMIFS('mouvement interne'!$D:$D,'mouvement interne'!$C:$C,ACCESSOIRES!B34,'mouvement interne'!$F:$F,3)</f>
        <v>0</v>
      </c>
      <c r="M34" s="11">
        <f>F34+IF($B34="",0,SUMIF(achats!$D$2:$D$599,ACCESSOIRES!$B34,achats!K$2:K$599))-IF($B34="",0,SUMIF(ventes!$D$2:$D$563,ACCESSOIRES!$B34,ventes!K$2:K$563))-SUMIFS('mouvement interne'!$D:$D,'mouvement interne'!$C:$C,ACCESSOIRES!B34,'mouvement interne'!$E:$E,4)+SUMIFS('mouvement interne'!$D:$D,'mouvement interne'!$C:$C,ACCESSOIRES!B34,'mouvement interne'!$F:$F,4)</f>
        <v>0</v>
      </c>
      <c r="N34" s="11">
        <f t="shared" si="1"/>
        <v>4</v>
      </c>
    </row>
    <row r="35" spans="1:14">
      <c r="A35" s="85"/>
      <c r="B35" s="3" t="str">
        <f>'mes donnees'!M35</f>
        <v>EFC-1M7F</v>
      </c>
      <c r="C35" s="4">
        <v>10</v>
      </c>
      <c r="D35" s="1"/>
      <c r="E35" s="1"/>
      <c r="F35" s="1"/>
      <c r="G35" s="11">
        <f t="shared" si="0"/>
        <v>10</v>
      </c>
      <c r="H35" s="11">
        <f>IF(B35="",0,SUMIF(achats!$D$2:$D$599,ACCESSOIRES!B35,achats!$E$2:$E$599))</f>
        <v>0</v>
      </c>
      <c r="I35" s="11">
        <f>IF(B35="",0,SUMIF(ventes!$D$2:$D$563,ACCESSOIRES!B35,ventes!$E$2:$E$563))</f>
        <v>1</v>
      </c>
      <c r="J35" s="11">
        <f>C35+IF($B35="",0,SUMIF(achats!$D$2:$D$599,ACCESSOIRES!$B35,achats!H$2:H$599))-IF($B35="",0,SUMIF(ventes!$D$2:$D$563,ACCESSOIRES!$B35,ventes!H$2:H$563))-SUMIFS('mouvement interne'!$D:$D,'mouvement interne'!$C:$C,ACCESSOIRES!B35,'mouvement interne'!$E:$E,1)+SUMIFS('mouvement interne'!$D:$D,'mouvement interne'!$C:$C,ACCESSOIRES!B35,'mouvement interne'!$F:$F,1)</f>
        <v>9</v>
      </c>
      <c r="K35" s="11">
        <f>D35+IF($B35="",0,SUMIF(achats!$D$2:$D$599,ACCESSOIRES!$B35,achats!I$2:I$599))-IF($B35="",0,SUMIF(ventes!$D$2:$D$563,ACCESSOIRES!$B35,ventes!I$2:I$563))-SUMIFS('mouvement interne'!$D:$D,'mouvement interne'!$C:$C,ACCESSOIRES!B35,'mouvement interne'!$E:$E,2)+SUMIFS('mouvement interne'!$D:$D,'mouvement interne'!$C:$C,ACCESSOIRES!B35,'mouvement interne'!$F:$F,2)</f>
        <v>0</v>
      </c>
      <c r="L35" s="11">
        <f>E35+IF($B35="",0,SUMIF(achats!$D$2:$D$599,ACCESSOIRES!$B35,achats!J$2:J$599))-IF($B35="",0,SUMIF(ventes!$D$2:$D$563,ACCESSOIRES!$B35,ventes!J$2:J$563))-SUMIFS('mouvement interne'!$D:$D,'mouvement interne'!$C:$C,ACCESSOIRES!B35,'mouvement interne'!$E:$E,3)+SUMIFS('mouvement interne'!$D:$D,'mouvement interne'!$C:$C,ACCESSOIRES!B35,'mouvement interne'!$F:$F,3)</f>
        <v>0</v>
      </c>
      <c r="M35" s="11">
        <f>F35+IF($B35="",0,SUMIF(achats!$D$2:$D$599,ACCESSOIRES!$B35,achats!K$2:K$599))-IF($B35="",0,SUMIF(ventes!$D$2:$D$563,ACCESSOIRES!$B35,ventes!K$2:K$563))-SUMIFS('mouvement interne'!$D:$D,'mouvement interne'!$C:$C,ACCESSOIRES!B35,'mouvement interne'!$E:$E,4)+SUMIFS('mouvement interne'!$D:$D,'mouvement interne'!$C:$C,ACCESSOIRES!B35,'mouvement interne'!$F:$F,4)</f>
        <v>0</v>
      </c>
      <c r="N35" s="11">
        <f t="shared" si="1"/>
        <v>9</v>
      </c>
    </row>
    <row r="36" spans="1:14">
      <c r="A36" s="85"/>
      <c r="B36" s="3" t="str">
        <f>'mes donnees'!M36</f>
        <v>EFC-GC1</v>
      </c>
      <c r="C36" s="4"/>
      <c r="D36" s="1"/>
      <c r="E36" s="1"/>
      <c r="F36" s="1"/>
      <c r="G36" s="11">
        <f t="shared" si="0"/>
        <v>0</v>
      </c>
      <c r="H36" s="11">
        <f>IF(B36="",0,SUMIF(achats!$D$2:$D$599,ACCESSOIRES!B36,achats!$E$2:$E$599))</f>
        <v>0</v>
      </c>
      <c r="I36" s="11">
        <f>IF(B36="",0,SUMIF(ventes!$D$2:$D$563,ACCESSOIRES!B36,ventes!$E$2:$E$563))</f>
        <v>0</v>
      </c>
      <c r="J36" s="11">
        <f>C36+IF($B36="",0,SUMIF(achats!$D$2:$D$599,ACCESSOIRES!$B36,achats!H$2:H$599))-IF($B36="",0,SUMIF(ventes!$D$2:$D$563,ACCESSOIRES!$B36,ventes!H$2:H$563))-SUMIFS('mouvement interne'!$D:$D,'mouvement interne'!$C:$C,ACCESSOIRES!B36,'mouvement interne'!$E:$E,1)+SUMIFS('mouvement interne'!$D:$D,'mouvement interne'!$C:$C,ACCESSOIRES!B36,'mouvement interne'!$F:$F,1)</f>
        <v>0</v>
      </c>
      <c r="K36" s="11">
        <f>D36+IF($B36="",0,SUMIF(achats!$D$2:$D$599,ACCESSOIRES!$B36,achats!I$2:I$599))-IF($B36="",0,SUMIF(ventes!$D$2:$D$563,ACCESSOIRES!$B36,ventes!I$2:I$563))-SUMIFS('mouvement interne'!$D:$D,'mouvement interne'!$C:$C,ACCESSOIRES!B36,'mouvement interne'!$E:$E,2)+SUMIFS('mouvement interne'!$D:$D,'mouvement interne'!$C:$C,ACCESSOIRES!B36,'mouvement interne'!$F:$F,2)</f>
        <v>0</v>
      </c>
      <c r="L36" s="11">
        <f>E36+IF($B36="",0,SUMIF(achats!$D$2:$D$599,ACCESSOIRES!$B36,achats!J$2:J$599))-IF($B36="",0,SUMIF(ventes!$D$2:$D$563,ACCESSOIRES!$B36,ventes!J$2:J$563))-SUMIFS('mouvement interne'!$D:$D,'mouvement interne'!$C:$C,ACCESSOIRES!B36,'mouvement interne'!$E:$E,3)+SUMIFS('mouvement interne'!$D:$D,'mouvement interne'!$C:$C,ACCESSOIRES!B36,'mouvement interne'!$F:$F,3)</f>
        <v>0</v>
      </c>
      <c r="M36" s="11">
        <f>F36+IF($B36="",0,SUMIF(achats!$D$2:$D$599,ACCESSOIRES!$B36,achats!K$2:K$599))-IF($B36="",0,SUMIF(ventes!$D$2:$D$563,ACCESSOIRES!$B36,ventes!K$2:K$563))-SUMIFS('mouvement interne'!$D:$D,'mouvement interne'!$C:$C,ACCESSOIRES!B36,'mouvement interne'!$E:$E,4)+SUMIFS('mouvement interne'!$D:$D,'mouvement interne'!$C:$C,ACCESSOIRES!B36,'mouvement interne'!$F:$F,4)</f>
        <v>0</v>
      </c>
      <c r="N36" s="11">
        <f t="shared" si="1"/>
        <v>0</v>
      </c>
    </row>
    <row r="37" spans="1:14">
      <c r="A37" s="85"/>
      <c r="B37" s="3" t="str">
        <f>'mes donnees'!M37</f>
        <v>EF-CI950B</v>
      </c>
      <c r="C37" s="4">
        <v>7</v>
      </c>
      <c r="D37" s="1"/>
      <c r="E37" s="1"/>
      <c r="F37" s="1"/>
      <c r="G37" s="11">
        <f t="shared" si="0"/>
        <v>7</v>
      </c>
      <c r="H37" s="11">
        <f>IF(B37="",0,SUMIF(achats!$D$2:$D$599,ACCESSOIRES!B37,achats!$E$2:$E$599))</f>
        <v>36</v>
      </c>
      <c r="I37" s="11">
        <f>IF(B37="",0,SUMIF(ventes!$D$2:$D$563,ACCESSOIRES!B37,ventes!$E$2:$E$563))</f>
        <v>12</v>
      </c>
      <c r="J37" s="11">
        <f>C37+IF($B37="",0,SUMIF(achats!$D$2:$D$599,ACCESSOIRES!$B37,achats!H$2:H$599))-IF($B37="",0,SUMIF(ventes!$D$2:$D$563,ACCESSOIRES!$B37,ventes!H$2:H$563))-SUMIFS('mouvement interne'!$D:$D,'mouvement interne'!$C:$C,ACCESSOIRES!B37,'mouvement interne'!$E:$E,1)+SUMIFS('mouvement interne'!$D:$D,'mouvement interne'!$C:$C,ACCESSOIRES!B37,'mouvement interne'!$F:$F,1)</f>
        <v>31</v>
      </c>
      <c r="K37" s="11">
        <f>D37+IF($B37="",0,SUMIF(achats!$D$2:$D$599,ACCESSOIRES!$B37,achats!I$2:I$599))-IF($B37="",0,SUMIF(ventes!$D$2:$D$563,ACCESSOIRES!$B37,ventes!I$2:I$563))-SUMIFS('mouvement interne'!$D:$D,'mouvement interne'!$C:$C,ACCESSOIRES!B37,'mouvement interne'!$E:$E,2)+SUMIFS('mouvement interne'!$D:$D,'mouvement interne'!$C:$C,ACCESSOIRES!B37,'mouvement interne'!$F:$F,2)</f>
        <v>0</v>
      </c>
      <c r="L37" s="11">
        <f>E37+IF($B37="",0,SUMIF(achats!$D$2:$D$599,ACCESSOIRES!$B37,achats!J$2:J$599))-IF($B37="",0,SUMIF(ventes!$D$2:$D$563,ACCESSOIRES!$B37,ventes!J$2:J$563))-SUMIFS('mouvement interne'!$D:$D,'mouvement interne'!$C:$C,ACCESSOIRES!B37,'mouvement interne'!$E:$E,3)+SUMIFS('mouvement interne'!$D:$D,'mouvement interne'!$C:$C,ACCESSOIRES!B37,'mouvement interne'!$F:$F,3)</f>
        <v>0</v>
      </c>
      <c r="M37" s="11">
        <f>F37+IF($B37="",0,SUMIF(achats!$D$2:$D$599,ACCESSOIRES!$B37,achats!K$2:K$599))-IF($B37="",0,SUMIF(ventes!$D$2:$D$563,ACCESSOIRES!$B37,ventes!K$2:K$563))-SUMIFS('mouvement interne'!$D:$D,'mouvement interne'!$C:$C,ACCESSOIRES!B37,'mouvement interne'!$E:$E,4)+SUMIFS('mouvement interne'!$D:$D,'mouvement interne'!$C:$C,ACCESSOIRES!B37,'mouvement interne'!$F:$F,4)</f>
        <v>0</v>
      </c>
      <c r="N37" s="11">
        <f t="shared" si="1"/>
        <v>31</v>
      </c>
    </row>
    <row r="38" spans="1:14">
      <c r="A38" s="85"/>
      <c r="B38" s="3" t="str">
        <f>'mes donnees'!M38</f>
        <v>EF-CN900</v>
      </c>
      <c r="C38" s="4"/>
      <c r="D38" s="1"/>
      <c r="E38" s="1"/>
      <c r="F38" s="1"/>
      <c r="G38" s="11">
        <f t="shared" si="0"/>
        <v>0</v>
      </c>
      <c r="H38" s="11">
        <f>IF(B38="",0,SUMIF(achats!$D$2:$D$599,ACCESSOIRES!B38,achats!$E$2:$E$599))</f>
        <v>10</v>
      </c>
      <c r="I38" s="11">
        <f>IF(B38="",0,SUMIF(ventes!$D$2:$D$563,ACCESSOIRES!B38,ventes!$E$2:$E$563))</f>
        <v>10</v>
      </c>
      <c r="J38" s="11">
        <f>C38+IF($B38="",0,SUMIF(achats!$D$2:$D$599,ACCESSOIRES!$B38,achats!H$2:H$599))-IF($B38="",0,SUMIF(ventes!$D$2:$D$563,ACCESSOIRES!$B38,ventes!H$2:H$563))-SUMIFS('mouvement interne'!$D:$D,'mouvement interne'!$C:$C,ACCESSOIRES!B38,'mouvement interne'!$E:$E,1)+SUMIFS('mouvement interne'!$D:$D,'mouvement interne'!$C:$C,ACCESSOIRES!B38,'mouvement interne'!$F:$F,1)</f>
        <v>0</v>
      </c>
      <c r="K38" s="11">
        <f>D38+IF($B38="",0,SUMIF(achats!$D$2:$D$599,ACCESSOIRES!$B38,achats!I$2:I$599))-IF($B38="",0,SUMIF(ventes!$D$2:$D$563,ACCESSOIRES!$B38,ventes!I$2:I$563))-SUMIFS('mouvement interne'!$D:$D,'mouvement interne'!$C:$C,ACCESSOIRES!B38,'mouvement interne'!$E:$E,2)+SUMIFS('mouvement interne'!$D:$D,'mouvement interne'!$C:$C,ACCESSOIRES!B38,'mouvement interne'!$F:$F,2)</f>
        <v>0</v>
      </c>
      <c r="L38" s="11">
        <f>E38+IF($B38="",0,SUMIF(achats!$D$2:$D$599,ACCESSOIRES!$B38,achats!J$2:J$599))-IF($B38="",0,SUMIF(ventes!$D$2:$D$563,ACCESSOIRES!$B38,ventes!J$2:J$563))-SUMIFS('mouvement interne'!$D:$D,'mouvement interne'!$C:$C,ACCESSOIRES!B38,'mouvement interne'!$E:$E,3)+SUMIFS('mouvement interne'!$D:$D,'mouvement interne'!$C:$C,ACCESSOIRES!B38,'mouvement interne'!$F:$F,3)</f>
        <v>0</v>
      </c>
      <c r="M38" s="11">
        <f>F38+IF($B38="",0,SUMIF(achats!$D$2:$D$599,ACCESSOIRES!$B38,achats!K$2:K$599))-IF($B38="",0,SUMIF(ventes!$D$2:$D$563,ACCESSOIRES!$B38,ventes!K$2:K$563))-SUMIFS('mouvement interne'!$D:$D,'mouvement interne'!$C:$C,ACCESSOIRES!B38,'mouvement interne'!$E:$E,4)+SUMIFS('mouvement interne'!$D:$D,'mouvement interne'!$C:$C,ACCESSOIRES!B38,'mouvement interne'!$F:$F,4)</f>
        <v>0</v>
      </c>
      <c r="N38" s="11">
        <f t="shared" si="1"/>
        <v>0</v>
      </c>
    </row>
    <row r="39" spans="1:14">
      <c r="A39" s="85"/>
      <c r="B39" s="3" t="str">
        <f>'mes donnees'!M39</f>
        <v>EF-FI919B</v>
      </c>
      <c r="C39" s="4"/>
      <c r="D39" s="1"/>
      <c r="E39" s="1"/>
      <c r="F39" s="1"/>
      <c r="G39" s="11">
        <f t="shared" si="0"/>
        <v>0</v>
      </c>
      <c r="H39" s="11">
        <f>IF(B39="",0,SUMIF(achats!$D$2:$D$599,ACCESSOIRES!B39,achats!$E$2:$E$599))</f>
        <v>4</v>
      </c>
      <c r="I39" s="11">
        <f>IF(B39="",0,SUMIF(ventes!$D$2:$D$563,ACCESSOIRES!B39,ventes!$E$2:$E$563))</f>
        <v>0</v>
      </c>
      <c r="J39" s="11">
        <f>C39+IF($B39="",0,SUMIF(achats!$D$2:$D$599,ACCESSOIRES!$B39,achats!H$2:H$599))-IF($B39="",0,SUMIF(ventes!$D$2:$D$563,ACCESSOIRES!$B39,ventes!H$2:H$563))-SUMIFS('mouvement interne'!$D:$D,'mouvement interne'!$C:$C,ACCESSOIRES!B39,'mouvement interne'!$E:$E,1)+SUMIFS('mouvement interne'!$D:$D,'mouvement interne'!$C:$C,ACCESSOIRES!B39,'mouvement interne'!$F:$F,1)</f>
        <v>4</v>
      </c>
      <c r="K39" s="11">
        <f>D39+IF($B39="",0,SUMIF(achats!$D$2:$D$599,ACCESSOIRES!$B39,achats!I$2:I$599))-IF($B39="",0,SUMIF(ventes!$D$2:$D$563,ACCESSOIRES!$B39,ventes!I$2:I$563))-SUMIFS('mouvement interne'!$D:$D,'mouvement interne'!$C:$C,ACCESSOIRES!B39,'mouvement interne'!$E:$E,2)+SUMIFS('mouvement interne'!$D:$D,'mouvement interne'!$C:$C,ACCESSOIRES!B39,'mouvement interne'!$F:$F,2)</f>
        <v>0</v>
      </c>
      <c r="L39" s="11">
        <f>E39+IF($B39="",0,SUMIF(achats!$D$2:$D$599,ACCESSOIRES!$B39,achats!J$2:J$599))-IF($B39="",0,SUMIF(ventes!$D$2:$D$563,ACCESSOIRES!$B39,ventes!J$2:J$563))-SUMIFS('mouvement interne'!$D:$D,'mouvement interne'!$C:$C,ACCESSOIRES!B39,'mouvement interne'!$E:$E,3)+SUMIFS('mouvement interne'!$D:$D,'mouvement interne'!$C:$C,ACCESSOIRES!B39,'mouvement interne'!$F:$F,3)</f>
        <v>0</v>
      </c>
      <c r="M39" s="11">
        <f>F39+IF($B39="",0,SUMIF(achats!$D$2:$D$599,ACCESSOIRES!$B39,achats!K$2:K$599))-IF($B39="",0,SUMIF(ventes!$D$2:$D$563,ACCESSOIRES!$B39,ventes!K$2:K$563))-SUMIFS('mouvement interne'!$D:$D,'mouvement interne'!$C:$C,ACCESSOIRES!B39,'mouvement interne'!$E:$E,4)+SUMIFS('mouvement interne'!$D:$D,'mouvement interne'!$C:$C,ACCESSOIRES!B39,'mouvement interne'!$F:$F,4)</f>
        <v>0</v>
      </c>
      <c r="N39" s="11">
        <f t="shared" si="1"/>
        <v>4</v>
      </c>
    </row>
    <row r="40" spans="1:14">
      <c r="A40" s="85"/>
      <c r="B40" s="3" t="str">
        <f>'mes donnees'!M40</f>
        <v>EF-FI950B</v>
      </c>
      <c r="C40" s="4"/>
      <c r="D40" s="1"/>
      <c r="E40" s="1"/>
      <c r="F40" s="1"/>
      <c r="G40" s="11">
        <f t="shared" si="0"/>
        <v>0</v>
      </c>
      <c r="H40" s="11">
        <f>IF(B40="",0,SUMIF(achats!$D$2:$D$599,ACCESSOIRES!B40,achats!$E$2:$E$599))</f>
        <v>0</v>
      </c>
      <c r="I40" s="11">
        <f>IF(B40="",0,SUMIF(ventes!$D$2:$D$563,ACCESSOIRES!B40,ventes!$E$2:$E$563))</f>
        <v>0</v>
      </c>
      <c r="J40" s="11">
        <f>C40+IF($B40="",0,SUMIF(achats!$D$2:$D$599,ACCESSOIRES!$B40,achats!H$2:H$599))-IF($B40="",0,SUMIF(ventes!$D$2:$D$563,ACCESSOIRES!$B40,ventes!H$2:H$563))-SUMIFS('mouvement interne'!$D:$D,'mouvement interne'!$C:$C,ACCESSOIRES!B40,'mouvement interne'!$E:$E,1)+SUMIFS('mouvement interne'!$D:$D,'mouvement interne'!$C:$C,ACCESSOIRES!B40,'mouvement interne'!$F:$F,1)</f>
        <v>0</v>
      </c>
      <c r="K40" s="11">
        <f>D40+IF($B40="",0,SUMIF(achats!$D$2:$D$599,ACCESSOIRES!$B40,achats!I$2:I$599))-IF($B40="",0,SUMIF(ventes!$D$2:$D$563,ACCESSOIRES!$B40,ventes!I$2:I$563))-SUMIFS('mouvement interne'!$D:$D,'mouvement interne'!$C:$C,ACCESSOIRES!B40,'mouvement interne'!$E:$E,2)+SUMIFS('mouvement interne'!$D:$D,'mouvement interne'!$C:$C,ACCESSOIRES!B40,'mouvement interne'!$F:$F,2)</f>
        <v>0</v>
      </c>
      <c r="L40" s="11">
        <f>E40+IF($B40="",0,SUMIF(achats!$D$2:$D$599,ACCESSOIRES!$B40,achats!J$2:J$599))-IF($B40="",0,SUMIF(ventes!$D$2:$D$563,ACCESSOIRES!$B40,ventes!J$2:J$563))-SUMIFS('mouvement interne'!$D:$D,'mouvement interne'!$C:$C,ACCESSOIRES!B40,'mouvement interne'!$E:$E,3)+SUMIFS('mouvement interne'!$D:$D,'mouvement interne'!$C:$C,ACCESSOIRES!B40,'mouvement interne'!$F:$F,3)</f>
        <v>0</v>
      </c>
      <c r="M40" s="11">
        <f>F40+IF($B40="",0,SUMIF(achats!$D$2:$D$599,ACCESSOIRES!$B40,achats!K$2:K$599))-IF($B40="",0,SUMIF(ventes!$D$2:$D$563,ACCESSOIRES!$B40,ventes!K$2:K$563))-SUMIFS('mouvement interne'!$D:$D,'mouvement interne'!$C:$C,ACCESSOIRES!B40,'mouvement interne'!$E:$E,4)+SUMIFS('mouvement interne'!$D:$D,'mouvement interne'!$C:$C,ACCESSOIRES!B40,'mouvement interne'!$F:$F,4)</f>
        <v>0</v>
      </c>
      <c r="N40" s="11">
        <f t="shared" si="1"/>
        <v>0</v>
      </c>
    </row>
    <row r="41" spans="1:14">
      <c r="A41" s="85"/>
      <c r="B41" s="3" t="str">
        <f>'mes donnees'!M41</f>
        <v>EF-WN900</v>
      </c>
      <c r="C41" s="7"/>
      <c r="D41" s="7"/>
      <c r="E41" s="7"/>
      <c r="F41" s="7"/>
      <c r="G41" s="11">
        <f t="shared" si="0"/>
        <v>0</v>
      </c>
      <c r="H41" s="11">
        <f>IF(B41="",0,SUMIF(achats!$D$2:$D$599,ACCESSOIRES!B41,achats!$E$2:$E$599))</f>
        <v>8</v>
      </c>
      <c r="I41" s="11">
        <f>IF(B41="",0,SUMIF(ventes!$D$2:$D$563,ACCESSOIRES!B41,ventes!$E$2:$E$563))</f>
        <v>5</v>
      </c>
      <c r="J41" s="11">
        <f>C41+IF($B41="",0,SUMIF(achats!$D$2:$D$599,ACCESSOIRES!$B41,achats!H$2:H$599))-IF($B41="",0,SUMIF(ventes!$D$2:$D$563,ACCESSOIRES!$B41,ventes!H$2:H$563))-SUMIFS('mouvement interne'!$D:$D,'mouvement interne'!$C:$C,ACCESSOIRES!B41,'mouvement interne'!$E:$E,1)+SUMIFS('mouvement interne'!$D:$D,'mouvement interne'!$C:$C,ACCESSOIRES!B41,'mouvement interne'!$F:$F,1)</f>
        <v>3</v>
      </c>
      <c r="K41" s="11">
        <f>D41+IF($B41="",0,SUMIF(achats!$D$2:$D$599,ACCESSOIRES!$B41,achats!I$2:I$599))-IF($B41="",0,SUMIF(ventes!$D$2:$D$563,ACCESSOIRES!$B41,ventes!I$2:I$563))-SUMIFS('mouvement interne'!$D:$D,'mouvement interne'!$C:$C,ACCESSOIRES!B41,'mouvement interne'!$E:$E,2)+SUMIFS('mouvement interne'!$D:$D,'mouvement interne'!$C:$C,ACCESSOIRES!B41,'mouvement interne'!$F:$F,2)</f>
        <v>0</v>
      </c>
      <c r="L41" s="11">
        <f>E41+IF($B41="",0,SUMIF(achats!$D$2:$D$599,ACCESSOIRES!$B41,achats!J$2:J$599))-IF($B41="",0,SUMIF(ventes!$D$2:$D$563,ACCESSOIRES!$B41,ventes!J$2:J$563))-SUMIFS('mouvement interne'!$D:$D,'mouvement interne'!$C:$C,ACCESSOIRES!B41,'mouvement interne'!$E:$E,3)+SUMIFS('mouvement interne'!$D:$D,'mouvement interne'!$C:$C,ACCESSOIRES!B41,'mouvement interne'!$F:$F,3)</f>
        <v>0</v>
      </c>
      <c r="M41" s="11">
        <f>F41+IF($B41="",0,SUMIF(achats!$D$2:$D$599,ACCESSOIRES!$B41,achats!K$2:K$599))-IF($B41="",0,SUMIF(ventes!$D$2:$D$563,ACCESSOIRES!$B41,ventes!K$2:K$563))-SUMIFS('mouvement interne'!$D:$D,'mouvement interne'!$C:$C,ACCESSOIRES!B41,'mouvement interne'!$E:$E,4)+SUMIFS('mouvement interne'!$D:$D,'mouvement interne'!$C:$C,ACCESSOIRES!B41,'mouvement interne'!$F:$F,4)</f>
        <v>0</v>
      </c>
      <c r="N41" s="11">
        <f t="shared" si="1"/>
        <v>3</v>
      </c>
    </row>
    <row r="42" spans="1:14">
      <c r="A42" s="85"/>
      <c r="B42" s="3" t="str">
        <f>'mes donnees'!M42</f>
        <v>EP-CI950</v>
      </c>
      <c r="C42" s="7">
        <v>2</v>
      </c>
      <c r="D42" s="7"/>
      <c r="E42" s="7"/>
      <c r="F42" s="7"/>
      <c r="G42" s="11">
        <f t="shared" si="0"/>
        <v>2</v>
      </c>
      <c r="H42" s="11">
        <f>IF(B42="",0,SUMIF(achats!$D$2:$D$599,ACCESSOIRES!B42,achats!$E$2:$E$599))</f>
        <v>0</v>
      </c>
      <c r="I42" s="11">
        <f>IF(B42="",0,SUMIF(ventes!$D$2:$D$563,ACCESSOIRES!B42,ventes!$E$2:$E$563))</f>
        <v>1</v>
      </c>
      <c r="J42" s="11">
        <f>C42+IF($B42="",0,SUMIF(achats!$D$2:$D$599,ACCESSOIRES!$B42,achats!H$2:H$599))-IF($B42="",0,SUMIF(ventes!$D$2:$D$563,ACCESSOIRES!$B42,ventes!H$2:H$563))-SUMIFS('mouvement interne'!$D:$D,'mouvement interne'!$C:$C,ACCESSOIRES!B42,'mouvement interne'!$E:$E,1)+SUMIFS('mouvement interne'!$D:$D,'mouvement interne'!$C:$C,ACCESSOIRES!B42,'mouvement interne'!$F:$F,1)</f>
        <v>1</v>
      </c>
      <c r="K42" s="11">
        <f>D42+IF($B42="",0,SUMIF(achats!$D$2:$D$599,ACCESSOIRES!$B42,achats!I$2:I$599))-IF($B42="",0,SUMIF(ventes!$D$2:$D$563,ACCESSOIRES!$B42,ventes!I$2:I$563))-SUMIFS('mouvement interne'!$D:$D,'mouvement interne'!$C:$C,ACCESSOIRES!B42,'mouvement interne'!$E:$E,2)+SUMIFS('mouvement interne'!$D:$D,'mouvement interne'!$C:$C,ACCESSOIRES!B42,'mouvement interne'!$F:$F,2)</f>
        <v>0</v>
      </c>
      <c r="L42" s="11">
        <f>E42+IF($B42="",0,SUMIF(achats!$D$2:$D$599,ACCESSOIRES!$B42,achats!J$2:J$599))-IF($B42="",0,SUMIF(ventes!$D$2:$D$563,ACCESSOIRES!$B42,ventes!J$2:J$563))-SUMIFS('mouvement interne'!$D:$D,'mouvement interne'!$C:$C,ACCESSOIRES!B42,'mouvement interne'!$E:$E,3)+SUMIFS('mouvement interne'!$D:$D,'mouvement interne'!$C:$C,ACCESSOIRES!B42,'mouvement interne'!$F:$F,3)</f>
        <v>0</v>
      </c>
      <c r="M42" s="11">
        <f>F42+IF($B42="",0,SUMIF(achats!$D$2:$D$599,ACCESSOIRES!$B42,achats!K$2:K$599))-IF($B42="",0,SUMIF(ventes!$D$2:$D$563,ACCESSOIRES!$B42,ventes!K$2:K$563))-SUMIFS('mouvement interne'!$D:$D,'mouvement interne'!$C:$C,ACCESSOIRES!B42,'mouvement interne'!$E:$E,4)+SUMIFS('mouvement interne'!$D:$D,'mouvement interne'!$C:$C,ACCESSOIRES!B42,'mouvement interne'!$F:$F,4)</f>
        <v>0</v>
      </c>
      <c r="N42" s="11">
        <f t="shared" si="1"/>
        <v>1</v>
      </c>
    </row>
    <row r="43" spans="1:14">
      <c r="A43" s="85"/>
      <c r="B43" s="3" t="str">
        <f>'mes donnees'!M43</f>
        <v>EPL-3FH UGSTD</v>
      </c>
      <c r="C43" s="7">
        <v>2</v>
      </c>
      <c r="D43" s="7"/>
      <c r="E43" s="7"/>
      <c r="F43" s="7"/>
      <c r="G43" s="11">
        <f t="shared" si="0"/>
        <v>2</v>
      </c>
      <c r="H43" s="11">
        <f>IF(B43="",0,SUMIF(achats!$D$2:$D$599,ACCESSOIRES!B43,achats!$E$2:$E$599))</f>
        <v>0</v>
      </c>
      <c r="I43" s="11">
        <f>IF(B43="",0,SUMIF(ventes!$D$2:$D$563,ACCESSOIRES!B43,ventes!$E$2:$E$563))</f>
        <v>0</v>
      </c>
      <c r="J43" s="11">
        <f>C43+IF($B43="",0,SUMIF(achats!$D$2:$D$599,ACCESSOIRES!$B43,achats!H$2:H$599))-IF($B43="",0,SUMIF(ventes!$D$2:$D$563,ACCESSOIRES!$B43,ventes!H$2:H$563))-SUMIFS('mouvement interne'!$D:$D,'mouvement interne'!$C:$C,ACCESSOIRES!B43,'mouvement interne'!$E:$E,1)+SUMIFS('mouvement interne'!$D:$D,'mouvement interne'!$C:$C,ACCESSOIRES!B43,'mouvement interne'!$F:$F,1)</f>
        <v>2</v>
      </c>
      <c r="K43" s="11">
        <f>D43+IF($B43="",0,SUMIF(achats!$D$2:$D$599,ACCESSOIRES!$B43,achats!I$2:I$599))-IF($B43="",0,SUMIF(ventes!$D$2:$D$563,ACCESSOIRES!$B43,ventes!I$2:I$563))-SUMIFS('mouvement interne'!$D:$D,'mouvement interne'!$C:$C,ACCESSOIRES!B43,'mouvement interne'!$E:$E,2)+SUMIFS('mouvement interne'!$D:$D,'mouvement interne'!$C:$C,ACCESSOIRES!B43,'mouvement interne'!$F:$F,2)</f>
        <v>0</v>
      </c>
      <c r="L43" s="11">
        <f>E43+IF($B43="",0,SUMIF(achats!$D$2:$D$599,ACCESSOIRES!$B43,achats!J$2:J$599))-IF($B43="",0,SUMIF(ventes!$D$2:$D$563,ACCESSOIRES!$B43,ventes!J$2:J$563))-SUMIFS('mouvement interne'!$D:$D,'mouvement interne'!$C:$C,ACCESSOIRES!B43,'mouvement interne'!$E:$E,3)+SUMIFS('mouvement interne'!$D:$D,'mouvement interne'!$C:$C,ACCESSOIRES!B43,'mouvement interne'!$F:$F,3)</f>
        <v>0</v>
      </c>
      <c r="M43" s="11">
        <f>F43+IF($B43="",0,SUMIF(achats!$D$2:$D$599,ACCESSOIRES!$B43,achats!K$2:K$599))-IF($B43="",0,SUMIF(ventes!$D$2:$D$563,ACCESSOIRES!$B43,ventes!K$2:K$563))-SUMIFS('mouvement interne'!$D:$D,'mouvement interne'!$C:$C,ACCESSOIRES!B43,'mouvement interne'!$E:$E,4)+SUMIFS('mouvement interne'!$D:$D,'mouvement interne'!$C:$C,ACCESSOIRES!B43,'mouvement interne'!$F:$F,4)</f>
        <v>0</v>
      </c>
      <c r="N43" s="11">
        <f t="shared" si="1"/>
        <v>2</v>
      </c>
    </row>
    <row r="44" spans="1:14">
      <c r="A44" s="85"/>
      <c r="B44" s="3" t="str">
        <f>'mes donnees'!M44</f>
        <v>EPL-3PH PBEGSTD</v>
      </c>
      <c r="C44" s="7">
        <v>2</v>
      </c>
      <c r="D44" s="7"/>
      <c r="E44" s="7"/>
      <c r="F44" s="7"/>
      <c r="G44" s="11">
        <f t="shared" si="0"/>
        <v>2</v>
      </c>
      <c r="H44" s="11">
        <f>IF(B44="",0,SUMIF(achats!$D$2:$D$599,ACCESSOIRES!B44,achats!$E$2:$E$599))</f>
        <v>0</v>
      </c>
      <c r="I44" s="11">
        <f>IF(B44="",0,SUMIF(ventes!$D$2:$D$563,ACCESSOIRES!B44,ventes!$E$2:$E$563))</f>
        <v>0</v>
      </c>
      <c r="J44" s="11">
        <f>C44+IF($B44="",0,SUMIF(achats!$D$2:$D$599,ACCESSOIRES!$B44,achats!H$2:H$599))-IF($B44="",0,SUMIF(ventes!$D$2:$D$563,ACCESSOIRES!$B44,ventes!H$2:H$563))-SUMIFS('mouvement interne'!$D:$D,'mouvement interne'!$C:$C,ACCESSOIRES!B44,'mouvement interne'!$E:$E,1)+SUMIFS('mouvement interne'!$D:$D,'mouvement interne'!$C:$C,ACCESSOIRES!B44,'mouvement interne'!$F:$F,1)</f>
        <v>2</v>
      </c>
      <c r="K44" s="11">
        <f>D44+IF($B44="",0,SUMIF(achats!$D$2:$D$599,ACCESSOIRES!$B44,achats!I$2:I$599))-IF($B44="",0,SUMIF(ventes!$D$2:$D$563,ACCESSOIRES!$B44,ventes!I$2:I$563))-SUMIFS('mouvement interne'!$D:$D,'mouvement interne'!$C:$C,ACCESSOIRES!B44,'mouvement interne'!$E:$E,2)+SUMIFS('mouvement interne'!$D:$D,'mouvement interne'!$C:$C,ACCESSOIRES!B44,'mouvement interne'!$F:$F,2)</f>
        <v>0</v>
      </c>
      <c r="L44" s="11">
        <f>E44+IF($B44="",0,SUMIF(achats!$D$2:$D$599,ACCESSOIRES!$B44,achats!J$2:J$599))-IF($B44="",0,SUMIF(ventes!$D$2:$D$563,ACCESSOIRES!$B44,ventes!J$2:J$563))-SUMIFS('mouvement interne'!$D:$D,'mouvement interne'!$C:$C,ACCESSOIRES!B44,'mouvement interne'!$E:$E,3)+SUMIFS('mouvement interne'!$D:$D,'mouvement interne'!$C:$C,ACCESSOIRES!B44,'mouvement interne'!$F:$F,3)</f>
        <v>0</v>
      </c>
      <c r="M44" s="11">
        <f>F44+IF($B44="",0,SUMIF(achats!$D$2:$D$599,ACCESSOIRES!$B44,achats!K$2:K$599))-IF($B44="",0,SUMIF(ventes!$D$2:$D$563,ACCESSOIRES!$B44,ventes!K$2:K$563))-SUMIFS('mouvement interne'!$D:$D,'mouvement interne'!$C:$C,ACCESSOIRES!B44,'mouvement interne'!$E:$E,4)+SUMIFS('mouvement interne'!$D:$D,'mouvement interne'!$C:$C,ACCESSOIRES!B44,'mouvement interne'!$F:$F,4)</f>
        <v>0</v>
      </c>
      <c r="N44" s="11">
        <f t="shared" si="1"/>
        <v>2</v>
      </c>
    </row>
    <row r="45" spans="1:14">
      <c r="A45" s="85"/>
      <c r="B45" s="3" t="str">
        <f>'mes donnees'!M45</f>
        <v>ETAOU80EB GSTD</v>
      </c>
      <c r="C45" s="2">
        <v>2</v>
      </c>
      <c r="D45" s="7"/>
      <c r="E45" s="7"/>
      <c r="F45" s="7"/>
      <c r="G45" s="11">
        <f t="shared" si="0"/>
        <v>2</v>
      </c>
      <c r="H45" s="11">
        <f>IF(B45="",0,SUMIF(achats!$D$2:$D$599,ACCESSOIRES!B45,achats!$E$2:$E$599))</f>
        <v>3</v>
      </c>
      <c r="I45" s="11">
        <f>IF(B45="",0,SUMIF(ventes!$D$2:$D$563,ACCESSOIRES!B45,ventes!$E$2:$E$563))</f>
        <v>4</v>
      </c>
      <c r="J45" s="11">
        <f>C45+IF($B45="",0,SUMIF(achats!$D$2:$D$599,ACCESSOIRES!$B45,achats!H$2:H$599))-IF($B45="",0,SUMIF(ventes!$D$2:$D$563,ACCESSOIRES!$B45,ventes!H$2:H$563))-SUMIFS('mouvement interne'!$D:$D,'mouvement interne'!$C:$C,ACCESSOIRES!B45,'mouvement interne'!$E:$E,1)+SUMIFS('mouvement interne'!$D:$D,'mouvement interne'!$C:$C,ACCESSOIRES!B45,'mouvement interne'!$F:$F,1)</f>
        <v>1</v>
      </c>
      <c r="K45" s="11">
        <f>D45+IF($B45="",0,SUMIF(achats!$D$2:$D$599,ACCESSOIRES!$B45,achats!I$2:I$599))-IF($B45="",0,SUMIF(ventes!$D$2:$D$563,ACCESSOIRES!$B45,ventes!I$2:I$563))-SUMIFS('mouvement interne'!$D:$D,'mouvement interne'!$C:$C,ACCESSOIRES!B45,'mouvement interne'!$E:$E,2)+SUMIFS('mouvement interne'!$D:$D,'mouvement interne'!$C:$C,ACCESSOIRES!B45,'mouvement interne'!$F:$F,2)</f>
        <v>0</v>
      </c>
      <c r="L45" s="11">
        <f>E45+IF($B45="",0,SUMIF(achats!$D$2:$D$599,ACCESSOIRES!$B45,achats!J$2:J$599))-IF($B45="",0,SUMIF(ventes!$D$2:$D$563,ACCESSOIRES!$B45,ventes!J$2:J$563))-SUMIFS('mouvement interne'!$D:$D,'mouvement interne'!$C:$C,ACCESSOIRES!B45,'mouvement interne'!$E:$E,3)+SUMIFS('mouvement interne'!$D:$D,'mouvement interne'!$C:$C,ACCESSOIRES!B45,'mouvement interne'!$F:$F,3)</f>
        <v>0</v>
      </c>
      <c r="M45" s="11">
        <f>F45+IF($B45="",0,SUMIF(achats!$D$2:$D$599,ACCESSOIRES!$B45,achats!K$2:K$599))-IF($B45="",0,SUMIF(ventes!$D$2:$D$563,ACCESSOIRES!$B45,ventes!K$2:K$563))-SUMIFS('mouvement interne'!$D:$D,'mouvement interne'!$C:$C,ACCESSOIRES!B45,'mouvement interne'!$E:$E,4)+SUMIFS('mouvement interne'!$D:$D,'mouvement interne'!$C:$C,ACCESSOIRES!B45,'mouvement interne'!$F:$F,4)</f>
        <v>0</v>
      </c>
      <c r="N45" s="11">
        <f t="shared" si="1"/>
        <v>1</v>
      </c>
    </row>
    <row r="46" spans="1:14">
      <c r="A46" s="85"/>
      <c r="B46" s="3" t="str">
        <f>'mes donnees'!M46</f>
        <v>ETA-P11 EB EGSTD</v>
      </c>
      <c r="C46" s="7"/>
      <c r="D46" s="7"/>
      <c r="E46" s="7"/>
      <c r="F46" s="7"/>
      <c r="G46" s="11">
        <f t="shared" si="0"/>
        <v>0</v>
      </c>
      <c r="H46" s="11">
        <f>IF(B46="",0,SUMIF(achats!$D$2:$D$599,ACCESSOIRES!B46,achats!$E$2:$E$599))</f>
        <v>0</v>
      </c>
      <c r="I46" s="11">
        <f>IF(B46="",0,SUMIF(ventes!$D$2:$D$563,ACCESSOIRES!B46,ventes!$E$2:$E$563))</f>
        <v>0</v>
      </c>
      <c r="J46" s="11">
        <f>C46+IF($B46="",0,SUMIF(achats!$D$2:$D$599,ACCESSOIRES!$B46,achats!H$2:H$599))-IF($B46="",0,SUMIF(ventes!$D$2:$D$563,ACCESSOIRES!$B46,ventes!H$2:H$563))-SUMIFS('mouvement interne'!$D:$D,'mouvement interne'!$C:$C,ACCESSOIRES!B46,'mouvement interne'!$E:$E,1)+SUMIFS('mouvement interne'!$D:$D,'mouvement interne'!$C:$C,ACCESSOIRES!B46,'mouvement interne'!$F:$F,1)</f>
        <v>0</v>
      </c>
      <c r="K46" s="11">
        <f>D46+IF($B46="",0,SUMIF(achats!$D$2:$D$599,ACCESSOIRES!$B46,achats!I$2:I$599))-IF($B46="",0,SUMIF(ventes!$D$2:$D$563,ACCESSOIRES!$B46,ventes!I$2:I$563))-SUMIFS('mouvement interne'!$D:$D,'mouvement interne'!$C:$C,ACCESSOIRES!B46,'mouvement interne'!$E:$E,2)+SUMIFS('mouvement interne'!$D:$D,'mouvement interne'!$C:$C,ACCESSOIRES!B46,'mouvement interne'!$F:$F,2)</f>
        <v>0</v>
      </c>
      <c r="L46" s="11">
        <f>E46+IF($B46="",0,SUMIF(achats!$D$2:$D$599,ACCESSOIRES!$B46,achats!J$2:J$599))-IF($B46="",0,SUMIF(ventes!$D$2:$D$563,ACCESSOIRES!$B46,ventes!J$2:J$563))-SUMIFS('mouvement interne'!$D:$D,'mouvement interne'!$C:$C,ACCESSOIRES!B46,'mouvement interne'!$E:$E,3)+SUMIFS('mouvement interne'!$D:$D,'mouvement interne'!$C:$C,ACCESSOIRES!B46,'mouvement interne'!$F:$F,3)</f>
        <v>0</v>
      </c>
      <c r="M46" s="11">
        <f>F46+IF($B46="",0,SUMIF(achats!$D$2:$D$599,ACCESSOIRES!$B46,achats!K$2:K$599))-IF($B46="",0,SUMIF(ventes!$D$2:$D$563,ACCESSOIRES!$B46,ventes!K$2:K$563))-SUMIFS('mouvement interne'!$D:$D,'mouvement interne'!$C:$C,ACCESSOIRES!B46,'mouvement interne'!$E:$E,4)+SUMIFS('mouvement interne'!$D:$D,'mouvement interne'!$C:$C,ACCESSOIRES!B46,'mouvement interne'!$F:$F,4)</f>
        <v>0</v>
      </c>
      <c r="N46" s="11">
        <f t="shared" si="1"/>
        <v>0</v>
      </c>
    </row>
    <row r="47" spans="1:14">
      <c r="A47" s="85"/>
      <c r="B47" s="3" t="str">
        <f>'mes donnees'!M47</f>
        <v>ETC-GC1WB</v>
      </c>
      <c r="C47" s="7"/>
      <c r="D47" s="7"/>
      <c r="E47" s="7"/>
      <c r="F47" s="7"/>
      <c r="G47" s="11">
        <f t="shared" si="0"/>
        <v>0</v>
      </c>
      <c r="H47" s="11">
        <f>IF(B47="",0,SUMIF(achats!$D$2:$D$599,ACCESSOIRES!B47,achats!$E$2:$E$599))</f>
        <v>0</v>
      </c>
      <c r="I47" s="11">
        <f>IF(B47="",0,SUMIF(ventes!$D$2:$D$563,ACCESSOIRES!B47,ventes!$E$2:$E$563))</f>
        <v>0</v>
      </c>
      <c r="J47" s="11">
        <f>C47+IF($B47="",0,SUMIF(achats!$D$2:$D$599,ACCESSOIRES!$B47,achats!H$2:H$599))-IF($B47="",0,SUMIF(ventes!$D$2:$D$563,ACCESSOIRES!$B47,ventes!H$2:H$563))-SUMIFS('mouvement interne'!$D:$D,'mouvement interne'!$C:$C,ACCESSOIRES!B47,'mouvement interne'!$E:$E,1)+SUMIFS('mouvement interne'!$D:$D,'mouvement interne'!$C:$C,ACCESSOIRES!B47,'mouvement interne'!$F:$F,1)</f>
        <v>0</v>
      </c>
      <c r="K47" s="11">
        <f>D47+IF($B47="",0,SUMIF(achats!$D$2:$D$599,ACCESSOIRES!$B47,achats!I$2:I$599))-IF($B47="",0,SUMIF(ventes!$D$2:$D$563,ACCESSOIRES!$B47,ventes!I$2:I$563))-SUMIFS('mouvement interne'!$D:$D,'mouvement interne'!$C:$C,ACCESSOIRES!B47,'mouvement interne'!$E:$E,2)+SUMIFS('mouvement interne'!$D:$D,'mouvement interne'!$C:$C,ACCESSOIRES!B47,'mouvement interne'!$F:$F,2)</f>
        <v>0</v>
      </c>
      <c r="L47" s="11">
        <f>E47+IF($B47="",0,SUMIF(achats!$D$2:$D$599,ACCESSOIRES!$B47,achats!J$2:J$599))-IF($B47="",0,SUMIF(ventes!$D$2:$D$563,ACCESSOIRES!$B47,ventes!J$2:J$563))-SUMIFS('mouvement interne'!$D:$D,'mouvement interne'!$C:$C,ACCESSOIRES!B47,'mouvement interne'!$E:$E,3)+SUMIFS('mouvement interne'!$D:$D,'mouvement interne'!$C:$C,ACCESSOIRES!B47,'mouvement interne'!$F:$F,3)</f>
        <v>0</v>
      </c>
      <c r="M47" s="11">
        <f>F47+IF($B47="",0,SUMIF(achats!$D$2:$D$599,ACCESSOIRES!$B47,achats!K$2:K$599))-IF($B47="",0,SUMIF(ventes!$D$2:$D$563,ACCESSOIRES!$B47,ventes!K$2:K$563))-SUMIFS('mouvement interne'!$D:$D,'mouvement interne'!$C:$C,ACCESSOIRES!B47,'mouvement interne'!$E:$E,4)+SUMIFS('mouvement interne'!$D:$D,'mouvement interne'!$C:$C,ACCESSOIRES!B47,'mouvement interne'!$F:$F,4)</f>
        <v>0</v>
      </c>
      <c r="N47" s="11">
        <f t="shared" si="1"/>
        <v>0</v>
      </c>
    </row>
    <row r="48" spans="1:14">
      <c r="A48" s="85"/>
      <c r="B48" s="3" t="str">
        <f>'mes donnees'!M48</f>
        <v>ETC-P1G2 CESTD</v>
      </c>
      <c r="C48" s="7"/>
      <c r="D48" s="7"/>
      <c r="E48" s="7"/>
      <c r="F48" s="7"/>
      <c r="G48" s="11">
        <f t="shared" si="0"/>
        <v>0</v>
      </c>
      <c r="H48" s="11">
        <f>IF(B48="",0,SUMIF(achats!$D$2:$D$599,ACCESSOIRES!B48,achats!$E$2:$E$599))</f>
        <v>0</v>
      </c>
      <c r="I48" s="11">
        <f>IF(B48="",0,SUMIF(ventes!$D$2:$D$563,ACCESSOIRES!B48,ventes!$E$2:$E$563))</f>
        <v>0</v>
      </c>
      <c r="J48" s="11">
        <f>C48+IF($B48="",0,SUMIF(achats!$D$2:$D$599,ACCESSOIRES!$B48,achats!H$2:H$599))-IF($B48="",0,SUMIF(ventes!$D$2:$D$563,ACCESSOIRES!$B48,ventes!H$2:H$563))-SUMIFS('mouvement interne'!$D:$D,'mouvement interne'!$C:$C,ACCESSOIRES!B48,'mouvement interne'!$E:$E,1)+SUMIFS('mouvement interne'!$D:$D,'mouvement interne'!$C:$C,ACCESSOIRES!B48,'mouvement interne'!$F:$F,1)</f>
        <v>0</v>
      </c>
      <c r="K48" s="11">
        <f>D48+IF($B48="",0,SUMIF(achats!$D$2:$D$599,ACCESSOIRES!$B48,achats!I$2:I$599))-IF($B48="",0,SUMIF(ventes!$D$2:$D$563,ACCESSOIRES!$B48,ventes!I$2:I$563))-SUMIFS('mouvement interne'!$D:$D,'mouvement interne'!$C:$C,ACCESSOIRES!B48,'mouvement interne'!$E:$E,2)+SUMIFS('mouvement interne'!$D:$D,'mouvement interne'!$C:$C,ACCESSOIRES!B48,'mouvement interne'!$F:$F,2)</f>
        <v>0</v>
      </c>
      <c r="L48" s="11">
        <f>E48+IF($B48="",0,SUMIF(achats!$D$2:$D$599,ACCESSOIRES!$B48,achats!J$2:J$599))-IF($B48="",0,SUMIF(ventes!$D$2:$D$563,ACCESSOIRES!$B48,ventes!J$2:J$563))-SUMIFS('mouvement interne'!$D:$D,'mouvement interne'!$C:$C,ACCESSOIRES!B48,'mouvement interne'!$E:$E,3)+SUMIFS('mouvement interne'!$D:$D,'mouvement interne'!$C:$C,ACCESSOIRES!B48,'mouvement interne'!$F:$F,3)</f>
        <v>0</v>
      </c>
      <c r="M48" s="11">
        <f>F48+IF($B48="",0,SUMIF(achats!$D$2:$D$599,ACCESSOIRES!$B48,achats!K$2:K$599))-IF($B48="",0,SUMIF(ventes!$D$2:$D$563,ACCESSOIRES!$B48,ventes!K$2:K$563))-SUMIFS('mouvement interne'!$D:$D,'mouvement interne'!$C:$C,ACCESSOIRES!B48,'mouvement interne'!$E:$E,4)+SUMIFS('mouvement interne'!$D:$D,'mouvement interne'!$C:$C,ACCESSOIRES!B48,'mouvement interne'!$F:$F,4)</f>
        <v>0</v>
      </c>
      <c r="N48" s="11">
        <f t="shared" si="1"/>
        <v>0</v>
      </c>
    </row>
    <row r="49" spans="1:15">
      <c r="A49" s="85"/>
      <c r="B49" s="3" t="str">
        <f>'mes donnees'!M49</f>
        <v>ETC-P1G5C ESTD</v>
      </c>
      <c r="C49" s="7">
        <v>2</v>
      </c>
      <c r="D49" s="7"/>
      <c r="E49" s="7"/>
      <c r="F49" s="7"/>
      <c r="G49" s="11">
        <f t="shared" si="0"/>
        <v>2</v>
      </c>
      <c r="H49" s="11">
        <f>IF(B49="",0,SUMIF(achats!$D$2:$D$599,ACCESSOIRES!B49,achats!$E$2:$E$599))</f>
        <v>0</v>
      </c>
      <c r="I49" s="11">
        <f>IF(B49="",0,SUMIF(ventes!$D$2:$D$563,ACCESSOIRES!B49,ventes!$E$2:$E$563))</f>
        <v>0</v>
      </c>
      <c r="J49" s="11">
        <f>C49+IF($B49="",0,SUMIF(achats!$D$2:$D$599,ACCESSOIRES!$B49,achats!H$2:H$599))-IF($B49="",0,SUMIF(ventes!$D$2:$D$563,ACCESSOIRES!$B49,ventes!H$2:H$563))-SUMIFS('mouvement interne'!$D:$D,'mouvement interne'!$C:$C,ACCESSOIRES!B49,'mouvement interne'!$E:$E,1)+SUMIFS('mouvement interne'!$D:$D,'mouvement interne'!$C:$C,ACCESSOIRES!B49,'mouvement interne'!$F:$F,1)</f>
        <v>2</v>
      </c>
      <c r="K49" s="11">
        <f>D49+IF($B49="",0,SUMIF(achats!$D$2:$D$599,ACCESSOIRES!$B49,achats!I$2:I$599))-IF($B49="",0,SUMIF(ventes!$D$2:$D$563,ACCESSOIRES!$B49,ventes!I$2:I$563))-SUMIFS('mouvement interne'!$D:$D,'mouvement interne'!$C:$C,ACCESSOIRES!B49,'mouvement interne'!$E:$E,2)+SUMIFS('mouvement interne'!$D:$D,'mouvement interne'!$C:$C,ACCESSOIRES!B49,'mouvement interne'!$F:$F,2)</f>
        <v>0</v>
      </c>
      <c r="L49" s="11">
        <f>E49+IF($B49="",0,SUMIF(achats!$D$2:$D$599,ACCESSOIRES!$B49,achats!J$2:J$599))-IF($B49="",0,SUMIF(ventes!$D$2:$D$563,ACCESSOIRES!$B49,ventes!J$2:J$563))-SUMIFS('mouvement interne'!$D:$D,'mouvement interne'!$C:$C,ACCESSOIRES!B49,'mouvement interne'!$E:$E,3)+SUMIFS('mouvement interne'!$D:$D,'mouvement interne'!$C:$C,ACCESSOIRES!B49,'mouvement interne'!$F:$F,3)</f>
        <v>0</v>
      </c>
      <c r="M49" s="11">
        <f>F49+IF($B49="",0,SUMIF(achats!$D$2:$D$599,ACCESSOIRES!$B49,achats!K$2:K$599))-IF($B49="",0,SUMIF(ventes!$D$2:$D$563,ACCESSOIRES!$B49,ventes!K$2:K$563))-SUMIFS('mouvement interne'!$D:$D,'mouvement interne'!$C:$C,ACCESSOIRES!B49,'mouvement interne'!$E:$E,4)+SUMIFS('mouvement interne'!$D:$D,'mouvement interne'!$C:$C,ACCESSOIRES!B49,'mouvement interne'!$F:$F,4)</f>
        <v>0</v>
      </c>
      <c r="N49" s="11">
        <f t="shared" si="1"/>
        <v>2</v>
      </c>
    </row>
    <row r="50" spans="1:15">
      <c r="A50" s="85"/>
      <c r="B50" s="3" t="str">
        <f>'mes donnees'!M50</f>
        <v>ET-H10FAUW</v>
      </c>
      <c r="C50" s="7">
        <v>3</v>
      </c>
      <c r="D50" s="7"/>
      <c r="E50" s="7"/>
      <c r="F50" s="7"/>
      <c r="G50" s="11">
        <f t="shared" si="0"/>
        <v>3</v>
      </c>
      <c r="H50" s="11">
        <f>IF(B50="",0,SUMIF(achats!$D$2:$D$599,ACCESSOIRES!B50,achats!$E$2:$E$599))</f>
        <v>0</v>
      </c>
      <c r="I50" s="11">
        <f>IF(B50="",0,SUMIF(ventes!$D$2:$D$563,ACCESSOIRES!B50,ventes!$E$2:$E$563))</f>
        <v>0</v>
      </c>
      <c r="J50" s="11">
        <f>C50+IF($B50="",0,SUMIF(achats!$D$2:$D$599,ACCESSOIRES!$B50,achats!H$2:H$599))-IF($B50="",0,SUMIF(ventes!$D$2:$D$563,ACCESSOIRES!$B50,ventes!H$2:H$563))-SUMIFS('mouvement interne'!$D:$D,'mouvement interne'!$C:$C,ACCESSOIRES!B50,'mouvement interne'!$E:$E,1)+SUMIFS('mouvement interne'!$D:$D,'mouvement interne'!$C:$C,ACCESSOIRES!B50,'mouvement interne'!$F:$F,1)</f>
        <v>3</v>
      </c>
      <c r="K50" s="11">
        <f>D50+IF($B50="",0,SUMIF(achats!$D$2:$D$599,ACCESSOIRES!$B50,achats!I$2:I$599))-IF($B50="",0,SUMIF(ventes!$D$2:$D$563,ACCESSOIRES!$B50,ventes!I$2:I$563))-SUMIFS('mouvement interne'!$D:$D,'mouvement interne'!$C:$C,ACCESSOIRES!B50,'mouvement interne'!$E:$E,2)+SUMIFS('mouvement interne'!$D:$D,'mouvement interne'!$C:$C,ACCESSOIRES!B50,'mouvement interne'!$F:$F,2)</f>
        <v>0</v>
      </c>
      <c r="L50" s="11">
        <f>E50+IF($B50="",0,SUMIF(achats!$D$2:$D$599,ACCESSOIRES!$B50,achats!J$2:J$599))-IF($B50="",0,SUMIF(ventes!$D$2:$D$563,ACCESSOIRES!$B50,ventes!J$2:J$563))-SUMIFS('mouvement interne'!$D:$D,'mouvement interne'!$C:$C,ACCESSOIRES!B50,'mouvement interne'!$E:$E,3)+SUMIFS('mouvement interne'!$D:$D,'mouvement interne'!$C:$C,ACCESSOIRES!B50,'mouvement interne'!$F:$F,3)</f>
        <v>0</v>
      </c>
      <c r="M50" s="11">
        <f>F50+IF($B50="",0,SUMIF(achats!$D$2:$D$599,ACCESSOIRES!$B50,achats!K$2:K$599))-IF($B50="",0,SUMIF(ventes!$D$2:$D$563,ACCESSOIRES!$B50,ventes!K$2:K$563))-SUMIFS('mouvement interne'!$D:$D,'mouvement interne'!$C:$C,ACCESSOIRES!B50,'mouvement interne'!$E:$E,4)+SUMIFS('mouvement interne'!$D:$D,'mouvement interne'!$C:$C,ACCESSOIRES!B50,'mouvement interne'!$F:$F,4)</f>
        <v>0</v>
      </c>
      <c r="N50" s="11">
        <f t="shared" si="1"/>
        <v>3</v>
      </c>
    </row>
    <row r="51" spans="1:15">
      <c r="A51" s="85"/>
      <c r="B51" s="3" t="str">
        <f>'mes donnees'!M51</f>
        <v>F -EL80</v>
      </c>
      <c r="C51" s="7">
        <v>962</v>
      </c>
      <c r="D51" s="7"/>
      <c r="E51" s="7"/>
      <c r="F51" s="7"/>
      <c r="G51" s="11">
        <f t="shared" si="0"/>
        <v>962</v>
      </c>
      <c r="H51" s="11">
        <f>IF(B51="",0,SUMIF(achats!$D$2:$D$599,ACCESSOIRES!B51,achats!$E$2:$E$599))</f>
        <v>0</v>
      </c>
      <c r="I51" s="11">
        <f>IF(B51="",0,SUMIF(ventes!$D$2:$D$563,ACCESSOIRES!B51,ventes!$E$2:$E$563))</f>
        <v>27</v>
      </c>
      <c r="J51" s="11">
        <f>C51+IF($B51="",0,SUMIF(achats!$D$2:$D$599,ACCESSOIRES!$B51,achats!H$2:H$599))-IF($B51="",0,SUMIF(ventes!$D$2:$D$563,ACCESSOIRES!$B51,ventes!H$2:H$563))-SUMIFS('mouvement interne'!$D:$D,'mouvement interne'!$C:$C,ACCESSOIRES!B51,'mouvement interne'!$E:$E,1)+SUMIFS('mouvement interne'!$D:$D,'mouvement interne'!$C:$C,ACCESSOIRES!B51,'mouvement interne'!$F:$F,1)</f>
        <v>935</v>
      </c>
      <c r="K51" s="11">
        <f>D51+IF($B51="",0,SUMIF(achats!$D$2:$D$599,ACCESSOIRES!$B51,achats!I$2:I$599))-IF($B51="",0,SUMIF(ventes!$D$2:$D$563,ACCESSOIRES!$B51,ventes!I$2:I$563))-SUMIFS('mouvement interne'!$D:$D,'mouvement interne'!$C:$C,ACCESSOIRES!B51,'mouvement interne'!$E:$E,2)+SUMIFS('mouvement interne'!$D:$D,'mouvement interne'!$C:$C,ACCESSOIRES!B51,'mouvement interne'!$F:$F,2)</f>
        <v>0</v>
      </c>
      <c r="L51" s="11">
        <f>E51+IF($B51="",0,SUMIF(achats!$D$2:$D$599,ACCESSOIRES!$B51,achats!J$2:J$599))-IF($B51="",0,SUMIF(ventes!$D$2:$D$563,ACCESSOIRES!$B51,ventes!J$2:J$563))-SUMIFS('mouvement interne'!$D:$D,'mouvement interne'!$C:$C,ACCESSOIRES!B51,'mouvement interne'!$E:$E,3)+SUMIFS('mouvement interne'!$D:$D,'mouvement interne'!$C:$C,ACCESSOIRES!B51,'mouvement interne'!$F:$F,3)</f>
        <v>0</v>
      </c>
      <c r="M51" s="11">
        <f>F51+IF($B51="",0,SUMIF(achats!$D$2:$D$599,ACCESSOIRES!$B51,achats!K$2:K$599))-IF($B51="",0,SUMIF(ventes!$D$2:$D$563,ACCESSOIRES!$B51,ventes!K$2:K$563))-SUMIFS('mouvement interne'!$D:$D,'mouvement interne'!$C:$C,ACCESSOIRES!B51,'mouvement interne'!$E:$E,4)+SUMIFS('mouvement interne'!$D:$D,'mouvement interne'!$C:$C,ACCESSOIRES!B51,'mouvement interne'!$F:$F,4)</f>
        <v>0</v>
      </c>
      <c r="N51" s="11">
        <f t="shared" si="1"/>
        <v>935</v>
      </c>
    </row>
    <row r="52" spans="1:15">
      <c r="A52" s="85"/>
      <c r="B52" s="3" t="str">
        <f>'mes donnees'!M52</f>
        <v>F-EL100</v>
      </c>
      <c r="C52" s="7">
        <v>200</v>
      </c>
      <c r="D52" s="7"/>
      <c r="E52" s="7"/>
      <c r="F52" s="7"/>
      <c r="G52" s="11">
        <f t="shared" si="0"/>
        <v>200</v>
      </c>
      <c r="H52" s="11">
        <f>IF(B52="",0,SUMIF(achats!$D$2:$D$599,ACCESSOIRES!B52,achats!$E$2:$E$599))</f>
        <v>0</v>
      </c>
      <c r="I52" s="11">
        <f>IF(B52="",0,SUMIF(ventes!$D$2:$D$563,ACCESSOIRES!B52,ventes!$E$2:$E$563))</f>
        <v>0</v>
      </c>
      <c r="J52" s="11">
        <f>C52+IF($B52="",0,SUMIF(achats!$D$2:$D$599,ACCESSOIRES!$B52,achats!H$2:H$599))-IF($B52="",0,SUMIF(ventes!$D$2:$D$563,ACCESSOIRES!$B52,ventes!H$2:H$563))-SUMIFS('mouvement interne'!$D:$D,'mouvement interne'!$C:$C,ACCESSOIRES!B52,'mouvement interne'!$E:$E,1)+SUMIFS('mouvement interne'!$D:$D,'mouvement interne'!$C:$C,ACCESSOIRES!B52,'mouvement interne'!$F:$F,1)</f>
        <v>200</v>
      </c>
      <c r="K52" s="11">
        <f>D52+IF($B52="",0,SUMIF(achats!$D$2:$D$599,ACCESSOIRES!$B52,achats!I$2:I$599))-IF($B52="",0,SUMIF(ventes!$D$2:$D$563,ACCESSOIRES!$B52,ventes!I$2:I$563))-SUMIFS('mouvement interne'!$D:$D,'mouvement interne'!$C:$C,ACCESSOIRES!B52,'mouvement interne'!$E:$E,2)+SUMIFS('mouvement interne'!$D:$D,'mouvement interne'!$C:$C,ACCESSOIRES!B52,'mouvement interne'!$F:$F,2)</f>
        <v>0</v>
      </c>
      <c r="L52" s="11">
        <f>E52+IF($B52="",0,SUMIF(achats!$D$2:$D$599,ACCESSOIRES!$B52,achats!J$2:J$599))-IF($B52="",0,SUMIF(ventes!$D$2:$D$563,ACCESSOIRES!$B52,ventes!J$2:J$563))-SUMIFS('mouvement interne'!$D:$D,'mouvement interne'!$C:$C,ACCESSOIRES!B52,'mouvement interne'!$E:$E,3)+SUMIFS('mouvement interne'!$D:$D,'mouvement interne'!$C:$C,ACCESSOIRES!B52,'mouvement interne'!$F:$F,3)</f>
        <v>0</v>
      </c>
      <c r="M52" s="11">
        <f>F52+IF($B52="",0,SUMIF(achats!$D$2:$D$599,ACCESSOIRES!$B52,achats!K$2:K$599))-IF($B52="",0,SUMIF(ventes!$D$2:$D$563,ACCESSOIRES!$B52,ventes!K$2:K$563))-SUMIFS('mouvement interne'!$D:$D,'mouvement interne'!$C:$C,ACCESSOIRES!B52,'mouvement interne'!$E:$E,4)+SUMIFS('mouvement interne'!$D:$D,'mouvement interne'!$C:$C,ACCESSOIRES!B52,'mouvement interne'!$F:$F,4)</f>
        <v>0</v>
      </c>
      <c r="N52" s="11">
        <f t="shared" si="1"/>
        <v>200</v>
      </c>
    </row>
    <row r="53" spans="1:15">
      <c r="A53" s="85"/>
      <c r="B53" s="3" t="str">
        <f>'mes donnees'!M53</f>
        <v>F-EL50</v>
      </c>
      <c r="C53" s="7">
        <v>192</v>
      </c>
      <c r="D53" s="7"/>
      <c r="E53" s="7"/>
      <c r="F53" s="7"/>
      <c r="G53" s="11">
        <f t="shared" si="0"/>
        <v>192</v>
      </c>
      <c r="H53" s="11">
        <f>IF(B53="",0,SUMIF(achats!$D$2:$D$599,ACCESSOIRES!B53,achats!$E$2:$E$599))</f>
        <v>0</v>
      </c>
      <c r="I53" s="11">
        <f>IF(B53="",0,SUMIF(ventes!$D$2:$D$563,ACCESSOIRES!B53,ventes!$E$2:$E$563))</f>
        <v>2</v>
      </c>
      <c r="J53" s="11">
        <f>C53+IF($B53="",0,SUMIF(achats!$D$2:$D$599,ACCESSOIRES!$B53,achats!H$2:H$599))-IF($B53="",0,SUMIF(ventes!$D$2:$D$563,ACCESSOIRES!$B53,ventes!H$2:H$563))-SUMIFS('mouvement interne'!$D:$D,'mouvement interne'!$C:$C,ACCESSOIRES!B53,'mouvement interne'!$E:$E,1)+SUMIFS('mouvement interne'!$D:$D,'mouvement interne'!$C:$C,ACCESSOIRES!B53,'mouvement interne'!$F:$F,1)</f>
        <v>190</v>
      </c>
      <c r="K53" s="11">
        <f>D53+IF($B53="",0,SUMIF(achats!$D$2:$D$599,ACCESSOIRES!$B53,achats!I$2:I$599))-IF($B53="",0,SUMIF(ventes!$D$2:$D$563,ACCESSOIRES!$B53,ventes!I$2:I$563))-SUMIFS('mouvement interne'!$D:$D,'mouvement interne'!$C:$C,ACCESSOIRES!B53,'mouvement interne'!$E:$E,2)+SUMIFS('mouvement interne'!$D:$D,'mouvement interne'!$C:$C,ACCESSOIRES!B53,'mouvement interne'!$F:$F,2)</f>
        <v>0</v>
      </c>
      <c r="L53" s="11">
        <f>E53+IF($B53="",0,SUMIF(achats!$D$2:$D$599,ACCESSOIRES!$B53,achats!J$2:J$599))-IF($B53="",0,SUMIF(ventes!$D$2:$D$563,ACCESSOIRES!$B53,ventes!J$2:J$563))-SUMIFS('mouvement interne'!$D:$D,'mouvement interne'!$C:$C,ACCESSOIRES!B53,'mouvement interne'!$E:$E,3)+SUMIFS('mouvement interne'!$D:$D,'mouvement interne'!$C:$C,ACCESSOIRES!B53,'mouvement interne'!$F:$F,3)</f>
        <v>0</v>
      </c>
      <c r="M53" s="11">
        <f>F53+IF($B53="",0,SUMIF(achats!$D$2:$D$599,ACCESSOIRES!$B53,achats!K$2:K$599))-IF($B53="",0,SUMIF(ventes!$D$2:$D$563,ACCESSOIRES!$B53,ventes!K$2:K$563))-SUMIFS('mouvement interne'!$D:$D,'mouvement interne'!$C:$C,ACCESSOIRES!B53,'mouvement interne'!$E:$E,4)+SUMIFS('mouvement interne'!$D:$D,'mouvement interne'!$C:$C,ACCESSOIRES!B53,'mouvement interne'!$F:$F,4)</f>
        <v>0</v>
      </c>
      <c r="N53" s="11">
        <f t="shared" si="1"/>
        <v>190</v>
      </c>
    </row>
    <row r="54" spans="1:15">
      <c r="A54" s="85"/>
      <c r="B54" s="3" t="str">
        <f>'mes donnees'!M54</f>
        <v>SSG-P4100 (2paire)</v>
      </c>
      <c r="C54" s="7">
        <v>159</v>
      </c>
      <c r="D54" s="7"/>
      <c r="E54" s="7"/>
      <c r="F54" s="7"/>
      <c r="G54" s="11">
        <f t="shared" si="0"/>
        <v>159</v>
      </c>
      <c r="H54" s="11">
        <f>IF(B54="",0,SUMIF(achats!$D$2:$D$599,ACCESSOIRES!B54,achats!$E$2:$E$599))</f>
        <v>0</v>
      </c>
      <c r="I54" s="11">
        <f>IF(B54="",0,SUMIF(ventes!$D$2:$D$563,ACCESSOIRES!B54,ventes!$E$2:$E$563))</f>
        <v>0</v>
      </c>
      <c r="J54" s="11">
        <f>C54+IF($B54="",0,SUMIF(achats!$D$2:$D$599,ACCESSOIRES!$B54,achats!H$2:H$599))-IF($B54="",0,SUMIF(ventes!$D$2:$D$563,ACCESSOIRES!$B54,ventes!H$2:H$563))-SUMIFS('mouvement interne'!$D:$D,'mouvement interne'!$C:$C,ACCESSOIRES!B54,'mouvement interne'!$E:$E,1)+SUMIFS('mouvement interne'!$D:$D,'mouvement interne'!$C:$C,ACCESSOIRES!B54,'mouvement interne'!$F:$F,1)</f>
        <v>159</v>
      </c>
      <c r="K54" s="11">
        <f>D54+IF($B54="",0,SUMIF(achats!$D$2:$D$599,ACCESSOIRES!$B54,achats!I$2:I$599))-IF($B54="",0,SUMIF(ventes!$D$2:$D$563,ACCESSOIRES!$B54,ventes!I$2:I$563))-SUMIFS('mouvement interne'!$D:$D,'mouvement interne'!$C:$C,ACCESSOIRES!B54,'mouvement interne'!$E:$E,2)+SUMIFS('mouvement interne'!$D:$D,'mouvement interne'!$C:$C,ACCESSOIRES!B54,'mouvement interne'!$F:$F,2)</f>
        <v>0</v>
      </c>
      <c r="L54" s="11">
        <f>E54+IF($B54="",0,SUMIF(achats!$D$2:$D$599,ACCESSOIRES!$B54,achats!J$2:J$599))-IF($B54="",0,SUMIF(ventes!$D$2:$D$563,ACCESSOIRES!$B54,ventes!J$2:J$563))-SUMIFS('mouvement interne'!$D:$D,'mouvement interne'!$C:$C,ACCESSOIRES!B54,'mouvement interne'!$E:$E,3)+SUMIFS('mouvement interne'!$D:$D,'mouvement interne'!$C:$C,ACCESSOIRES!B54,'mouvement interne'!$F:$F,3)</f>
        <v>0</v>
      </c>
      <c r="M54" s="11">
        <f>F54+IF($B54="",0,SUMIF(achats!$D$2:$D$599,ACCESSOIRES!$B54,achats!K$2:K$599))-IF($B54="",0,SUMIF(ventes!$D$2:$D$563,ACCESSOIRES!$B54,ventes!K$2:K$563))-SUMIFS('mouvement interne'!$D:$D,'mouvement interne'!$C:$C,ACCESSOIRES!B54,'mouvement interne'!$E:$E,4)+SUMIFS('mouvement interne'!$D:$D,'mouvement interne'!$C:$C,ACCESSOIRES!B54,'mouvement interne'!$F:$F,4)</f>
        <v>0</v>
      </c>
      <c r="N54" s="11">
        <f t="shared" si="1"/>
        <v>159</v>
      </c>
    </row>
    <row r="55" spans="1:15">
      <c r="A55" s="85"/>
      <c r="B55" s="3" t="str">
        <f>'mes donnees'!M55</f>
        <v>SSG-P4100 GB (1paire)</v>
      </c>
      <c r="C55" s="7">
        <v>16</v>
      </c>
      <c r="D55" s="7"/>
      <c r="E55" s="7"/>
      <c r="F55" s="7"/>
      <c r="G55" s="11">
        <f t="shared" si="0"/>
        <v>16</v>
      </c>
      <c r="H55" s="11">
        <f>IF(B55="",0,SUMIF(achats!$D$2:$D$599,ACCESSOIRES!B55,achats!$E$2:$E$599))</f>
        <v>0</v>
      </c>
      <c r="I55" s="11">
        <f>IF(B55="",0,SUMIF(ventes!$D$2:$D$563,ACCESSOIRES!B55,ventes!$E$2:$E$563))</f>
        <v>1</v>
      </c>
      <c r="J55" s="11">
        <f>C55+IF($B55="",0,SUMIF(achats!$D$2:$D$599,ACCESSOIRES!$B55,achats!H$2:H$599))-IF($B55="",0,SUMIF(ventes!$D$2:$D$563,ACCESSOIRES!$B55,ventes!H$2:H$563))-SUMIFS('mouvement interne'!$D:$D,'mouvement interne'!$C:$C,ACCESSOIRES!B55,'mouvement interne'!$E:$E,1)+SUMIFS('mouvement interne'!$D:$D,'mouvement interne'!$C:$C,ACCESSOIRES!B55,'mouvement interne'!$F:$F,1)</f>
        <v>15</v>
      </c>
      <c r="K55" s="11">
        <f>D55+IF($B55="",0,SUMIF(achats!$D$2:$D$599,ACCESSOIRES!$B55,achats!I$2:I$599))-IF($B55="",0,SUMIF(ventes!$D$2:$D$563,ACCESSOIRES!$B55,ventes!I$2:I$563))-SUMIFS('mouvement interne'!$D:$D,'mouvement interne'!$C:$C,ACCESSOIRES!B55,'mouvement interne'!$E:$E,2)+SUMIFS('mouvement interne'!$D:$D,'mouvement interne'!$C:$C,ACCESSOIRES!B55,'mouvement interne'!$F:$F,2)</f>
        <v>0</v>
      </c>
      <c r="L55" s="11">
        <f>E55+IF($B55="",0,SUMIF(achats!$D$2:$D$599,ACCESSOIRES!$B55,achats!J$2:J$599))-IF($B55="",0,SUMIF(ventes!$D$2:$D$563,ACCESSOIRES!$B55,ventes!J$2:J$563))-SUMIFS('mouvement interne'!$D:$D,'mouvement interne'!$C:$C,ACCESSOIRES!B55,'mouvement interne'!$E:$E,3)+SUMIFS('mouvement interne'!$D:$D,'mouvement interne'!$C:$C,ACCESSOIRES!B55,'mouvement interne'!$F:$F,3)</f>
        <v>0</v>
      </c>
      <c r="M55" s="11">
        <f>F55+IF($B55="",0,SUMIF(achats!$D$2:$D$599,ACCESSOIRES!$B55,achats!K$2:K$599))-IF($B55="",0,SUMIF(ventes!$D$2:$D$563,ACCESSOIRES!$B55,ventes!K$2:K$563))-SUMIFS('mouvement interne'!$D:$D,'mouvement interne'!$C:$C,ACCESSOIRES!B55,'mouvement interne'!$E:$E,4)+SUMIFS('mouvement interne'!$D:$D,'mouvement interne'!$C:$C,ACCESSOIRES!B55,'mouvement interne'!$F:$F,4)</f>
        <v>0</v>
      </c>
      <c r="N55" s="11">
        <f t="shared" si="1"/>
        <v>15</v>
      </c>
    </row>
    <row r="56" spans="1:15">
      <c r="A56" s="85"/>
      <c r="B56" s="3" t="str">
        <f>'mes donnees'!M56</f>
        <v>SUPPORT  P/CLIM</v>
      </c>
      <c r="C56" s="7">
        <v>35</v>
      </c>
      <c r="D56" s="7"/>
      <c r="E56" s="7"/>
      <c r="F56" s="7"/>
      <c r="G56" s="11">
        <f t="shared" si="0"/>
        <v>35</v>
      </c>
      <c r="H56" s="11">
        <f>IF(B56="",0,SUMIF(achats!$D$2:$D$599,ACCESSOIRES!B56,achats!$E$2:$E$599))</f>
        <v>0</v>
      </c>
      <c r="I56" s="11">
        <f>IF(B56="",0,SUMIF(ventes!$D$2:$D$563,ACCESSOIRES!B56,ventes!$E$2:$E$563))</f>
        <v>9</v>
      </c>
      <c r="J56" s="11">
        <f>C56+IF($B56="",0,SUMIF(achats!$D$2:$D$599,ACCESSOIRES!$B56,achats!H$2:H$599))-IF($B56="",0,SUMIF(ventes!$D$2:$D$563,ACCESSOIRES!$B56,ventes!H$2:H$563))-SUMIFS('mouvement interne'!$D:$D,'mouvement interne'!$C:$C,ACCESSOIRES!B56,'mouvement interne'!$E:$E,1)+SUMIFS('mouvement interne'!$D:$D,'mouvement interne'!$C:$C,ACCESSOIRES!B56,'mouvement interne'!$F:$F,1)</f>
        <v>26</v>
      </c>
      <c r="K56" s="11">
        <f>D56+IF($B56="",0,SUMIF(achats!$D$2:$D$599,ACCESSOIRES!$B56,achats!I$2:I$599))-IF($B56="",0,SUMIF(ventes!$D$2:$D$563,ACCESSOIRES!$B56,ventes!I$2:I$563))-SUMIFS('mouvement interne'!$D:$D,'mouvement interne'!$C:$C,ACCESSOIRES!B56,'mouvement interne'!$E:$E,2)+SUMIFS('mouvement interne'!$D:$D,'mouvement interne'!$C:$C,ACCESSOIRES!B56,'mouvement interne'!$F:$F,2)</f>
        <v>0</v>
      </c>
      <c r="L56" s="11">
        <f>E56+IF($B56="",0,SUMIF(achats!$D$2:$D$599,ACCESSOIRES!$B56,achats!J$2:J$599))-IF($B56="",0,SUMIF(ventes!$D$2:$D$563,ACCESSOIRES!$B56,ventes!J$2:J$563))-SUMIFS('mouvement interne'!$D:$D,'mouvement interne'!$C:$C,ACCESSOIRES!B56,'mouvement interne'!$E:$E,3)+SUMIFS('mouvement interne'!$D:$D,'mouvement interne'!$C:$C,ACCESSOIRES!B56,'mouvement interne'!$F:$F,3)</f>
        <v>0</v>
      </c>
      <c r="M56" s="11">
        <f>F56+IF($B56="",0,SUMIF(achats!$D$2:$D$599,ACCESSOIRES!$B56,achats!K$2:K$599))-IF($B56="",0,SUMIF(ventes!$D$2:$D$563,ACCESSOIRES!$B56,ventes!K$2:K$563))-SUMIFS('mouvement interne'!$D:$D,'mouvement interne'!$C:$C,ACCESSOIRES!B56,'mouvement interne'!$E:$E,4)+SUMIFS('mouvement interne'!$D:$D,'mouvement interne'!$C:$C,ACCESSOIRES!B56,'mouvement interne'!$F:$F,4)</f>
        <v>0</v>
      </c>
      <c r="N56" s="11">
        <f t="shared" si="1"/>
        <v>26</v>
      </c>
    </row>
    <row r="57" spans="1:15">
      <c r="A57" s="85"/>
      <c r="B57" s="3" t="str">
        <f>'mes donnees'!M57</f>
        <v>SUPPORT G/CLIM</v>
      </c>
      <c r="C57" s="7">
        <v>16</v>
      </c>
      <c r="D57" s="7"/>
      <c r="E57" s="7"/>
      <c r="F57" s="7"/>
      <c r="G57" s="11">
        <f t="shared" si="0"/>
        <v>16</v>
      </c>
      <c r="H57" s="11">
        <f>IF(B57="",0,SUMIF(achats!$D$2:$D$599,ACCESSOIRES!B57,achats!$E$2:$E$599))</f>
        <v>0</v>
      </c>
      <c r="I57" s="11">
        <f>IF(B57="",0,SUMIF(ventes!$D$2:$D$563,ACCESSOIRES!B57,ventes!$E$2:$E$563))</f>
        <v>5</v>
      </c>
      <c r="J57" s="11">
        <f>C57+IF($B57="",0,SUMIF(achats!$D$2:$D$599,ACCESSOIRES!$B57,achats!H$2:H$599))-IF($B57="",0,SUMIF(ventes!$D$2:$D$563,ACCESSOIRES!$B57,ventes!H$2:H$563))-SUMIFS('mouvement interne'!$D:$D,'mouvement interne'!$C:$C,ACCESSOIRES!B57,'mouvement interne'!$E:$E,1)+SUMIFS('mouvement interne'!$D:$D,'mouvement interne'!$C:$C,ACCESSOIRES!B57,'mouvement interne'!$F:$F,1)</f>
        <v>11</v>
      </c>
      <c r="K57" s="11">
        <f>D57+IF($B57="",0,SUMIF(achats!$D$2:$D$599,ACCESSOIRES!$B57,achats!I$2:I$599))-IF($B57="",0,SUMIF(ventes!$D$2:$D$563,ACCESSOIRES!$B57,ventes!I$2:I$563))-SUMIFS('mouvement interne'!$D:$D,'mouvement interne'!$C:$C,ACCESSOIRES!B57,'mouvement interne'!$E:$E,2)+SUMIFS('mouvement interne'!$D:$D,'mouvement interne'!$C:$C,ACCESSOIRES!B57,'mouvement interne'!$F:$F,2)</f>
        <v>0</v>
      </c>
      <c r="L57" s="11">
        <f>E57+IF($B57="",0,SUMIF(achats!$D$2:$D$599,ACCESSOIRES!$B57,achats!J$2:J$599))-IF($B57="",0,SUMIF(ventes!$D$2:$D$563,ACCESSOIRES!$B57,ventes!J$2:J$563))-SUMIFS('mouvement interne'!$D:$D,'mouvement interne'!$C:$C,ACCESSOIRES!B57,'mouvement interne'!$E:$E,3)+SUMIFS('mouvement interne'!$D:$D,'mouvement interne'!$C:$C,ACCESSOIRES!B57,'mouvement interne'!$F:$F,3)</f>
        <v>0</v>
      </c>
      <c r="M57" s="11">
        <f>F57+IF($B57="",0,SUMIF(achats!$D$2:$D$599,ACCESSOIRES!$B57,achats!K$2:K$599))-IF($B57="",0,SUMIF(ventes!$D$2:$D$563,ACCESSOIRES!$B57,ventes!K$2:K$563))-SUMIFS('mouvement interne'!$D:$D,'mouvement interne'!$C:$C,ACCESSOIRES!B57,'mouvement interne'!$E:$E,4)+SUMIFS('mouvement interne'!$D:$D,'mouvement interne'!$C:$C,ACCESSOIRES!B57,'mouvement interne'!$F:$F,4)</f>
        <v>0</v>
      </c>
      <c r="N57" s="11">
        <f t="shared" si="1"/>
        <v>11</v>
      </c>
    </row>
    <row r="58" spans="1:15">
      <c r="A58" s="85"/>
      <c r="B58" s="3" t="str">
        <f>'mes donnees'!M58</f>
        <v>WIS 12 ABGNX / ZN</v>
      </c>
      <c r="C58" s="7"/>
      <c r="D58" s="7"/>
      <c r="E58" s="7"/>
      <c r="F58" s="7"/>
      <c r="G58" s="11">
        <f t="shared" si="0"/>
        <v>0</v>
      </c>
      <c r="H58" s="11">
        <f>IF(B58="",0,SUMIF(achats!$D$2:$D$599,ACCESSOIRES!B58,achats!$E$2:$E$599))</f>
        <v>0</v>
      </c>
      <c r="I58" s="11">
        <f>IF(B58="",0,SUMIF(ventes!$D$2:$D$563,ACCESSOIRES!B58,ventes!$E$2:$E$563))</f>
        <v>0</v>
      </c>
      <c r="J58" s="11">
        <f>C58+IF($B58="",0,SUMIF(achats!$D$2:$D$599,ACCESSOIRES!$B58,achats!H$2:H$599))-IF($B58="",0,SUMIF(ventes!$D$2:$D$563,ACCESSOIRES!$B58,ventes!H$2:H$563))-SUMIFS('mouvement interne'!$D:$D,'mouvement interne'!$C:$C,ACCESSOIRES!B58,'mouvement interne'!$E:$E,1)+SUMIFS('mouvement interne'!$D:$D,'mouvement interne'!$C:$C,ACCESSOIRES!B58,'mouvement interne'!$F:$F,1)</f>
        <v>0</v>
      </c>
      <c r="K58" s="11">
        <f>D58+IF($B58="",0,SUMIF(achats!$D$2:$D$599,ACCESSOIRES!$B58,achats!I$2:I$599))-IF($B58="",0,SUMIF(ventes!$D$2:$D$563,ACCESSOIRES!$B58,ventes!I$2:I$563))-SUMIFS('mouvement interne'!$D:$D,'mouvement interne'!$C:$C,ACCESSOIRES!B58,'mouvement interne'!$E:$E,2)+SUMIFS('mouvement interne'!$D:$D,'mouvement interne'!$C:$C,ACCESSOIRES!B58,'mouvement interne'!$F:$F,2)</f>
        <v>0</v>
      </c>
      <c r="L58" s="11">
        <f>E58+IF($B58="",0,SUMIF(achats!$D$2:$D$599,ACCESSOIRES!$B58,achats!J$2:J$599))-IF($B58="",0,SUMIF(ventes!$D$2:$D$563,ACCESSOIRES!$B58,ventes!J$2:J$563))-SUMIFS('mouvement interne'!$D:$D,'mouvement interne'!$C:$C,ACCESSOIRES!B58,'mouvement interne'!$E:$E,3)+SUMIFS('mouvement interne'!$D:$D,'mouvement interne'!$C:$C,ACCESSOIRES!B58,'mouvement interne'!$F:$F,3)</f>
        <v>0</v>
      </c>
      <c r="M58" s="11">
        <f>F58+IF($B58="",0,SUMIF(achats!$D$2:$D$599,ACCESSOIRES!$B58,achats!K$2:K$599))-IF($B58="",0,SUMIF(ventes!$D$2:$D$563,ACCESSOIRES!$B58,ventes!K$2:K$563))-SUMIFS('mouvement interne'!$D:$D,'mouvement interne'!$C:$C,ACCESSOIRES!B58,'mouvement interne'!$E:$E,4)+SUMIFS('mouvement interne'!$D:$D,'mouvement interne'!$C:$C,ACCESSOIRES!B58,'mouvement interne'!$F:$F,4)</f>
        <v>0</v>
      </c>
      <c r="N58" s="11">
        <f t="shared" si="1"/>
        <v>0</v>
      </c>
    </row>
    <row r="59" spans="1:15">
      <c r="A59" s="95"/>
      <c r="B59" s="96">
        <f>'mes donnees'!M59</f>
        <v>0</v>
      </c>
      <c r="C59" s="57"/>
      <c r="D59" s="57"/>
      <c r="E59" s="57"/>
      <c r="F59" s="57"/>
      <c r="G59" s="63">
        <f>SUM(C59:F59)</f>
        <v>0</v>
      </c>
      <c r="H59" s="63">
        <f>IF(B59="",0,SUMIF(achats!$D$2:$D$599,ACCESSOIRES!B59,achats!$E$2:$E$599))</f>
        <v>0</v>
      </c>
      <c r="I59" s="63">
        <f>IF(B59="",0,SUMIF(ventes!$D$2:$D$563,ACCESSOIRES!B59,ventes!$E$2:$E$563))</f>
        <v>0</v>
      </c>
      <c r="J59" s="63">
        <f>C59+IF($B59="",0,SUMIF(achats!$D$2:$D$599,ACCESSOIRES!$B59,achats!H$2:H$599))-IF($B59="",0,SUMIF(ventes!$D$2:$D$563,ACCESSOIRES!$B59,ventes!H$2:H$563))-SUMIFS('mouvement interne'!$D:$D,'mouvement interne'!$C:$C,ACCESSOIRES!B59,'mouvement interne'!$E:$E,1)+SUMIFS('mouvement interne'!$D:$D,'mouvement interne'!$C:$C,ACCESSOIRES!B59,'mouvement interne'!$F:$F,1)</f>
        <v>0</v>
      </c>
      <c r="K59" s="63">
        <f>D59+IF($B59="",0,SUMIF(achats!$D$2:$D$599,ACCESSOIRES!$B59,achats!I$2:I$599))-IF($B59="",0,SUMIF(ventes!$D$2:$D$563,ACCESSOIRES!$B59,ventes!I$2:I$563))-SUMIFS('mouvement interne'!$D:$D,'mouvement interne'!$C:$C,ACCESSOIRES!B59,'mouvement interne'!$E:$E,2)+SUMIFS('mouvement interne'!$D:$D,'mouvement interne'!$C:$C,ACCESSOIRES!B59,'mouvement interne'!$F:$F,2)</f>
        <v>0</v>
      </c>
      <c r="L59" s="63">
        <f>E59+IF($B59="",0,SUMIF(achats!$D$2:$D$599,ACCESSOIRES!$B59,achats!J$2:J$599))-IF($B59="",0,SUMIF(ventes!$D$2:$D$563,ACCESSOIRES!$B59,ventes!J$2:J$563))-SUMIFS('mouvement interne'!$D:$D,'mouvement interne'!$C:$C,ACCESSOIRES!B59,'mouvement interne'!$E:$E,3)+SUMIFS('mouvement interne'!$D:$D,'mouvement interne'!$C:$C,ACCESSOIRES!B59,'mouvement interne'!$F:$F,3)</f>
        <v>0</v>
      </c>
      <c r="M59" s="63">
        <f>F59+IF($B59="",0,SUMIF(achats!$D$2:$D$599,ACCESSOIRES!$B59,achats!K$2:K$599))-IF($B59="",0,SUMIF(ventes!$D$2:$D$563,ACCESSOIRES!$B59,ventes!K$2:K$563))-SUMIFS('mouvement interne'!$D:$D,'mouvement interne'!$C:$C,ACCESSOIRES!B59,'mouvement interne'!$E:$E,4)+SUMIFS('mouvement interne'!$D:$D,'mouvement interne'!$C:$C,ACCESSOIRES!B59,'mouvement interne'!$F:$F,4)</f>
        <v>0</v>
      </c>
      <c r="N59" s="63">
        <f>SUM(J59:M59)</f>
        <v>0</v>
      </c>
      <c r="O59" s="43"/>
    </row>
  </sheetData>
  <conditionalFormatting sqref="I2:I59">
    <cfRule type="expression" dxfId="284" priority="7">
      <formula>I2=0</formula>
    </cfRule>
  </conditionalFormatting>
  <conditionalFormatting sqref="J2:N59">
    <cfRule type="cellIs" dxfId="283" priority="1" operator="lessThan">
      <formula>0</formula>
    </cfRule>
    <cfRule type="cellIs" dxfId="282" priority="2" operator="greaterThan">
      <formula>0</formula>
    </cfRule>
  </conditionalFormatting>
  <conditionalFormatting sqref="B2:B59">
    <cfRule type="duplicateValues" dxfId="281" priority="17"/>
  </conditionalFormatting>
  <conditionalFormatting sqref="B2:B366">
    <cfRule type="duplicateValues" dxfId="280" priority="18"/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N27"/>
  <sheetViews>
    <sheetView topLeftCell="G1" workbookViewId="0">
      <selection activeCell="O1" sqref="O1:O1048576"/>
    </sheetView>
  </sheetViews>
  <sheetFormatPr baseColWidth="10" defaultRowHeight="15"/>
  <cols>
    <col min="1" max="1" width="14.28515625" bestFit="1" customWidth="1"/>
    <col min="2" max="2" width="14.85546875" bestFit="1" customWidth="1"/>
    <col min="3" max="3" width="19.85546875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6.5703125" customWidth="1"/>
    <col min="11" max="11" width="13.140625" customWidth="1"/>
    <col min="12" max="12" width="12.28515625" customWidth="1"/>
    <col min="13" max="13" width="13.7109375" bestFit="1" customWidth="1"/>
    <col min="14" max="14" width="16.7109375" bestFit="1" customWidth="1"/>
  </cols>
  <sheetData>
    <row r="1" spans="1:14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45"/>
      <c r="B2" s="46" t="str">
        <f>'mes donnees'!F2</f>
        <v>DMS300TRS</v>
      </c>
      <c r="C2" s="4"/>
      <c r="D2" s="1"/>
      <c r="E2" s="1"/>
      <c r="F2" s="1"/>
      <c r="G2" s="11">
        <f>SUM(C2:F2)</f>
        <v>0</v>
      </c>
      <c r="H2" s="11">
        <f>IF(B2="",0,SUMIF(achats!$D$2:$D$599,MLetLV!B2,achats!$E$2:$E$599))</f>
        <v>0</v>
      </c>
      <c r="I2" s="11">
        <f>IF(B2="",0,SUMIF(ventes!$D$2:$D$563,MLetLV!B2,ventes!$E$2:$E$563))</f>
        <v>0</v>
      </c>
      <c r="J2" s="11">
        <f>C2+IF($B2="",0,SUMIF(achats!$D$2:$D$599,MLetLV!$B2,achats!H$2:H$599))-IF($B2="",0,SUMIF(ventes!$D$2:$D$563,MLetLV!$B2,ventes!H$2:H$563))-SUMIFS('mouvement interne'!$D:$D,'mouvement interne'!$C:$C,MLetLV!B2,'mouvement interne'!$E:$E,1)+SUMIFS('mouvement interne'!$D:$D,'mouvement interne'!$C:$C,MLetLV!B2,'mouvement interne'!$F:$F,1)</f>
        <v>0</v>
      </c>
      <c r="K2" s="11">
        <f>D2+IF($B2="",0,SUMIF(achats!$D$2:$D$599,MLetLV!$B2,achats!I$2:I$599))-IF($B2="",0,SUMIF(ventes!$D$2:$D$563,MLetLV!$B2,ventes!I$2:I$563))-SUMIFS('mouvement interne'!$D:$D,'mouvement interne'!$C:$C,MLetLV!B2,'mouvement interne'!$E:$E,2)+SUMIFS('mouvement interne'!$D:$D,'mouvement interne'!$C:$C,MLetLV!B2,'mouvement interne'!$F:$F,2)</f>
        <v>0</v>
      </c>
      <c r="L2" s="11">
        <f>E2+IF($B2="",0,SUMIF(achats!$D$2:$D$599,MLetLV!$B2,achats!J$2:J$599))-IF($B2="",0,SUMIF(ventes!$D$2:$D$563,MLetLV!$B2,ventes!J$2:J$563))-SUMIFS('mouvement interne'!$D:$D,'mouvement interne'!$C:$C,MLetLV!B2,'mouvement interne'!$E:$E,3)+SUMIFS('mouvement interne'!$D:$D,'mouvement interne'!$C:$C,MLetLV!B2,'mouvement interne'!$F:$F,3)</f>
        <v>0</v>
      </c>
      <c r="M2" s="11">
        <f>F2+IF($B2="",0,SUMIF(achats!$D$2:$D$599,MLetLV!$B2,achats!K$2:K$599))-IF($B2="",0,SUMIF(ventes!$D$2:$D$563,MLetLV!$B2,ventes!K$2:K$563))-SUMIFS('mouvement interne'!$D:$D,'mouvement interne'!$C:$C,MLetLV!B2,'mouvement interne'!$E:$E,4)+SUMIFS('mouvement interne'!$D:$D,'mouvement interne'!$C:$C,MLetLV!B2,'mouvement interne'!$F:$F,4)</f>
        <v>0</v>
      </c>
      <c r="N2" s="11">
        <f>SUM(J2:M2)</f>
        <v>0</v>
      </c>
    </row>
    <row r="3" spans="1:14">
      <c r="A3" s="45"/>
      <c r="B3" s="46" t="str">
        <f>'mes donnees'!F3</f>
        <v>DMS300TRW</v>
      </c>
      <c r="C3" s="4"/>
      <c r="D3" s="1"/>
      <c r="E3" s="1"/>
      <c r="F3" s="1"/>
      <c r="G3" s="11">
        <f t="shared" ref="G3:G26" si="0">SUM(C3:F3)</f>
        <v>0</v>
      </c>
      <c r="H3" s="11">
        <f>IF(B3="",0,SUMIF(achats!$D$2:$D$599,MLetLV!B3,achats!$E$2:$E$599))</f>
        <v>0</v>
      </c>
      <c r="I3" s="11">
        <f>IF(B3="",0,SUMIF(ventes!$D$2:$D$563,MLetLV!B3,ventes!$E$2:$E$563))</f>
        <v>0</v>
      </c>
      <c r="J3" s="11">
        <f>C3+IF($B3="",0,SUMIF(achats!$D$2:$D$599,MLetLV!$B3,achats!H$2:H$599))-IF($B3="",0,SUMIF(ventes!$D$2:$D$563,MLetLV!$B3,ventes!H$2:H$563))-SUMIFS('mouvement interne'!$D:$D,'mouvement interne'!$C:$C,MLetLV!B3,'mouvement interne'!$E:$E,1)+SUMIFS('mouvement interne'!$D:$D,'mouvement interne'!$C:$C,MLetLV!B3,'mouvement interne'!$F:$F,1)</f>
        <v>0</v>
      </c>
      <c r="K3" s="11">
        <f>D3+IF($B3="",0,SUMIF(achats!$D$2:$D$599,MLetLV!$B3,achats!I$2:I$599))-IF($B3="",0,SUMIF(ventes!$D$2:$D$563,MLetLV!$B3,ventes!I$2:I$563))-SUMIFS('mouvement interne'!$D:$D,'mouvement interne'!$C:$C,MLetLV!B3,'mouvement interne'!$E:$E,2)+SUMIFS('mouvement interne'!$D:$D,'mouvement interne'!$C:$C,MLetLV!B3,'mouvement interne'!$F:$F,2)</f>
        <v>0</v>
      </c>
      <c r="L3" s="11">
        <f>E3+IF($B3="",0,SUMIF(achats!$D$2:$D$599,MLetLV!$B3,achats!J$2:J$599))-IF($B3="",0,SUMIF(ventes!$D$2:$D$563,MLetLV!$B3,ventes!J$2:J$563))-SUMIFS('mouvement interne'!$D:$D,'mouvement interne'!$C:$C,MLetLV!B3,'mouvement interne'!$E:$E,3)+SUMIFS('mouvement interne'!$D:$D,'mouvement interne'!$C:$C,MLetLV!B3,'mouvement interne'!$F:$F,3)</f>
        <v>0</v>
      </c>
      <c r="M3" s="11">
        <f>F3+IF($B3="",0,SUMIF(achats!$D$2:$D$599,MLetLV!$B3,achats!K$2:K$599))-IF($B3="",0,SUMIF(ventes!$D$2:$D$563,MLetLV!$B3,ventes!K$2:K$563))-SUMIFS('mouvement interne'!$D:$D,'mouvement interne'!$C:$C,MLetLV!B3,'mouvement interne'!$E:$E,4)+SUMIFS('mouvement interne'!$D:$D,'mouvement interne'!$C:$C,MLetLV!B3,'mouvement interne'!$F:$F,4)</f>
        <v>0</v>
      </c>
      <c r="N3" s="11">
        <f t="shared" ref="N3:N26" si="1">SUM(J3:M3)</f>
        <v>0</v>
      </c>
    </row>
    <row r="4" spans="1:14">
      <c r="A4" s="45"/>
      <c r="B4" s="46" t="str">
        <f>'mes donnees'!F4</f>
        <v>DW-FN320T</v>
      </c>
      <c r="C4" s="4">
        <v>6</v>
      </c>
      <c r="D4" s="1"/>
      <c r="E4" s="1"/>
      <c r="F4" s="1"/>
      <c r="G4" s="11">
        <f t="shared" si="0"/>
        <v>6</v>
      </c>
      <c r="H4" s="11">
        <f>IF(B4="",0,SUMIF(achats!$D$2:$D$599,MLetLV!B4,achats!$E$2:$E$599))</f>
        <v>0</v>
      </c>
      <c r="I4" s="11">
        <f>IF(B4="",0,SUMIF(ventes!$D$2:$D$563,MLetLV!B4,ventes!$E$2:$E$563))</f>
        <v>3</v>
      </c>
      <c r="J4" s="11">
        <f>C4+IF($B4="",0,SUMIF(achats!$D$2:$D$599,MLetLV!$B4,achats!H$2:H$599))-IF($B4="",0,SUMIF(ventes!$D$2:$D$563,MLetLV!$B4,ventes!H$2:H$563))-SUMIFS('mouvement interne'!$D:$D,'mouvement interne'!$C:$C,MLetLV!B4,'mouvement interne'!$E:$E,1)+SUMIFS('mouvement interne'!$D:$D,'mouvement interne'!$C:$C,MLetLV!B4,'mouvement interne'!$F:$F,1)</f>
        <v>3</v>
      </c>
      <c r="K4" s="11">
        <f>D4+IF($B4="",0,SUMIF(achats!$D$2:$D$599,MLetLV!$B4,achats!I$2:I$599))-IF($B4="",0,SUMIF(ventes!$D$2:$D$563,MLetLV!$B4,ventes!I$2:I$563))-SUMIFS('mouvement interne'!$D:$D,'mouvement interne'!$C:$C,MLetLV!B4,'mouvement interne'!$E:$E,2)+SUMIFS('mouvement interne'!$D:$D,'mouvement interne'!$C:$C,MLetLV!B4,'mouvement interne'!$F:$F,2)</f>
        <v>0</v>
      </c>
      <c r="L4" s="11">
        <f>E4+IF($B4="",0,SUMIF(achats!$D$2:$D$599,MLetLV!$B4,achats!J$2:J$599))-IF($B4="",0,SUMIF(ventes!$D$2:$D$563,MLetLV!$B4,ventes!J$2:J$563))-SUMIFS('mouvement interne'!$D:$D,'mouvement interne'!$C:$C,MLetLV!B4,'mouvement interne'!$E:$E,3)+SUMIFS('mouvement interne'!$D:$D,'mouvement interne'!$C:$C,MLetLV!B4,'mouvement interne'!$F:$F,3)</f>
        <v>0</v>
      </c>
      <c r="M4" s="11">
        <f>F4+IF($B4="",0,SUMIF(achats!$D$2:$D$599,MLetLV!$B4,achats!K$2:K$599))-IF($B4="",0,SUMIF(ventes!$D$2:$D$563,MLetLV!$B4,ventes!K$2:K$563))-SUMIFS('mouvement interne'!$D:$D,'mouvement interne'!$C:$C,MLetLV!B4,'mouvement interne'!$E:$E,4)+SUMIFS('mouvement interne'!$D:$D,'mouvement interne'!$C:$C,MLetLV!B4,'mouvement interne'!$F:$F,4)</f>
        <v>0</v>
      </c>
      <c r="N4" s="11">
        <f t="shared" si="1"/>
        <v>3</v>
      </c>
    </row>
    <row r="5" spans="1:14">
      <c r="A5" s="45"/>
      <c r="B5" s="46" t="str">
        <f>'mes donnees'!F5</f>
        <v>DW-FN320W</v>
      </c>
      <c r="C5" s="4">
        <v>6</v>
      </c>
      <c r="D5" s="1"/>
      <c r="E5" s="1"/>
      <c r="F5" s="1">
        <v>1</v>
      </c>
      <c r="G5" s="11">
        <f t="shared" si="0"/>
        <v>7</v>
      </c>
      <c r="H5" s="11">
        <f>IF(B5="",0,SUMIF(achats!$D$2:$D$599,MLetLV!B5,achats!$E$2:$E$599))</f>
        <v>0</v>
      </c>
      <c r="I5" s="11">
        <f>IF(B5="",0,SUMIF(ventes!$D$2:$D$563,MLetLV!B5,ventes!$E$2:$E$563))</f>
        <v>1</v>
      </c>
      <c r="J5" s="11">
        <f>C5+IF($B5="",0,SUMIF(achats!$D$2:$D$599,MLetLV!$B5,achats!H$2:H$599))-IF($B5="",0,SUMIF(ventes!$D$2:$D$563,MLetLV!$B5,ventes!H$2:H$563))-SUMIFS('mouvement interne'!$D:$D,'mouvement interne'!$C:$C,MLetLV!B5,'mouvement interne'!$E:$E,1)+SUMIFS('mouvement interne'!$D:$D,'mouvement interne'!$C:$C,MLetLV!B5,'mouvement interne'!$F:$F,1)</f>
        <v>5</v>
      </c>
      <c r="K5" s="11">
        <f>D5+IF($B5="",0,SUMIF(achats!$D$2:$D$599,MLetLV!$B5,achats!I$2:I$599))-IF($B5="",0,SUMIF(ventes!$D$2:$D$563,MLetLV!$B5,ventes!I$2:I$563))-SUMIFS('mouvement interne'!$D:$D,'mouvement interne'!$C:$C,MLetLV!B5,'mouvement interne'!$E:$E,2)+SUMIFS('mouvement interne'!$D:$D,'mouvement interne'!$C:$C,MLetLV!B5,'mouvement interne'!$F:$F,2)</f>
        <v>0</v>
      </c>
      <c r="L5" s="11">
        <f>E5+IF($B5="",0,SUMIF(achats!$D$2:$D$599,MLetLV!$B5,achats!J$2:J$599))-IF($B5="",0,SUMIF(ventes!$D$2:$D$563,MLetLV!$B5,ventes!J$2:J$563))-SUMIFS('mouvement interne'!$D:$D,'mouvement interne'!$C:$C,MLetLV!B5,'mouvement interne'!$E:$E,3)+SUMIFS('mouvement interne'!$D:$D,'mouvement interne'!$C:$C,MLetLV!B5,'mouvement interne'!$F:$F,3)</f>
        <v>0</v>
      </c>
      <c r="M5" s="11">
        <f>F5+IF($B5="",0,SUMIF(achats!$D$2:$D$599,MLetLV!$B5,achats!K$2:K$599))-IF($B5="",0,SUMIF(ventes!$D$2:$D$563,MLetLV!$B5,ventes!K$2:K$563))-SUMIFS('mouvement interne'!$D:$D,'mouvement interne'!$C:$C,MLetLV!B5,'mouvement interne'!$E:$E,4)+SUMIFS('mouvement interne'!$D:$D,'mouvement interne'!$C:$C,MLetLV!B5,'mouvement interne'!$F:$F,4)</f>
        <v>1</v>
      </c>
      <c r="N5" s="11">
        <f t="shared" si="1"/>
        <v>6</v>
      </c>
    </row>
    <row r="6" spans="1:14">
      <c r="A6" s="45"/>
      <c r="B6" s="46" t="str">
        <f>'mes donnees'!F6</f>
        <v>WD-0894W8N</v>
      </c>
      <c r="C6" s="4"/>
      <c r="D6" s="1"/>
      <c r="E6" s="1"/>
      <c r="F6" s="1"/>
      <c r="G6" s="11">
        <f t="shared" si="0"/>
        <v>0</v>
      </c>
      <c r="H6" s="11">
        <f>IF(B6="",0,SUMIF(achats!$D$2:$D$599,MLetLV!B6,achats!$E$2:$E$599))</f>
        <v>0</v>
      </c>
      <c r="I6" s="11">
        <f>IF(B6="",0,SUMIF(ventes!$D$2:$D$563,MLetLV!B6,ventes!$E$2:$E$563))</f>
        <v>0</v>
      </c>
      <c r="J6" s="11">
        <f>C6+IF($B6="",0,SUMIF(achats!$D$2:$D$599,MLetLV!$B6,achats!H$2:H$599))-IF($B6="",0,SUMIF(ventes!$D$2:$D$563,MLetLV!$B6,ventes!H$2:H$563))-SUMIFS('mouvement interne'!$D:$D,'mouvement interne'!$C:$C,MLetLV!B6,'mouvement interne'!$E:$E,1)+SUMIFS('mouvement interne'!$D:$D,'mouvement interne'!$C:$C,MLetLV!B6,'mouvement interne'!$F:$F,1)</f>
        <v>0</v>
      </c>
      <c r="K6" s="11">
        <f>D6+IF($B6="",0,SUMIF(achats!$D$2:$D$599,MLetLV!$B6,achats!I$2:I$599))-IF($B6="",0,SUMIF(ventes!$D$2:$D$563,MLetLV!$B6,ventes!I$2:I$563))-SUMIFS('mouvement interne'!$D:$D,'mouvement interne'!$C:$C,MLetLV!B6,'mouvement interne'!$E:$E,2)+SUMIFS('mouvement interne'!$D:$D,'mouvement interne'!$C:$C,MLetLV!B6,'mouvement interne'!$F:$F,2)</f>
        <v>0</v>
      </c>
      <c r="L6" s="11">
        <f>E6+IF($B6="",0,SUMIF(achats!$D$2:$D$599,MLetLV!$B6,achats!J$2:J$599))-IF($B6="",0,SUMIF(ventes!$D$2:$D$563,MLetLV!$B6,ventes!J$2:J$563))-SUMIFS('mouvement interne'!$D:$D,'mouvement interne'!$C:$C,MLetLV!B6,'mouvement interne'!$E:$E,3)+SUMIFS('mouvement interne'!$D:$D,'mouvement interne'!$C:$C,MLetLV!B6,'mouvement interne'!$F:$F,3)</f>
        <v>0</v>
      </c>
      <c r="M6" s="11">
        <f>F6+IF($B6="",0,SUMIF(achats!$D$2:$D$599,MLetLV!$B6,achats!K$2:K$599))-IF($B6="",0,SUMIF(ventes!$D$2:$D$563,MLetLV!$B6,ventes!K$2:K$563))-SUMIFS('mouvement interne'!$D:$D,'mouvement interne'!$C:$C,MLetLV!B6,'mouvement interne'!$E:$E,4)+SUMIFS('mouvement interne'!$D:$D,'mouvement interne'!$C:$C,MLetLV!B6,'mouvement interne'!$F:$F,4)</f>
        <v>0</v>
      </c>
      <c r="N6" s="11">
        <f t="shared" si="1"/>
        <v>0</v>
      </c>
    </row>
    <row r="7" spans="1:14">
      <c r="A7" s="45"/>
      <c r="B7" s="46" t="str">
        <f>'mes donnees'!F7</f>
        <v>WD-7702R8C</v>
      </c>
      <c r="C7" s="4">
        <v>1</v>
      </c>
      <c r="D7" s="1"/>
      <c r="E7" s="1"/>
      <c r="F7" s="1"/>
      <c r="G7" s="11">
        <f t="shared" si="0"/>
        <v>1</v>
      </c>
      <c r="H7" s="11">
        <f>IF(B7="",0,SUMIF(achats!$D$2:$D$599,MLetLV!B7,achats!$E$2:$E$599))</f>
        <v>0</v>
      </c>
      <c r="I7" s="11">
        <f>IF(B7="",0,SUMIF(ventes!$D$2:$D$563,MLetLV!B7,ventes!$E$2:$E$563))</f>
        <v>0</v>
      </c>
      <c r="J7" s="11">
        <f>C7+IF($B7="",0,SUMIF(achats!$D$2:$D$599,MLetLV!$B7,achats!H$2:H$599))-IF($B7="",0,SUMIF(ventes!$D$2:$D$563,MLetLV!$B7,ventes!H$2:H$563))-SUMIFS('mouvement interne'!$D:$D,'mouvement interne'!$C:$C,MLetLV!B7,'mouvement interne'!$E:$E,1)+SUMIFS('mouvement interne'!$D:$D,'mouvement interne'!$C:$C,MLetLV!B7,'mouvement interne'!$F:$F,1)</f>
        <v>1</v>
      </c>
      <c r="K7" s="11">
        <f>D7+IF($B7="",0,SUMIF(achats!$D$2:$D$599,MLetLV!$B7,achats!I$2:I$599))-IF($B7="",0,SUMIF(ventes!$D$2:$D$563,MLetLV!$B7,ventes!I$2:I$563))-SUMIFS('mouvement interne'!$D:$D,'mouvement interne'!$C:$C,MLetLV!B7,'mouvement interne'!$E:$E,2)+SUMIFS('mouvement interne'!$D:$D,'mouvement interne'!$C:$C,MLetLV!B7,'mouvement interne'!$F:$F,2)</f>
        <v>0</v>
      </c>
      <c r="L7" s="11">
        <f>E7+IF($B7="",0,SUMIF(achats!$D$2:$D$599,MLetLV!$B7,achats!J$2:J$599))-IF($B7="",0,SUMIF(ventes!$D$2:$D$563,MLetLV!$B7,ventes!J$2:J$563))-SUMIFS('mouvement interne'!$D:$D,'mouvement interne'!$C:$C,MLetLV!B7,'mouvement interne'!$E:$E,3)+SUMIFS('mouvement interne'!$D:$D,'mouvement interne'!$C:$C,MLetLV!B7,'mouvement interne'!$F:$F,3)</f>
        <v>0</v>
      </c>
      <c r="M7" s="11">
        <f>F7+IF($B7="",0,SUMIF(achats!$D$2:$D$599,MLetLV!$B7,achats!K$2:K$599))-IF($B7="",0,SUMIF(ventes!$D$2:$D$563,MLetLV!$B7,ventes!K$2:K$563))-SUMIFS('mouvement interne'!$D:$D,'mouvement interne'!$C:$C,MLetLV!B7,'mouvement interne'!$E:$E,4)+SUMIFS('mouvement interne'!$D:$D,'mouvement interne'!$C:$C,MLetLV!B7,'mouvement interne'!$F:$F,4)</f>
        <v>0</v>
      </c>
      <c r="N7" s="11">
        <f t="shared" si="1"/>
        <v>1</v>
      </c>
    </row>
    <row r="8" spans="1:14">
      <c r="A8" s="45"/>
      <c r="B8" s="46" t="str">
        <f>'mes donnees'!F8</f>
        <v>WD-906U4SAGD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IF(B8="",0,SUMIF(achats!$D$2:$D$599,MLetLV!B8,achats!$E$2:$E$599))</f>
        <v>0</v>
      </c>
      <c r="I8" s="11">
        <f>IF(B8="",0,SUMIF(ventes!$D$2:$D$563,MLetLV!B8,ventes!$E$2:$E$563))</f>
        <v>1</v>
      </c>
      <c r="J8" s="11">
        <f>C8+IF($B8="",0,SUMIF(achats!$D$2:$D$599,MLetLV!$B8,achats!H$2:H$599))-IF($B8="",0,SUMIF(ventes!$D$2:$D$563,MLetLV!$B8,ventes!H$2:H$563))-SUMIFS('mouvement interne'!$D:$D,'mouvement interne'!$C:$C,MLetLV!B8,'mouvement interne'!$E:$E,1)+SUMIFS('mouvement interne'!$D:$D,'mouvement interne'!$C:$C,MLetLV!B8,'mouvement interne'!$F:$F,1)</f>
        <v>2</v>
      </c>
      <c r="K8" s="11">
        <f>D8+IF($B8="",0,SUMIF(achats!$D$2:$D$599,MLetLV!$B8,achats!I$2:I$599))-IF($B8="",0,SUMIF(ventes!$D$2:$D$563,MLetLV!$B8,ventes!I$2:I$563))-SUMIFS('mouvement interne'!$D:$D,'mouvement interne'!$C:$C,MLetLV!B8,'mouvement interne'!$E:$E,2)+SUMIFS('mouvement interne'!$D:$D,'mouvement interne'!$C:$C,MLetLV!B8,'mouvement interne'!$F:$F,2)</f>
        <v>0</v>
      </c>
      <c r="L8" s="11">
        <f>E8+IF($B8="",0,SUMIF(achats!$D$2:$D$599,MLetLV!$B8,achats!J$2:J$599))-IF($B8="",0,SUMIF(ventes!$D$2:$D$563,MLetLV!$B8,ventes!J$2:J$563))-SUMIFS('mouvement interne'!$D:$D,'mouvement interne'!$C:$C,MLetLV!B8,'mouvement interne'!$E:$E,3)+SUMIFS('mouvement interne'!$D:$D,'mouvement interne'!$C:$C,MLetLV!B8,'mouvement interne'!$F:$F,3)</f>
        <v>0</v>
      </c>
      <c r="M8" s="11">
        <f>F8+IF($B8="",0,SUMIF(achats!$D$2:$D$599,MLetLV!$B8,achats!K$2:K$599))-IF($B8="",0,SUMIF(ventes!$D$2:$D$563,MLetLV!$B8,ventes!K$2:K$563))-SUMIFS('mouvement interne'!$D:$D,'mouvement interne'!$C:$C,MLetLV!B8,'mouvement interne'!$E:$E,4)+SUMIFS('mouvement interne'!$D:$D,'mouvement interne'!$C:$C,MLetLV!B8,'mouvement interne'!$F:$F,4)</f>
        <v>0</v>
      </c>
      <c r="N8" s="11">
        <f t="shared" si="1"/>
        <v>2</v>
      </c>
    </row>
    <row r="9" spans="1:14">
      <c r="A9" s="45"/>
      <c r="B9" s="46" t="str">
        <f>'mes donnees'!F9</f>
        <v>WF -0692NCS</v>
      </c>
      <c r="C9" s="4">
        <v>1</v>
      </c>
      <c r="D9" s="1">
        <v>1</v>
      </c>
      <c r="E9" s="1"/>
      <c r="F9" s="1"/>
      <c r="G9" s="11">
        <f t="shared" si="0"/>
        <v>2</v>
      </c>
      <c r="H9" s="11">
        <f>IF(B9="",0,SUMIF(achats!$D$2:$D$599,MLetLV!B9,achats!$E$2:$E$599))</f>
        <v>0</v>
      </c>
      <c r="I9" s="11">
        <f>IF(B9="",0,SUMIF(ventes!$D$2:$D$563,MLetLV!B9,ventes!$E$2:$E$563))</f>
        <v>1</v>
      </c>
      <c r="J9" s="11">
        <f>C9+IF($B9="",0,SUMIF(achats!$D$2:$D$599,MLetLV!$B9,achats!H$2:H$599))-IF($B9="",0,SUMIF(ventes!$D$2:$D$563,MLetLV!$B9,ventes!H$2:H$563))-SUMIFS('mouvement interne'!$D:$D,'mouvement interne'!$C:$C,MLetLV!B9,'mouvement interne'!$E:$E,1)+SUMIFS('mouvement interne'!$D:$D,'mouvement interne'!$C:$C,MLetLV!B9,'mouvement interne'!$F:$F,1)</f>
        <v>0</v>
      </c>
      <c r="K9" s="11">
        <f>D9+IF($B9="",0,SUMIF(achats!$D$2:$D$599,MLetLV!$B9,achats!I$2:I$599))-IF($B9="",0,SUMIF(ventes!$D$2:$D$563,MLetLV!$B9,ventes!I$2:I$563))-SUMIFS('mouvement interne'!$D:$D,'mouvement interne'!$C:$C,MLetLV!B9,'mouvement interne'!$E:$E,2)+SUMIFS('mouvement interne'!$D:$D,'mouvement interne'!$C:$C,MLetLV!B9,'mouvement interne'!$F:$F,2)</f>
        <v>1</v>
      </c>
      <c r="L9" s="11">
        <f>E9+IF($B9="",0,SUMIF(achats!$D$2:$D$599,MLetLV!$B9,achats!J$2:J$599))-IF($B9="",0,SUMIF(ventes!$D$2:$D$563,MLetLV!$B9,ventes!J$2:J$563))-SUMIFS('mouvement interne'!$D:$D,'mouvement interne'!$C:$C,MLetLV!B9,'mouvement interne'!$E:$E,3)+SUMIFS('mouvement interne'!$D:$D,'mouvement interne'!$C:$C,MLetLV!B9,'mouvement interne'!$F:$F,3)</f>
        <v>0</v>
      </c>
      <c r="M9" s="11">
        <f>F9+IF($B9="",0,SUMIF(achats!$D$2:$D$599,MLetLV!$B9,achats!K$2:K$599))-IF($B9="",0,SUMIF(ventes!$D$2:$D$563,MLetLV!$B9,ventes!K$2:K$563))-SUMIFS('mouvement interne'!$D:$D,'mouvement interne'!$C:$C,MLetLV!B9,'mouvement interne'!$E:$E,4)+SUMIFS('mouvement interne'!$D:$D,'mouvement interne'!$C:$C,MLetLV!B9,'mouvement interne'!$F:$F,4)</f>
        <v>0</v>
      </c>
      <c r="N9" s="11">
        <f t="shared" si="1"/>
        <v>1</v>
      </c>
    </row>
    <row r="10" spans="1:14">
      <c r="A10" s="45"/>
      <c r="B10" s="46" t="str">
        <f>'mes donnees'!F10</f>
        <v>WF-0600NCS</v>
      </c>
      <c r="C10" s="4">
        <v>3</v>
      </c>
      <c r="D10" s="1"/>
      <c r="E10" s="1"/>
      <c r="F10" s="1"/>
      <c r="G10" s="11">
        <f t="shared" si="0"/>
        <v>3</v>
      </c>
      <c r="H10" s="11">
        <f>IF(B10="",0,SUMIF(achats!$D$2:$D$599,MLetLV!B10,achats!$E$2:$E$599))</f>
        <v>100</v>
      </c>
      <c r="I10" s="11">
        <f>IF(B10="",0,SUMIF(ventes!$D$2:$D$563,MLetLV!B10,ventes!$E$2:$E$563))</f>
        <v>103</v>
      </c>
      <c r="J10" s="11">
        <f>C10+IF($B10="",0,SUMIF(achats!$D$2:$D$599,MLetLV!$B10,achats!H$2:H$599))-IF($B10="",0,SUMIF(ventes!$D$2:$D$563,MLetLV!$B10,ventes!H$2:H$563))-SUMIFS('mouvement interne'!$D:$D,'mouvement interne'!$C:$C,MLetLV!B10,'mouvement interne'!$E:$E,1)+SUMIFS('mouvement interne'!$D:$D,'mouvement interne'!$C:$C,MLetLV!B10,'mouvement interne'!$F:$F,1)</f>
        <v>0</v>
      </c>
      <c r="K10" s="11">
        <f>D10+IF($B10="",0,SUMIF(achats!$D$2:$D$599,MLetLV!$B10,achats!I$2:I$599))-IF($B10="",0,SUMIF(ventes!$D$2:$D$563,MLetLV!$B10,ventes!I$2:I$563))-SUMIFS('mouvement interne'!$D:$D,'mouvement interne'!$C:$C,MLetLV!B10,'mouvement interne'!$E:$E,2)+SUMIFS('mouvement interne'!$D:$D,'mouvement interne'!$C:$C,MLetLV!B10,'mouvement interne'!$F:$F,2)</f>
        <v>0</v>
      </c>
      <c r="L10" s="11">
        <f>E10+IF($B10="",0,SUMIF(achats!$D$2:$D$599,MLetLV!$B10,achats!J$2:J$599))-IF($B10="",0,SUMIF(ventes!$D$2:$D$563,MLetLV!$B10,ventes!J$2:J$563))-SUMIFS('mouvement interne'!$D:$D,'mouvement interne'!$C:$C,MLetLV!B10,'mouvement interne'!$E:$E,3)+SUMIFS('mouvement interne'!$D:$D,'mouvement interne'!$C:$C,MLetLV!B10,'mouvement interne'!$F:$F,3)</f>
        <v>0</v>
      </c>
      <c r="M10" s="11">
        <f>F10+IF($B10="",0,SUMIF(achats!$D$2:$D$599,MLetLV!$B10,achats!K$2:K$599))-IF($B10="",0,SUMIF(ventes!$D$2:$D$563,MLetLV!$B10,ventes!K$2:K$563))-SUMIFS('mouvement interne'!$D:$D,'mouvement interne'!$C:$C,MLetLV!B10,'mouvement interne'!$E:$E,4)+SUMIFS('mouvement interne'!$D:$D,'mouvement interne'!$C:$C,MLetLV!B10,'mouvement interne'!$F:$F,4)</f>
        <v>0</v>
      </c>
      <c r="N10" s="11">
        <f t="shared" si="1"/>
        <v>0</v>
      </c>
    </row>
    <row r="11" spans="1:14">
      <c r="A11" s="45"/>
      <c r="B11" s="46" t="str">
        <f>'mes donnees'!F11</f>
        <v>WF-0690NXW</v>
      </c>
      <c r="C11" s="4"/>
      <c r="D11" s="1">
        <v>1</v>
      </c>
      <c r="E11" s="1"/>
      <c r="F11" s="1"/>
      <c r="G11" s="11">
        <f t="shared" si="0"/>
        <v>1</v>
      </c>
      <c r="H11" s="11">
        <f>IF(B11="",0,SUMIF(achats!$D$2:$D$599,MLetLV!B11,achats!$E$2:$E$599))</f>
        <v>0</v>
      </c>
      <c r="I11" s="11">
        <f>IF(B11="",0,SUMIF(ventes!$D$2:$D$563,MLetLV!B11,ventes!$E$2:$E$563))</f>
        <v>0</v>
      </c>
      <c r="J11" s="11">
        <f>C11+IF($B11="",0,SUMIF(achats!$D$2:$D$599,MLetLV!$B11,achats!H$2:H$599))-IF($B11="",0,SUMIF(ventes!$D$2:$D$563,MLetLV!$B11,ventes!H$2:H$563))-SUMIFS('mouvement interne'!$D:$D,'mouvement interne'!$C:$C,MLetLV!B11,'mouvement interne'!$E:$E,1)+SUMIFS('mouvement interne'!$D:$D,'mouvement interne'!$C:$C,MLetLV!B11,'mouvement interne'!$F:$F,1)</f>
        <v>0</v>
      </c>
      <c r="K11" s="11">
        <f>D11+IF($B11="",0,SUMIF(achats!$D$2:$D$599,MLetLV!$B11,achats!I$2:I$599))-IF($B11="",0,SUMIF(ventes!$D$2:$D$563,MLetLV!$B11,ventes!I$2:I$563))-SUMIFS('mouvement interne'!$D:$D,'mouvement interne'!$C:$C,MLetLV!B11,'mouvement interne'!$E:$E,2)+SUMIFS('mouvement interne'!$D:$D,'mouvement interne'!$C:$C,MLetLV!B11,'mouvement interne'!$F:$F,2)</f>
        <v>1</v>
      </c>
      <c r="L11" s="11">
        <f>E11+IF($B11="",0,SUMIF(achats!$D$2:$D$599,MLetLV!$B11,achats!J$2:J$599))-IF($B11="",0,SUMIF(ventes!$D$2:$D$563,MLetLV!$B11,ventes!J$2:J$563))-SUMIFS('mouvement interne'!$D:$D,'mouvement interne'!$C:$C,MLetLV!B11,'mouvement interne'!$E:$E,3)+SUMIFS('mouvement interne'!$D:$D,'mouvement interne'!$C:$C,MLetLV!B11,'mouvement interne'!$F:$F,3)</f>
        <v>0</v>
      </c>
      <c r="M11" s="11">
        <f>F11+IF($B11="",0,SUMIF(achats!$D$2:$D$599,MLetLV!$B11,achats!K$2:K$599))-IF($B11="",0,SUMIF(ventes!$D$2:$D$563,MLetLV!$B11,ventes!K$2:K$563))-SUMIFS('mouvement interne'!$D:$D,'mouvement interne'!$C:$C,MLetLV!B11,'mouvement interne'!$E:$E,4)+SUMIFS('mouvement interne'!$D:$D,'mouvement interne'!$C:$C,MLetLV!B11,'mouvement interne'!$F:$F,4)</f>
        <v>0</v>
      </c>
      <c r="N11" s="11">
        <f t="shared" si="1"/>
        <v>1</v>
      </c>
    </row>
    <row r="12" spans="1:14">
      <c r="A12" s="45"/>
      <c r="B12" s="46" t="str">
        <f>'mes donnees'!F12</f>
        <v>WF-0700NCS</v>
      </c>
      <c r="C12" s="4">
        <v>8</v>
      </c>
      <c r="D12" s="1"/>
      <c r="E12" s="1"/>
      <c r="F12" s="1"/>
      <c r="G12" s="11">
        <f t="shared" si="0"/>
        <v>8</v>
      </c>
      <c r="H12" s="11">
        <f>IF(B12="",0,SUMIF(achats!$D$2:$D$599,MLetLV!B12,achats!$E$2:$E$599))</f>
        <v>0</v>
      </c>
      <c r="I12" s="11">
        <f>IF(B12="",0,SUMIF(ventes!$D$2:$D$563,MLetLV!B12,ventes!$E$2:$E$563))</f>
        <v>3</v>
      </c>
      <c r="J12" s="11">
        <f>C12+IF($B12="",0,SUMIF(achats!$D$2:$D$599,MLetLV!$B12,achats!H$2:H$599))-IF($B12="",0,SUMIF(ventes!$D$2:$D$563,MLetLV!$B12,ventes!H$2:H$563))-SUMIFS('mouvement interne'!$D:$D,'mouvement interne'!$C:$C,MLetLV!B12,'mouvement interne'!$E:$E,1)+SUMIFS('mouvement interne'!$D:$D,'mouvement interne'!$C:$C,MLetLV!B12,'mouvement interne'!$F:$F,1)</f>
        <v>5</v>
      </c>
      <c r="K12" s="11">
        <f>D12+IF($B12="",0,SUMIF(achats!$D$2:$D$599,MLetLV!$B12,achats!I$2:I$599))-IF($B12="",0,SUMIF(ventes!$D$2:$D$563,MLetLV!$B12,ventes!I$2:I$563))-SUMIFS('mouvement interne'!$D:$D,'mouvement interne'!$C:$C,MLetLV!B12,'mouvement interne'!$E:$E,2)+SUMIFS('mouvement interne'!$D:$D,'mouvement interne'!$C:$C,MLetLV!B12,'mouvement interne'!$F:$F,2)</f>
        <v>0</v>
      </c>
      <c r="L12" s="11">
        <f>E12+IF($B12="",0,SUMIF(achats!$D$2:$D$599,MLetLV!$B12,achats!J$2:J$599))-IF($B12="",0,SUMIF(ventes!$D$2:$D$563,MLetLV!$B12,ventes!J$2:J$563))-SUMIFS('mouvement interne'!$D:$D,'mouvement interne'!$C:$C,MLetLV!B12,'mouvement interne'!$E:$E,3)+SUMIFS('mouvement interne'!$D:$D,'mouvement interne'!$C:$C,MLetLV!B12,'mouvement interne'!$F:$F,3)</f>
        <v>0</v>
      </c>
      <c r="M12" s="11">
        <f>F12+IF($B12="",0,SUMIF(achats!$D$2:$D$599,MLetLV!$B12,achats!K$2:K$599))-IF($B12="",0,SUMIF(ventes!$D$2:$D$563,MLetLV!$B12,ventes!K$2:K$563))-SUMIFS('mouvement interne'!$D:$D,'mouvement interne'!$C:$C,MLetLV!B12,'mouvement interne'!$E:$E,4)+SUMIFS('mouvement interne'!$D:$D,'mouvement interne'!$C:$C,MLetLV!B12,'mouvement interne'!$F:$F,4)</f>
        <v>0</v>
      </c>
      <c r="N12" s="11">
        <f t="shared" si="1"/>
        <v>5</v>
      </c>
    </row>
    <row r="13" spans="1:14">
      <c r="A13" s="45"/>
      <c r="B13" s="46" t="str">
        <f>'mes donnees'!F13</f>
        <v>WF-0702WJS</v>
      </c>
      <c r="C13" s="4"/>
      <c r="D13" s="1"/>
      <c r="E13" s="1"/>
      <c r="F13" s="1"/>
      <c r="G13" s="11">
        <f t="shared" si="0"/>
        <v>0</v>
      </c>
      <c r="H13" s="11">
        <f>IF(B13="",0,SUMIF(achats!$D$2:$D$599,MLetLV!B13,achats!$E$2:$E$599))</f>
        <v>0</v>
      </c>
      <c r="I13" s="11">
        <f>IF(B13="",0,SUMIF(ventes!$D$2:$D$563,MLetLV!B13,ventes!$E$2:$E$563))</f>
        <v>0</v>
      </c>
      <c r="J13" s="11">
        <f>C13+IF($B13="",0,SUMIF(achats!$D$2:$D$599,MLetLV!$B13,achats!H$2:H$599))-IF($B13="",0,SUMIF(ventes!$D$2:$D$563,MLetLV!$B13,ventes!H$2:H$563))-SUMIFS('mouvement interne'!$D:$D,'mouvement interne'!$C:$C,MLetLV!B13,'mouvement interne'!$E:$E,1)+SUMIFS('mouvement interne'!$D:$D,'mouvement interne'!$C:$C,MLetLV!B13,'mouvement interne'!$F:$F,1)</f>
        <v>0</v>
      </c>
      <c r="K13" s="11">
        <f>D13+IF($B13="",0,SUMIF(achats!$D$2:$D$599,MLetLV!$B13,achats!I$2:I$599))-IF($B13="",0,SUMIF(ventes!$D$2:$D$563,MLetLV!$B13,ventes!I$2:I$563))-SUMIFS('mouvement interne'!$D:$D,'mouvement interne'!$C:$C,MLetLV!B13,'mouvement interne'!$E:$E,2)+SUMIFS('mouvement interne'!$D:$D,'mouvement interne'!$C:$C,MLetLV!B13,'mouvement interne'!$F:$F,2)</f>
        <v>0</v>
      </c>
      <c r="L13" s="11">
        <f>E13+IF($B13="",0,SUMIF(achats!$D$2:$D$599,MLetLV!$B13,achats!J$2:J$599))-IF($B13="",0,SUMIF(ventes!$D$2:$D$563,MLetLV!$B13,ventes!J$2:J$563))-SUMIFS('mouvement interne'!$D:$D,'mouvement interne'!$C:$C,MLetLV!B13,'mouvement interne'!$E:$E,3)+SUMIFS('mouvement interne'!$D:$D,'mouvement interne'!$C:$C,MLetLV!B13,'mouvement interne'!$F:$F,3)</f>
        <v>0</v>
      </c>
      <c r="M13" s="11">
        <f>F13+IF($B13="",0,SUMIF(achats!$D$2:$D$599,MLetLV!$B13,achats!K$2:K$599))-IF($B13="",0,SUMIF(ventes!$D$2:$D$563,MLetLV!$B13,ventes!K$2:K$563))-SUMIFS('mouvement interne'!$D:$D,'mouvement interne'!$C:$C,MLetLV!B13,'mouvement interne'!$E:$E,4)+SUMIFS('mouvement interne'!$D:$D,'mouvement interne'!$C:$C,MLetLV!B13,'mouvement interne'!$F:$F,4)</f>
        <v>0</v>
      </c>
      <c r="N13" s="11">
        <f t="shared" si="1"/>
        <v>0</v>
      </c>
    </row>
    <row r="14" spans="1:14">
      <c r="A14" s="45"/>
      <c r="B14" s="46" t="str">
        <f>'mes donnees'!F14</f>
        <v>WF-0702WJV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IF(B14="",0,SUMIF(achats!$D$2:$D$599,MLetLV!B14,achats!$E$2:$E$599))</f>
        <v>0</v>
      </c>
      <c r="I14" s="11">
        <f>IF(B14="",0,SUMIF(ventes!$D$2:$D$563,MLetLV!B14,ventes!$E$2:$E$563))</f>
        <v>1</v>
      </c>
      <c r="J14" s="11">
        <f>C14+IF($B14="",0,SUMIF(achats!$D$2:$D$599,MLetLV!$B14,achats!H$2:H$599))-IF($B14="",0,SUMIF(ventes!$D$2:$D$563,MLetLV!$B14,ventes!H$2:H$563))-SUMIFS('mouvement interne'!$D:$D,'mouvement interne'!$C:$C,MLetLV!B14,'mouvement interne'!$E:$E,1)+SUMIFS('mouvement interne'!$D:$D,'mouvement interne'!$C:$C,MLetLV!B14,'mouvement interne'!$F:$F,1)</f>
        <v>0</v>
      </c>
      <c r="K14" s="11">
        <f>D14+IF($B14="",0,SUMIF(achats!$D$2:$D$599,MLetLV!$B14,achats!I$2:I$599))-IF($B14="",0,SUMIF(ventes!$D$2:$D$563,MLetLV!$B14,ventes!I$2:I$563))-SUMIFS('mouvement interne'!$D:$D,'mouvement interne'!$C:$C,MLetLV!B14,'mouvement interne'!$E:$E,2)+SUMIFS('mouvement interne'!$D:$D,'mouvement interne'!$C:$C,MLetLV!B14,'mouvement interne'!$F:$F,2)</f>
        <v>0</v>
      </c>
      <c r="L14" s="11">
        <f>E14+IF($B14="",0,SUMIF(achats!$D$2:$D$599,MLetLV!$B14,achats!J$2:J$599))-IF($B14="",0,SUMIF(ventes!$D$2:$D$563,MLetLV!$B14,ventes!J$2:J$563))-SUMIFS('mouvement interne'!$D:$D,'mouvement interne'!$C:$C,MLetLV!B14,'mouvement interne'!$E:$E,3)+SUMIFS('mouvement interne'!$D:$D,'mouvement interne'!$C:$C,MLetLV!B14,'mouvement interne'!$F:$F,3)</f>
        <v>0</v>
      </c>
      <c r="M14" s="11">
        <f>F14+IF($B14="",0,SUMIF(achats!$D$2:$D$599,MLetLV!$B14,achats!K$2:K$599))-IF($B14="",0,SUMIF(ventes!$D$2:$D$563,MLetLV!$B14,ventes!K$2:K$563))-SUMIFS('mouvement interne'!$D:$D,'mouvement interne'!$C:$C,MLetLV!B14,'mouvement interne'!$E:$E,4)+SUMIFS('mouvement interne'!$D:$D,'mouvement interne'!$C:$C,MLetLV!B14,'mouvement interne'!$F:$F,4)</f>
        <v>0</v>
      </c>
      <c r="N14" s="11">
        <f t="shared" si="1"/>
        <v>0</v>
      </c>
    </row>
    <row r="15" spans="1:14">
      <c r="A15" s="45"/>
      <c r="B15" s="46" t="str">
        <f>'mes donnees'!F15</f>
        <v>WF-1124XAU</v>
      </c>
      <c r="C15" s="4">
        <v>4</v>
      </c>
      <c r="D15" s="1"/>
      <c r="E15" s="1"/>
      <c r="F15" s="1"/>
      <c r="G15" s="11">
        <f t="shared" si="0"/>
        <v>4</v>
      </c>
      <c r="H15" s="11">
        <f>IF(B15="",0,SUMIF(achats!$D$2:$D$599,MLetLV!B15,achats!$E$2:$E$599))</f>
        <v>0</v>
      </c>
      <c r="I15" s="11">
        <f>IF(B15="",0,SUMIF(ventes!$D$2:$D$563,MLetLV!B15,ventes!$E$2:$E$563))</f>
        <v>0</v>
      </c>
      <c r="J15" s="11">
        <f>C15+IF($B15="",0,SUMIF(achats!$D$2:$D$599,MLetLV!$B15,achats!H$2:H$599))-IF($B15="",0,SUMIF(ventes!$D$2:$D$563,MLetLV!$B15,ventes!H$2:H$563))-SUMIFS('mouvement interne'!$D:$D,'mouvement interne'!$C:$C,MLetLV!B15,'mouvement interne'!$E:$E,1)+SUMIFS('mouvement interne'!$D:$D,'mouvement interne'!$C:$C,MLetLV!B15,'mouvement interne'!$F:$F,1)</f>
        <v>4</v>
      </c>
      <c r="K15" s="11">
        <f>D15+IF($B15="",0,SUMIF(achats!$D$2:$D$599,MLetLV!$B15,achats!I$2:I$599))-IF($B15="",0,SUMIF(ventes!$D$2:$D$563,MLetLV!$B15,ventes!I$2:I$563))-SUMIFS('mouvement interne'!$D:$D,'mouvement interne'!$C:$C,MLetLV!B15,'mouvement interne'!$E:$E,2)+SUMIFS('mouvement interne'!$D:$D,'mouvement interne'!$C:$C,MLetLV!B15,'mouvement interne'!$F:$F,2)</f>
        <v>0</v>
      </c>
      <c r="L15" s="11">
        <f>E15+IF($B15="",0,SUMIF(achats!$D$2:$D$599,MLetLV!$B15,achats!J$2:J$599))-IF($B15="",0,SUMIF(ventes!$D$2:$D$563,MLetLV!$B15,ventes!J$2:J$563))-SUMIFS('mouvement interne'!$D:$D,'mouvement interne'!$C:$C,MLetLV!B15,'mouvement interne'!$E:$E,3)+SUMIFS('mouvement interne'!$D:$D,'mouvement interne'!$C:$C,MLetLV!B15,'mouvement interne'!$F:$F,3)</f>
        <v>0</v>
      </c>
      <c r="M15" s="11">
        <f>F15+IF($B15="",0,SUMIF(achats!$D$2:$D$599,MLetLV!$B15,achats!K$2:K$599))-IF($B15="",0,SUMIF(ventes!$D$2:$D$563,MLetLV!$B15,ventes!K$2:K$563))-SUMIFS('mouvement interne'!$D:$D,'mouvement interne'!$C:$C,MLetLV!B15,'mouvement interne'!$E:$E,4)+SUMIFS('mouvement interne'!$D:$D,'mouvement interne'!$C:$C,MLetLV!B15,'mouvement interne'!$F:$F,4)</f>
        <v>0</v>
      </c>
      <c r="N15" s="11">
        <f t="shared" si="1"/>
        <v>4</v>
      </c>
    </row>
    <row r="16" spans="1:14">
      <c r="A16" s="45"/>
      <c r="B16" s="46" t="str">
        <f>'mes donnees'!F16</f>
        <v>WF-1600W5S</v>
      </c>
      <c r="C16" s="4"/>
      <c r="D16" s="1"/>
      <c r="E16" s="1"/>
      <c r="F16" s="1"/>
      <c r="G16" s="11">
        <f t="shared" si="0"/>
        <v>0</v>
      </c>
      <c r="H16" s="11">
        <f>IF(B16="",0,SUMIF(achats!$D$2:$D$599,MLetLV!B16,achats!$E$2:$E$599))</f>
        <v>0</v>
      </c>
      <c r="I16" s="11">
        <f>IF(B16="",0,SUMIF(ventes!$D$2:$D$563,MLetLV!B16,ventes!$E$2:$E$563))</f>
        <v>0</v>
      </c>
      <c r="J16" s="11">
        <f>C16+IF($B16="",0,SUMIF(achats!$D$2:$D$599,MLetLV!$B16,achats!H$2:H$599))-IF($B16="",0,SUMIF(ventes!$D$2:$D$563,MLetLV!$B16,ventes!H$2:H$563))-SUMIFS('mouvement interne'!$D:$D,'mouvement interne'!$C:$C,MLetLV!B16,'mouvement interne'!$E:$E,1)+SUMIFS('mouvement interne'!$D:$D,'mouvement interne'!$C:$C,MLetLV!B16,'mouvement interne'!$F:$F,1)</f>
        <v>0</v>
      </c>
      <c r="K16" s="11">
        <f>D16+IF($B16="",0,SUMIF(achats!$D$2:$D$599,MLetLV!$B16,achats!I$2:I$599))-IF($B16="",0,SUMIF(ventes!$D$2:$D$563,MLetLV!$B16,ventes!I$2:I$563))-SUMIFS('mouvement interne'!$D:$D,'mouvement interne'!$C:$C,MLetLV!B16,'mouvement interne'!$E:$E,2)+SUMIFS('mouvement interne'!$D:$D,'mouvement interne'!$C:$C,MLetLV!B16,'mouvement interne'!$F:$F,2)</f>
        <v>0</v>
      </c>
      <c r="L16" s="11">
        <f>E16+IF($B16="",0,SUMIF(achats!$D$2:$D$599,MLetLV!$B16,achats!J$2:J$599))-IF($B16="",0,SUMIF(ventes!$D$2:$D$563,MLetLV!$B16,ventes!J$2:J$563))-SUMIFS('mouvement interne'!$D:$D,'mouvement interne'!$C:$C,MLetLV!B16,'mouvement interne'!$E:$E,3)+SUMIFS('mouvement interne'!$D:$D,'mouvement interne'!$C:$C,MLetLV!B16,'mouvement interne'!$F:$F,3)</f>
        <v>0</v>
      </c>
      <c r="M16" s="11">
        <f>F16+IF($B16="",0,SUMIF(achats!$D$2:$D$599,MLetLV!$B16,achats!K$2:K$599))-IF($B16="",0,SUMIF(ventes!$D$2:$D$563,MLetLV!$B16,ventes!K$2:K$563))-SUMIFS('mouvement interne'!$D:$D,'mouvement interne'!$C:$C,MLetLV!B16,'mouvement interne'!$E:$E,4)+SUMIFS('mouvement interne'!$D:$D,'mouvement interne'!$C:$C,MLetLV!B16,'mouvement interne'!$F:$F,4)</f>
        <v>0</v>
      </c>
      <c r="N16" s="11">
        <f t="shared" si="1"/>
        <v>0</v>
      </c>
    </row>
    <row r="17" spans="1:14">
      <c r="A17" s="45"/>
      <c r="B17" s="46" t="str">
        <f>'mes donnees'!F17</f>
        <v>WF-1804WPU</v>
      </c>
      <c r="C17" s="4">
        <v>4</v>
      </c>
      <c r="D17" s="1"/>
      <c r="E17" s="1"/>
      <c r="F17" s="1"/>
      <c r="G17" s="11">
        <f t="shared" si="0"/>
        <v>4</v>
      </c>
      <c r="H17" s="11">
        <f>IF(B17="",0,SUMIF(achats!$D$2:$D$599,MLetLV!B17,achats!$E$2:$E$599))</f>
        <v>0</v>
      </c>
      <c r="I17" s="11">
        <f>IF(B17="",0,SUMIF(ventes!$D$2:$D$563,MLetLV!B17,ventes!$E$2:$E$563))</f>
        <v>2</v>
      </c>
      <c r="J17" s="11">
        <f>C17+IF($B17="",0,SUMIF(achats!$D$2:$D$599,MLetLV!$B17,achats!H$2:H$599))-IF($B17="",0,SUMIF(ventes!$D$2:$D$563,MLetLV!$B17,ventes!H$2:H$563))-SUMIFS('mouvement interne'!$D:$D,'mouvement interne'!$C:$C,MLetLV!B17,'mouvement interne'!$E:$E,1)+SUMIFS('mouvement interne'!$D:$D,'mouvement interne'!$C:$C,MLetLV!B17,'mouvement interne'!$F:$F,1)</f>
        <v>2</v>
      </c>
      <c r="K17" s="11">
        <f>D17+IF($B17="",0,SUMIF(achats!$D$2:$D$599,MLetLV!$B17,achats!I$2:I$599))-IF($B17="",0,SUMIF(ventes!$D$2:$D$563,MLetLV!$B17,ventes!I$2:I$563))-SUMIFS('mouvement interne'!$D:$D,'mouvement interne'!$C:$C,MLetLV!B17,'mouvement interne'!$E:$E,2)+SUMIFS('mouvement interne'!$D:$D,'mouvement interne'!$C:$C,MLetLV!B17,'mouvement interne'!$F:$F,2)</f>
        <v>0</v>
      </c>
      <c r="L17" s="11">
        <f>E17+IF($B17="",0,SUMIF(achats!$D$2:$D$599,MLetLV!$B17,achats!J$2:J$599))-IF($B17="",0,SUMIF(ventes!$D$2:$D$563,MLetLV!$B17,ventes!J$2:J$563))-SUMIFS('mouvement interne'!$D:$D,'mouvement interne'!$C:$C,MLetLV!B17,'mouvement interne'!$E:$E,3)+SUMIFS('mouvement interne'!$D:$D,'mouvement interne'!$C:$C,MLetLV!B17,'mouvement interne'!$F:$F,3)</f>
        <v>0</v>
      </c>
      <c r="M17" s="11">
        <f>F17+IF($B17="",0,SUMIF(achats!$D$2:$D$599,MLetLV!$B17,achats!K$2:K$599))-IF($B17="",0,SUMIF(ventes!$D$2:$D$563,MLetLV!$B17,ventes!K$2:K$563))-SUMIFS('mouvement interne'!$D:$D,'mouvement interne'!$C:$C,MLetLV!B17,'mouvement interne'!$E:$E,4)+SUMIFS('mouvement interne'!$D:$D,'mouvement interne'!$C:$C,MLetLV!B17,'mouvement interne'!$F:$F,4)</f>
        <v>0</v>
      </c>
      <c r="N17" s="11">
        <f t="shared" si="1"/>
        <v>2</v>
      </c>
    </row>
    <row r="18" spans="1:14">
      <c r="A18" s="45"/>
      <c r="B18" s="46" t="str">
        <f>'mes donnees'!F18</f>
        <v>WF-602W0BCSD</v>
      </c>
      <c r="C18" s="4">
        <v>10</v>
      </c>
      <c r="D18" s="1"/>
      <c r="E18" s="1"/>
      <c r="F18" s="1"/>
      <c r="G18" s="11">
        <f t="shared" si="0"/>
        <v>10</v>
      </c>
      <c r="H18" s="11">
        <f>IF(B18="",0,SUMIF(achats!$D$2:$D$599,MLetLV!B18,achats!$E$2:$E$599))</f>
        <v>0</v>
      </c>
      <c r="I18" s="11">
        <f>IF(B18="",0,SUMIF(ventes!$D$2:$D$563,MLetLV!B18,ventes!$E$2:$E$563))</f>
        <v>3</v>
      </c>
      <c r="J18" s="11">
        <f>C18+IF($B18="",0,SUMIF(achats!$D$2:$D$599,MLetLV!$B18,achats!H$2:H$599))-IF($B18="",0,SUMIF(ventes!$D$2:$D$563,MLetLV!$B18,ventes!H$2:H$563))-SUMIFS('mouvement interne'!$D:$D,'mouvement interne'!$C:$C,MLetLV!B18,'mouvement interne'!$E:$E,1)+SUMIFS('mouvement interne'!$D:$D,'mouvement interne'!$C:$C,MLetLV!B18,'mouvement interne'!$F:$F,1)</f>
        <v>7</v>
      </c>
      <c r="K18" s="11">
        <f>D18+IF($B18="",0,SUMIF(achats!$D$2:$D$599,MLetLV!$B18,achats!I$2:I$599))-IF($B18="",0,SUMIF(ventes!$D$2:$D$563,MLetLV!$B18,ventes!I$2:I$563))-SUMIFS('mouvement interne'!$D:$D,'mouvement interne'!$C:$C,MLetLV!B18,'mouvement interne'!$E:$E,2)+SUMIFS('mouvement interne'!$D:$D,'mouvement interne'!$C:$C,MLetLV!B18,'mouvement interne'!$F:$F,2)</f>
        <v>0</v>
      </c>
      <c r="L18" s="11">
        <f>E18+IF($B18="",0,SUMIF(achats!$D$2:$D$599,MLetLV!$B18,achats!J$2:J$599))-IF($B18="",0,SUMIF(ventes!$D$2:$D$563,MLetLV!$B18,ventes!J$2:J$563))-SUMIFS('mouvement interne'!$D:$D,'mouvement interne'!$C:$C,MLetLV!B18,'mouvement interne'!$E:$E,3)+SUMIFS('mouvement interne'!$D:$D,'mouvement interne'!$C:$C,MLetLV!B18,'mouvement interne'!$F:$F,3)</f>
        <v>0</v>
      </c>
      <c r="M18" s="11">
        <f>F18+IF($B18="",0,SUMIF(achats!$D$2:$D$599,MLetLV!$B18,achats!K$2:K$599))-IF($B18="",0,SUMIF(ventes!$D$2:$D$563,MLetLV!$B18,ventes!K$2:K$563))-SUMIFS('mouvement interne'!$D:$D,'mouvement interne'!$C:$C,MLetLV!B18,'mouvement interne'!$E:$E,4)+SUMIFS('mouvement interne'!$D:$D,'mouvement interne'!$C:$C,MLetLV!B18,'mouvement interne'!$F:$F,4)</f>
        <v>0</v>
      </c>
      <c r="N18" s="11">
        <f t="shared" si="1"/>
        <v>7</v>
      </c>
    </row>
    <row r="19" spans="1:14">
      <c r="A19" s="45"/>
      <c r="B19" s="46" t="str">
        <f>'mes donnees'!F19</f>
        <v>WF-6600N1HW</v>
      </c>
      <c r="C19" s="4"/>
      <c r="D19" s="1">
        <v>1</v>
      </c>
      <c r="E19" s="1"/>
      <c r="F19" s="1"/>
      <c r="G19" s="11">
        <f t="shared" si="0"/>
        <v>1</v>
      </c>
      <c r="H19" s="11">
        <f>IF(B19="",0,SUMIF(achats!$D$2:$D$599,MLetLV!B19,achats!$E$2:$E$599))</f>
        <v>0</v>
      </c>
      <c r="I19" s="11">
        <f>IF(B19="",0,SUMIF(ventes!$D$2:$D$563,MLetLV!B19,ventes!$E$2:$E$563))</f>
        <v>0</v>
      </c>
      <c r="J19" s="11">
        <f>C19+IF($B19="",0,SUMIF(achats!$D$2:$D$599,MLetLV!$B19,achats!H$2:H$599))-IF($B19="",0,SUMIF(ventes!$D$2:$D$563,MLetLV!$B19,ventes!H$2:H$563))-SUMIFS('mouvement interne'!$D:$D,'mouvement interne'!$C:$C,MLetLV!B19,'mouvement interne'!$E:$E,1)+SUMIFS('mouvement interne'!$D:$D,'mouvement interne'!$C:$C,MLetLV!B19,'mouvement interne'!$F:$F,1)</f>
        <v>0</v>
      </c>
      <c r="K19" s="11">
        <f>D19+IF($B19="",0,SUMIF(achats!$D$2:$D$599,MLetLV!$B19,achats!I$2:I$599))-IF($B19="",0,SUMIF(ventes!$D$2:$D$563,MLetLV!$B19,ventes!I$2:I$563))-SUMIFS('mouvement interne'!$D:$D,'mouvement interne'!$C:$C,MLetLV!B19,'mouvement interne'!$E:$E,2)+SUMIFS('mouvement interne'!$D:$D,'mouvement interne'!$C:$C,MLetLV!B19,'mouvement interne'!$F:$F,2)</f>
        <v>1</v>
      </c>
      <c r="L19" s="11">
        <f>E19+IF($B19="",0,SUMIF(achats!$D$2:$D$599,MLetLV!$B19,achats!J$2:J$599))-IF($B19="",0,SUMIF(ventes!$D$2:$D$563,MLetLV!$B19,ventes!J$2:J$563))-SUMIFS('mouvement interne'!$D:$D,'mouvement interne'!$C:$C,MLetLV!B19,'mouvement interne'!$E:$E,3)+SUMIFS('mouvement interne'!$D:$D,'mouvement interne'!$C:$C,MLetLV!B19,'mouvement interne'!$F:$F,3)</f>
        <v>0</v>
      </c>
      <c r="M19" s="11">
        <f>F19+IF($B19="",0,SUMIF(achats!$D$2:$D$599,MLetLV!$B19,achats!K$2:K$599))-IF($B19="",0,SUMIF(ventes!$D$2:$D$563,MLetLV!$B19,ventes!K$2:K$563))-SUMIFS('mouvement interne'!$D:$D,'mouvement interne'!$C:$C,MLetLV!B19,'mouvement interne'!$E:$E,4)+SUMIFS('mouvement interne'!$D:$D,'mouvement interne'!$C:$C,MLetLV!B19,'mouvement interne'!$F:$F,4)</f>
        <v>0</v>
      </c>
      <c r="N19" s="11">
        <f t="shared" si="1"/>
        <v>1</v>
      </c>
    </row>
    <row r="20" spans="1:14">
      <c r="A20" s="45"/>
      <c r="B20" s="46" t="str">
        <f>'mes donnees'!F20</f>
        <v>WF-700W2BCWQ</v>
      </c>
      <c r="C20" s="4">
        <v>3</v>
      </c>
      <c r="D20" s="1"/>
      <c r="E20" s="1"/>
      <c r="F20" s="1"/>
      <c r="G20" s="11">
        <f t="shared" si="0"/>
        <v>3</v>
      </c>
      <c r="H20" s="11">
        <f>IF(B20="",0,SUMIF(achats!$D$2:$D$599,MLetLV!B20,achats!$E$2:$E$599))</f>
        <v>0</v>
      </c>
      <c r="I20" s="11">
        <f>IF(B20="",0,SUMIF(ventes!$D$2:$D$563,MLetLV!B20,ventes!$E$2:$E$563))</f>
        <v>3</v>
      </c>
      <c r="J20" s="11">
        <f>C20+IF($B20="",0,SUMIF(achats!$D$2:$D$599,MLetLV!$B20,achats!H$2:H$599))-IF($B20="",0,SUMIF(ventes!$D$2:$D$563,MLetLV!$B20,ventes!H$2:H$563))-SUMIFS('mouvement interne'!$D:$D,'mouvement interne'!$C:$C,MLetLV!B20,'mouvement interne'!$E:$E,1)+SUMIFS('mouvement interne'!$D:$D,'mouvement interne'!$C:$C,MLetLV!B20,'mouvement interne'!$F:$F,1)</f>
        <v>0</v>
      </c>
      <c r="K20" s="11">
        <f>D20+IF($B20="",0,SUMIF(achats!$D$2:$D$599,MLetLV!$B20,achats!I$2:I$599))-IF($B20="",0,SUMIF(ventes!$D$2:$D$563,MLetLV!$B20,ventes!I$2:I$563))-SUMIFS('mouvement interne'!$D:$D,'mouvement interne'!$C:$C,MLetLV!B20,'mouvement interne'!$E:$E,2)+SUMIFS('mouvement interne'!$D:$D,'mouvement interne'!$C:$C,MLetLV!B20,'mouvement interne'!$F:$F,2)</f>
        <v>0</v>
      </c>
      <c r="L20" s="11">
        <f>E20+IF($B20="",0,SUMIF(achats!$D$2:$D$599,MLetLV!$B20,achats!J$2:J$599))-IF($B20="",0,SUMIF(ventes!$D$2:$D$563,MLetLV!$B20,ventes!J$2:J$563))-SUMIFS('mouvement interne'!$D:$D,'mouvement interne'!$C:$C,MLetLV!B20,'mouvement interne'!$E:$E,3)+SUMIFS('mouvement interne'!$D:$D,'mouvement interne'!$C:$C,MLetLV!B20,'mouvement interne'!$F:$F,3)</f>
        <v>0</v>
      </c>
      <c r="M20" s="11">
        <f>F20+IF($B20="",0,SUMIF(achats!$D$2:$D$599,MLetLV!$B20,achats!K$2:K$599))-IF($B20="",0,SUMIF(ventes!$D$2:$D$563,MLetLV!$B20,ventes!K$2:K$563))-SUMIFS('mouvement interne'!$D:$D,'mouvement interne'!$C:$C,MLetLV!B20,'mouvement interne'!$E:$E,4)+SUMIFS('mouvement interne'!$D:$D,'mouvement interne'!$C:$C,MLetLV!B20,'mouvement interne'!$F:$F,4)</f>
        <v>0</v>
      </c>
      <c r="N20" s="11">
        <f t="shared" si="1"/>
        <v>0</v>
      </c>
    </row>
    <row r="21" spans="1:14">
      <c r="A21" s="45"/>
      <c r="B21" s="46" t="str">
        <f>'mes donnees'!F21</f>
        <v>WF-702U2BKSD</v>
      </c>
      <c r="C21" s="4"/>
      <c r="D21" s="1"/>
      <c r="E21" s="1"/>
      <c r="F21" s="1"/>
      <c r="G21" s="11">
        <f t="shared" si="0"/>
        <v>0</v>
      </c>
      <c r="H21" s="11">
        <f>IF(B21="",0,SUMIF(achats!$D$2:$D$599,MLetLV!B21,achats!$E$2:$E$599))</f>
        <v>3</v>
      </c>
      <c r="I21" s="11">
        <f>IF(B21="",0,SUMIF(ventes!$D$2:$D$563,MLetLV!B21,ventes!$E$2:$E$563))</f>
        <v>0</v>
      </c>
      <c r="J21" s="11">
        <f>C21+IF($B21="",0,SUMIF(achats!$D$2:$D$599,MLetLV!$B21,achats!H$2:H$599))-IF($B21="",0,SUMIF(ventes!$D$2:$D$563,MLetLV!$B21,ventes!H$2:H$563))-SUMIFS('mouvement interne'!$D:$D,'mouvement interne'!$C:$C,MLetLV!B21,'mouvement interne'!$E:$E,1)+SUMIFS('mouvement interne'!$D:$D,'mouvement interne'!$C:$C,MLetLV!B21,'mouvement interne'!$F:$F,1)</f>
        <v>3</v>
      </c>
      <c r="K21" s="11">
        <f>D21+IF($B21="",0,SUMIF(achats!$D$2:$D$599,MLetLV!$B21,achats!I$2:I$599))-IF($B21="",0,SUMIF(ventes!$D$2:$D$563,MLetLV!$B21,ventes!I$2:I$563))-SUMIFS('mouvement interne'!$D:$D,'mouvement interne'!$C:$C,MLetLV!B21,'mouvement interne'!$E:$E,2)+SUMIFS('mouvement interne'!$D:$D,'mouvement interne'!$C:$C,MLetLV!B21,'mouvement interne'!$F:$F,2)</f>
        <v>0</v>
      </c>
      <c r="L21" s="11">
        <f>E21+IF($B21="",0,SUMIF(achats!$D$2:$D$599,MLetLV!$B21,achats!J$2:J$599))-IF($B21="",0,SUMIF(ventes!$D$2:$D$563,MLetLV!$B21,ventes!J$2:J$563))-SUMIFS('mouvement interne'!$D:$D,'mouvement interne'!$C:$C,MLetLV!B21,'mouvement interne'!$E:$E,3)+SUMIFS('mouvement interne'!$D:$D,'mouvement interne'!$C:$C,MLetLV!B21,'mouvement interne'!$F:$F,3)</f>
        <v>0</v>
      </c>
      <c r="M21" s="11">
        <f>F21+IF($B21="",0,SUMIF(achats!$D$2:$D$599,MLetLV!$B21,achats!K$2:K$599))-IF($B21="",0,SUMIF(ventes!$D$2:$D$563,MLetLV!$B21,ventes!K$2:K$563))-SUMIFS('mouvement interne'!$D:$D,'mouvement interne'!$C:$C,MLetLV!B21,'mouvement interne'!$E:$E,4)+SUMIFS('mouvement interne'!$D:$D,'mouvement interne'!$C:$C,MLetLV!B21,'mouvement interne'!$F:$F,4)</f>
        <v>0</v>
      </c>
      <c r="N21" s="11">
        <f t="shared" si="1"/>
        <v>3</v>
      </c>
    </row>
    <row r="22" spans="1:14">
      <c r="A22" s="45"/>
      <c r="B22" s="46" t="str">
        <f>'mes donnees'!F22</f>
        <v>WF-702W2BCSD</v>
      </c>
      <c r="C22" s="4">
        <v>3</v>
      </c>
      <c r="D22" s="1"/>
      <c r="E22" s="1"/>
      <c r="F22" s="1"/>
      <c r="G22" s="11">
        <f t="shared" si="0"/>
        <v>3</v>
      </c>
      <c r="H22" s="11">
        <f>IF(B22="",0,SUMIF(achats!$D$2:$D$599,MLetLV!B22,achats!$E$2:$E$599))</f>
        <v>0</v>
      </c>
      <c r="I22" s="11">
        <f>IF(B22="",0,SUMIF(ventes!$D$2:$D$563,MLetLV!B22,ventes!$E$2:$E$563))</f>
        <v>3</v>
      </c>
      <c r="J22" s="11">
        <f>C22+IF($B22="",0,SUMIF(achats!$D$2:$D$599,MLetLV!$B22,achats!H$2:H$599))-IF($B22="",0,SUMIF(ventes!$D$2:$D$563,MLetLV!$B22,ventes!H$2:H$563))-SUMIFS('mouvement interne'!$D:$D,'mouvement interne'!$C:$C,MLetLV!B22,'mouvement interne'!$E:$E,1)+SUMIFS('mouvement interne'!$D:$D,'mouvement interne'!$C:$C,MLetLV!B22,'mouvement interne'!$F:$F,1)</f>
        <v>0</v>
      </c>
      <c r="K22" s="11">
        <f>D22+IF($B22="",0,SUMIF(achats!$D$2:$D$599,MLetLV!$B22,achats!I$2:I$599))-IF($B22="",0,SUMIF(ventes!$D$2:$D$563,MLetLV!$B22,ventes!I$2:I$563))-SUMIFS('mouvement interne'!$D:$D,'mouvement interne'!$C:$C,MLetLV!B22,'mouvement interne'!$E:$E,2)+SUMIFS('mouvement interne'!$D:$D,'mouvement interne'!$C:$C,MLetLV!B22,'mouvement interne'!$F:$F,2)</f>
        <v>0</v>
      </c>
      <c r="L22" s="11">
        <f>E22+IF($B22="",0,SUMIF(achats!$D$2:$D$599,MLetLV!$B22,achats!J$2:J$599))-IF($B22="",0,SUMIF(ventes!$D$2:$D$563,MLetLV!$B22,ventes!J$2:J$563))-SUMIFS('mouvement interne'!$D:$D,'mouvement interne'!$C:$C,MLetLV!B22,'mouvement interne'!$E:$E,3)+SUMIFS('mouvement interne'!$D:$D,'mouvement interne'!$C:$C,MLetLV!B22,'mouvement interne'!$F:$F,3)</f>
        <v>0</v>
      </c>
      <c r="M22" s="11">
        <f>F22+IF($B22="",0,SUMIF(achats!$D$2:$D$599,MLetLV!$B22,achats!K$2:K$599))-IF($B22="",0,SUMIF(ventes!$D$2:$D$563,MLetLV!$B22,ventes!K$2:K$563))-SUMIFS('mouvement interne'!$D:$D,'mouvement interne'!$C:$C,MLetLV!B22,'mouvement interne'!$E:$E,4)+SUMIFS('mouvement interne'!$D:$D,'mouvement interne'!$C:$C,MLetLV!B22,'mouvement interne'!$F:$F,4)</f>
        <v>0</v>
      </c>
      <c r="N22" s="11">
        <f t="shared" si="1"/>
        <v>0</v>
      </c>
    </row>
    <row r="23" spans="1:14">
      <c r="A23" s="45"/>
      <c r="B23" s="46" t="str">
        <f>'mes donnees'!F23</f>
        <v>WF-80 F 5E 5U 4X</v>
      </c>
      <c r="C23" s="4"/>
      <c r="D23" s="1"/>
      <c r="E23" s="1"/>
      <c r="F23" s="1"/>
      <c r="G23" s="11">
        <f t="shared" si="0"/>
        <v>0</v>
      </c>
      <c r="H23" s="11">
        <f>IF(B23="",0,SUMIF(achats!$D$2:$D$599,MLetLV!B23,achats!$E$2:$E$599))</f>
        <v>2</v>
      </c>
      <c r="I23" s="11">
        <f>IF(B23="",0,SUMIF(ventes!$D$2:$D$563,MLetLV!B23,ventes!$E$2:$E$563))</f>
        <v>0</v>
      </c>
      <c r="J23" s="11">
        <f>C23+IF($B23="",0,SUMIF(achats!$D$2:$D$599,MLetLV!$B23,achats!H$2:H$599))-IF($B23="",0,SUMIF(ventes!$D$2:$D$563,MLetLV!$B23,ventes!H$2:H$563))-SUMIFS('mouvement interne'!$D:$D,'mouvement interne'!$C:$C,MLetLV!B23,'mouvement interne'!$E:$E,1)+SUMIFS('mouvement interne'!$D:$D,'mouvement interne'!$C:$C,MLetLV!B23,'mouvement interne'!$F:$F,1)</f>
        <v>2</v>
      </c>
      <c r="K23" s="11">
        <f>D23+IF($B23="",0,SUMIF(achats!$D$2:$D$599,MLetLV!$B23,achats!I$2:I$599))-IF($B23="",0,SUMIF(ventes!$D$2:$D$563,MLetLV!$B23,ventes!I$2:I$563))-SUMIFS('mouvement interne'!$D:$D,'mouvement interne'!$C:$C,MLetLV!B23,'mouvement interne'!$E:$E,2)+SUMIFS('mouvement interne'!$D:$D,'mouvement interne'!$C:$C,MLetLV!B23,'mouvement interne'!$F:$F,2)</f>
        <v>0</v>
      </c>
      <c r="L23" s="11">
        <f>E23+IF($B23="",0,SUMIF(achats!$D$2:$D$599,MLetLV!$B23,achats!J$2:J$599))-IF($B23="",0,SUMIF(ventes!$D$2:$D$563,MLetLV!$B23,ventes!J$2:J$563))-SUMIFS('mouvement interne'!$D:$D,'mouvement interne'!$C:$C,MLetLV!B23,'mouvement interne'!$E:$E,3)+SUMIFS('mouvement interne'!$D:$D,'mouvement interne'!$C:$C,MLetLV!B23,'mouvement interne'!$F:$F,3)</f>
        <v>0</v>
      </c>
      <c r="M23" s="11">
        <f>F23+IF($B23="",0,SUMIF(achats!$D$2:$D$599,MLetLV!$B23,achats!K$2:K$599))-IF($B23="",0,SUMIF(ventes!$D$2:$D$563,MLetLV!$B23,ventes!K$2:K$563))-SUMIFS('mouvement interne'!$D:$D,'mouvement interne'!$C:$C,MLetLV!B23,'mouvement interne'!$E:$E,4)+SUMIFS('mouvement interne'!$D:$D,'mouvement interne'!$C:$C,MLetLV!B23,'mouvement interne'!$F:$F,4)</f>
        <v>0</v>
      </c>
      <c r="N23" s="11">
        <f t="shared" si="1"/>
        <v>2</v>
      </c>
    </row>
    <row r="24" spans="1:14">
      <c r="A24" s="45"/>
      <c r="B24" s="46" t="str">
        <f>'mes donnees'!F24</f>
        <v>WF-8800 LSS</v>
      </c>
      <c r="C24" s="4"/>
      <c r="D24" s="1"/>
      <c r="E24" s="1"/>
      <c r="F24" s="1"/>
      <c r="G24" s="11">
        <f t="shared" si="0"/>
        <v>0</v>
      </c>
      <c r="H24" s="11">
        <f>IF(B24="",0,SUMIF(achats!$D$2:$D$599,MLetLV!B24,achats!$E$2:$E$599))</f>
        <v>5</v>
      </c>
      <c r="I24" s="11">
        <f>IF(B24="",0,SUMIF(ventes!$D$2:$D$563,MLetLV!B24,ventes!$E$2:$E$563))</f>
        <v>0</v>
      </c>
      <c r="J24" s="11">
        <f>C24+IF($B24="",0,SUMIF(achats!$D$2:$D$599,MLetLV!$B24,achats!H$2:H$599))-IF($B24="",0,SUMIF(ventes!$D$2:$D$563,MLetLV!$B24,ventes!H$2:H$563))-SUMIFS('mouvement interne'!$D:$D,'mouvement interne'!$C:$C,MLetLV!B24,'mouvement interne'!$E:$E,1)+SUMIFS('mouvement interne'!$D:$D,'mouvement interne'!$C:$C,MLetLV!B24,'mouvement interne'!$F:$F,1)</f>
        <v>5</v>
      </c>
      <c r="K24" s="11">
        <f>D24+IF($B24="",0,SUMIF(achats!$D$2:$D$599,MLetLV!$B24,achats!I$2:I$599))-IF($B24="",0,SUMIF(ventes!$D$2:$D$563,MLetLV!$B24,ventes!I$2:I$563))-SUMIFS('mouvement interne'!$D:$D,'mouvement interne'!$C:$C,MLetLV!B24,'mouvement interne'!$E:$E,2)+SUMIFS('mouvement interne'!$D:$D,'mouvement interne'!$C:$C,MLetLV!B24,'mouvement interne'!$F:$F,2)</f>
        <v>0</v>
      </c>
      <c r="L24" s="11">
        <f>E24+IF($B24="",0,SUMIF(achats!$D$2:$D$599,MLetLV!$B24,achats!J$2:J$599))-IF($B24="",0,SUMIF(ventes!$D$2:$D$563,MLetLV!$B24,ventes!J$2:J$563))-SUMIFS('mouvement interne'!$D:$D,'mouvement interne'!$C:$C,MLetLV!B24,'mouvement interne'!$E:$E,3)+SUMIFS('mouvement interne'!$D:$D,'mouvement interne'!$C:$C,MLetLV!B24,'mouvement interne'!$F:$F,3)</f>
        <v>0</v>
      </c>
      <c r="M24" s="11">
        <f>F24+IF($B24="",0,SUMIF(achats!$D$2:$D$599,MLetLV!$B24,achats!K$2:K$599))-IF($B24="",0,SUMIF(ventes!$D$2:$D$563,MLetLV!$B24,ventes!K$2:K$563))-SUMIFS('mouvement interne'!$D:$D,'mouvement interne'!$C:$C,MLetLV!B24,'mouvement interne'!$E:$E,4)+SUMIFS('mouvement interne'!$D:$D,'mouvement interne'!$C:$C,MLetLV!B24,'mouvement interne'!$F:$F,4)</f>
        <v>0</v>
      </c>
      <c r="N24" s="11">
        <f t="shared" si="1"/>
        <v>5</v>
      </c>
    </row>
    <row r="25" spans="1:14">
      <c r="A25" s="45"/>
      <c r="B25" s="46" t="str">
        <f>'mes donnees'!F25</f>
        <v>WF-9600N5W</v>
      </c>
      <c r="C25" s="4"/>
      <c r="D25" s="1"/>
      <c r="E25" s="1"/>
      <c r="F25" s="1"/>
      <c r="G25" s="11">
        <f t="shared" si="0"/>
        <v>0</v>
      </c>
      <c r="H25" s="11">
        <f>IF(B25="",0,SUMIF(achats!$D$2:$D$599,MLetLV!B25,achats!$E$2:$E$599))</f>
        <v>0</v>
      </c>
      <c r="I25" s="11">
        <f>IF(B25="",0,SUMIF(ventes!$D$2:$D$563,MLetLV!B25,ventes!$E$2:$E$563))</f>
        <v>0</v>
      </c>
      <c r="J25" s="11">
        <f>C25+IF($B25="",0,SUMIF(achats!$D$2:$D$599,MLetLV!$B25,achats!H$2:H$599))-IF($B25="",0,SUMIF(ventes!$D$2:$D$563,MLetLV!$B25,ventes!H$2:H$563))-SUMIFS('mouvement interne'!$D:$D,'mouvement interne'!$C:$C,MLetLV!B25,'mouvement interne'!$E:$E,1)+SUMIFS('mouvement interne'!$D:$D,'mouvement interne'!$C:$C,MLetLV!B25,'mouvement interne'!$F:$F,1)</f>
        <v>0</v>
      </c>
      <c r="K25" s="11">
        <f>D25+IF($B25="",0,SUMIF(achats!$D$2:$D$599,MLetLV!$B25,achats!I$2:I$599))-IF($B25="",0,SUMIF(ventes!$D$2:$D$563,MLetLV!$B25,ventes!I$2:I$563))-SUMIFS('mouvement interne'!$D:$D,'mouvement interne'!$C:$C,MLetLV!B25,'mouvement interne'!$E:$E,2)+SUMIFS('mouvement interne'!$D:$D,'mouvement interne'!$C:$C,MLetLV!B25,'mouvement interne'!$F:$F,2)</f>
        <v>0</v>
      </c>
      <c r="L25" s="11">
        <f>E25+IF($B25="",0,SUMIF(achats!$D$2:$D$599,MLetLV!$B25,achats!J$2:J$599))-IF($B25="",0,SUMIF(ventes!$D$2:$D$563,MLetLV!$B25,ventes!J$2:J$563))-SUMIFS('mouvement interne'!$D:$D,'mouvement interne'!$C:$C,MLetLV!B25,'mouvement interne'!$E:$E,3)+SUMIFS('mouvement interne'!$D:$D,'mouvement interne'!$C:$C,MLetLV!B25,'mouvement interne'!$F:$F,3)</f>
        <v>0</v>
      </c>
      <c r="M25" s="11">
        <f>F25+IF($B25="",0,SUMIF(achats!$D$2:$D$599,MLetLV!$B25,achats!K$2:K$599))-IF($B25="",0,SUMIF(ventes!$D$2:$D$563,MLetLV!$B25,ventes!K$2:K$563))-SUMIFS('mouvement interne'!$D:$D,'mouvement interne'!$C:$C,MLetLV!B25,'mouvement interne'!$E:$E,4)+SUMIFS('mouvement interne'!$D:$D,'mouvement interne'!$C:$C,MLetLV!B25,'mouvement interne'!$F:$F,4)</f>
        <v>0</v>
      </c>
      <c r="N25" s="11">
        <f t="shared" si="1"/>
        <v>0</v>
      </c>
    </row>
    <row r="26" spans="1:14">
      <c r="A26" s="45"/>
      <c r="B26" s="46" t="str">
        <f>'mes donnees'!F26</f>
        <v xml:space="preserve">XP-B80 </v>
      </c>
      <c r="C26" s="4">
        <v>3</v>
      </c>
      <c r="D26" s="1">
        <v>321</v>
      </c>
      <c r="E26" s="1">
        <v>153</v>
      </c>
      <c r="F26" s="1"/>
      <c r="G26" s="11">
        <f t="shared" si="0"/>
        <v>477</v>
      </c>
      <c r="H26" s="11">
        <f>IF(B26="",0,SUMIF(achats!$D$2:$D$599,MLetLV!B26,achats!$E$2:$E$599))</f>
        <v>0</v>
      </c>
      <c r="I26" s="11">
        <f>IF(B26="",0,SUMIF(ventes!$D$2:$D$563,MLetLV!B26,ventes!$E$2:$E$563))</f>
        <v>68</v>
      </c>
      <c r="J26" s="11">
        <f>C26+IF($B26="",0,SUMIF(achats!$D$2:$D$599,MLetLV!$B26,achats!H$2:H$599))-IF($B26="",0,SUMIF(ventes!$D$2:$D$563,MLetLV!$B26,ventes!H$2:H$563))-SUMIFS('mouvement interne'!$D:$D,'mouvement interne'!$C:$C,MLetLV!B26,'mouvement interne'!$E:$E,1)+SUMIFS('mouvement interne'!$D:$D,'mouvement interne'!$C:$C,MLetLV!B26,'mouvement interne'!$F:$F,1)</f>
        <v>29</v>
      </c>
      <c r="K26" s="11">
        <f>D26+IF($B26="",0,SUMIF(achats!$D$2:$D$599,MLetLV!$B26,achats!I$2:I$599))-IF($B26="",0,SUMIF(ventes!$D$2:$D$563,MLetLV!$B26,ventes!I$2:I$563))-SUMIFS('mouvement interne'!$D:$D,'mouvement interne'!$C:$C,MLetLV!B26,'mouvement interne'!$E:$E,2)+SUMIFS('mouvement interne'!$D:$D,'mouvement interne'!$C:$C,MLetLV!B26,'mouvement interne'!$F:$F,2)</f>
        <v>227</v>
      </c>
      <c r="L26" s="11">
        <f>E26+IF($B26="",0,SUMIF(achats!$D$2:$D$599,MLetLV!$B26,achats!J$2:J$599))-IF($B26="",0,SUMIF(ventes!$D$2:$D$563,MLetLV!$B26,ventes!J$2:J$563))-SUMIFS('mouvement interne'!$D:$D,'mouvement interne'!$C:$C,MLetLV!B26,'mouvement interne'!$E:$E,3)+SUMIFS('mouvement interne'!$D:$D,'mouvement interne'!$C:$C,MLetLV!B26,'mouvement interne'!$F:$F,3)</f>
        <v>153</v>
      </c>
      <c r="M26" s="11">
        <f>F26+IF($B26="",0,SUMIF(achats!$D$2:$D$599,MLetLV!$B26,achats!K$2:K$599))-IF($B26="",0,SUMIF(ventes!$D$2:$D$563,MLetLV!$B26,ventes!K$2:K$563))-SUMIFS('mouvement interne'!$D:$D,'mouvement interne'!$C:$C,MLetLV!B26,'mouvement interne'!$E:$E,4)+SUMIFS('mouvement interne'!$D:$D,'mouvement interne'!$C:$C,MLetLV!B26,'mouvement interne'!$F:$F,4)</f>
        <v>0</v>
      </c>
      <c r="N26" s="11">
        <f t="shared" si="1"/>
        <v>409</v>
      </c>
    </row>
    <row r="27" spans="1:14">
      <c r="A27" s="93"/>
      <c r="B27" s="94">
        <f>'mes donnees'!F27</f>
        <v>0</v>
      </c>
      <c r="C27" s="60"/>
      <c r="D27" s="58"/>
      <c r="E27" s="58"/>
      <c r="F27" s="58"/>
      <c r="G27" s="63">
        <f>SUM(C27:F27)</f>
        <v>0</v>
      </c>
      <c r="H27" s="63">
        <f>IF(B27="",0,SUMIF(achats!$D$2:$D$599,MLetLV!B27,achats!$E$2:$E$599))</f>
        <v>0</v>
      </c>
      <c r="I27" s="63">
        <f>IF(B27="",0,SUMIF(ventes!$D$2:$D$563,MLetLV!B27,ventes!$E$2:$E$563))</f>
        <v>0</v>
      </c>
      <c r="J27" s="63">
        <f>C27+IF($B27="",0,SUMIF(achats!$D$2:$D$599,MLetLV!$B27,achats!H$2:H$599))-IF($B27="",0,SUMIF(ventes!$D$2:$D$563,MLetLV!$B27,ventes!H$2:H$563))-SUMIFS('mouvement interne'!$D:$D,'mouvement interne'!$C:$C,MLetLV!B27,'mouvement interne'!$E:$E,1)+SUMIFS('mouvement interne'!$D:$D,'mouvement interne'!$C:$C,MLetLV!B27,'mouvement interne'!$F:$F,1)</f>
        <v>0</v>
      </c>
      <c r="K27" s="63">
        <f>D27+IF($B27="",0,SUMIF(achats!$D$2:$D$599,MLetLV!$B27,achats!I$2:I$599))-IF($B27="",0,SUMIF(ventes!$D$2:$D$563,MLetLV!$B27,ventes!I$2:I$563))-SUMIFS('mouvement interne'!$D:$D,'mouvement interne'!$C:$C,MLetLV!B27,'mouvement interne'!$E:$E,2)+SUMIFS('mouvement interne'!$D:$D,'mouvement interne'!$C:$C,MLetLV!B27,'mouvement interne'!$F:$F,2)</f>
        <v>0</v>
      </c>
      <c r="L27" s="63">
        <f>E27+IF($B27="",0,SUMIF(achats!$D$2:$D$599,MLetLV!$B27,achats!J$2:J$599))-IF($B27="",0,SUMIF(ventes!$D$2:$D$563,MLetLV!$B27,ventes!J$2:J$563))-SUMIFS('mouvement interne'!$D:$D,'mouvement interne'!$C:$C,MLetLV!B27,'mouvement interne'!$E:$E,3)+SUMIFS('mouvement interne'!$D:$D,'mouvement interne'!$C:$C,MLetLV!B27,'mouvement interne'!$F:$F,3)</f>
        <v>0</v>
      </c>
      <c r="M27" s="63">
        <f>F27+IF($B27="",0,SUMIF(achats!$D$2:$D$599,MLetLV!$B27,achats!K$2:K$599))-IF($B27="",0,SUMIF(ventes!$D$2:$D$563,MLetLV!$B27,ventes!K$2:K$563))-SUMIFS('mouvement interne'!$D:$D,'mouvement interne'!$C:$C,MLetLV!B27,'mouvement interne'!$E:$E,4)+SUMIFS('mouvement interne'!$D:$D,'mouvement interne'!$C:$C,MLetLV!B27,'mouvement interne'!$F:$F,4)</f>
        <v>0</v>
      </c>
      <c r="N27" s="63">
        <f>SUM(J27:M27)</f>
        <v>0</v>
      </c>
    </row>
  </sheetData>
  <conditionalFormatting sqref="I2:I27">
    <cfRule type="expression" dxfId="262" priority="5">
      <formula>I2=0</formula>
    </cfRule>
  </conditionalFormatting>
  <conditionalFormatting sqref="B2:B27">
    <cfRule type="duplicateValues" dxfId="261" priority="7"/>
  </conditionalFormatting>
  <conditionalFormatting sqref="J2:N27">
    <cfRule type="cellIs" dxfId="260" priority="1" operator="lessThan">
      <formula>0</formula>
    </cfRule>
    <cfRule type="cellIs" dxfId="259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29"/>
  <sheetViews>
    <sheetView topLeftCell="F1" workbookViewId="0">
      <selection activeCell="B1" sqref="B1:N1"/>
    </sheetView>
  </sheetViews>
  <sheetFormatPr baseColWidth="10" defaultRowHeight="15"/>
  <cols>
    <col min="1" max="1" width="11" customWidth="1"/>
    <col min="2" max="2" width="22.28515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3" max="13" width="16.42578125" bestFit="1" customWidth="1"/>
    <col min="14" max="14" width="14.28515625" customWidth="1"/>
    <col min="15" max="15" width="18.28515625" style="9" customWidth="1"/>
  </cols>
  <sheetData>
    <row r="1" spans="1:15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43"/>
      <c r="B2" s="46" t="str">
        <f>'mes donnees'!D2</f>
        <v>GT - I9190</v>
      </c>
      <c r="C2" s="4">
        <v>1</v>
      </c>
      <c r="D2" s="1"/>
      <c r="E2" s="1"/>
      <c r="F2" s="1"/>
      <c r="G2" s="11">
        <f>SUM(C2:F2)</f>
        <v>1</v>
      </c>
      <c r="H2" s="11">
        <f>IF(B2="",0,SUMIF(achats!$D$2:$D$599,TELetTABLETTE!B2,achats!$E$2:$E$599))</f>
        <v>2</v>
      </c>
      <c r="I2" s="11">
        <f>IF(B2="",0,SUMIF(ventes!$D$2:$D$563,TELetTABLETTE!B2,ventes!$E$2:$E$563))</f>
        <v>1</v>
      </c>
      <c r="J2" s="11">
        <f>C2+IF($B2="",0,SUMIF(achats!$D$2:$D$599,TELetTABLETTE!$B2,achats!H$2:H$599))-IF($B2="",0,SUMIF(ventes!$D$2:$D$563,TELetTABLETTE!$B2,ventes!H$2:H$563))-SUMIFS('mouvement interne'!$D:$D,'mouvement interne'!$C:$C,TELetTABLETTE!B2,'mouvement interne'!$E:$E,1)+SUMIFS('mouvement interne'!$D:$D,'mouvement interne'!$C:$C,TELetTABLETTE!B2,'mouvement interne'!$F:$F,1)</f>
        <v>2</v>
      </c>
      <c r="K2" s="11">
        <f>D2+IF($B2="",0,SUMIF(achats!$D$2:$D$599,TELetTABLETTE!$B2,achats!I$2:I$599))-IF($B2="",0,SUMIF(ventes!$D$2:$D$563,TELetTABLETTE!$B2,ventes!I$2:I$563))-SUMIFS('mouvement interne'!$D:$D,'mouvement interne'!$C:$C,TELetTABLETTE!B2,'mouvement interne'!$E:$E,2)+SUMIFS('mouvement interne'!$D:$D,'mouvement interne'!$C:$C,TELetTABLETTE!B2,'mouvement interne'!$F:$F,2)</f>
        <v>0</v>
      </c>
      <c r="L2" s="11">
        <f>E2+IF($B2="",0,SUMIF(achats!$D$2:$D$599,TELetTABLETTE!$B2,achats!J$2:J$599))-IF($B2="",0,SUMIF(ventes!$D$2:$D$563,TELetTABLETTE!$B2,ventes!J$2:J$563))-SUMIFS('mouvement interne'!$D:$D,'mouvement interne'!$C:$C,TELetTABLETTE!B2,'mouvement interne'!$E:$E,13)+SUMIFS('mouvement interne'!$D:$D,'mouvement interne'!$C:$C,TELetTABLETTE!B2,'mouvement interne'!$F:$F,3)</f>
        <v>0</v>
      </c>
      <c r="M2" s="11">
        <f>F2+IF($B2="",0,SUMIF(achats!$D$2:$D$599,TELetTABLETTE!$B2,achats!K$2:K$599))-IF($B2="",0,SUMIF(ventes!$D$2:$D$563,TELetTABLETTE!$B2,ventes!K$2:K$563))-SUMIFS('mouvement interne'!$D:$D,'mouvement interne'!$C:$C,TELetTABLETTE!B2,'mouvement interne'!$E:$E,4)+SUMIFS('mouvement interne'!$D:$D,'mouvement interne'!$C:$C,TELetTABLETTE!B2,'mouvement interne'!$F:$F,4)</f>
        <v>0</v>
      </c>
      <c r="N2" s="11">
        <f>SUM(J2:M2)</f>
        <v>2</v>
      </c>
    </row>
    <row r="3" spans="1:15">
      <c r="A3" s="43"/>
      <c r="B3" s="46" t="str">
        <f>'mes donnees'!D3</f>
        <v>GT - I9295(S4-ACTIVE)</v>
      </c>
      <c r="C3" s="4">
        <v>3</v>
      </c>
      <c r="D3" s="1"/>
      <c r="E3" s="1"/>
      <c r="F3" s="1">
        <v>1</v>
      </c>
      <c r="G3" s="11">
        <f t="shared" ref="G3:G22" si="0">SUM(C3:F3)</f>
        <v>4</v>
      </c>
      <c r="H3" s="11">
        <f>IF(B3="",0,SUMIF(achats!$D$2:$D$599,TELetTABLETTE!B3,achats!$E$2:$E$599))</f>
        <v>0</v>
      </c>
      <c r="I3" s="11">
        <f>IF(B3="",0,SUMIF(ventes!$D$2:$D$563,TELetTABLETTE!B3,ventes!$E$2:$E$563))</f>
        <v>0</v>
      </c>
      <c r="J3" s="11">
        <f>C3+IF($B3="",0,SUMIF(achats!$D$2:$D$599,TELetTABLETTE!$B3,achats!H$2:H$599))-IF($B3="",0,SUMIF(ventes!$D$2:$D$563,TELetTABLETTE!$B3,ventes!H$2:H$563))-SUMIFS('mouvement interne'!$D:$D,'mouvement interne'!$C:$C,TELetTABLETTE!B3,'mouvement interne'!$E:$E,1)+SUMIFS('mouvement interne'!$D:$D,'mouvement interne'!$C:$C,TELetTABLETTE!B3,'mouvement interne'!$F:$F,1)</f>
        <v>3</v>
      </c>
      <c r="K3" s="11">
        <f>D3+IF($B3="",0,SUMIF(achats!$D$2:$D$599,TELetTABLETTE!$B3,achats!I$2:I$599))-IF($B3="",0,SUMIF(ventes!$D$2:$D$563,TELetTABLETTE!$B3,ventes!I$2:I$563))-SUMIFS('mouvement interne'!$D:$D,'mouvement interne'!$C:$C,TELetTABLETTE!B3,'mouvement interne'!$E:$E,2)+SUMIFS('mouvement interne'!$D:$D,'mouvement interne'!$C:$C,TELetTABLETTE!B3,'mouvement interne'!$F:$F,2)</f>
        <v>0</v>
      </c>
      <c r="L3" s="11">
        <f>E3+IF($B3="",0,SUMIF(achats!$D$2:$D$599,TELetTABLETTE!$B3,achats!J$2:J$599))-IF($B3="",0,SUMIF(ventes!$D$2:$D$563,TELetTABLETTE!$B3,ventes!J$2:J$563))-SUMIFS('mouvement interne'!$D:$D,'mouvement interne'!$C:$C,TELetTABLETTE!B3,'mouvement interne'!$E:$E,13)+SUMIFS('mouvement interne'!$D:$D,'mouvement interne'!$C:$C,TELetTABLETTE!B3,'mouvement interne'!$F:$F,3)</f>
        <v>0</v>
      </c>
      <c r="M3" s="11">
        <f>F3+IF($B3="",0,SUMIF(achats!$D$2:$D$599,TELetTABLETTE!$B3,achats!K$2:K$599))-IF($B3="",0,SUMIF(ventes!$D$2:$D$563,TELetTABLETTE!$B3,ventes!K$2:K$563))-SUMIFS('mouvement interne'!$D:$D,'mouvement interne'!$C:$C,TELetTABLETTE!B3,'mouvement interne'!$E:$E,4)+SUMIFS('mouvement interne'!$D:$D,'mouvement interne'!$C:$C,TELetTABLETTE!B3,'mouvement interne'!$F:$F,4)</f>
        <v>1</v>
      </c>
      <c r="N3" s="11">
        <f t="shared" ref="N3:N21" si="1">SUM(J3:M3)</f>
        <v>4</v>
      </c>
    </row>
    <row r="4" spans="1:15">
      <c r="A4" s="43"/>
      <c r="B4" s="46" t="str">
        <f>'mes donnees'!D4</f>
        <v>GT - S5282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IF(B4="",0,SUMIF(achats!$D$2:$D$599,TELetTABLETTE!B4,achats!$E$2:$E$599))</f>
        <v>0</v>
      </c>
      <c r="I4" s="11">
        <f>IF(B4="",0,SUMIF(ventes!$D$2:$D$563,TELetTABLETTE!B4,ventes!$E$2:$E$563))</f>
        <v>1</v>
      </c>
      <c r="J4" s="11">
        <f>C4+IF($B4="",0,SUMIF(achats!$D$2:$D$599,TELetTABLETTE!$B4,achats!H$2:H$599))-IF($B4="",0,SUMIF(ventes!$D$2:$D$563,TELetTABLETTE!$B4,ventes!H$2:H$563))-SUMIFS('mouvement interne'!$D:$D,'mouvement interne'!$C:$C,TELetTABLETTE!B4,'mouvement interne'!$E:$E,1)+SUMIFS('mouvement interne'!$D:$D,'mouvement interne'!$C:$C,TELetTABLETTE!B4,'mouvement interne'!$F:$F,1)</f>
        <v>0</v>
      </c>
      <c r="K4" s="11">
        <f>D4+IF($B4="",0,SUMIF(achats!$D$2:$D$599,TELetTABLETTE!$B4,achats!I$2:I$599))-IF($B4="",0,SUMIF(ventes!$D$2:$D$563,TELetTABLETTE!$B4,ventes!I$2:I$563))-SUMIFS('mouvement interne'!$D:$D,'mouvement interne'!$C:$C,TELetTABLETTE!B4,'mouvement interne'!$E:$E,2)+SUMIFS('mouvement interne'!$D:$D,'mouvement interne'!$C:$C,TELetTABLETTE!B4,'mouvement interne'!$F:$F,2)</f>
        <v>0</v>
      </c>
      <c r="L4" s="11">
        <f>E4+IF($B4="",0,SUMIF(achats!$D$2:$D$599,TELetTABLETTE!$B4,achats!J$2:J$599))-IF($B4="",0,SUMIF(ventes!$D$2:$D$563,TELetTABLETTE!$B4,ventes!J$2:J$563))-SUMIFS('mouvement interne'!$D:$D,'mouvement interne'!$C:$C,TELetTABLETTE!B4,'mouvement interne'!$E:$E,13)+SUMIFS('mouvement interne'!$D:$D,'mouvement interne'!$C:$C,TELetTABLETTE!B4,'mouvement interne'!$F:$F,3)</f>
        <v>0</v>
      </c>
      <c r="M4" s="11">
        <f>F4+IF($B4="",0,SUMIF(achats!$D$2:$D$599,TELetTABLETTE!$B4,achats!K$2:K$599))-IF($B4="",0,SUMIF(ventes!$D$2:$D$563,TELetTABLETTE!$B4,ventes!K$2:K$563))-SUMIFS('mouvement interne'!$D:$D,'mouvement interne'!$C:$C,TELetTABLETTE!B4,'mouvement interne'!$E:$E,4)+SUMIFS('mouvement interne'!$D:$D,'mouvement interne'!$C:$C,TELetTABLETTE!B4,'mouvement interne'!$F:$F,4)</f>
        <v>0</v>
      </c>
      <c r="N4" s="11">
        <f t="shared" si="1"/>
        <v>0</v>
      </c>
    </row>
    <row r="5" spans="1:15">
      <c r="A5" s="43"/>
      <c r="B5" s="46" t="str">
        <f>'mes donnees'!D5</f>
        <v>GT -I8190</v>
      </c>
      <c r="C5" s="4">
        <v>9</v>
      </c>
      <c r="D5" s="1"/>
      <c r="E5" s="1"/>
      <c r="F5" s="1"/>
      <c r="G5" s="11">
        <f t="shared" si="0"/>
        <v>9</v>
      </c>
      <c r="H5" s="11">
        <f>IF(B5="",0,SUMIF(achats!$D$2:$D$599,TELetTABLETTE!B5,achats!$E$2:$E$599))</f>
        <v>0</v>
      </c>
      <c r="I5" s="11">
        <f>IF(B5="",0,SUMIF(ventes!$D$2:$D$563,TELetTABLETTE!B5,ventes!$E$2:$E$563))</f>
        <v>4</v>
      </c>
      <c r="J5" s="11">
        <f>C5+IF($B5="",0,SUMIF(achats!$D$2:$D$599,TELetTABLETTE!$B5,achats!H$2:H$599))-IF($B5="",0,SUMIF(ventes!$D$2:$D$563,TELetTABLETTE!$B5,ventes!H$2:H$563))-SUMIFS('mouvement interne'!$D:$D,'mouvement interne'!$C:$C,TELetTABLETTE!B5,'mouvement interne'!$E:$E,1)+SUMIFS('mouvement interne'!$D:$D,'mouvement interne'!$C:$C,TELetTABLETTE!B5,'mouvement interne'!$F:$F,1)</f>
        <v>5</v>
      </c>
      <c r="K5" s="11">
        <f>D5+IF($B5="",0,SUMIF(achats!$D$2:$D$599,TELetTABLETTE!$B5,achats!I$2:I$599))-IF($B5="",0,SUMIF(ventes!$D$2:$D$563,TELetTABLETTE!$B5,ventes!I$2:I$563))-SUMIFS('mouvement interne'!$D:$D,'mouvement interne'!$C:$C,TELetTABLETTE!B5,'mouvement interne'!$E:$E,2)+SUMIFS('mouvement interne'!$D:$D,'mouvement interne'!$C:$C,TELetTABLETTE!B5,'mouvement interne'!$F:$F,2)</f>
        <v>0</v>
      </c>
      <c r="L5" s="11">
        <f>E5+IF($B5="",0,SUMIF(achats!$D$2:$D$599,TELetTABLETTE!$B5,achats!J$2:J$599))-IF($B5="",0,SUMIF(ventes!$D$2:$D$563,TELetTABLETTE!$B5,ventes!J$2:J$563))-SUMIFS('mouvement interne'!$D:$D,'mouvement interne'!$C:$C,TELetTABLETTE!B5,'mouvement interne'!$E:$E,13)+SUMIFS('mouvement interne'!$D:$D,'mouvement interne'!$C:$C,TELetTABLETTE!B5,'mouvement interne'!$F:$F,3)</f>
        <v>0</v>
      </c>
      <c r="M5" s="11">
        <f>F5+IF($B5="",0,SUMIF(achats!$D$2:$D$599,TELetTABLETTE!$B5,achats!K$2:K$599))-IF($B5="",0,SUMIF(ventes!$D$2:$D$563,TELetTABLETTE!$B5,ventes!K$2:K$563))-SUMIFS('mouvement interne'!$D:$D,'mouvement interne'!$C:$C,TELetTABLETTE!B5,'mouvement interne'!$E:$E,4)+SUMIFS('mouvement interne'!$D:$D,'mouvement interne'!$C:$C,TELetTABLETTE!B5,'mouvement interne'!$F:$F,4)</f>
        <v>0</v>
      </c>
      <c r="N5" s="11">
        <f t="shared" si="1"/>
        <v>5</v>
      </c>
    </row>
    <row r="6" spans="1:15">
      <c r="A6" s="43"/>
      <c r="B6" s="46" t="str">
        <f>'mes donnees'!D6</f>
        <v xml:space="preserve">GT -I9300 </v>
      </c>
      <c r="C6" s="4">
        <v>6</v>
      </c>
      <c r="D6" s="1"/>
      <c r="E6" s="1"/>
      <c r="F6" s="1"/>
      <c r="G6" s="11">
        <f t="shared" si="0"/>
        <v>6</v>
      </c>
      <c r="H6" s="11">
        <f>IF(B6="",0,SUMIF(achats!$D$2:$D$599,TELetTABLETTE!B6,achats!$E$2:$E$599))</f>
        <v>0</v>
      </c>
      <c r="I6" s="11">
        <f>IF(B6="",0,SUMIF(ventes!$D$2:$D$563,TELetTABLETTE!B6,ventes!$E$2:$E$563))</f>
        <v>2</v>
      </c>
      <c r="J6" s="11">
        <f>C6+IF($B6="",0,SUMIF(achats!$D$2:$D$599,TELetTABLETTE!$B6,achats!H$2:H$599))-IF($B6="",0,SUMIF(ventes!$D$2:$D$563,TELetTABLETTE!$B6,ventes!H$2:H$563))-SUMIFS('mouvement interne'!$D:$D,'mouvement interne'!$C:$C,TELetTABLETTE!B6,'mouvement interne'!$E:$E,1)+SUMIFS('mouvement interne'!$D:$D,'mouvement interne'!$C:$C,TELetTABLETTE!B6,'mouvement interne'!$F:$F,1)</f>
        <v>4</v>
      </c>
      <c r="K6" s="11">
        <f>D6+IF($B6="",0,SUMIF(achats!$D$2:$D$599,TELetTABLETTE!$B6,achats!I$2:I$599))-IF($B6="",0,SUMIF(ventes!$D$2:$D$563,TELetTABLETTE!$B6,ventes!I$2:I$563))-SUMIFS('mouvement interne'!$D:$D,'mouvement interne'!$C:$C,TELetTABLETTE!B6,'mouvement interne'!$E:$E,2)+SUMIFS('mouvement interne'!$D:$D,'mouvement interne'!$C:$C,TELetTABLETTE!B6,'mouvement interne'!$F:$F,2)</f>
        <v>0</v>
      </c>
      <c r="L6" s="11">
        <f>E6+IF($B6="",0,SUMIF(achats!$D$2:$D$599,TELetTABLETTE!$B6,achats!J$2:J$599))-IF($B6="",0,SUMIF(ventes!$D$2:$D$563,TELetTABLETTE!$B6,ventes!J$2:J$563))-SUMIFS('mouvement interne'!$D:$D,'mouvement interne'!$C:$C,TELetTABLETTE!B6,'mouvement interne'!$E:$E,13)+SUMIFS('mouvement interne'!$D:$D,'mouvement interne'!$C:$C,TELetTABLETTE!B6,'mouvement interne'!$F:$F,3)</f>
        <v>0</v>
      </c>
      <c r="M6" s="11">
        <f>F6+IF($B6="",0,SUMIF(achats!$D$2:$D$599,TELetTABLETTE!$B6,achats!K$2:K$599))-IF($B6="",0,SUMIF(ventes!$D$2:$D$563,TELetTABLETTE!$B6,ventes!K$2:K$563))-SUMIFS('mouvement interne'!$D:$D,'mouvement interne'!$C:$C,TELetTABLETTE!B6,'mouvement interne'!$E:$E,4)+SUMIFS('mouvement interne'!$D:$D,'mouvement interne'!$C:$C,TELetTABLETTE!B6,'mouvement interne'!$F:$F,4)</f>
        <v>0</v>
      </c>
      <c r="N6" s="11">
        <f t="shared" si="1"/>
        <v>4</v>
      </c>
    </row>
    <row r="7" spans="1:15">
      <c r="A7" s="43"/>
      <c r="B7" s="46" t="str">
        <f>'mes donnees'!D7</f>
        <v xml:space="preserve">GT -I9500 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IF(B7="",0,SUMIF(achats!$D$2:$D$599,TELetTABLETTE!B7,achats!$E$2:$E$599))</f>
        <v>26</v>
      </c>
      <c r="I7" s="11">
        <f>IF(B7="",0,SUMIF(ventes!$D$2:$D$563,TELetTABLETTE!B7,ventes!$E$2:$E$563))</f>
        <v>9</v>
      </c>
      <c r="J7" s="11">
        <f>C7+IF($B7="",0,SUMIF(achats!$D$2:$D$599,TELetTABLETTE!$B7,achats!H$2:H$599))-IF($B7="",0,SUMIF(ventes!$D$2:$D$563,TELetTABLETTE!$B7,ventes!H$2:H$563))-SUMIFS('mouvement interne'!$D:$D,'mouvement interne'!$C:$C,TELetTABLETTE!B7,'mouvement interne'!$E:$E,1)+SUMIFS('mouvement interne'!$D:$D,'mouvement interne'!$C:$C,TELetTABLETTE!B7,'mouvement interne'!$F:$F,1)</f>
        <v>23</v>
      </c>
      <c r="K7" s="11">
        <f>D7+IF($B7="",0,SUMIF(achats!$D$2:$D$599,TELetTABLETTE!$B7,achats!I$2:I$599))-IF($B7="",0,SUMIF(ventes!$D$2:$D$563,TELetTABLETTE!$B7,ventes!I$2:I$563))-SUMIFS('mouvement interne'!$D:$D,'mouvement interne'!$C:$C,TELetTABLETTE!B7,'mouvement interne'!$E:$E,2)+SUMIFS('mouvement interne'!$D:$D,'mouvement interne'!$C:$C,TELetTABLETTE!B7,'mouvement interne'!$F:$F,2)</f>
        <v>0</v>
      </c>
      <c r="L7" s="11">
        <f>E7+IF($B7="",0,SUMIF(achats!$D$2:$D$599,TELetTABLETTE!$B7,achats!J$2:J$599))-IF($B7="",0,SUMIF(ventes!$D$2:$D$563,TELetTABLETTE!$B7,ventes!J$2:J$563))-SUMIFS('mouvement interne'!$D:$D,'mouvement interne'!$C:$C,TELetTABLETTE!B7,'mouvement interne'!$E:$E,13)+SUMIFS('mouvement interne'!$D:$D,'mouvement interne'!$C:$C,TELetTABLETTE!B7,'mouvement interne'!$F:$F,3)</f>
        <v>0</v>
      </c>
      <c r="M7" s="11">
        <f>F7+IF($B7="",0,SUMIF(achats!$D$2:$D$599,TELetTABLETTE!$B7,achats!K$2:K$599))-IF($B7="",0,SUMIF(ventes!$D$2:$D$563,TELetTABLETTE!$B7,ventes!K$2:K$563))-SUMIFS('mouvement interne'!$D:$D,'mouvement interne'!$C:$C,TELetTABLETTE!B7,'mouvement interne'!$E:$E,4)+SUMIFS('mouvement interne'!$D:$D,'mouvement interne'!$C:$C,TELetTABLETTE!B7,'mouvement interne'!$F:$F,4)</f>
        <v>0</v>
      </c>
      <c r="N7" s="11">
        <f t="shared" si="1"/>
        <v>23</v>
      </c>
    </row>
    <row r="8" spans="1:15">
      <c r="A8" s="43"/>
      <c r="B8" s="46" t="str">
        <f>'mes donnees'!D8</f>
        <v>GT -N5100</v>
      </c>
      <c r="C8" s="4">
        <v>2</v>
      </c>
      <c r="D8" s="1"/>
      <c r="E8" s="1"/>
      <c r="F8" s="1"/>
      <c r="G8" s="11">
        <f t="shared" si="0"/>
        <v>2</v>
      </c>
      <c r="H8" s="11">
        <f>IF(B8="",0,SUMIF(achats!$D$2:$D$599,TELetTABLETTE!B8,achats!$E$2:$E$599))</f>
        <v>0</v>
      </c>
      <c r="I8" s="11">
        <f>IF(B8="",0,SUMIF(ventes!$D$2:$D$563,TELetTABLETTE!B8,ventes!$E$2:$E$563))</f>
        <v>1</v>
      </c>
      <c r="J8" s="11">
        <f>C8+IF($B8="",0,SUMIF(achats!$D$2:$D$599,TELetTABLETTE!$B8,achats!H$2:H$599))-IF($B8="",0,SUMIF(ventes!$D$2:$D$563,TELetTABLETTE!$B8,ventes!H$2:H$563))-SUMIFS('mouvement interne'!$D:$D,'mouvement interne'!$C:$C,TELetTABLETTE!B8,'mouvement interne'!$E:$E,1)+SUMIFS('mouvement interne'!$D:$D,'mouvement interne'!$C:$C,TELetTABLETTE!B8,'mouvement interne'!$F:$F,1)</f>
        <v>1</v>
      </c>
      <c r="K8" s="11">
        <f>D8+IF($B8="",0,SUMIF(achats!$D$2:$D$599,TELetTABLETTE!$B8,achats!I$2:I$599))-IF($B8="",0,SUMIF(ventes!$D$2:$D$563,TELetTABLETTE!$B8,ventes!I$2:I$563))-SUMIFS('mouvement interne'!$D:$D,'mouvement interne'!$C:$C,TELetTABLETTE!B8,'mouvement interne'!$E:$E,2)+SUMIFS('mouvement interne'!$D:$D,'mouvement interne'!$C:$C,TELetTABLETTE!B8,'mouvement interne'!$F:$F,2)</f>
        <v>0</v>
      </c>
      <c r="L8" s="11">
        <f>E8+IF($B8="",0,SUMIF(achats!$D$2:$D$599,TELetTABLETTE!$B8,achats!J$2:J$599))-IF($B8="",0,SUMIF(ventes!$D$2:$D$563,TELetTABLETTE!$B8,ventes!J$2:J$563))-SUMIFS('mouvement interne'!$D:$D,'mouvement interne'!$C:$C,TELetTABLETTE!B8,'mouvement interne'!$E:$E,13)+SUMIFS('mouvement interne'!$D:$D,'mouvement interne'!$C:$C,TELetTABLETTE!B8,'mouvement interne'!$F:$F,3)</f>
        <v>0</v>
      </c>
      <c r="M8" s="11">
        <f>F8+IF($B8="",0,SUMIF(achats!$D$2:$D$599,TELetTABLETTE!$B8,achats!K$2:K$599))-IF($B8="",0,SUMIF(ventes!$D$2:$D$563,TELetTABLETTE!$B8,ventes!K$2:K$563))-SUMIFS('mouvement interne'!$D:$D,'mouvement interne'!$C:$C,TELetTABLETTE!B8,'mouvement interne'!$E:$E,4)+SUMIFS('mouvement interne'!$D:$D,'mouvement interne'!$C:$C,TELetTABLETTE!B8,'mouvement interne'!$F:$F,4)</f>
        <v>0</v>
      </c>
      <c r="N8" s="11">
        <f t="shared" si="1"/>
        <v>1</v>
      </c>
    </row>
    <row r="9" spans="1:15">
      <c r="A9" s="43"/>
      <c r="B9" s="46" t="str">
        <f>'mes donnees'!D9</f>
        <v>GT -N7100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IF(B9="",0,SUMIF(achats!$D$2:$D$599,TELetTABLETTE!B9,achats!$E$2:$E$599))</f>
        <v>0</v>
      </c>
      <c r="I9" s="11">
        <f>IF(B9="",0,SUMIF(ventes!$D$2:$D$563,TELetTABLETTE!B9,ventes!$E$2:$E$563))</f>
        <v>1</v>
      </c>
      <c r="J9" s="11">
        <f>C9+IF($B9="",0,SUMIF(achats!$D$2:$D$599,TELetTABLETTE!$B9,achats!H$2:H$599))-IF($B9="",0,SUMIF(ventes!$D$2:$D$563,TELetTABLETTE!$B9,ventes!H$2:H$563))-SUMIFS('mouvement interne'!$D:$D,'mouvement interne'!$C:$C,TELetTABLETTE!B9,'mouvement interne'!$E:$E,1)+SUMIFS('mouvement interne'!$D:$D,'mouvement interne'!$C:$C,TELetTABLETTE!B9,'mouvement interne'!$F:$F,1)</f>
        <v>0</v>
      </c>
      <c r="K9" s="11">
        <f>D9+IF($B9="",0,SUMIF(achats!$D$2:$D$599,TELetTABLETTE!$B9,achats!I$2:I$599))-IF($B9="",0,SUMIF(ventes!$D$2:$D$563,TELetTABLETTE!$B9,ventes!I$2:I$563))-SUMIFS('mouvement interne'!$D:$D,'mouvement interne'!$C:$C,TELetTABLETTE!B9,'mouvement interne'!$E:$E,2)+SUMIFS('mouvement interne'!$D:$D,'mouvement interne'!$C:$C,TELetTABLETTE!B9,'mouvement interne'!$F:$F,2)</f>
        <v>0</v>
      </c>
      <c r="L9" s="11">
        <f>E9+IF($B9="",0,SUMIF(achats!$D$2:$D$599,TELetTABLETTE!$B9,achats!J$2:J$599))-IF($B9="",0,SUMIF(ventes!$D$2:$D$563,TELetTABLETTE!$B9,ventes!J$2:J$563))-SUMIFS('mouvement interne'!$D:$D,'mouvement interne'!$C:$C,TELetTABLETTE!B9,'mouvement interne'!$E:$E,13)+SUMIFS('mouvement interne'!$D:$D,'mouvement interne'!$C:$C,TELetTABLETTE!B9,'mouvement interne'!$F:$F,3)</f>
        <v>0</v>
      </c>
      <c r="M9" s="11">
        <f>F9+IF($B9="",0,SUMIF(achats!$D$2:$D$599,TELetTABLETTE!$B9,achats!K$2:K$599))-IF($B9="",0,SUMIF(ventes!$D$2:$D$563,TELetTABLETTE!$B9,ventes!K$2:K$563))-SUMIFS('mouvement interne'!$D:$D,'mouvement interne'!$C:$C,TELetTABLETTE!B9,'mouvement interne'!$E:$E,4)+SUMIFS('mouvement interne'!$D:$D,'mouvement interne'!$C:$C,TELetTABLETTE!B9,'mouvement interne'!$F:$F,4)</f>
        <v>0</v>
      </c>
      <c r="N9" s="11">
        <f t="shared" si="1"/>
        <v>0</v>
      </c>
    </row>
    <row r="10" spans="1:15">
      <c r="A10" s="43"/>
      <c r="B10" s="46" t="str">
        <f>'mes donnees'!D10</f>
        <v>GT -P3100</v>
      </c>
      <c r="C10" s="4">
        <v>1</v>
      </c>
      <c r="D10" s="1"/>
      <c r="E10" s="1"/>
      <c r="F10" s="1"/>
      <c r="G10" s="11">
        <f t="shared" si="0"/>
        <v>1</v>
      </c>
      <c r="H10" s="11">
        <f>IF(B10="",0,SUMIF(achats!$D$2:$D$599,TELetTABLETTE!B10,achats!$E$2:$E$599))</f>
        <v>0</v>
      </c>
      <c r="I10" s="11">
        <f>IF(B10="",0,SUMIF(ventes!$D$2:$D$563,TELetTABLETTE!B10,ventes!$E$2:$E$563))</f>
        <v>0</v>
      </c>
      <c r="J10" s="11">
        <f>C10+IF($B10="",0,SUMIF(achats!$D$2:$D$599,TELetTABLETTE!$B10,achats!H$2:H$599))-IF($B10="",0,SUMIF(ventes!$D$2:$D$563,TELetTABLETTE!$B10,ventes!H$2:H$563))-SUMIFS('mouvement interne'!$D:$D,'mouvement interne'!$C:$C,TELetTABLETTE!B10,'mouvement interne'!$E:$E,1)+SUMIFS('mouvement interne'!$D:$D,'mouvement interne'!$C:$C,TELetTABLETTE!B10,'mouvement interne'!$F:$F,1)</f>
        <v>1</v>
      </c>
      <c r="K10" s="11">
        <f>D10+IF($B10="",0,SUMIF(achats!$D$2:$D$599,TELetTABLETTE!$B10,achats!I$2:I$599))-IF($B10="",0,SUMIF(ventes!$D$2:$D$563,TELetTABLETTE!$B10,ventes!I$2:I$563))-SUMIFS('mouvement interne'!$D:$D,'mouvement interne'!$C:$C,TELetTABLETTE!B10,'mouvement interne'!$E:$E,2)+SUMIFS('mouvement interne'!$D:$D,'mouvement interne'!$C:$C,TELetTABLETTE!B10,'mouvement interne'!$F:$F,2)</f>
        <v>0</v>
      </c>
      <c r="L10" s="11">
        <f>E10+IF($B10="",0,SUMIF(achats!$D$2:$D$599,TELetTABLETTE!$B10,achats!J$2:J$599))-IF($B10="",0,SUMIF(ventes!$D$2:$D$563,TELetTABLETTE!$B10,ventes!J$2:J$563))-SUMIFS('mouvement interne'!$D:$D,'mouvement interne'!$C:$C,TELetTABLETTE!B10,'mouvement interne'!$E:$E,13)+SUMIFS('mouvement interne'!$D:$D,'mouvement interne'!$C:$C,TELetTABLETTE!B10,'mouvement interne'!$F:$F,3)</f>
        <v>0</v>
      </c>
      <c r="M10" s="11">
        <f>F10+IF($B10="",0,SUMIF(achats!$D$2:$D$599,TELetTABLETTE!$B10,achats!K$2:K$599))-IF($B10="",0,SUMIF(ventes!$D$2:$D$563,TELetTABLETTE!$B10,ventes!K$2:K$563))-SUMIFS('mouvement interne'!$D:$D,'mouvement interne'!$C:$C,TELetTABLETTE!B10,'mouvement interne'!$E:$E,4)+SUMIFS('mouvement interne'!$D:$D,'mouvement interne'!$C:$C,TELetTABLETTE!B10,'mouvement interne'!$F:$F,4)</f>
        <v>0</v>
      </c>
      <c r="N10" s="11">
        <f t="shared" si="1"/>
        <v>1</v>
      </c>
    </row>
    <row r="11" spans="1:15">
      <c r="A11" s="43"/>
      <c r="B11" s="46" t="str">
        <f>'mes donnees'!D11</f>
        <v>GT -S6102</v>
      </c>
      <c r="C11" s="4"/>
      <c r="D11" s="1"/>
      <c r="E11" s="1"/>
      <c r="F11" s="1"/>
      <c r="G11" s="11">
        <f t="shared" si="0"/>
        <v>0</v>
      </c>
      <c r="H11" s="11">
        <f>IF(B11="",0,SUMIF(achats!$D$2:$D$599,TELetTABLETTE!B11,achats!$E$2:$E$599))</f>
        <v>0</v>
      </c>
      <c r="I11" s="11">
        <f>IF(B11="",0,SUMIF(ventes!$D$2:$D$563,TELetTABLETTE!B11,ventes!$E$2:$E$563))</f>
        <v>0</v>
      </c>
      <c r="J11" s="11">
        <f>C11+IF($B11="",0,SUMIF(achats!$D$2:$D$599,TELetTABLETTE!$B11,achats!H$2:H$599))-IF($B11="",0,SUMIF(ventes!$D$2:$D$563,TELetTABLETTE!$B11,ventes!H$2:H$563))-SUMIFS('mouvement interne'!$D:$D,'mouvement interne'!$C:$C,TELetTABLETTE!B11,'mouvement interne'!$E:$E,1)+SUMIFS('mouvement interne'!$D:$D,'mouvement interne'!$C:$C,TELetTABLETTE!B11,'mouvement interne'!$F:$F,1)</f>
        <v>0</v>
      </c>
      <c r="K11" s="11">
        <f>D11+IF($B11="",0,SUMIF(achats!$D$2:$D$599,TELetTABLETTE!$B11,achats!I$2:I$599))-IF($B11="",0,SUMIF(ventes!$D$2:$D$563,TELetTABLETTE!$B11,ventes!I$2:I$563))-SUMIFS('mouvement interne'!$D:$D,'mouvement interne'!$C:$C,TELetTABLETTE!B11,'mouvement interne'!$E:$E,2)+SUMIFS('mouvement interne'!$D:$D,'mouvement interne'!$C:$C,TELetTABLETTE!B11,'mouvement interne'!$F:$F,2)</f>
        <v>0</v>
      </c>
      <c r="L11" s="11">
        <f>E11+IF($B11="",0,SUMIF(achats!$D$2:$D$599,TELetTABLETTE!$B11,achats!J$2:J$599))-IF($B11="",0,SUMIF(ventes!$D$2:$D$563,TELetTABLETTE!$B11,ventes!J$2:J$563))-SUMIFS('mouvement interne'!$D:$D,'mouvement interne'!$C:$C,TELetTABLETTE!B11,'mouvement interne'!$E:$E,13)+SUMIFS('mouvement interne'!$D:$D,'mouvement interne'!$C:$C,TELetTABLETTE!B11,'mouvement interne'!$F:$F,3)</f>
        <v>0</v>
      </c>
      <c r="M11" s="11">
        <f>F11+IF($B11="",0,SUMIF(achats!$D$2:$D$599,TELetTABLETTE!$B11,achats!K$2:K$599))-IF($B11="",0,SUMIF(ventes!$D$2:$D$563,TELetTABLETTE!$B11,ventes!K$2:K$563))-SUMIFS('mouvement interne'!$D:$D,'mouvement interne'!$C:$C,TELetTABLETTE!B11,'mouvement interne'!$E:$E,4)+SUMIFS('mouvement interne'!$D:$D,'mouvement interne'!$C:$C,TELetTABLETTE!B11,'mouvement interne'!$F:$F,4)</f>
        <v>0</v>
      </c>
      <c r="N11" s="11">
        <f t="shared" si="1"/>
        <v>0</v>
      </c>
    </row>
    <row r="12" spans="1:15">
      <c r="A12" s="43"/>
      <c r="B12" s="46" t="str">
        <f>'mes donnees'!D12</f>
        <v>GT-B5330</v>
      </c>
      <c r="C12" s="4">
        <v>3</v>
      </c>
      <c r="D12" s="1"/>
      <c r="E12" s="1"/>
      <c r="F12" s="1"/>
      <c r="G12" s="11">
        <f t="shared" si="0"/>
        <v>3</v>
      </c>
      <c r="H12" s="11">
        <f>IF(B12="",0,SUMIF(achats!$D$2:$D$599,TELetTABLETTE!B12,achats!$E$2:$E$599))</f>
        <v>0</v>
      </c>
      <c r="I12" s="11">
        <f>IF(B12="",0,SUMIF(ventes!$D$2:$D$563,TELetTABLETTE!B12,ventes!$E$2:$E$563))</f>
        <v>1</v>
      </c>
      <c r="J12" s="11">
        <f>C12+IF($B12="",0,SUMIF(achats!$D$2:$D$599,TELetTABLETTE!$B12,achats!H$2:H$599))-IF($B12="",0,SUMIF(ventes!$D$2:$D$563,TELetTABLETTE!$B12,ventes!H$2:H$563))-SUMIFS('mouvement interne'!$D:$D,'mouvement interne'!$C:$C,TELetTABLETTE!B12,'mouvement interne'!$E:$E,1)+SUMIFS('mouvement interne'!$D:$D,'mouvement interne'!$C:$C,TELetTABLETTE!B12,'mouvement interne'!$F:$F,1)</f>
        <v>2</v>
      </c>
      <c r="K12" s="11">
        <f>D12+IF($B12="",0,SUMIF(achats!$D$2:$D$599,TELetTABLETTE!$B12,achats!I$2:I$599))-IF($B12="",0,SUMIF(ventes!$D$2:$D$563,TELetTABLETTE!$B12,ventes!I$2:I$563))-SUMIFS('mouvement interne'!$D:$D,'mouvement interne'!$C:$C,TELetTABLETTE!B12,'mouvement interne'!$E:$E,2)+SUMIFS('mouvement interne'!$D:$D,'mouvement interne'!$C:$C,TELetTABLETTE!B12,'mouvement interne'!$F:$F,2)</f>
        <v>0</v>
      </c>
      <c r="L12" s="11">
        <f>E12+IF($B12="",0,SUMIF(achats!$D$2:$D$599,TELetTABLETTE!$B12,achats!J$2:J$599))-IF($B12="",0,SUMIF(ventes!$D$2:$D$563,TELetTABLETTE!$B12,ventes!J$2:J$563))-SUMIFS('mouvement interne'!$D:$D,'mouvement interne'!$C:$C,TELetTABLETTE!B12,'mouvement interne'!$E:$E,13)+SUMIFS('mouvement interne'!$D:$D,'mouvement interne'!$C:$C,TELetTABLETTE!B12,'mouvement interne'!$F:$F,3)</f>
        <v>0</v>
      </c>
      <c r="M12" s="11">
        <f>F12+IF($B12="",0,SUMIF(achats!$D$2:$D$599,TELetTABLETTE!$B12,achats!K$2:K$599))-IF($B12="",0,SUMIF(ventes!$D$2:$D$563,TELetTABLETTE!$B12,ventes!K$2:K$563))-SUMIFS('mouvement interne'!$D:$D,'mouvement interne'!$C:$C,TELetTABLETTE!B12,'mouvement interne'!$E:$E,4)+SUMIFS('mouvement interne'!$D:$D,'mouvement interne'!$C:$C,TELetTABLETTE!B12,'mouvement interne'!$F:$F,4)</f>
        <v>0</v>
      </c>
      <c r="N12" s="11">
        <f t="shared" si="1"/>
        <v>2</v>
      </c>
    </row>
    <row r="13" spans="1:15">
      <c r="A13" s="43"/>
      <c r="B13" s="46" t="str">
        <f>'mes donnees'!D13</f>
        <v>GT-C3310</v>
      </c>
      <c r="C13" s="4"/>
      <c r="D13" s="1"/>
      <c r="E13" s="1"/>
      <c r="F13" s="1"/>
      <c r="G13" s="11">
        <f t="shared" si="0"/>
        <v>0</v>
      </c>
      <c r="H13" s="11">
        <f>IF(B13="",0,SUMIF(achats!$D$2:$D$599,TELetTABLETTE!B13,achats!$E$2:$E$599))</f>
        <v>0</v>
      </c>
      <c r="I13" s="11">
        <f>IF(B13="",0,SUMIF(ventes!$D$2:$D$563,TELetTABLETTE!B13,ventes!$E$2:$E$563))</f>
        <v>0</v>
      </c>
      <c r="J13" s="11">
        <f>C13+IF($B13="",0,SUMIF(achats!$D$2:$D$599,TELetTABLETTE!$B13,achats!H$2:H$599))-IF($B13="",0,SUMIF(ventes!$D$2:$D$563,TELetTABLETTE!$B13,ventes!H$2:H$563))-SUMIFS('mouvement interne'!$D:$D,'mouvement interne'!$C:$C,TELetTABLETTE!B13,'mouvement interne'!$E:$E,1)+SUMIFS('mouvement interne'!$D:$D,'mouvement interne'!$C:$C,TELetTABLETTE!B13,'mouvement interne'!$F:$F,1)</f>
        <v>0</v>
      </c>
      <c r="K13" s="11">
        <f>D13+IF($B13="",0,SUMIF(achats!$D$2:$D$599,TELetTABLETTE!$B13,achats!I$2:I$599))-IF($B13="",0,SUMIF(ventes!$D$2:$D$563,TELetTABLETTE!$B13,ventes!I$2:I$563))-SUMIFS('mouvement interne'!$D:$D,'mouvement interne'!$C:$C,TELetTABLETTE!B13,'mouvement interne'!$E:$E,2)+SUMIFS('mouvement interne'!$D:$D,'mouvement interne'!$C:$C,TELetTABLETTE!B13,'mouvement interne'!$F:$F,2)</f>
        <v>0</v>
      </c>
      <c r="L13" s="11">
        <f>E13+IF($B13="",0,SUMIF(achats!$D$2:$D$599,TELetTABLETTE!$B13,achats!J$2:J$599))-IF($B13="",0,SUMIF(ventes!$D$2:$D$563,TELetTABLETTE!$B13,ventes!J$2:J$563))-SUMIFS('mouvement interne'!$D:$D,'mouvement interne'!$C:$C,TELetTABLETTE!B13,'mouvement interne'!$E:$E,13)+SUMIFS('mouvement interne'!$D:$D,'mouvement interne'!$C:$C,TELetTABLETTE!B13,'mouvement interne'!$F:$F,3)</f>
        <v>0</v>
      </c>
      <c r="M13" s="11">
        <f>F13+IF($B13="",0,SUMIF(achats!$D$2:$D$599,TELetTABLETTE!$B13,achats!K$2:K$599))-IF($B13="",0,SUMIF(ventes!$D$2:$D$563,TELetTABLETTE!$B13,ventes!K$2:K$563))-SUMIFS('mouvement interne'!$D:$D,'mouvement interne'!$C:$C,TELetTABLETTE!B13,'mouvement interne'!$E:$E,4)+SUMIFS('mouvement interne'!$D:$D,'mouvement interne'!$C:$C,TELetTABLETTE!B13,'mouvement interne'!$F:$F,4)</f>
        <v>0</v>
      </c>
      <c r="N13" s="11">
        <f t="shared" si="1"/>
        <v>0</v>
      </c>
    </row>
    <row r="14" spans="1:15">
      <c r="A14" s="43"/>
      <c r="B14" s="46" t="str">
        <f>'mes donnees'!D14</f>
        <v>GT-I9082</v>
      </c>
      <c r="C14" s="4"/>
      <c r="D14" s="1"/>
      <c r="E14" s="1"/>
      <c r="F14" s="1"/>
      <c r="G14" s="11">
        <f t="shared" si="0"/>
        <v>0</v>
      </c>
      <c r="H14" s="11">
        <f>IF(B14="",0,SUMIF(achats!$D$2:$D$599,TELetTABLETTE!B14,achats!$E$2:$E$599))</f>
        <v>0</v>
      </c>
      <c r="I14" s="11">
        <f>IF(B14="",0,SUMIF(ventes!$D$2:$D$563,TELetTABLETTE!B14,ventes!$E$2:$E$563))</f>
        <v>0</v>
      </c>
      <c r="J14" s="11">
        <f>C14+IF($B14="",0,SUMIF(achats!$D$2:$D$599,TELetTABLETTE!$B14,achats!H$2:H$599))-IF($B14="",0,SUMIF(ventes!$D$2:$D$563,TELetTABLETTE!$B14,ventes!H$2:H$563))-SUMIFS('mouvement interne'!$D:$D,'mouvement interne'!$C:$C,TELetTABLETTE!B14,'mouvement interne'!$E:$E,1)+SUMIFS('mouvement interne'!$D:$D,'mouvement interne'!$C:$C,TELetTABLETTE!B14,'mouvement interne'!$F:$F,1)</f>
        <v>0</v>
      </c>
      <c r="K14" s="11">
        <f>D14+IF($B14="",0,SUMIF(achats!$D$2:$D$599,TELetTABLETTE!$B14,achats!I$2:I$599))-IF($B14="",0,SUMIF(ventes!$D$2:$D$563,TELetTABLETTE!$B14,ventes!I$2:I$563))-SUMIFS('mouvement interne'!$D:$D,'mouvement interne'!$C:$C,TELetTABLETTE!B14,'mouvement interne'!$E:$E,2)+SUMIFS('mouvement interne'!$D:$D,'mouvement interne'!$C:$C,TELetTABLETTE!B14,'mouvement interne'!$F:$F,2)</f>
        <v>0</v>
      </c>
      <c r="L14" s="11">
        <f>E14+IF($B14="",0,SUMIF(achats!$D$2:$D$599,TELetTABLETTE!$B14,achats!J$2:J$599))-IF($B14="",0,SUMIF(ventes!$D$2:$D$563,TELetTABLETTE!$B14,ventes!J$2:J$563))-SUMIFS('mouvement interne'!$D:$D,'mouvement interne'!$C:$C,TELetTABLETTE!B14,'mouvement interne'!$E:$E,13)+SUMIFS('mouvement interne'!$D:$D,'mouvement interne'!$C:$C,TELetTABLETTE!B14,'mouvement interne'!$F:$F,3)</f>
        <v>0</v>
      </c>
      <c r="M14" s="11">
        <f>F14+IF($B14="",0,SUMIF(achats!$D$2:$D$599,TELetTABLETTE!$B14,achats!K$2:K$599))-IF($B14="",0,SUMIF(ventes!$D$2:$D$563,TELetTABLETTE!$B14,ventes!K$2:K$563))-SUMIFS('mouvement interne'!$D:$D,'mouvement interne'!$C:$C,TELetTABLETTE!B14,'mouvement interne'!$E:$E,4)+SUMIFS('mouvement interne'!$D:$D,'mouvement interne'!$C:$C,TELetTABLETTE!B14,'mouvement interne'!$F:$F,4)</f>
        <v>0</v>
      </c>
      <c r="N14" s="11">
        <f t="shared" si="1"/>
        <v>0</v>
      </c>
    </row>
    <row r="15" spans="1:15">
      <c r="A15" s="43"/>
      <c r="B15" s="46" t="str">
        <f>'mes donnees'!D15</f>
        <v>GT-I9152</v>
      </c>
      <c r="C15" s="4">
        <v>3</v>
      </c>
      <c r="D15" s="1"/>
      <c r="E15" s="1"/>
      <c r="F15" s="1"/>
      <c r="G15" s="11">
        <f t="shared" si="0"/>
        <v>3</v>
      </c>
      <c r="H15" s="11">
        <f>IF(B15="",0,SUMIF(achats!$D$2:$D$599,TELetTABLETTE!B15,achats!$E$2:$E$599))</f>
        <v>0</v>
      </c>
      <c r="I15" s="11">
        <f>IF(B15="",0,SUMIF(ventes!$D$2:$D$563,TELetTABLETTE!B15,ventes!$E$2:$E$563))</f>
        <v>1</v>
      </c>
      <c r="J15" s="11">
        <f>C15+IF($B15="",0,SUMIF(achats!$D$2:$D$599,TELetTABLETTE!$B15,achats!H$2:H$599))-IF($B15="",0,SUMIF(ventes!$D$2:$D$563,TELetTABLETTE!$B15,ventes!H$2:H$563))-SUMIFS('mouvement interne'!$D:$D,'mouvement interne'!$C:$C,TELetTABLETTE!B15,'mouvement interne'!$E:$E,1)+SUMIFS('mouvement interne'!$D:$D,'mouvement interne'!$C:$C,TELetTABLETTE!B15,'mouvement interne'!$F:$F,1)</f>
        <v>2</v>
      </c>
      <c r="K15" s="11">
        <f>D15+IF($B15="",0,SUMIF(achats!$D$2:$D$599,TELetTABLETTE!$B15,achats!I$2:I$599))-IF($B15="",0,SUMIF(ventes!$D$2:$D$563,TELetTABLETTE!$B15,ventes!I$2:I$563))-SUMIFS('mouvement interne'!$D:$D,'mouvement interne'!$C:$C,TELetTABLETTE!B15,'mouvement interne'!$E:$E,2)+SUMIFS('mouvement interne'!$D:$D,'mouvement interne'!$C:$C,TELetTABLETTE!B15,'mouvement interne'!$F:$F,2)</f>
        <v>0</v>
      </c>
      <c r="L15" s="11">
        <f>E15+IF($B15="",0,SUMIF(achats!$D$2:$D$599,TELetTABLETTE!$B15,achats!J$2:J$599))-IF($B15="",0,SUMIF(ventes!$D$2:$D$563,TELetTABLETTE!$B15,ventes!J$2:J$563))-SUMIFS('mouvement interne'!$D:$D,'mouvement interne'!$C:$C,TELetTABLETTE!B15,'mouvement interne'!$E:$E,13)+SUMIFS('mouvement interne'!$D:$D,'mouvement interne'!$C:$C,TELetTABLETTE!B15,'mouvement interne'!$F:$F,3)</f>
        <v>0</v>
      </c>
      <c r="M15" s="11">
        <f>F15+IF($B15="",0,SUMIF(achats!$D$2:$D$599,TELetTABLETTE!$B15,achats!K$2:K$599))-IF($B15="",0,SUMIF(ventes!$D$2:$D$563,TELetTABLETTE!$B15,ventes!K$2:K$563))-SUMIFS('mouvement interne'!$D:$D,'mouvement interne'!$C:$C,TELetTABLETTE!B15,'mouvement interne'!$E:$E,4)+SUMIFS('mouvement interne'!$D:$D,'mouvement interne'!$C:$C,TELetTABLETTE!B15,'mouvement interne'!$F:$F,4)</f>
        <v>0</v>
      </c>
      <c r="N15" s="11">
        <f t="shared" si="1"/>
        <v>2</v>
      </c>
    </row>
    <row r="16" spans="1:15">
      <c r="A16" s="43"/>
      <c r="B16" s="46" t="str">
        <f>'mes donnees'!D16</f>
        <v>GT-N8000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IF(B16="",0,SUMIF(achats!$D$2:$D$599,TELetTABLETTE!B16,achats!$E$2:$E$599))</f>
        <v>8</v>
      </c>
      <c r="I16" s="11">
        <f>IF(B16="",0,SUMIF(ventes!$D$2:$D$563,TELetTABLETTE!B16,ventes!$E$2:$E$563))</f>
        <v>6</v>
      </c>
      <c r="J16" s="11">
        <f>C16+IF($B16="",0,SUMIF(achats!$D$2:$D$599,TELetTABLETTE!$B16,achats!H$2:H$599))-IF($B16="",0,SUMIF(ventes!$D$2:$D$563,TELetTABLETTE!$B16,ventes!H$2:H$563))-SUMIFS('mouvement interne'!$D:$D,'mouvement interne'!$C:$C,TELetTABLETTE!B16,'mouvement interne'!$E:$E,1)+SUMIFS('mouvement interne'!$D:$D,'mouvement interne'!$C:$C,TELetTABLETTE!B16,'mouvement interne'!$F:$F,1)</f>
        <v>3</v>
      </c>
      <c r="K16" s="11">
        <f>D16+IF($B16="",0,SUMIF(achats!$D$2:$D$599,TELetTABLETTE!$B16,achats!I$2:I$599))-IF($B16="",0,SUMIF(ventes!$D$2:$D$563,TELetTABLETTE!$B16,ventes!I$2:I$563))-SUMIFS('mouvement interne'!$D:$D,'mouvement interne'!$C:$C,TELetTABLETTE!B16,'mouvement interne'!$E:$E,2)+SUMIFS('mouvement interne'!$D:$D,'mouvement interne'!$C:$C,TELetTABLETTE!B16,'mouvement interne'!$F:$F,2)</f>
        <v>0</v>
      </c>
      <c r="L16" s="11">
        <f>E16+IF($B16="",0,SUMIF(achats!$D$2:$D$599,TELetTABLETTE!$B16,achats!J$2:J$599))-IF($B16="",0,SUMIF(ventes!$D$2:$D$563,TELetTABLETTE!$B16,ventes!J$2:J$563))-SUMIFS('mouvement interne'!$D:$D,'mouvement interne'!$C:$C,TELetTABLETTE!B16,'mouvement interne'!$E:$E,13)+SUMIFS('mouvement interne'!$D:$D,'mouvement interne'!$C:$C,TELetTABLETTE!B16,'mouvement interne'!$F:$F,3)</f>
        <v>0</v>
      </c>
      <c r="M16" s="11">
        <f>F16+IF($B16="",0,SUMIF(achats!$D$2:$D$599,TELetTABLETTE!$B16,achats!K$2:K$599))-IF($B16="",0,SUMIF(ventes!$D$2:$D$563,TELetTABLETTE!$B16,ventes!K$2:K$563))-SUMIFS('mouvement interne'!$D:$D,'mouvement interne'!$C:$C,TELetTABLETTE!B16,'mouvement interne'!$E:$E,4)+SUMIFS('mouvement interne'!$D:$D,'mouvement interne'!$C:$C,TELetTABLETTE!B16,'mouvement interne'!$F:$F,4)</f>
        <v>0</v>
      </c>
      <c r="N16" s="11">
        <f t="shared" si="1"/>
        <v>3</v>
      </c>
    </row>
    <row r="17" spans="1:15">
      <c r="A17" s="43"/>
      <c r="B17" s="46" t="str">
        <f>'mes donnees'!D17</f>
        <v>GT-S7562</v>
      </c>
      <c r="C17" s="4"/>
      <c r="D17" s="1"/>
      <c r="E17" s="1"/>
      <c r="F17" s="1"/>
      <c r="G17" s="11">
        <f t="shared" si="0"/>
        <v>0</v>
      </c>
      <c r="H17" s="11">
        <f>IF(B17="",0,SUMIF(achats!$D$2:$D$599,TELetTABLETTE!B17,achats!$E$2:$E$599))</f>
        <v>0</v>
      </c>
      <c r="I17" s="11">
        <f>IF(B17="",0,SUMIF(ventes!$D$2:$D$563,TELetTABLETTE!B17,ventes!$E$2:$E$563))</f>
        <v>0</v>
      </c>
      <c r="J17" s="11">
        <f>C17+IF($B17="",0,SUMIF(achats!$D$2:$D$599,TELetTABLETTE!$B17,achats!H$2:H$599))-IF($B17="",0,SUMIF(ventes!$D$2:$D$563,TELetTABLETTE!$B17,ventes!H$2:H$563))-SUMIFS('mouvement interne'!$D:$D,'mouvement interne'!$C:$C,TELetTABLETTE!B17,'mouvement interne'!$E:$E,1)+SUMIFS('mouvement interne'!$D:$D,'mouvement interne'!$C:$C,TELetTABLETTE!B17,'mouvement interne'!$F:$F,1)</f>
        <v>0</v>
      </c>
      <c r="K17" s="11">
        <f>D17+IF($B17="",0,SUMIF(achats!$D$2:$D$599,TELetTABLETTE!$B17,achats!I$2:I$599))-IF($B17="",0,SUMIF(ventes!$D$2:$D$563,TELetTABLETTE!$B17,ventes!I$2:I$563))-SUMIFS('mouvement interne'!$D:$D,'mouvement interne'!$C:$C,TELetTABLETTE!B17,'mouvement interne'!$E:$E,2)+SUMIFS('mouvement interne'!$D:$D,'mouvement interne'!$C:$C,TELetTABLETTE!B17,'mouvement interne'!$F:$F,2)</f>
        <v>0</v>
      </c>
      <c r="L17" s="11">
        <f>E17+IF($B17="",0,SUMIF(achats!$D$2:$D$599,TELetTABLETTE!$B17,achats!J$2:J$599))-IF($B17="",0,SUMIF(ventes!$D$2:$D$563,TELetTABLETTE!$B17,ventes!J$2:J$563))-SUMIFS('mouvement interne'!$D:$D,'mouvement interne'!$C:$C,TELetTABLETTE!B17,'mouvement interne'!$E:$E,13)+SUMIFS('mouvement interne'!$D:$D,'mouvement interne'!$C:$C,TELetTABLETTE!B17,'mouvement interne'!$F:$F,3)</f>
        <v>0</v>
      </c>
      <c r="M17" s="11">
        <f>F17+IF($B17="",0,SUMIF(achats!$D$2:$D$599,TELetTABLETTE!$B17,achats!K$2:K$599))-IF($B17="",0,SUMIF(ventes!$D$2:$D$563,TELetTABLETTE!$B17,ventes!K$2:K$563))-SUMIFS('mouvement interne'!$D:$D,'mouvement interne'!$C:$C,TELetTABLETTE!B17,'mouvement interne'!$E:$E,4)+SUMIFS('mouvement interne'!$D:$D,'mouvement interne'!$C:$C,TELetTABLETTE!B17,'mouvement interne'!$F:$F,4)</f>
        <v>0</v>
      </c>
      <c r="N17" s="11">
        <f t="shared" si="1"/>
        <v>0</v>
      </c>
    </row>
    <row r="18" spans="1:15">
      <c r="A18" s="43"/>
      <c r="B18" s="46" t="str">
        <f>'mes donnees'!D18</f>
        <v>SM -T210 Z</v>
      </c>
      <c r="C18" s="4">
        <v>2</v>
      </c>
      <c r="D18" s="1"/>
      <c r="E18" s="1"/>
      <c r="F18" s="1"/>
      <c r="G18" s="11">
        <f t="shared" si="0"/>
        <v>2</v>
      </c>
      <c r="H18" s="11">
        <f>IF(B18="",0,SUMIF(achats!$D$2:$D$599,TELetTABLETTE!B18,achats!$E$2:$E$599))</f>
        <v>1</v>
      </c>
      <c r="I18" s="11">
        <f>IF(B18="",0,SUMIF(ventes!$D$2:$D$563,TELetTABLETTE!B18,ventes!$E$2:$E$563))</f>
        <v>1</v>
      </c>
      <c r="J18" s="11">
        <f>C18+IF($B18="",0,SUMIF(achats!$D$2:$D$599,TELetTABLETTE!$B18,achats!H$2:H$599))-IF($B18="",0,SUMIF(ventes!$D$2:$D$563,TELetTABLETTE!$B18,ventes!H$2:H$563))-SUMIFS('mouvement interne'!$D:$D,'mouvement interne'!$C:$C,TELetTABLETTE!B18,'mouvement interne'!$E:$E,1)+SUMIFS('mouvement interne'!$D:$D,'mouvement interne'!$C:$C,TELetTABLETTE!B18,'mouvement interne'!$F:$F,1)</f>
        <v>2</v>
      </c>
      <c r="K18" s="11">
        <f>D18+IF($B18="",0,SUMIF(achats!$D$2:$D$599,TELetTABLETTE!$B18,achats!I$2:I$599))-IF($B18="",0,SUMIF(ventes!$D$2:$D$563,TELetTABLETTE!$B18,ventes!I$2:I$563))-SUMIFS('mouvement interne'!$D:$D,'mouvement interne'!$C:$C,TELetTABLETTE!B18,'mouvement interne'!$E:$E,2)+SUMIFS('mouvement interne'!$D:$D,'mouvement interne'!$C:$C,TELetTABLETTE!B18,'mouvement interne'!$F:$F,2)</f>
        <v>0</v>
      </c>
      <c r="L18" s="11">
        <f>E18+IF($B18="",0,SUMIF(achats!$D$2:$D$599,TELetTABLETTE!$B18,achats!J$2:J$599))-IF($B18="",0,SUMIF(ventes!$D$2:$D$563,TELetTABLETTE!$B18,ventes!J$2:J$563))-SUMIFS('mouvement interne'!$D:$D,'mouvement interne'!$C:$C,TELetTABLETTE!B18,'mouvement interne'!$E:$E,13)+SUMIFS('mouvement interne'!$D:$D,'mouvement interne'!$C:$C,TELetTABLETTE!B18,'mouvement interne'!$F:$F,3)</f>
        <v>0</v>
      </c>
      <c r="M18" s="11">
        <f>F18+IF($B18="",0,SUMIF(achats!$D$2:$D$599,TELetTABLETTE!$B18,achats!K$2:K$599))-IF($B18="",0,SUMIF(ventes!$D$2:$D$563,TELetTABLETTE!$B18,ventes!K$2:K$563))-SUMIFS('mouvement interne'!$D:$D,'mouvement interne'!$C:$C,TELetTABLETTE!B18,'mouvement interne'!$E:$E,4)+SUMIFS('mouvement interne'!$D:$D,'mouvement interne'!$C:$C,TELetTABLETTE!B18,'mouvement interne'!$F:$F,4)</f>
        <v>0</v>
      </c>
      <c r="N18" s="11">
        <f t="shared" si="1"/>
        <v>2</v>
      </c>
    </row>
    <row r="19" spans="1:15">
      <c r="A19" s="45"/>
      <c r="B19" s="46" t="str">
        <f>'mes donnees'!D19</f>
        <v>SM -T211 Z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IF(B19="",0,SUMIF(achats!$D$2:$D$599,TELetTABLETTE!B19,achats!$E$2:$E$599))</f>
        <v>0</v>
      </c>
      <c r="I19" s="11">
        <f>IF(B19="",0,SUMIF(ventes!$D$2:$D$563,TELetTABLETTE!B19,ventes!$E$2:$E$563))</f>
        <v>0</v>
      </c>
      <c r="J19" s="11">
        <f>C19+IF($B19="",0,SUMIF(achats!$D$2:$D$599,TELetTABLETTE!$B19,achats!H$2:H$599))-IF($B19="",0,SUMIF(ventes!$D$2:$D$563,TELetTABLETTE!$B19,ventes!H$2:H$563))-SUMIFS('mouvement interne'!$D:$D,'mouvement interne'!$C:$C,TELetTABLETTE!B19,'mouvement interne'!$E:$E,1)+SUMIFS('mouvement interne'!$D:$D,'mouvement interne'!$C:$C,TELetTABLETTE!B19,'mouvement interne'!$F:$F,1)</f>
        <v>5</v>
      </c>
      <c r="K19" s="11">
        <f>D19+IF($B19="",0,SUMIF(achats!$D$2:$D$599,TELetTABLETTE!$B19,achats!I$2:I$599))-IF($B19="",0,SUMIF(ventes!$D$2:$D$563,TELetTABLETTE!$B19,ventes!I$2:I$563))-SUMIFS('mouvement interne'!$D:$D,'mouvement interne'!$C:$C,TELetTABLETTE!B19,'mouvement interne'!$E:$E,2)+SUMIFS('mouvement interne'!$D:$D,'mouvement interne'!$C:$C,TELetTABLETTE!B19,'mouvement interne'!$F:$F,2)</f>
        <v>0</v>
      </c>
      <c r="L19" s="11">
        <f>E19+IF($B19="",0,SUMIF(achats!$D$2:$D$599,TELetTABLETTE!$B19,achats!J$2:J$599))-IF($B19="",0,SUMIF(ventes!$D$2:$D$563,TELetTABLETTE!$B19,ventes!J$2:J$563))-SUMIFS('mouvement interne'!$D:$D,'mouvement interne'!$C:$C,TELetTABLETTE!B19,'mouvement interne'!$E:$E,13)+SUMIFS('mouvement interne'!$D:$D,'mouvement interne'!$C:$C,TELetTABLETTE!B19,'mouvement interne'!$F:$F,3)</f>
        <v>0</v>
      </c>
      <c r="M19" s="11">
        <f>F19+IF($B19="",0,SUMIF(achats!$D$2:$D$599,TELetTABLETTE!$B19,achats!K$2:K$599))-IF($B19="",0,SUMIF(ventes!$D$2:$D$563,TELetTABLETTE!$B19,ventes!K$2:K$563))-SUMIFS('mouvement interne'!$D:$D,'mouvement interne'!$C:$C,TELetTABLETTE!B19,'mouvement interne'!$E:$E,4)+SUMIFS('mouvement interne'!$D:$D,'mouvement interne'!$C:$C,TELetTABLETTE!B19,'mouvement interne'!$F:$F,4)</f>
        <v>0</v>
      </c>
      <c r="N19" s="11">
        <f t="shared" si="1"/>
        <v>5</v>
      </c>
    </row>
    <row r="20" spans="1:15">
      <c r="A20" s="43"/>
      <c r="B20" s="46" t="str">
        <f>'mes donnees'!D20</f>
        <v>SM-C101 (S4-avec-ZOOM  )</v>
      </c>
      <c r="C20" s="4">
        <v>5</v>
      </c>
      <c r="D20" s="1"/>
      <c r="E20" s="1"/>
      <c r="F20" s="1"/>
      <c r="G20" s="11">
        <f t="shared" si="0"/>
        <v>5</v>
      </c>
      <c r="H20" s="11">
        <f>IF(B20="",0,SUMIF(achats!$D$2:$D$599,TELetTABLETTE!B20,achats!$E$2:$E$599))</f>
        <v>0</v>
      </c>
      <c r="I20" s="11">
        <f>IF(B20="",0,SUMIF(ventes!$D$2:$D$563,TELetTABLETTE!B20,ventes!$E$2:$E$563))</f>
        <v>0</v>
      </c>
      <c r="J20" s="11">
        <f>C20+IF($B20="",0,SUMIF(achats!$D$2:$D$599,TELetTABLETTE!$B20,achats!H$2:H$599))-IF($B20="",0,SUMIF(ventes!$D$2:$D$563,TELetTABLETTE!$B20,ventes!H$2:H$563))-SUMIFS('mouvement interne'!$D:$D,'mouvement interne'!$C:$C,TELetTABLETTE!B20,'mouvement interne'!$E:$E,1)+SUMIFS('mouvement interne'!$D:$D,'mouvement interne'!$C:$C,TELetTABLETTE!B20,'mouvement interne'!$F:$F,1)</f>
        <v>5</v>
      </c>
      <c r="K20" s="11">
        <f>D20+IF($B20="",0,SUMIF(achats!$D$2:$D$599,TELetTABLETTE!$B20,achats!I$2:I$599))-IF($B20="",0,SUMIF(ventes!$D$2:$D$563,TELetTABLETTE!$B20,ventes!I$2:I$563))-SUMIFS('mouvement interne'!$D:$D,'mouvement interne'!$C:$C,TELetTABLETTE!B20,'mouvement interne'!$E:$E,2)+SUMIFS('mouvement interne'!$D:$D,'mouvement interne'!$C:$C,TELetTABLETTE!B20,'mouvement interne'!$F:$F,2)</f>
        <v>0</v>
      </c>
      <c r="L20" s="11">
        <f>E20+IF($B20="",0,SUMIF(achats!$D$2:$D$599,TELetTABLETTE!$B20,achats!J$2:J$599))-IF($B20="",0,SUMIF(ventes!$D$2:$D$563,TELetTABLETTE!$B20,ventes!J$2:J$563))-SUMIFS('mouvement interne'!$D:$D,'mouvement interne'!$C:$C,TELetTABLETTE!B20,'mouvement interne'!$E:$E,13)+SUMIFS('mouvement interne'!$D:$D,'mouvement interne'!$C:$C,TELetTABLETTE!B20,'mouvement interne'!$F:$F,3)</f>
        <v>0</v>
      </c>
      <c r="M20" s="11">
        <f>F20+IF($B20="",0,SUMIF(achats!$D$2:$D$599,TELetTABLETTE!$B20,achats!K$2:K$599))-IF($B20="",0,SUMIF(ventes!$D$2:$D$563,TELetTABLETTE!$B20,ventes!K$2:K$563))-SUMIFS('mouvement interne'!$D:$D,'mouvement interne'!$C:$C,TELetTABLETTE!B20,'mouvement interne'!$E:$E,4)+SUMIFS('mouvement interne'!$D:$D,'mouvement interne'!$C:$C,TELetTABLETTE!B20,'mouvement interne'!$F:$F,4)</f>
        <v>0</v>
      </c>
      <c r="N20" s="11">
        <f t="shared" si="1"/>
        <v>5</v>
      </c>
    </row>
    <row r="21" spans="1:15">
      <c r="A21" s="45"/>
      <c r="B21" s="46" t="str">
        <f>'mes donnees'!D21</f>
        <v>SM-N9000(NOTE 3)</v>
      </c>
      <c r="C21" s="4">
        <v>4</v>
      </c>
      <c r="D21" s="1"/>
      <c r="E21" s="1"/>
      <c r="F21" s="1"/>
      <c r="G21" s="11">
        <f t="shared" si="0"/>
        <v>4</v>
      </c>
      <c r="H21" s="11">
        <f>IF(B21="",0,SUMIF(achats!$D$2:$D$599,TELetTABLETTE!B21,achats!$E$2:$E$599))</f>
        <v>9</v>
      </c>
      <c r="I21" s="11">
        <f>IF(B21="",0,SUMIF(ventes!$D$2:$D$563,TELetTABLETTE!B21,ventes!$E$2:$E$563))</f>
        <v>11</v>
      </c>
      <c r="J21" s="11">
        <f>C21+IF($B21="",0,SUMIF(achats!$D$2:$D$599,TELetTABLETTE!$B21,achats!H$2:H$599))-IF($B21="",0,SUMIF(ventes!$D$2:$D$563,TELetTABLETTE!$B21,ventes!H$2:H$563))-SUMIFS('mouvement interne'!$D:$D,'mouvement interne'!$C:$C,TELetTABLETTE!B21,'mouvement interne'!$E:$E,1)+SUMIFS('mouvement interne'!$D:$D,'mouvement interne'!$C:$C,TELetTABLETTE!B21,'mouvement interne'!$F:$F,1)</f>
        <v>2</v>
      </c>
      <c r="K21" s="11">
        <f>D21+IF($B21="",0,SUMIF(achats!$D$2:$D$599,TELetTABLETTE!$B21,achats!I$2:I$599))-IF($B21="",0,SUMIF(ventes!$D$2:$D$563,TELetTABLETTE!$B21,ventes!I$2:I$563))-SUMIFS('mouvement interne'!$D:$D,'mouvement interne'!$C:$C,TELetTABLETTE!B21,'mouvement interne'!$E:$E,2)+SUMIFS('mouvement interne'!$D:$D,'mouvement interne'!$C:$C,TELetTABLETTE!B21,'mouvement interne'!$F:$F,2)</f>
        <v>0</v>
      </c>
      <c r="L21" s="11">
        <f>E21+IF($B21="",0,SUMIF(achats!$D$2:$D$599,TELetTABLETTE!$B21,achats!J$2:J$599))-IF($B21="",0,SUMIF(ventes!$D$2:$D$563,TELetTABLETTE!$B21,ventes!J$2:J$563))-SUMIFS('mouvement interne'!$D:$D,'mouvement interne'!$C:$C,TELetTABLETTE!B21,'mouvement interne'!$E:$E,13)+SUMIFS('mouvement interne'!$D:$D,'mouvement interne'!$C:$C,TELetTABLETTE!B21,'mouvement interne'!$F:$F,3)</f>
        <v>0</v>
      </c>
      <c r="M21" s="11">
        <f>F21+IF($B21="",0,SUMIF(achats!$D$2:$D$599,TELetTABLETTE!$B21,achats!K$2:K$599))-IF($B21="",0,SUMIF(ventes!$D$2:$D$563,TELetTABLETTE!$B21,ventes!K$2:K$563))-SUMIFS('mouvement interne'!$D:$D,'mouvement interne'!$C:$C,TELetTABLETTE!B21,'mouvement interne'!$E:$E,4)+SUMIFS('mouvement interne'!$D:$D,'mouvement interne'!$C:$C,TELetTABLETTE!B21,'mouvement interne'!$F:$F,4)</f>
        <v>0</v>
      </c>
      <c r="N21" s="11">
        <f t="shared" si="1"/>
        <v>2</v>
      </c>
    </row>
    <row r="22" spans="1:15">
      <c r="A22" s="45"/>
      <c r="B22" s="46" t="str">
        <f>'mes donnees'!D22</f>
        <v>SM-V7000(GEAR)</v>
      </c>
      <c r="C22" s="4">
        <v>-1</v>
      </c>
      <c r="D22" s="1"/>
      <c r="E22" s="1"/>
      <c r="F22" s="1"/>
      <c r="G22" s="11">
        <f t="shared" si="0"/>
        <v>-1</v>
      </c>
      <c r="H22" s="11">
        <f>IF(B22="",0,SUMIF(achats!$D$2:$D$599,TELetTABLETTE!B22,achats!$E$2:$E$599))</f>
        <v>7</v>
      </c>
      <c r="I22" s="11">
        <f>IF(B22="",0,SUMIF(ventes!$D$2:$D$563,TELetTABLETTE!B22,ventes!$E$2:$E$563))</f>
        <v>5</v>
      </c>
      <c r="J22" s="11">
        <f>C22+IF($B22="",0,SUMIF(achats!$D$2:$D$599,TELetTABLETTE!$B22,achats!H$2:H$599))-IF($B22="",0,SUMIF(ventes!$D$2:$D$563,TELetTABLETTE!$B22,ventes!H$2:H$563))-SUMIFS('mouvement interne'!$D:$D,'mouvement interne'!$C:$C,TELetTABLETTE!B22,'mouvement interne'!$E:$E,1)+SUMIFS('mouvement interne'!$D:$D,'mouvement interne'!$C:$C,TELetTABLETTE!B22,'mouvement interne'!$F:$F,1)</f>
        <v>1</v>
      </c>
      <c r="K22" s="11">
        <f>D22+IF($B22="",0,SUMIF(achats!$D$2:$D$599,TELetTABLETTE!$B22,achats!I$2:I$599))-IF($B22="",0,SUMIF(ventes!$D$2:$D$563,TELetTABLETTE!$B22,ventes!I$2:I$563))-SUMIFS('mouvement interne'!$D:$D,'mouvement interne'!$C:$C,TELetTABLETTE!B22,'mouvement interne'!$E:$E,2)+SUMIFS('mouvement interne'!$D:$D,'mouvement interne'!$C:$C,TELetTABLETTE!B22,'mouvement interne'!$F:$F,2)</f>
        <v>0</v>
      </c>
      <c r="L22" s="11">
        <f>E22+IF($B22="",0,SUMIF(achats!$D$2:$D$599,TELetTABLETTE!$B22,achats!J$2:J$599))-IF($B22="",0,SUMIF(ventes!$D$2:$D$563,TELetTABLETTE!$B22,ventes!J$2:J$563))-SUMIFS('mouvement interne'!$D:$D,'mouvement interne'!$C:$C,TELetTABLETTE!B22,'mouvement interne'!$E:$E,13)+SUMIFS('mouvement interne'!$D:$D,'mouvement interne'!$C:$C,TELetTABLETTE!B22,'mouvement interne'!$F:$F,3)</f>
        <v>0</v>
      </c>
      <c r="M22" s="11">
        <f>F22+IF($B22="",0,SUMIF(achats!$D$2:$D$599,TELetTABLETTE!$B22,achats!K$2:K$599))-IF($B22="",0,SUMIF(ventes!$D$2:$D$563,TELetTABLETTE!$B22,ventes!K$2:K$563))-SUMIFS('mouvement interne'!$D:$D,'mouvement interne'!$C:$C,TELetTABLETTE!B22,'mouvement interne'!$E:$E,4)+SUMIFS('mouvement interne'!$D:$D,'mouvement interne'!$C:$C,TELetTABLETTE!B22,'mouvement interne'!$F:$F,4)</f>
        <v>0</v>
      </c>
      <c r="N22" s="11">
        <f>SUM(J22:M22)</f>
        <v>1</v>
      </c>
    </row>
    <row r="23" spans="1:15">
      <c r="A23" s="93"/>
      <c r="B23" s="94" t="str">
        <f>'mes donnees'!D23</f>
        <v>SM-T2105G(tab enfants)</v>
      </c>
      <c r="C23" s="60"/>
      <c r="D23" s="58"/>
      <c r="E23" s="58"/>
      <c r="F23" s="58"/>
      <c r="G23" s="63">
        <f>SUM(C23:F23)</f>
        <v>0</v>
      </c>
      <c r="H23" s="63">
        <f>IF(B23="",0,SUMIF(achats!$D$2:$D$599,TELetTABLETTE!B23,achats!$E$2:$E$599))</f>
        <v>1</v>
      </c>
      <c r="I23" s="63">
        <f>IF(B23="",0,SUMIF(ventes!$D$2:$D$563,TELetTABLETTE!B23,ventes!$E$2:$E$563))</f>
        <v>0</v>
      </c>
      <c r="J23" s="63">
        <f>C23+IF($B23="",0,SUMIF(achats!$D$2:$D$599,TELetTABLETTE!$B23,achats!H$2:H$599))-IF($B23="",0,SUMIF(ventes!$D$2:$D$563,TELetTABLETTE!$B23,ventes!H$2:H$563))-SUMIFS('mouvement interne'!$D:$D,'mouvement interne'!$C:$C,TELetTABLETTE!B23,'mouvement interne'!$E:$E,1)+SUMIFS('mouvement interne'!$D:$D,'mouvement interne'!$C:$C,TELetTABLETTE!B23,'mouvement interne'!$F:$F,1)</f>
        <v>1</v>
      </c>
      <c r="K23" s="63">
        <f>D23+IF($B23="",0,SUMIF(achats!$D$2:$D$599,TELetTABLETTE!$B23,achats!I$2:I$599))-IF($B23="",0,SUMIF(ventes!$D$2:$D$563,TELetTABLETTE!$B23,ventes!I$2:I$563))-SUMIFS('mouvement interne'!$D:$D,'mouvement interne'!$C:$C,TELetTABLETTE!B23,'mouvement interne'!$E:$E,2)+SUMIFS('mouvement interne'!$D:$D,'mouvement interne'!$C:$C,TELetTABLETTE!B23,'mouvement interne'!$F:$F,2)</f>
        <v>0</v>
      </c>
      <c r="L23" s="63">
        <f>E23+IF($B23="",0,SUMIF(achats!$D$2:$D$599,TELetTABLETTE!$B23,achats!J$2:J$599))-IF($B23="",0,SUMIF(ventes!$D$2:$D$563,TELetTABLETTE!$B23,ventes!J$2:J$563))-SUMIFS('mouvement interne'!$D:$D,'mouvement interne'!$C:$C,TELetTABLETTE!B23,'mouvement interne'!$E:$E,13)+SUMIFS('mouvement interne'!$D:$D,'mouvement interne'!$C:$C,TELetTABLETTE!B23,'mouvement interne'!$F:$F,3)</f>
        <v>0</v>
      </c>
      <c r="M23" s="63">
        <f>F23+IF($B23="",0,SUMIF(achats!$D$2:$D$599,TELetTABLETTE!$B23,achats!K$2:K$599))-IF($B23="",0,SUMIF(ventes!$D$2:$D$563,TELetTABLETTE!$B23,ventes!K$2:K$563))-SUMIFS('mouvement interne'!$D:$D,'mouvement interne'!$C:$C,TELetTABLETTE!B23,'mouvement interne'!$E:$E,4)+SUMIFS('mouvement interne'!$D:$D,'mouvement interne'!$C:$C,TELetTABLETTE!B23,'mouvement interne'!$F:$F,4)</f>
        <v>0</v>
      </c>
      <c r="N23" s="63">
        <f>SUM(J23:M23)</f>
        <v>1</v>
      </c>
      <c r="O23" s="43"/>
    </row>
    <row r="24" spans="1:15">
      <c r="A24" s="93"/>
      <c r="B24" s="94">
        <f>'mes donnees'!D24</f>
        <v>0</v>
      </c>
      <c r="C24" s="60"/>
      <c r="D24" s="58"/>
      <c r="E24" s="58"/>
      <c r="F24" s="58"/>
      <c r="G24" s="63">
        <f>SUM(C24:F24)</f>
        <v>0</v>
      </c>
      <c r="H24" s="63">
        <f>IF(B24="",0,SUMIF(achats!$D$2:$D$599,TELetTABLETTE!B24,achats!$E$2:$E$599))</f>
        <v>0</v>
      </c>
      <c r="I24" s="63">
        <f>IF(B24="",0,SUMIF(ventes!$D$2:$D$563,TELetTABLETTE!B24,ventes!$E$2:$E$563))</f>
        <v>0</v>
      </c>
      <c r="J24" s="63">
        <f>C24+IF($B24="",0,SUMIF(achats!$D$2:$D$599,TELetTABLETTE!$B24,achats!H$2:H$599))-IF($B24="",0,SUMIF(ventes!$D$2:$D$563,TELetTABLETTE!$B24,ventes!H$2:H$563))-SUMIFS('mouvement interne'!$D:$D,'mouvement interne'!$C:$C,TELetTABLETTE!B24,'mouvement interne'!$E:$E,1)+SUMIFS('mouvement interne'!$D:$D,'mouvement interne'!$C:$C,TELetTABLETTE!B24,'mouvement interne'!$F:$F,1)</f>
        <v>0</v>
      </c>
      <c r="K24" s="63">
        <f>D24+IF($B24="",0,SUMIF(achats!$D$2:$D$599,TELetTABLETTE!$B24,achats!I$2:I$599))-IF($B24="",0,SUMIF(ventes!$D$2:$D$563,TELetTABLETTE!$B24,ventes!I$2:I$563))-SUMIFS('mouvement interne'!$D:$D,'mouvement interne'!$C:$C,TELetTABLETTE!B24,'mouvement interne'!$E:$E,2)+SUMIFS('mouvement interne'!$D:$D,'mouvement interne'!$C:$C,TELetTABLETTE!B24,'mouvement interne'!$F:$F,2)</f>
        <v>0</v>
      </c>
      <c r="L24" s="63">
        <f>E24+IF($B24="",0,SUMIF(achats!$D$2:$D$599,TELetTABLETTE!$B24,achats!J$2:J$599))-IF($B24="",0,SUMIF(ventes!$D$2:$D$563,TELetTABLETTE!$B24,ventes!J$2:J$563))-SUMIFS('mouvement interne'!$D:$D,'mouvement interne'!$C:$C,TELetTABLETTE!B24,'mouvement interne'!$E:$E,13)+SUMIFS('mouvement interne'!$D:$D,'mouvement interne'!$C:$C,TELetTABLETTE!B24,'mouvement interne'!$F:$F,3)</f>
        <v>0</v>
      </c>
      <c r="M24" s="63">
        <f>F24+IF($B24="",0,SUMIF(achats!$D$2:$D$599,TELetTABLETTE!$B24,achats!K$2:K$599))-IF($B24="",0,SUMIF(ventes!$D$2:$D$563,TELetTABLETTE!$B24,ventes!K$2:K$563))-SUMIFS('mouvement interne'!$D:$D,'mouvement interne'!$C:$C,TELetTABLETTE!B24,'mouvement interne'!$E:$E,4)+SUMIFS('mouvement interne'!$D:$D,'mouvement interne'!$C:$C,TELetTABLETTE!B24,'mouvement interne'!$F:$F,4)</f>
        <v>0</v>
      </c>
      <c r="N24" s="63">
        <f>SUM(J24:M24)</f>
        <v>0</v>
      </c>
      <c r="O24" s="43"/>
    </row>
    <row r="25" spans="1:15">
      <c r="A25" s="43"/>
    </row>
    <row r="26" spans="1:15">
      <c r="A26" s="43"/>
    </row>
    <row r="27" spans="1:15">
      <c r="A27" s="43"/>
    </row>
    <row r="28" spans="1:15">
      <c r="A28" s="43"/>
    </row>
    <row r="29" spans="1:15">
      <c r="A29" s="43"/>
    </row>
  </sheetData>
  <conditionalFormatting sqref="I2:I24">
    <cfRule type="expression" dxfId="242" priority="5">
      <formula>I2=0</formula>
    </cfRule>
  </conditionalFormatting>
  <conditionalFormatting sqref="B2:B24">
    <cfRule type="duplicateValues" dxfId="241" priority="7"/>
  </conditionalFormatting>
  <conditionalFormatting sqref="J2:N24">
    <cfRule type="cellIs" dxfId="240" priority="2" operator="greaterThan">
      <formula>0</formula>
    </cfRule>
    <cfRule type="cellIs" dxfId="23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O7"/>
  <sheetViews>
    <sheetView topLeftCell="F1" workbookViewId="0">
      <selection activeCell="B1" sqref="B1:N1"/>
    </sheetView>
  </sheetViews>
  <sheetFormatPr baseColWidth="10" defaultRowHeight="15"/>
  <cols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>
      <c r="A1" s="86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85"/>
      <c r="B2" s="3" t="str">
        <f>'mes donnees'!H2</f>
        <v>SC-4130</v>
      </c>
      <c r="C2" s="4"/>
      <c r="D2" s="1"/>
      <c r="E2" s="1"/>
      <c r="F2" s="1"/>
      <c r="G2" s="11">
        <f t="shared" ref="G2:G7" si="0">SUM(C2:F2)</f>
        <v>0</v>
      </c>
      <c r="H2" s="11">
        <f>IF(B2="",0,SUMIF(achats!$D$2:$D$599,ASPIRATEURS!B2,achats!$E$2:$E$599))</f>
        <v>0</v>
      </c>
      <c r="I2" s="11">
        <f>IF(B2="",0,SUMIF(ventes!$D$2:$D$563,ASPIRATEURS!B2,ventes!$E$2:$E$563))</f>
        <v>0</v>
      </c>
      <c r="J2" s="11">
        <f>C2+IF($B2="",0,SUMIF(achats!$D$2:$D$599,ASPIRATEURS!$B2,achats!H$2:H$599))-IF($B2="",0,SUMIF(ventes!$D$2:$D$563,ASPIRATEURS!$B2,ventes!H$2:H$563))-SUMIFS('mouvement interne'!$D:$D,'mouvement interne'!$C:$C,ASPIRATEURS!B2,'mouvement interne'!$E:$E,1)+SUMIFS('mouvement interne'!$D:$D,'mouvement interne'!$C:$C,ASPIRATEURS!B2,'mouvement interne'!$F:$F,1)</f>
        <v>0</v>
      </c>
      <c r="K2" s="11">
        <f>D2+IF($B2="",0,SUMIF(achats!$D$2:$D$599,ASPIRATEURS!$B2,achats!I$2:I$599))-IF($B2="",0,SUMIF(ventes!$D$2:$D$563,ASPIRATEURS!$B2,ventes!I$2:I$563))-SUMIFS('mouvement interne'!$D:$D,'mouvement interne'!$C:$C,ASPIRATEURS!B2,'mouvement interne'!$E:$E,2)+SUMIFS('mouvement interne'!$D:$D,'mouvement interne'!$C:$C,ASPIRATEURS!B2,'mouvement interne'!$F:$F,2)</f>
        <v>0</v>
      </c>
      <c r="L2" s="11">
        <f>E2+IF($B2="",0,SUMIF(achats!$D$2:$D$599,ASPIRATEURS!$B2,achats!J$2:J$599))-IF($B2="",0,SUMIF(ventes!$D$2:$D$563,ASPIRATEURS!$B2,ventes!J$2:J$563))-SUMIFS('mouvement interne'!$D:$D,'mouvement interne'!$C:$C,ASPIRATEURS!B2,'mouvement interne'!$E:$E,3)+SUMIFS('mouvement interne'!$D:$D,'mouvement interne'!$C:$C,ASPIRATEURS!B2,'mouvement interne'!$F:$F,3)</f>
        <v>0</v>
      </c>
      <c r="M2" s="11">
        <f>F2+IF($B2="",0,SUMIF(achats!$D$2:$D$599,ASPIRATEURS!$B2,achats!K$2:K$599))-IF($B2="",0,SUMIF(ventes!$D$2:$D$563,ASPIRATEURS!$B2,ventes!K$2:K$563))-SUMIFS('mouvement interne'!$D:$D,'mouvement interne'!$C:$C,ASPIRATEURS!B2,'mouvement interne'!$E:$E,4)+SUMIFS('mouvement interne'!$D:$D,'mouvement interne'!$C:$C,ASPIRATEURS!B2,'mouvement interne'!$F:$F,4)</f>
        <v>0</v>
      </c>
      <c r="N2" s="11">
        <f t="shared" ref="N2:N7" si="1">SUM(J2:M2)</f>
        <v>0</v>
      </c>
    </row>
    <row r="3" spans="1:15">
      <c r="A3" s="85"/>
      <c r="B3" s="3" t="str">
        <f>'mes donnees'!H3</f>
        <v>VCC56BOS3W</v>
      </c>
      <c r="C3" s="4">
        <v>81</v>
      </c>
      <c r="D3" s="1"/>
      <c r="E3" s="1"/>
      <c r="F3" s="1"/>
      <c r="G3" s="11">
        <f t="shared" si="0"/>
        <v>81</v>
      </c>
      <c r="H3" s="11">
        <f>IF(B3="",0,SUMIF(achats!$D$2:$D$599,ASPIRATEURS!B3,achats!$E$2:$E$599))</f>
        <v>0</v>
      </c>
      <c r="I3" s="11">
        <f>IF(B3="",0,SUMIF(ventes!$D$2:$D$563,ASPIRATEURS!B3,ventes!$E$2:$E$563))</f>
        <v>0</v>
      </c>
      <c r="J3" s="11">
        <f>C3+IF($B3="",0,SUMIF(achats!$D$2:$D$599,ASPIRATEURS!$B3,achats!H$2:H$599))-IF($B3="",0,SUMIF(ventes!$D$2:$D$563,ASPIRATEURS!$B3,ventes!H$2:H$563))-SUMIFS('mouvement interne'!$D:$D,'mouvement interne'!$C:$C,ASPIRATEURS!B3,'mouvement interne'!$E:$E,1)+SUMIFS('mouvement interne'!$D:$D,'mouvement interne'!$C:$C,ASPIRATEURS!B3,'mouvement interne'!$F:$F,1)</f>
        <v>81</v>
      </c>
      <c r="K3" s="11">
        <f>D3+IF($B3="",0,SUMIF(achats!$D$2:$D$599,ASPIRATEURS!$B3,achats!I$2:I$599))-IF($B3="",0,SUMIF(ventes!$D$2:$D$563,ASPIRATEURS!$B3,ventes!I$2:I$563))-SUMIFS('mouvement interne'!$D:$D,'mouvement interne'!$C:$C,ASPIRATEURS!B3,'mouvement interne'!$E:$E,2)+SUMIFS('mouvement interne'!$D:$D,'mouvement interne'!$C:$C,ASPIRATEURS!B3,'mouvement interne'!$F:$F,2)</f>
        <v>0</v>
      </c>
      <c r="L3" s="11">
        <f>E3+IF($B3="",0,SUMIF(achats!$D$2:$D$599,ASPIRATEURS!$B3,achats!J$2:J$599))-IF($B3="",0,SUMIF(ventes!$D$2:$D$563,ASPIRATEURS!$B3,ventes!J$2:J$563))-SUMIFS('mouvement interne'!$D:$D,'mouvement interne'!$C:$C,ASPIRATEURS!B3,'mouvement interne'!$E:$E,3)+SUMIFS('mouvement interne'!$D:$D,'mouvement interne'!$C:$C,ASPIRATEURS!B3,'mouvement interne'!$F:$F,3)</f>
        <v>0</v>
      </c>
      <c r="M3" s="11">
        <f>F3+IF($B3="",0,SUMIF(achats!$D$2:$D$599,ASPIRATEURS!$B3,achats!K$2:K$599))-IF($B3="",0,SUMIF(ventes!$D$2:$D$563,ASPIRATEURS!$B3,ventes!K$2:K$563))-SUMIFS('mouvement interne'!$D:$D,'mouvement interne'!$C:$C,ASPIRATEURS!B3,'mouvement interne'!$E:$E,4)+SUMIFS('mouvement interne'!$D:$D,'mouvement interne'!$C:$C,ASPIRATEURS!B3,'mouvement interne'!$F:$F,4)</f>
        <v>0</v>
      </c>
      <c r="N3" s="11">
        <f t="shared" si="1"/>
        <v>81</v>
      </c>
    </row>
    <row r="4" spans="1:15">
      <c r="A4" s="85"/>
      <c r="B4" s="3" t="str">
        <f>'mes donnees'!H4</f>
        <v>VCC8830V3B</v>
      </c>
      <c r="C4" s="4">
        <v>8</v>
      </c>
      <c r="D4" s="1"/>
      <c r="E4" s="1"/>
      <c r="F4" s="1"/>
      <c r="G4" s="11">
        <f t="shared" si="0"/>
        <v>8</v>
      </c>
      <c r="H4" s="11">
        <f>IF(B4="",0,SUMIF(achats!$D$2:$D$599,ASPIRATEURS!B4,achats!$E$2:$E$599))</f>
        <v>0</v>
      </c>
      <c r="I4" s="11">
        <f>IF(B4="",0,SUMIF(ventes!$D$2:$D$563,ASPIRATEURS!B4,ventes!$E$2:$E$563))</f>
        <v>1</v>
      </c>
      <c r="J4" s="11">
        <f>C4+IF($B4="",0,SUMIF(achats!$D$2:$D$599,ASPIRATEURS!$B4,achats!H$2:H$599))-IF($B4="",0,SUMIF(ventes!$D$2:$D$563,ASPIRATEURS!$B4,ventes!H$2:H$563))-SUMIFS('mouvement interne'!$D:$D,'mouvement interne'!$C:$C,ASPIRATEURS!B4,'mouvement interne'!$E:$E,1)+SUMIFS('mouvement interne'!$D:$D,'mouvement interne'!$C:$C,ASPIRATEURS!B4,'mouvement interne'!$F:$F,1)</f>
        <v>7</v>
      </c>
      <c r="K4" s="11">
        <f>D4+IF($B4="",0,SUMIF(achats!$D$2:$D$599,ASPIRATEURS!$B4,achats!I$2:I$599))-IF($B4="",0,SUMIF(ventes!$D$2:$D$563,ASPIRATEURS!$B4,ventes!I$2:I$563))-SUMIFS('mouvement interne'!$D:$D,'mouvement interne'!$C:$C,ASPIRATEURS!B4,'mouvement interne'!$E:$E,2)+SUMIFS('mouvement interne'!$D:$D,'mouvement interne'!$C:$C,ASPIRATEURS!B4,'mouvement interne'!$F:$F,2)</f>
        <v>0</v>
      </c>
      <c r="L4" s="11">
        <f>E4+IF($B4="",0,SUMIF(achats!$D$2:$D$599,ASPIRATEURS!$B4,achats!J$2:J$599))-IF($B4="",0,SUMIF(ventes!$D$2:$D$563,ASPIRATEURS!$B4,ventes!J$2:J$563))-SUMIFS('mouvement interne'!$D:$D,'mouvement interne'!$C:$C,ASPIRATEURS!B4,'mouvement interne'!$E:$E,3)+SUMIFS('mouvement interne'!$D:$D,'mouvement interne'!$C:$C,ASPIRATEURS!B4,'mouvement interne'!$F:$F,3)</f>
        <v>0</v>
      </c>
      <c r="M4" s="11">
        <f>F4+IF($B4="",0,SUMIF(achats!$D$2:$D$599,ASPIRATEURS!$B4,achats!K$2:K$599))-IF($B4="",0,SUMIF(ventes!$D$2:$D$563,ASPIRATEURS!$B4,ventes!K$2:K$563))-SUMIFS('mouvement interne'!$D:$D,'mouvement interne'!$C:$C,ASPIRATEURS!B4,'mouvement interne'!$E:$E,4)+SUMIFS('mouvement interne'!$D:$D,'mouvement interne'!$C:$C,ASPIRATEURS!B4,'mouvement interne'!$F:$F,4)</f>
        <v>0</v>
      </c>
      <c r="N4" s="11">
        <f t="shared" si="1"/>
        <v>7</v>
      </c>
    </row>
    <row r="5" spans="1:15">
      <c r="A5" s="85"/>
      <c r="B5" s="3" t="str">
        <f>'mes donnees'!H5</f>
        <v>VCC8850H3R</v>
      </c>
      <c r="C5" s="4">
        <v>6</v>
      </c>
      <c r="D5" s="1"/>
      <c r="E5" s="1"/>
      <c r="F5" s="1"/>
      <c r="G5" s="11">
        <f t="shared" si="0"/>
        <v>6</v>
      </c>
      <c r="H5" s="11">
        <f>IF(B5="",0,SUMIF(achats!$D$2:$D$599,ASPIRATEURS!B5,achats!$E$2:$E$599))</f>
        <v>0</v>
      </c>
      <c r="I5" s="11">
        <f>IF(B5="",0,SUMIF(ventes!$D$2:$D$563,ASPIRATEURS!B5,ventes!$E$2:$E$563))</f>
        <v>0</v>
      </c>
      <c r="J5" s="11">
        <f>C5+IF($B5="",0,SUMIF(achats!$D$2:$D$599,ASPIRATEURS!$B5,achats!H$2:H$599))-IF($B5="",0,SUMIF(ventes!$D$2:$D$563,ASPIRATEURS!$B5,ventes!H$2:H$563))-SUMIFS('mouvement interne'!$D:$D,'mouvement interne'!$C:$C,ASPIRATEURS!B5,'mouvement interne'!$E:$E,1)+SUMIFS('mouvement interne'!$D:$D,'mouvement interne'!$C:$C,ASPIRATEURS!B5,'mouvement interne'!$F:$F,1)</f>
        <v>6</v>
      </c>
      <c r="K5" s="11">
        <f>D5+IF($B5="",0,SUMIF(achats!$D$2:$D$599,ASPIRATEURS!$B5,achats!I$2:I$599))-IF($B5="",0,SUMIF(ventes!$D$2:$D$563,ASPIRATEURS!$B5,ventes!I$2:I$563))-SUMIFS('mouvement interne'!$D:$D,'mouvement interne'!$C:$C,ASPIRATEURS!B5,'mouvement interne'!$E:$E,2)+SUMIFS('mouvement interne'!$D:$D,'mouvement interne'!$C:$C,ASPIRATEURS!B5,'mouvement interne'!$F:$F,2)</f>
        <v>0</v>
      </c>
      <c r="L5" s="11">
        <f>E5+IF($B5="",0,SUMIF(achats!$D$2:$D$599,ASPIRATEURS!$B5,achats!J$2:J$599))-IF($B5="",0,SUMIF(ventes!$D$2:$D$563,ASPIRATEURS!$B5,ventes!J$2:J$563))-SUMIFS('mouvement interne'!$D:$D,'mouvement interne'!$C:$C,ASPIRATEURS!B5,'mouvement interne'!$E:$E,3)+SUMIFS('mouvement interne'!$D:$D,'mouvement interne'!$C:$C,ASPIRATEURS!B5,'mouvement interne'!$F:$F,3)</f>
        <v>0</v>
      </c>
      <c r="M5" s="11">
        <f>F5+IF($B5="",0,SUMIF(achats!$D$2:$D$599,ASPIRATEURS!$B5,achats!K$2:K$599))-IF($B5="",0,SUMIF(ventes!$D$2:$D$563,ASPIRATEURS!$B5,ventes!K$2:K$563))-SUMIFS('mouvement interne'!$D:$D,'mouvement interne'!$C:$C,ASPIRATEURS!B5,'mouvement interne'!$E:$E,4)+SUMIFS('mouvement interne'!$D:$D,'mouvement interne'!$C:$C,ASPIRATEURS!B5,'mouvement interne'!$F:$F,4)</f>
        <v>0</v>
      </c>
      <c r="N5" s="11">
        <f t="shared" si="1"/>
        <v>6</v>
      </c>
    </row>
    <row r="6" spans="1:15">
      <c r="A6" s="85"/>
      <c r="B6" s="3" t="str">
        <f>'mes donnees'!H6</f>
        <v>VCC4380 V3B</v>
      </c>
      <c r="C6" s="4"/>
      <c r="D6" s="1"/>
      <c r="E6" s="1"/>
      <c r="F6" s="1"/>
      <c r="G6" s="11">
        <f t="shared" si="0"/>
        <v>0</v>
      </c>
      <c r="H6" s="11">
        <f>IF(B6="",0,SUMIF(achats!$D$2:$D$599,ASPIRATEURS!B6,achats!$E$2:$E$599))</f>
        <v>0</v>
      </c>
      <c r="I6" s="11">
        <f>IF(B6="",0,SUMIF(ventes!$D$2:$D$563,ASPIRATEURS!B6,ventes!$E$2:$E$563))</f>
        <v>0</v>
      </c>
      <c r="J6" s="11">
        <f>C6+IF($B6="",0,SUMIF(achats!$D$2:$D$599,ASPIRATEURS!$B6,achats!H$2:H$599))-IF($B6="",0,SUMIF(ventes!$D$2:$D$563,ASPIRATEURS!$B6,ventes!H$2:H$563))-SUMIFS('mouvement interne'!$D:$D,'mouvement interne'!$C:$C,ASPIRATEURS!B6,'mouvement interne'!$E:$E,1)+SUMIFS('mouvement interne'!$D:$D,'mouvement interne'!$C:$C,ASPIRATEURS!B6,'mouvement interne'!$F:$F,1)</f>
        <v>0</v>
      </c>
      <c r="K6" s="11">
        <f>D6+IF($B6="",0,SUMIF(achats!$D$2:$D$599,ASPIRATEURS!$B6,achats!I$2:I$599))-IF($B6="",0,SUMIF(ventes!$D$2:$D$563,ASPIRATEURS!$B6,ventes!I$2:I$563))-SUMIFS('mouvement interne'!$D:$D,'mouvement interne'!$C:$C,ASPIRATEURS!B6,'mouvement interne'!$E:$E,2)+SUMIFS('mouvement interne'!$D:$D,'mouvement interne'!$C:$C,ASPIRATEURS!B6,'mouvement interne'!$F:$F,2)</f>
        <v>0</v>
      </c>
      <c r="L6" s="11">
        <f>E6+IF($B6="",0,SUMIF(achats!$D$2:$D$599,ASPIRATEURS!$B6,achats!J$2:J$599))-IF($B6="",0,SUMIF(ventes!$D$2:$D$563,ASPIRATEURS!$B6,ventes!J$2:J$563))-SUMIFS('mouvement interne'!$D:$D,'mouvement interne'!$C:$C,ASPIRATEURS!B6,'mouvement interne'!$E:$E,3)+SUMIFS('mouvement interne'!$D:$D,'mouvement interne'!$C:$C,ASPIRATEURS!B6,'mouvement interne'!$F:$F,3)</f>
        <v>0</v>
      </c>
      <c r="M6" s="11">
        <f>F6+IF($B6="",0,SUMIF(achats!$D$2:$D$599,ASPIRATEURS!$B6,achats!K$2:K$599))-IF($B6="",0,SUMIF(ventes!$D$2:$D$563,ASPIRATEURS!$B6,ventes!K$2:K$563))-SUMIFS('mouvement interne'!$D:$D,'mouvement interne'!$C:$C,ASPIRATEURS!B6,'mouvement interne'!$E:$E,4)+SUMIFS('mouvement interne'!$D:$D,'mouvement interne'!$C:$C,ASPIRATEURS!B6,'mouvement interne'!$F:$F,4)</f>
        <v>0</v>
      </c>
      <c r="N6" s="11">
        <f t="shared" si="1"/>
        <v>0</v>
      </c>
    </row>
    <row r="7" spans="1:15">
      <c r="A7" s="95"/>
      <c r="B7" s="96">
        <f>'mes donnees'!H7</f>
        <v>0</v>
      </c>
      <c r="C7" s="60"/>
      <c r="D7" s="58"/>
      <c r="E7" s="58"/>
      <c r="F7" s="58"/>
      <c r="G7" s="63">
        <f t="shared" si="0"/>
        <v>0</v>
      </c>
      <c r="H7" s="63">
        <f>IF(B7="",0,SUMIF(achats!$D$2:$D$599,ASPIRATEURS!B7,achats!$E$2:$E$599))</f>
        <v>0</v>
      </c>
      <c r="I7" s="63">
        <f>IF(B7="",0,SUMIF(ventes!$D$2:$D$563,ASPIRATEURS!B7,ventes!$E$2:$E$563))</f>
        <v>0</v>
      </c>
      <c r="J7" s="63">
        <f>C7+IF($B7="",0,SUMIF(achats!$D$2:$D$599,ASPIRATEURS!$B7,achats!H$2:H$599))-IF($B7="",0,SUMIF(ventes!$D$2:$D$563,ASPIRATEURS!$B7,ventes!H$2:H$563))-SUMIFS('mouvement interne'!$D:$D,'mouvement interne'!$C:$C,ASPIRATEURS!B7,'mouvement interne'!$E:$E,1)+SUMIFS('mouvement interne'!$D:$D,'mouvement interne'!$C:$C,ASPIRATEURS!B7,'mouvement interne'!$F:$F,1)</f>
        <v>0</v>
      </c>
      <c r="K7" s="63">
        <f>D7+IF($B7="",0,SUMIF(achats!$D$2:$D$599,ASPIRATEURS!$B7,achats!I$2:I$599))-IF($B7="",0,SUMIF(ventes!$D$2:$D$563,ASPIRATEURS!$B7,ventes!I$2:I$563))-SUMIFS('mouvement interne'!$D:$D,'mouvement interne'!$C:$C,ASPIRATEURS!B7,'mouvement interne'!$E:$E,2)+SUMIFS('mouvement interne'!$D:$D,'mouvement interne'!$C:$C,ASPIRATEURS!B7,'mouvement interne'!$F:$F,2)</f>
        <v>0</v>
      </c>
      <c r="L7" s="63">
        <f>E7+IF($B7="",0,SUMIF(achats!$D$2:$D$599,ASPIRATEURS!$B7,achats!J$2:J$599))-IF($B7="",0,SUMIF(ventes!$D$2:$D$563,ASPIRATEURS!$B7,ventes!J$2:J$563))-SUMIFS('mouvement interne'!$D:$D,'mouvement interne'!$C:$C,ASPIRATEURS!B7,'mouvement interne'!$E:$E,3)+SUMIFS('mouvement interne'!$D:$D,'mouvement interne'!$C:$C,ASPIRATEURS!B7,'mouvement interne'!$F:$F,3)</f>
        <v>0</v>
      </c>
      <c r="M7" s="63">
        <f>F7+IF($B7="",0,SUMIF(achats!$D$2:$D$599,ASPIRATEURS!$B7,achats!K$2:K$599))-IF($B7="",0,SUMIF(ventes!$D$2:$D$563,ASPIRATEURS!$B7,ventes!K$2:K$563))-SUMIFS('mouvement interne'!$D:$D,'mouvement interne'!$C:$C,ASPIRATEURS!B7,'mouvement interne'!$E:$E,4)+SUMIFS('mouvement interne'!$D:$D,'mouvement interne'!$C:$C,ASPIRATEURS!B7,'mouvement interne'!$F:$F,4)</f>
        <v>0</v>
      </c>
      <c r="N7" s="63">
        <f t="shared" si="1"/>
        <v>0</v>
      </c>
      <c r="O7" s="43"/>
    </row>
  </sheetData>
  <conditionalFormatting sqref="I2:I7">
    <cfRule type="expression" dxfId="222" priority="5">
      <formula>I2=0</formula>
    </cfRule>
  </conditionalFormatting>
  <conditionalFormatting sqref="B2:B7">
    <cfRule type="duplicateValues" dxfId="221" priority="7"/>
  </conditionalFormatting>
  <conditionalFormatting sqref="J2:N7">
    <cfRule type="cellIs" dxfId="220" priority="2" operator="greaterThan">
      <formula>0</formula>
    </cfRule>
    <cfRule type="cellIs" dxfId="21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23"/>
  <sheetViews>
    <sheetView topLeftCell="F1" workbookViewId="0">
      <selection activeCell="B1" sqref="B1:N1"/>
    </sheetView>
  </sheetViews>
  <sheetFormatPr baseColWidth="10" defaultRowHeight="15"/>
  <cols>
    <col min="1" max="1" width="14.28515625" bestFit="1" customWidth="1"/>
    <col min="2" max="2" width="12.8554687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43"/>
      <c r="B2" s="46" t="str">
        <f>'mes donnees'!G2</f>
        <v>AQ-09 TSLN /X</v>
      </c>
      <c r="C2" s="4"/>
      <c r="D2" s="1"/>
      <c r="E2" s="1"/>
      <c r="F2" s="1"/>
      <c r="G2" s="11">
        <f>SUM(C2:F2)</f>
        <v>0</v>
      </c>
      <c r="H2" s="11">
        <f>IF(B2="",0,SUMIF(achats!$D$2:$D$599,CLIMATISEURS!B2,achats!$E$2:$E$599))</f>
        <v>0</v>
      </c>
      <c r="I2" s="11">
        <f>IF(B2="",0,SUMIF(ventes!$D$2:$D$563,CLIMATISEURS!B2,ventes!$E$2:$E$563))</f>
        <v>0</v>
      </c>
      <c r="J2" s="11">
        <f>C2+IF($B2="",0,SUMIF(achats!$D$2:$D$599,CLIMATISEURS!$B2,achats!H$2:H$599))-IF($B2="",0,SUMIF(ventes!$D$2:$D$563,CLIMATISEURS!$B2,ventes!H$2:H$563))-SUMIFS('mouvement interne'!$D:$D,'mouvement interne'!$C:$C,CLIMATISEURS!B2,'mouvement interne'!$E:$E,1)+SUMIFS('mouvement interne'!$D:$D,'mouvement interne'!$C:$C,CLIMATISEURS!B2,'mouvement interne'!$F:$F,1)</f>
        <v>0</v>
      </c>
      <c r="K2" s="11">
        <f>D2+IF($B2="",0,SUMIF(achats!$D$2:$D$599,CLIMATISEURS!$B2,achats!I$2:I$599))-IF($B2="",0,SUMIF(ventes!$D$2:$D$563,CLIMATISEURS!$B2,ventes!I$2:I$563))-SUMIFS('mouvement interne'!$D:$D,'mouvement interne'!$C:$C,CLIMATISEURS!B2,'mouvement interne'!$E:$E,2)+SUMIFS('mouvement interne'!$D:$D,'mouvement interne'!$C:$C,CLIMATISEURS!B2,'mouvement interne'!$F:$F,2)</f>
        <v>0</v>
      </c>
      <c r="L2" s="11">
        <f>E2+IF($B2="",0,SUMIF(achats!$D$2:$D$599,CLIMATISEURS!$B2,achats!J$2:J$599))-IF($B2="",0,SUMIF(ventes!$D$2:$D$563,CLIMATISEURS!$B2,ventes!J$2:J$563))-SUMIFS('mouvement interne'!$D:$D,'mouvement interne'!$C:$C,CLIMATISEURS!B2,'mouvement interne'!$E:$E,3)+SUMIFS('mouvement interne'!$D:$D,'mouvement interne'!$C:$C,CLIMATISEURS!B2,'mouvement interne'!$F:$F,3)</f>
        <v>0</v>
      </c>
      <c r="M2" s="11">
        <f>F2+IF($B2="",0,SUMIF(achats!$D$2:$D$599,CLIMATISEURS!$B2,achats!K$2:K$599))-IF($B2="",0,SUMIF(ventes!$D$2:$D$563,CLIMATISEURS!$B2,ventes!K$2:K$563))-SUMIFS('mouvement interne'!$D:$D,'mouvement interne'!$C:$C,CLIMATISEURS!B2,'mouvement interne'!$E:$E,4)+SUMIFS('mouvement interne'!$D:$D,'mouvement interne'!$C:$C,CLIMATISEURS!B2,'mouvement interne'!$F:$F,4)</f>
        <v>0</v>
      </c>
      <c r="N2" s="11">
        <f>SUM(J2:M2)</f>
        <v>0</v>
      </c>
    </row>
    <row r="3" spans="1:15">
      <c r="A3" s="43"/>
      <c r="B3" s="46" t="str">
        <f>'mes donnees'!G3</f>
        <v>AQ-12 TSLN /X</v>
      </c>
      <c r="C3" s="4">
        <v>3</v>
      </c>
      <c r="D3" s="1"/>
      <c r="E3" s="1"/>
      <c r="F3" s="1"/>
      <c r="G3" s="11">
        <f t="shared" ref="G3:G22" si="0">SUM(C3:F3)</f>
        <v>3</v>
      </c>
      <c r="H3" s="11">
        <f>IF(B3="",0,SUMIF(achats!$D$2:$D$599,CLIMATISEURS!B3,achats!$E$2:$E$599))</f>
        <v>0</v>
      </c>
      <c r="I3" s="11">
        <f>IF(B3="",0,SUMIF(ventes!$D$2:$D$563,CLIMATISEURS!B3,ventes!$E$2:$E$563))</f>
        <v>0</v>
      </c>
      <c r="J3" s="11">
        <f>C3+IF($B3="",0,SUMIF(achats!$D$2:$D$599,CLIMATISEURS!$B3,achats!H$2:H$599))-IF($B3="",0,SUMIF(ventes!$D$2:$D$563,CLIMATISEURS!$B3,ventes!H$2:H$563))-SUMIFS('mouvement interne'!$D:$D,'mouvement interne'!$C:$C,CLIMATISEURS!B3,'mouvement interne'!$E:$E,1)+SUMIFS('mouvement interne'!$D:$D,'mouvement interne'!$C:$C,CLIMATISEURS!B3,'mouvement interne'!$F:$F,1)</f>
        <v>3</v>
      </c>
      <c r="K3" s="11">
        <f>D3+IF($B3="",0,SUMIF(achats!$D$2:$D$599,CLIMATISEURS!$B3,achats!I$2:I$599))-IF($B3="",0,SUMIF(ventes!$D$2:$D$563,CLIMATISEURS!$B3,ventes!I$2:I$563))-SUMIFS('mouvement interne'!$D:$D,'mouvement interne'!$C:$C,CLIMATISEURS!B3,'mouvement interne'!$E:$E,2)+SUMIFS('mouvement interne'!$D:$D,'mouvement interne'!$C:$C,CLIMATISEURS!B3,'mouvement interne'!$F:$F,2)</f>
        <v>0</v>
      </c>
      <c r="L3" s="11">
        <f>E3+IF($B3="",0,SUMIF(achats!$D$2:$D$599,CLIMATISEURS!$B3,achats!J$2:J$599))-IF($B3="",0,SUMIF(ventes!$D$2:$D$563,CLIMATISEURS!$B3,ventes!J$2:J$563))-SUMIFS('mouvement interne'!$D:$D,'mouvement interne'!$C:$C,CLIMATISEURS!B3,'mouvement interne'!$E:$E,3)+SUMIFS('mouvement interne'!$D:$D,'mouvement interne'!$C:$C,CLIMATISEURS!B3,'mouvement interne'!$F:$F,3)</f>
        <v>0</v>
      </c>
      <c r="M3" s="11">
        <f>F3+IF($B3="",0,SUMIF(achats!$D$2:$D$599,CLIMATISEURS!$B3,achats!K$2:K$599))-IF($B3="",0,SUMIF(ventes!$D$2:$D$563,CLIMATISEURS!$B3,ventes!K$2:K$563))-SUMIFS('mouvement interne'!$D:$D,'mouvement interne'!$C:$C,CLIMATISEURS!B3,'mouvement interne'!$E:$E,4)+SUMIFS('mouvement interne'!$D:$D,'mouvement interne'!$C:$C,CLIMATISEURS!B3,'mouvement interne'!$F:$F,4)</f>
        <v>0</v>
      </c>
      <c r="N3" s="11">
        <f t="shared" ref="N3:N22" si="1">SUM(J3:M3)</f>
        <v>3</v>
      </c>
    </row>
    <row r="4" spans="1:15">
      <c r="A4" s="43"/>
      <c r="B4" s="46" t="str">
        <f>'mes donnees'!G4</f>
        <v>AQ-18 TSLXSG</v>
      </c>
      <c r="C4" s="4"/>
      <c r="D4" s="1"/>
      <c r="E4" s="1"/>
      <c r="F4" s="1"/>
      <c r="G4" s="11">
        <f t="shared" si="0"/>
        <v>0</v>
      </c>
      <c r="H4" s="11">
        <f>IF(B4="",0,SUMIF(achats!$D$2:$D$599,CLIMATISEURS!B4,achats!$E$2:$E$599))</f>
        <v>0</v>
      </c>
      <c r="I4" s="11">
        <f>IF(B4="",0,SUMIF(ventes!$D$2:$D$563,CLIMATISEURS!B4,ventes!$E$2:$E$563))</f>
        <v>0</v>
      </c>
      <c r="J4" s="11">
        <f>C4+IF($B4="",0,SUMIF(achats!$D$2:$D$599,CLIMATISEURS!$B4,achats!H$2:H$599))-IF($B4="",0,SUMIF(ventes!$D$2:$D$563,CLIMATISEURS!$B4,ventes!H$2:H$563))-SUMIFS('mouvement interne'!$D:$D,'mouvement interne'!$C:$C,CLIMATISEURS!B4,'mouvement interne'!$E:$E,1)+SUMIFS('mouvement interne'!$D:$D,'mouvement interne'!$C:$C,CLIMATISEURS!B4,'mouvement interne'!$F:$F,1)</f>
        <v>0</v>
      </c>
      <c r="K4" s="11">
        <f>D4+IF($B4="",0,SUMIF(achats!$D$2:$D$599,CLIMATISEURS!$B4,achats!I$2:I$599))-IF($B4="",0,SUMIF(ventes!$D$2:$D$563,CLIMATISEURS!$B4,ventes!I$2:I$563))-SUMIFS('mouvement interne'!$D:$D,'mouvement interne'!$C:$C,CLIMATISEURS!B4,'mouvement interne'!$E:$E,2)+SUMIFS('mouvement interne'!$D:$D,'mouvement interne'!$C:$C,CLIMATISEURS!B4,'mouvement interne'!$F:$F,2)</f>
        <v>0</v>
      </c>
      <c r="L4" s="11">
        <f>E4+IF($B4="",0,SUMIF(achats!$D$2:$D$599,CLIMATISEURS!$B4,achats!J$2:J$599))-IF($B4="",0,SUMIF(ventes!$D$2:$D$563,CLIMATISEURS!$B4,ventes!J$2:J$563))-SUMIFS('mouvement interne'!$D:$D,'mouvement interne'!$C:$C,CLIMATISEURS!B4,'mouvement interne'!$E:$E,3)+SUMIFS('mouvement interne'!$D:$D,'mouvement interne'!$C:$C,CLIMATISEURS!B4,'mouvement interne'!$F:$F,3)</f>
        <v>0</v>
      </c>
      <c r="M4" s="11">
        <f>F4+IF($B4="",0,SUMIF(achats!$D$2:$D$599,CLIMATISEURS!$B4,achats!K$2:K$599))-IF($B4="",0,SUMIF(ventes!$D$2:$D$563,CLIMATISEURS!$B4,ventes!K$2:K$563))-SUMIFS('mouvement interne'!$D:$D,'mouvement interne'!$C:$C,CLIMATISEURS!B4,'mouvement interne'!$E:$E,4)+SUMIFS('mouvement interne'!$D:$D,'mouvement interne'!$C:$C,CLIMATISEURS!B4,'mouvement interne'!$F:$F,4)</f>
        <v>0</v>
      </c>
      <c r="N4" s="11">
        <f t="shared" si="1"/>
        <v>0</v>
      </c>
    </row>
    <row r="5" spans="1:15">
      <c r="A5" s="43"/>
      <c r="B5" s="46" t="str">
        <f>'mes donnees'!G5</f>
        <v>AQ-24 TSPN/X</v>
      </c>
      <c r="C5" s="4">
        <v>8</v>
      </c>
      <c r="D5" s="1"/>
      <c r="E5" s="1"/>
      <c r="F5" s="1"/>
      <c r="G5" s="11">
        <f t="shared" si="0"/>
        <v>8</v>
      </c>
      <c r="H5" s="11">
        <f>IF(B5="",0,SUMIF(achats!$D$2:$D$599,CLIMATISEURS!B5,achats!$E$2:$E$599))</f>
        <v>0</v>
      </c>
      <c r="I5" s="11">
        <f>IF(B5="",0,SUMIF(ventes!$D$2:$D$563,CLIMATISEURS!B5,ventes!$E$2:$E$563))</f>
        <v>0</v>
      </c>
      <c r="J5" s="11">
        <f>C5+IF($B5="",0,SUMIF(achats!$D$2:$D$599,CLIMATISEURS!$B5,achats!H$2:H$599))-IF($B5="",0,SUMIF(ventes!$D$2:$D$563,CLIMATISEURS!$B5,ventes!H$2:H$563))-SUMIFS('mouvement interne'!$D:$D,'mouvement interne'!$C:$C,CLIMATISEURS!B5,'mouvement interne'!$E:$E,1)+SUMIFS('mouvement interne'!$D:$D,'mouvement interne'!$C:$C,CLIMATISEURS!B5,'mouvement interne'!$F:$F,1)</f>
        <v>8</v>
      </c>
      <c r="K5" s="11">
        <f>D5+IF($B5="",0,SUMIF(achats!$D$2:$D$599,CLIMATISEURS!$B5,achats!I$2:I$599))-IF($B5="",0,SUMIF(ventes!$D$2:$D$563,CLIMATISEURS!$B5,ventes!I$2:I$563))-SUMIFS('mouvement interne'!$D:$D,'mouvement interne'!$C:$C,CLIMATISEURS!B5,'mouvement interne'!$E:$E,2)+SUMIFS('mouvement interne'!$D:$D,'mouvement interne'!$C:$C,CLIMATISEURS!B5,'mouvement interne'!$F:$F,2)</f>
        <v>0</v>
      </c>
      <c r="L5" s="11">
        <f>E5+IF($B5="",0,SUMIF(achats!$D$2:$D$599,CLIMATISEURS!$B5,achats!J$2:J$599))-IF($B5="",0,SUMIF(ventes!$D$2:$D$563,CLIMATISEURS!$B5,ventes!J$2:J$563))-SUMIFS('mouvement interne'!$D:$D,'mouvement interne'!$C:$C,CLIMATISEURS!B5,'mouvement interne'!$E:$E,3)+SUMIFS('mouvement interne'!$D:$D,'mouvement interne'!$C:$C,CLIMATISEURS!B5,'mouvement interne'!$F:$F,3)</f>
        <v>0</v>
      </c>
      <c r="M5" s="11">
        <f>F5+IF($B5="",0,SUMIF(achats!$D$2:$D$599,CLIMATISEURS!$B5,achats!K$2:K$599))-IF($B5="",0,SUMIF(ventes!$D$2:$D$563,CLIMATISEURS!$B5,ventes!K$2:K$563))-SUMIFS('mouvement interne'!$D:$D,'mouvement interne'!$C:$C,CLIMATISEURS!B5,'mouvement interne'!$E:$E,4)+SUMIFS('mouvement interne'!$D:$D,'mouvement interne'!$C:$C,CLIMATISEURS!B5,'mouvement interne'!$F:$F,4)</f>
        <v>0</v>
      </c>
      <c r="N5" s="11">
        <f t="shared" si="1"/>
        <v>8</v>
      </c>
    </row>
    <row r="6" spans="1:15">
      <c r="A6" s="43"/>
      <c r="B6" s="46" t="str">
        <f>'mes donnees'!G6</f>
        <v>AQ-09 ESPN /X</v>
      </c>
      <c r="C6" s="4">
        <v>12</v>
      </c>
      <c r="D6" s="1"/>
      <c r="E6" s="1"/>
      <c r="F6" s="1"/>
      <c r="G6" s="11">
        <f t="shared" si="0"/>
        <v>12</v>
      </c>
      <c r="H6" s="11">
        <f>IF(B6="",0,SUMIF(achats!$D$2:$D$599,CLIMATISEURS!B6,achats!$E$2:$E$599))</f>
        <v>0</v>
      </c>
      <c r="I6" s="11">
        <f>IF(B6="",0,SUMIF(ventes!$D$2:$D$563,CLIMATISEURS!B6,ventes!$E$2:$E$563))</f>
        <v>6</v>
      </c>
      <c r="J6" s="11">
        <f>C6+IF($B6="",0,SUMIF(achats!$D$2:$D$599,CLIMATISEURS!$B6,achats!H$2:H$599))-IF($B6="",0,SUMIF(ventes!$D$2:$D$563,CLIMATISEURS!$B6,ventes!H$2:H$563))-SUMIFS('mouvement interne'!$D:$D,'mouvement interne'!$C:$C,CLIMATISEURS!B6,'mouvement interne'!$E:$E,1)+SUMIFS('mouvement interne'!$D:$D,'mouvement interne'!$C:$C,CLIMATISEURS!B6,'mouvement interne'!$F:$F,1)</f>
        <v>6</v>
      </c>
      <c r="K6" s="11">
        <f>D6+IF($B6="",0,SUMIF(achats!$D$2:$D$599,CLIMATISEURS!$B6,achats!I$2:I$599))-IF($B6="",0,SUMIF(ventes!$D$2:$D$563,CLIMATISEURS!$B6,ventes!I$2:I$563))-SUMIFS('mouvement interne'!$D:$D,'mouvement interne'!$C:$C,CLIMATISEURS!B6,'mouvement interne'!$E:$E,2)+SUMIFS('mouvement interne'!$D:$D,'mouvement interne'!$C:$C,CLIMATISEURS!B6,'mouvement interne'!$F:$F,2)</f>
        <v>0</v>
      </c>
      <c r="L6" s="11">
        <f>E6+IF($B6="",0,SUMIF(achats!$D$2:$D$599,CLIMATISEURS!$B6,achats!J$2:J$599))-IF($B6="",0,SUMIF(ventes!$D$2:$D$563,CLIMATISEURS!$B6,ventes!J$2:J$563))-SUMIFS('mouvement interne'!$D:$D,'mouvement interne'!$C:$C,CLIMATISEURS!B6,'mouvement interne'!$E:$E,3)+SUMIFS('mouvement interne'!$D:$D,'mouvement interne'!$C:$C,CLIMATISEURS!B6,'mouvement interne'!$F:$F,3)</f>
        <v>0</v>
      </c>
      <c r="M6" s="11">
        <f>F6+IF($B6="",0,SUMIF(achats!$D$2:$D$599,CLIMATISEURS!$B6,achats!K$2:K$599))-IF($B6="",0,SUMIF(ventes!$D$2:$D$563,CLIMATISEURS!$B6,ventes!K$2:K$563))-SUMIFS('mouvement interne'!$D:$D,'mouvement interne'!$C:$C,CLIMATISEURS!B6,'mouvement interne'!$E:$E,4)+SUMIFS('mouvement interne'!$D:$D,'mouvement interne'!$C:$C,CLIMATISEURS!B6,'mouvement interne'!$F:$F,4)</f>
        <v>0</v>
      </c>
      <c r="N6" s="11">
        <f t="shared" si="1"/>
        <v>6</v>
      </c>
    </row>
    <row r="7" spans="1:15">
      <c r="A7" s="43"/>
      <c r="B7" s="46" t="str">
        <f>'mes donnees'!G7</f>
        <v>AQ-12 ESPN /X</v>
      </c>
      <c r="C7" s="4"/>
      <c r="D7" s="1"/>
      <c r="E7" s="1"/>
      <c r="F7" s="1"/>
      <c r="G7" s="11">
        <f t="shared" si="0"/>
        <v>0</v>
      </c>
      <c r="H7" s="11">
        <f>IF(B7="",0,SUMIF(achats!$D$2:$D$599,CLIMATISEURS!B7,achats!$E$2:$E$599))</f>
        <v>0</v>
      </c>
      <c r="I7" s="11">
        <f>IF(B7="",0,SUMIF(ventes!$D$2:$D$563,CLIMATISEURS!B7,ventes!$E$2:$E$563))</f>
        <v>0</v>
      </c>
      <c r="J7" s="11">
        <f>C7+IF($B7="",0,SUMIF(achats!$D$2:$D$599,CLIMATISEURS!$B7,achats!H$2:H$599))-IF($B7="",0,SUMIF(ventes!$D$2:$D$563,CLIMATISEURS!$B7,ventes!H$2:H$563))-SUMIFS('mouvement interne'!$D:$D,'mouvement interne'!$C:$C,CLIMATISEURS!B7,'mouvement interne'!$E:$E,1)+SUMIFS('mouvement interne'!$D:$D,'mouvement interne'!$C:$C,CLIMATISEURS!B7,'mouvement interne'!$F:$F,1)</f>
        <v>0</v>
      </c>
      <c r="K7" s="11">
        <f>D7+IF($B7="",0,SUMIF(achats!$D$2:$D$599,CLIMATISEURS!$B7,achats!I$2:I$599))-IF($B7="",0,SUMIF(ventes!$D$2:$D$563,CLIMATISEURS!$B7,ventes!I$2:I$563))-SUMIFS('mouvement interne'!$D:$D,'mouvement interne'!$C:$C,CLIMATISEURS!B7,'mouvement interne'!$E:$E,2)+SUMIFS('mouvement interne'!$D:$D,'mouvement interne'!$C:$C,CLIMATISEURS!B7,'mouvement interne'!$F:$F,2)</f>
        <v>0</v>
      </c>
      <c r="L7" s="11">
        <f>E7+IF($B7="",0,SUMIF(achats!$D$2:$D$599,CLIMATISEURS!$B7,achats!J$2:J$599))-IF($B7="",0,SUMIF(ventes!$D$2:$D$563,CLIMATISEURS!$B7,ventes!J$2:J$563))-SUMIFS('mouvement interne'!$D:$D,'mouvement interne'!$C:$C,CLIMATISEURS!B7,'mouvement interne'!$E:$E,3)+SUMIFS('mouvement interne'!$D:$D,'mouvement interne'!$C:$C,CLIMATISEURS!B7,'mouvement interne'!$F:$F,3)</f>
        <v>0</v>
      </c>
      <c r="M7" s="11">
        <f>F7+IF($B7="",0,SUMIF(achats!$D$2:$D$599,CLIMATISEURS!$B7,achats!K$2:K$599))-IF($B7="",0,SUMIF(ventes!$D$2:$D$563,CLIMATISEURS!$B7,ventes!K$2:K$563))-SUMIFS('mouvement interne'!$D:$D,'mouvement interne'!$C:$C,CLIMATISEURS!B7,'mouvement interne'!$E:$E,4)+SUMIFS('mouvement interne'!$D:$D,'mouvement interne'!$C:$C,CLIMATISEURS!B7,'mouvement interne'!$F:$F,4)</f>
        <v>0</v>
      </c>
      <c r="N7" s="11">
        <f t="shared" si="1"/>
        <v>0</v>
      </c>
    </row>
    <row r="8" spans="1:15">
      <c r="A8" s="43"/>
      <c r="B8" s="46" t="str">
        <f>'mes donnees'!G8</f>
        <v>AQ-18 ESPN /X</v>
      </c>
      <c r="C8" s="4"/>
      <c r="D8" s="1"/>
      <c r="E8" s="1"/>
      <c r="F8" s="1"/>
      <c r="G8" s="11">
        <f t="shared" si="0"/>
        <v>0</v>
      </c>
      <c r="H8" s="11">
        <f>IF(B8="",0,SUMIF(achats!$D$2:$D$599,CLIMATISEURS!B8,achats!$E$2:$E$599))</f>
        <v>0</v>
      </c>
      <c r="I8" s="11">
        <f>IF(B8="",0,SUMIF(ventes!$D$2:$D$563,CLIMATISEURS!B8,ventes!$E$2:$E$563))</f>
        <v>0</v>
      </c>
      <c r="J8" s="11">
        <f>C8+IF($B8="",0,SUMIF(achats!$D$2:$D$599,CLIMATISEURS!$B8,achats!H$2:H$599))-IF($B8="",0,SUMIF(ventes!$D$2:$D$563,CLIMATISEURS!$B8,ventes!H$2:H$563))-SUMIFS('mouvement interne'!$D:$D,'mouvement interne'!$C:$C,CLIMATISEURS!B8,'mouvement interne'!$E:$E,1)+SUMIFS('mouvement interne'!$D:$D,'mouvement interne'!$C:$C,CLIMATISEURS!B8,'mouvement interne'!$F:$F,1)</f>
        <v>0</v>
      </c>
      <c r="K8" s="11">
        <f>D8+IF($B8="",0,SUMIF(achats!$D$2:$D$599,CLIMATISEURS!$B8,achats!I$2:I$599))-IF($B8="",0,SUMIF(ventes!$D$2:$D$563,CLIMATISEURS!$B8,ventes!I$2:I$563))-SUMIFS('mouvement interne'!$D:$D,'mouvement interne'!$C:$C,CLIMATISEURS!B8,'mouvement interne'!$E:$E,2)+SUMIFS('mouvement interne'!$D:$D,'mouvement interne'!$C:$C,CLIMATISEURS!B8,'mouvement interne'!$F:$F,2)</f>
        <v>0</v>
      </c>
      <c r="L8" s="11">
        <f>E8+IF($B8="",0,SUMIF(achats!$D$2:$D$599,CLIMATISEURS!$B8,achats!J$2:J$599))-IF($B8="",0,SUMIF(ventes!$D$2:$D$563,CLIMATISEURS!$B8,ventes!J$2:J$563))-SUMIFS('mouvement interne'!$D:$D,'mouvement interne'!$C:$C,CLIMATISEURS!B8,'mouvement interne'!$E:$E,3)+SUMIFS('mouvement interne'!$D:$D,'mouvement interne'!$C:$C,CLIMATISEURS!B8,'mouvement interne'!$F:$F,3)</f>
        <v>0</v>
      </c>
      <c r="M8" s="11">
        <f>F8+IF($B8="",0,SUMIF(achats!$D$2:$D$599,CLIMATISEURS!$B8,achats!K$2:K$599))-IF($B8="",0,SUMIF(ventes!$D$2:$D$563,CLIMATISEURS!$B8,ventes!K$2:K$563))-SUMIFS('mouvement interne'!$D:$D,'mouvement interne'!$C:$C,CLIMATISEURS!B8,'mouvement interne'!$E:$E,4)+SUMIFS('mouvement interne'!$D:$D,'mouvement interne'!$C:$C,CLIMATISEURS!B8,'mouvement interne'!$F:$F,4)</f>
        <v>0</v>
      </c>
      <c r="N8" s="11">
        <f t="shared" si="1"/>
        <v>0</v>
      </c>
    </row>
    <row r="9" spans="1:15">
      <c r="A9" s="43"/>
      <c r="B9" s="46" t="str">
        <f>'mes donnees'!G9</f>
        <v>AQ-24 ESQN /X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IF(B9="",0,SUMIF(achats!$D$2:$D$599,CLIMATISEURS!B9,achats!$E$2:$E$599))</f>
        <v>0</v>
      </c>
      <c r="I9" s="11">
        <f>IF(B9="",0,SUMIF(ventes!$D$2:$D$563,CLIMATISEURS!B9,ventes!$E$2:$E$563))</f>
        <v>1</v>
      </c>
      <c r="J9" s="11">
        <f>C9+IF($B9="",0,SUMIF(achats!$D$2:$D$599,CLIMATISEURS!$B9,achats!H$2:H$599))-IF($B9="",0,SUMIF(ventes!$D$2:$D$563,CLIMATISEURS!$B9,ventes!H$2:H$563))-SUMIFS('mouvement interne'!$D:$D,'mouvement interne'!$C:$C,CLIMATISEURS!B9,'mouvement interne'!$E:$E,1)+SUMIFS('mouvement interne'!$D:$D,'mouvement interne'!$C:$C,CLIMATISEURS!B9,'mouvement interne'!$F:$F,1)</f>
        <v>0</v>
      </c>
      <c r="K9" s="11">
        <f>D9+IF($B9="",0,SUMIF(achats!$D$2:$D$599,CLIMATISEURS!$B9,achats!I$2:I$599))-IF($B9="",0,SUMIF(ventes!$D$2:$D$563,CLIMATISEURS!$B9,ventes!I$2:I$563))-SUMIFS('mouvement interne'!$D:$D,'mouvement interne'!$C:$C,CLIMATISEURS!B9,'mouvement interne'!$E:$E,2)+SUMIFS('mouvement interne'!$D:$D,'mouvement interne'!$C:$C,CLIMATISEURS!B9,'mouvement interne'!$F:$F,2)</f>
        <v>0</v>
      </c>
      <c r="L9" s="11">
        <f>E9+IF($B9="",0,SUMIF(achats!$D$2:$D$599,CLIMATISEURS!$B9,achats!J$2:J$599))-IF($B9="",0,SUMIF(ventes!$D$2:$D$563,CLIMATISEURS!$B9,ventes!J$2:J$563))-SUMIFS('mouvement interne'!$D:$D,'mouvement interne'!$C:$C,CLIMATISEURS!B9,'mouvement interne'!$E:$E,3)+SUMIFS('mouvement interne'!$D:$D,'mouvement interne'!$C:$C,CLIMATISEURS!B9,'mouvement interne'!$F:$F,3)</f>
        <v>0</v>
      </c>
      <c r="M9" s="11">
        <f>F9+IF($B9="",0,SUMIF(achats!$D$2:$D$599,CLIMATISEURS!$B9,achats!K$2:K$599))-IF($B9="",0,SUMIF(ventes!$D$2:$D$563,CLIMATISEURS!$B9,ventes!K$2:K$563))-SUMIFS('mouvement interne'!$D:$D,'mouvement interne'!$C:$C,CLIMATISEURS!B9,'mouvement interne'!$E:$E,4)+SUMIFS('mouvement interne'!$D:$D,'mouvement interne'!$C:$C,CLIMATISEURS!B9,'mouvement interne'!$F:$F,4)</f>
        <v>0</v>
      </c>
      <c r="N9" s="11">
        <f t="shared" si="1"/>
        <v>0</v>
      </c>
    </row>
    <row r="10" spans="1:15">
      <c r="A10" s="43"/>
      <c r="B10" s="46" t="str">
        <f>'mes donnees'!G10</f>
        <v>AQ-09 VBFMID</v>
      </c>
      <c r="C10" s="4">
        <v>4</v>
      </c>
      <c r="D10" s="1"/>
      <c r="E10" s="1"/>
      <c r="F10" s="1"/>
      <c r="G10" s="11">
        <f t="shared" si="0"/>
        <v>4</v>
      </c>
      <c r="H10" s="11">
        <f>IF(B10="",0,SUMIF(achats!$D$2:$D$599,CLIMATISEURS!B10,achats!$E$2:$E$599))</f>
        <v>0</v>
      </c>
      <c r="I10" s="11">
        <f>IF(B10="",0,SUMIF(ventes!$D$2:$D$563,CLIMATISEURS!B10,ventes!$E$2:$E$563))</f>
        <v>0</v>
      </c>
      <c r="J10" s="11">
        <f>C10+IF($B10="",0,SUMIF(achats!$D$2:$D$599,CLIMATISEURS!$B10,achats!H$2:H$599))-IF($B10="",0,SUMIF(ventes!$D$2:$D$563,CLIMATISEURS!$B10,ventes!H$2:H$563))-SUMIFS('mouvement interne'!$D:$D,'mouvement interne'!$C:$C,CLIMATISEURS!B10,'mouvement interne'!$E:$E,1)+SUMIFS('mouvement interne'!$D:$D,'mouvement interne'!$C:$C,CLIMATISEURS!B10,'mouvement interne'!$F:$F,1)</f>
        <v>4</v>
      </c>
      <c r="K10" s="11">
        <f>D10+IF($B10="",0,SUMIF(achats!$D$2:$D$599,CLIMATISEURS!$B10,achats!I$2:I$599))-IF($B10="",0,SUMIF(ventes!$D$2:$D$563,CLIMATISEURS!$B10,ventes!I$2:I$563))-SUMIFS('mouvement interne'!$D:$D,'mouvement interne'!$C:$C,CLIMATISEURS!B10,'mouvement interne'!$E:$E,2)+SUMIFS('mouvement interne'!$D:$D,'mouvement interne'!$C:$C,CLIMATISEURS!B10,'mouvement interne'!$F:$F,2)</f>
        <v>0</v>
      </c>
      <c r="L10" s="11">
        <f>E10+IF($B10="",0,SUMIF(achats!$D$2:$D$599,CLIMATISEURS!$B10,achats!J$2:J$599))-IF($B10="",0,SUMIF(ventes!$D$2:$D$563,CLIMATISEURS!$B10,ventes!J$2:J$563))-SUMIFS('mouvement interne'!$D:$D,'mouvement interne'!$C:$C,CLIMATISEURS!B10,'mouvement interne'!$E:$E,3)+SUMIFS('mouvement interne'!$D:$D,'mouvement interne'!$C:$C,CLIMATISEURS!B10,'mouvement interne'!$F:$F,3)</f>
        <v>0</v>
      </c>
      <c r="M10" s="11">
        <f>F10+IF($B10="",0,SUMIF(achats!$D$2:$D$599,CLIMATISEURS!$B10,achats!K$2:K$599))-IF($B10="",0,SUMIF(ventes!$D$2:$D$563,CLIMATISEURS!$B10,ventes!K$2:K$563))-SUMIFS('mouvement interne'!$D:$D,'mouvement interne'!$C:$C,CLIMATISEURS!B10,'mouvement interne'!$E:$E,4)+SUMIFS('mouvement interne'!$D:$D,'mouvement interne'!$C:$C,CLIMATISEURS!B10,'mouvement interne'!$F:$F,4)</f>
        <v>0</v>
      </c>
      <c r="N10" s="11">
        <f t="shared" si="1"/>
        <v>4</v>
      </c>
    </row>
    <row r="11" spans="1:15">
      <c r="A11" s="43"/>
      <c r="B11" s="46" t="str">
        <f>'mes donnees'!G11</f>
        <v>AQ-12 VBFMID</v>
      </c>
      <c r="C11" s="4">
        <v>8</v>
      </c>
      <c r="D11" s="1"/>
      <c r="E11" s="1"/>
      <c r="F11" s="1"/>
      <c r="G11" s="11">
        <f t="shared" si="0"/>
        <v>8</v>
      </c>
      <c r="H11" s="11">
        <f>IF(B11="",0,SUMIF(achats!$D$2:$D$599,CLIMATISEURS!B11,achats!$E$2:$E$599))</f>
        <v>0</v>
      </c>
      <c r="I11" s="11">
        <f>IF(B11="",0,SUMIF(ventes!$D$2:$D$563,CLIMATISEURS!B11,ventes!$E$2:$E$563))</f>
        <v>4</v>
      </c>
      <c r="J11" s="11">
        <f>C11+IF($B11="",0,SUMIF(achats!$D$2:$D$599,CLIMATISEURS!$B11,achats!H$2:H$599))-IF($B11="",0,SUMIF(ventes!$D$2:$D$563,CLIMATISEURS!$B11,ventes!H$2:H$563))-SUMIFS('mouvement interne'!$D:$D,'mouvement interne'!$C:$C,CLIMATISEURS!B11,'mouvement interne'!$E:$E,1)+SUMIFS('mouvement interne'!$D:$D,'mouvement interne'!$C:$C,CLIMATISEURS!B11,'mouvement interne'!$F:$F,1)</f>
        <v>4</v>
      </c>
      <c r="K11" s="11">
        <f>D11+IF($B11="",0,SUMIF(achats!$D$2:$D$599,CLIMATISEURS!$B11,achats!I$2:I$599))-IF($B11="",0,SUMIF(ventes!$D$2:$D$563,CLIMATISEURS!$B11,ventes!I$2:I$563))-SUMIFS('mouvement interne'!$D:$D,'mouvement interne'!$C:$C,CLIMATISEURS!B11,'mouvement interne'!$E:$E,2)+SUMIFS('mouvement interne'!$D:$D,'mouvement interne'!$C:$C,CLIMATISEURS!B11,'mouvement interne'!$F:$F,2)</f>
        <v>0</v>
      </c>
      <c r="L11" s="11">
        <f>E11+IF($B11="",0,SUMIF(achats!$D$2:$D$599,CLIMATISEURS!$B11,achats!J$2:J$599))-IF($B11="",0,SUMIF(ventes!$D$2:$D$563,CLIMATISEURS!$B11,ventes!J$2:J$563))-SUMIFS('mouvement interne'!$D:$D,'mouvement interne'!$C:$C,CLIMATISEURS!B11,'mouvement interne'!$E:$E,3)+SUMIFS('mouvement interne'!$D:$D,'mouvement interne'!$C:$C,CLIMATISEURS!B11,'mouvement interne'!$F:$F,3)</f>
        <v>0</v>
      </c>
      <c r="M11" s="11">
        <f>F11+IF($B11="",0,SUMIF(achats!$D$2:$D$599,CLIMATISEURS!$B11,achats!K$2:K$599))-IF($B11="",0,SUMIF(ventes!$D$2:$D$563,CLIMATISEURS!$B11,ventes!K$2:K$563))-SUMIFS('mouvement interne'!$D:$D,'mouvement interne'!$C:$C,CLIMATISEURS!B11,'mouvement interne'!$E:$E,4)+SUMIFS('mouvement interne'!$D:$D,'mouvement interne'!$C:$C,CLIMATISEURS!B11,'mouvement interne'!$F:$F,4)</f>
        <v>0</v>
      </c>
      <c r="N11" s="11">
        <f t="shared" si="1"/>
        <v>4</v>
      </c>
    </row>
    <row r="12" spans="1:15">
      <c r="A12" s="45"/>
      <c r="B12" s="46" t="str">
        <f>'mes donnees'!G12</f>
        <v>AQ-18 VBFMID</v>
      </c>
      <c r="C12" s="4">
        <v>8</v>
      </c>
      <c r="D12" s="1"/>
      <c r="E12" s="1"/>
      <c r="F12" s="1"/>
      <c r="G12" s="11">
        <f t="shared" si="0"/>
        <v>8</v>
      </c>
      <c r="H12" s="11">
        <f>IF(B12="",0,SUMIF(achats!$D$2:$D$599,CLIMATISEURS!B12,achats!$E$2:$E$599))</f>
        <v>0</v>
      </c>
      <c r="I12" s="11">
        <f>IF(B12="",0,SUMIF(ventes!$D$2:$D$563,CLIMATISEURS!B12,ventes!$E$2:$E$563))</f>
        <v>0</v>
      </c>
      <c r="J12" s="11">
        <f>C12+IF($B12="",0,SUMIF(achats!$D$2:$D$599,CLIMATISEURS!$B12,achats!H$2:H$599))-IF($B12="",0,SUMIF(ventes!$D$2:$D$563,CLIMATISEURS!$B12,ventes!H$2:H$563))-SUMIFS('mouvement interne'!$D:$D,'mouvement interne'!$C:$C,CLIMATISEURS!B12,'mouvement interne'!$E:$E,1)+SUMIFS('mouvement interne'!$D:$D,'mouvement interne'!$C:$C,CLIMATISEURS!B12,'mouvement interne'!$F:$F,1)</f>
        <v>8</v>
      </c>
      <c r="K12" s="11">
        <f>D12+IF($B12="",0,SUMIF(achats!$D$2:$D$599,CLIMATISEURS!$B12,achats!I$2:I$599))-IF($B12="",0,SUMIF(ventes!$D$2:$D$563,CLIMATISEURS!$B12,ventes!I$2:I$563))-SUMIFS('mouvement interne'!$D:$D,'mouvement interne'!$C:$C,CLIMATISEURS!B12,'mouvement interne'!$E:$E,2)+SUMIFS('mouvement interne'!$D:$D,'mouvement interne'!$C:$C,CLIMATISEURS!B12,'mouvement interne'!$F:$F,2)</f>
        <v>0</v>
      </c>
      <c r="L12" s="11">
        <f>E12+IF($B12="",0,SUMIF(achats!$D$2:$D$599,CLIMATISEURS!$B12,achats!J$2:J$599))-IF($B12="",0,SUMIF(ventes!$D$2:$D$563,CLIMATISEURS!$B12,ventes!J$2:J$563))-SUMIFS('mouvement interne'!$D:$D,'mouvement interne'!$C:$C,CLIMATISEURS!B12,'mouvement interne'!$E:$E,3)+SUMIFS('mouvement interne'!$D:$D,'mouvement interne'!$C:$C,CLIMATISEURS!B12,'mouvement interne'!$F:$F,3)</f>
        <v>0</v>
      </c>
      <c r="M12" s="11">
        <f>F12+IF($B12="",0,SUMIF(achats!$D$2:$D$599,CLIMATISEURS!$B12,achats!K$2:K$599))-IF($B12="",0,SUMIF(ventes!$D$2:$D$563,CLIMATISEURS!$B12,ventes!K$2:K$563))-SUMIFS('mouvement interne'!$D:$D,'mouvement interne'!$C:$C,CLIMATISEURS!B12,'mouvement interne'!$E:$E,4)+SUMIFS('mouvement interne'!$D:$D,'mouvement interne'!$C:$C,CLIMATISEURS!B12,'mouvement interne'!$F:$F,4)</f>
        <v>0</v>
      </c>
      <c r="N12" s="11">
        <f t="shared" si="1"/>
        <v>8</v>
      </c>
    </row>
    <row r="13" spans="1:15">
      <c r="A13" s="45"/>
      <c r="B13" s="46" t="str">
        <f>'mes donnees'!G13</f>
        <v>AQ-24 VBFMID</v>
      </c>
      <c r="C13" s="4">
        <v>1</v>
      </c>
      <c r="D13" s="1"/>
      <c r="E13" s="1"/>
      <c r="F13" s="1"/>
      <c r="G13" s="11">
        <f t="shared" si="0"/>
        <v>1</v>
      </c>
      <c r="H13" s="11">
        <f>IF(B13="",0,SUMIF(achats!$D$2:$D$599,CLIMATISEURS!B13,achats!$E$2:$E$599))</f>
        <v>0</v>
      </c>
      <c r="I13" s="11">
        <f>IF(B13="",0,SUMIF(ventes!$D$2:$D$563,CLIMATISEURS!B13,ventes!$E$2:$E$563))</f>
        <v>1</v>
      </c>
      <c r="J13" s="11">
        <f>C13+IF($B13="",0,SUMIF(achats!$D$2:$D$599,CLIMATISEURS!$B13,achats!H$2:H$599))-IF($B13="",0,SUMIF(ventes!$D$2:$D$563,CLIMATISEURS!$B13,ventes!H$2:H$563))-SUMIFS('mouvement interne'!$D:$D,'mouvement interne'!$C:$C,CLIMATISEURS!B13,'mouvement interne'!$E:$E,1)+SUMIFS('mouvement interne'!$D:$D,'mouvement interne'!$C:$C,CLIMATISEURS!B13,'mouvement interne'!$F:$F,1)</f>
        <v>0</v>
      </c>
      <c r="K13" s="11">
        <f>D13+IF($B13="",0,SUMIF(achats!$D$2:$D$599,CLIMATISEURS!$B13,achats!I$2:I$599))-IF($B13="",0,SUMIF(ventes!$D$2:$D$563,CLIMATISEURS!$B13,ventes!I$2:I$563))-SUMIFS('mouvement interne'!$D:$D,'mouvement interne'!$C:$C,CLIMATISEURS!B13,'mouvement interne'!$E:$E,2)+SUMIFS('mouvement interne'!$D:$D,'mouvement interne'!$C:$C,CLIMATISEURS!B13,'mouvement interne'!$F:$F,2)</f>
        <v>0</v>
      </c>
      <c r="L13" s="11">
        <f>E13+IF($B13="",0,SUMIF(achats!$D$2:$D$599,CLIMATISEURS!$B13,achats!J$2:J$599))-IF($B13="",0,SUMIF(ventes!$D$2:$D$563,CLIMATISEURS!$B13,ventes!J$2:J$563))-SUMIFS('mouvement interne'!$D:$D,'mouvement interne'!$C:$C,CLIMATISEURS!B13,'mouvement interne'!$E:$E,3)+SUMIFS('mouvement interne'!$D:$D,'mouvement interne'!$C:$C,CLIMATISEURS!B13,'mouvement interne'!$F:$F,3)</f>
        <v>0</v>
      </c>
      <c r="M13" s="11">
        <f>F13+IF($B13="",0,SUMIF(achats!$D$2:$D$599,CLIMATISEURS!$B13,achats!K$2:K$599))-IF($B13="",0,SUMIF(ventes!$D$2:$D$563,CLIMATISEURS!$B13,ventes!K$2:K$563))-SUMIFS('mouvement interne'!$D:$D,'mouvement interne'!$C:$C,CLIMATISEURS!B13,'mouvement interne'!$E:$E,4)+SUMIFS('mouvement interne'!$D:$D,'mouvement interne'!$C:$C,CLIMATISEURS!B13,'mouvement interne'!$F:$F,4)</f>
        <v>0</v>
      </c>
      <c r="N13" s="11">
        <f t="shared" si="1"/>
        <v>0</v>
      </c>
    </row>
    <row r="14" spans="1:15">
      <c r="A14" s="45"/>
      <c r="B14" s="46" t="str">
        <f>'mes donnees'!G14</f>
        <v>AQ-24 UUAN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IF(B14="",0,SUMIF(achats!$D$2:$D$599,CLIMATISEURS!B14,achats!$E$2:$E$599))</f>
        <v>0</v>
      </c>
      <c r="I14" s="11">
        <f>IF(B14="",0,SUMIF(ventes!$D$2:$D$563,CLIMATISEURS!B14,ventes!$E$2:$E$563))</f>
        <v>0</v>
      </c>
      <c r="J14" s="11">
        <f>C14+IF($B14="",0,SUMIF(achats!$D$2:$D$599,CLIMATISEURS!$B14,achats!H$2:H$599))-IF($B14="",0,SUMIF(ventes!$D$2:$D$563,CLIMATISEURS!$B14,ventes!H$2:H$563))-SUMIFS('mouvement interne'!$D:$D,'mouvement interne'!$C:$C,CLIMATISEURS!B14,'mouvement interne'!$E:$E,1)+SUMIFS('mouvement interne'!$D:$D,'mouvement interne'!$C:$C,CLIMATISEURS!B14,'mouvement interne'!$F:$F,1)</f>
        <v>1</v>
      </c>
      <c r="K14" s="11">
        <f>D14+IF($B14="",0,SUMIF(achats!$D$2:$D$599,CLIMATISEURS!$B14,achats!I$2:I$599))-IF($B14="",0,SUMIF(ventes!$D$2:$D$563,CLIMATISEURS!$B14,ventes!I$2:I$563))-SUMIFS('mouvement interne'!$D:$D,'mouvement interne'!$C:$C,CLIMATISEURS!B14,'mouvement interne'!$E:$E,2)+SUMIFS('mouvement interne'!$D:$D,'mouvement interne'!$C:$C,CLIMATISEURS!B14,'mouvement interne'!$F:$F,2)</f>
        <v>0</v>
      </c>
      <c r="L14" s="11">
        <f>E14+IF($B14="",0,SUMIF(achats!$D$2:$D$599,CLIMATISEURS!$B14,achats!J$2:J$599))-IF($B14="",0,SUMIF(ventes!$D$2:$D$563,CLIMATISEURS!$B14,ventes!J$2:J$563))-SUMIFS('mouvement interne'!$D:$D,'mouvement interne'!$C:$C,CLIMATISEURS!B14,'mouvement interne'!$E:$E,3)+SUMIFS('mouvement interne'!$D:$D,'mouvement interne'!$C:$C,CLIMATISEURS!B14,'mouvement interne'!$F:$F,3)</f>
        <v>0</v>
      </c>
      <c r="M14" s="11">
        <f>F14+IF($B14="",0,SUMIF(achats!$D$2:$D$599,CLIMATISEURS!$B14,achats!K$2:K$599))-IF($B14="",0,SUMIF(ventes!$D$2:$D$563,CLIMATISEURS!$B14,ventes!K$2:K$563))-SUMIFS('mouvement interne'!$D:$D,'mouvement interne'!$C:$C,CLIMATISEURS!B14,'mouvement interne'!$E:$E,4)+SUMIFS('mouvement interne'!$D:$D,'mouvement interne'!$C:$C,CLIMATISEURS!B14,'mouvement interne'!$F:$F,4)</f>
        <v>0</v>
      </c>
      <c r="N14" s="11">
        <f t="shared" si="1"/>
        <v>1</v>
      </c>
    </row>
    <row r="15" spans="1:15">
      <c r="A15" s="45"/>
      <c r="B15" s="46" t="str">
        <f>'mes donnees'!G15</f>
        <v>AQ- 12UUAMID</v>
      </c>
      <c r="C15" s="4">
        <v>1</v>
      </c>
      <c r="D15" s="1"/>
      <c r="E15" s="1"/>
      <c r="F15" s="1"/>
      <c r="G15" s="11">
        <f t="shared" si="0"/>
        <v>1</v>
      </c>
      <c r="H15" s="11">
        <f>IF(B15="",0,SUMIF(achats!$D$2:$D$599,CLIMATISEURS!B15,achats!$E$2:$E$599))</f>
        <v>0</v>
      </c>
      <c r="I15" s="11">
        <f>IF(B15="",0,SUMIF(ventes!$D$2:$D$563,CLIMATISEURS!B15,ventes!$E$2:$E$563))</f>
        <v>0</v>
      </c>
      <c r="J15" s="11">
        <f>C15+IF($B15="",0,SUMIF(achats!$D$2:$D$599,CLIMATISEURS!$B15,achats!H$2:H$599))-IF($B15="",0,SUMIF(ventes!$D$2:$D$563,CLIMATISEURS!$B15,ventes!H$2:H$563))-SUMIFS('mouvement interne'!$D:$D,'mouvement interne'!$C:$C,CLIMATISEURS!B15,'mouvement interne'!$E:$E,1)+SUMIFS('mouvement interne'!$D:$D,'mouvement interne'!$C:$C,CLIMATISEURS!B15,'mouvement interne'!$F:$F,1)</f>
        <v>1</v>
      </c>
      <c r="K15" s="11">
        <f>D15+IF($B15="",0,SUMIF(achats!$D$2:$D$599,CLIMATISEURS!$B15,achats!I$2:I$599))-IF($B15="",0,SUMIF(ventes!$D$2:$D$563,CLIMATISEURS!$B15,ventes!I$2:I$563))-SUMIFS('mouvement interne'!$D:$D,'mouvement interne'!$C:$C,CLIMATISEURS!B15,'mouvement interne'!$E:$E,2)+SUMIFS('mouvement interne'!$D:$D,'mouvement interne'!$C:$C,CLIMATISEURS!B15,'mouvement interne'!$F:$F,2)</f>
        <v>0</v>
      </c>
      <c r="L15" s="11">
        <f>E15+IF($B15="",0,SUMIF(achats!$D$2:$D$599,CLIMATISEURS!$B15,achats!J$2:J$599))-IF($B15="",0,SUMIF(ventes!$D$2:$D$563,CLIMATISEURS!$B15,ventes!J$2:J$563))-SUMIFS('mouvement interne'!$D:$D,'mouvement interne'!$C:$C,CLIMATISEURS!B15,'mouvement interne'!$E:$E,3)+SUMIFS('mouvement interne'!$D:$D,'mouvement interne'!$C:$C,CLIMATISEURS!B15,'mouvement interne'!$F:$F,3)</f>
        <v>0</v>
      </c>
      <c r="M15" s="11">
        <f>F15+IF($B15="",0,SUMIF(achats!$D$2:$D$599,CLIMATISEURS!$B15,achats!K$2:K$599))-IF($B15="",0,SUMIF(ventes!$D$2:$D$563,CLIMATISEURS!$B15,ventes!K$2:K$563))-SUMIFS('mouvement interne'!$D:$D,'mouvement interne'!$C:$C,CLIMATISEURS!B15,'mouvement interne'!$E:$E,4)+SUMIFS('mouvement interne'!$D:$D,'mouvement interne'!$C:$C,CLIMATISEURS!B15,'mouvement interne'!$F:$F,4)</f>
        <v>0</v>
      </c>
      <c r="N15" s="11">
        <f t="shared" si="1"/>
        <v>1</v>
      </c>
    </row>
    <row r="16" spans="1:15">
      <c r="A16" s="45"/>
      <c r="B16" s="46" t="str">
        <f>'mes donnees'!G16</f>
        <v>AQ-12 VBM</v>
      </c>
      <c r="C16" s="4"/>
      <c r="D16" s="1"/>
      <c r="E16" s="1"/>
      <c r="F16" s="1"/>
      <c r="G16" s="11">
        <f t="shared" si="0"/>
        <v>0</v>
      </c>
      <c r="H16" s="11">
        <f>IF(B16="",0,SUMIF(achats!$D$2:$D$599,CLIMATISEURS!B16,achats!$E$2:$E$599))</f>
        <v>5</v>
      </c>
      <c r="I16" s="11">
        <f>IF(B16="",0,SUMIF(ventes!$D$2:$D$563,CLIMATISEURS!B16,ventes!$E$2:$E$563))</f>
        <v>0</v>
      </c>
      <c r="J16" s="11">
        <f>C16+IF($B16="",0,SUMIF(achats!$D$2:$D$599,CLIMATISEURS!$B16,achats!H$2:H$599))-IF($B16="",0,SUMIF(ventes!$D$2:$D$563,CLIMATISEURS!$B16,ventes!H$2:H$563))-SUMIFS('mouvement interne'!$D:$D,'mouvement interne'!$C:$C,CLIMATISEURS!B16,'mouvement interne'!$E:$E,1)+SUMIFS('mouvement interne'!$D:$D,'mouvement interne'!$C:$C,CLIMATISEURS!B16,'mouvement interne'!$F:$F,1)</f>
        <v>5</v>
      </c>
      <c r="K16" s="11">
        <f>D16+IF($B16="",0,SUMIF(achats!$D$2:$D$599,CLIMATISEURS!$B16,achats!I$2:I$599))-IF($B16="",0,SUMIF(ventes!$D$2:$D$563,CLIMATISEURS!$B16,ventes!I$2:I$563))-SUMIFS('mouvement interne'!$D:$D,'mouvement interne'!$C:$C,CLIMATISEURS!B16,'mouvement interne'!$E:$E,2)+SUMIFS('mouvement interne'!$D:$D,'mouvement interne'!$C:$C,CLIMATISEURS!B16,'mouvement interne'!$F:$F,2)</f>
        <v>0</v>
      </c>
      <c r="L16" s="11">
        <f>E16+IF($B16="",0,SUMIF(achats!$D$2:$D$599,CLIMATISEURS!$B16,achats!J$2:J$599))-IF($B16="",0,SUMIF(ventes!$D$2:$D$563,CLIMATISEURS!$B16,ventes!J$2:J$563))-SUMIFS('mouvement interne'!$D:$D,'mouvement interne'!$C:$C,CLIMATISEURS!B16,'mouvement interne'!$E:$E,3)+SUMIFS('mouvement interne'!$D:$D,'mouvement interne'!$C:$C,CLIMATISEURS!B16,'mouvement interne'!$F:$F,3)</f>
        <v>0</v>
      </c>
      <c r="M16" s="11">
        <f>F16+IF($B16="",0,SUMIF(achats!$D$2:$D$599,CLIMATISEURS!$B16,achats!K$2:K$599))-IF($B16="",0,SUMIF(ventes!$D$2:$D$563,CLIMATISEURS!$B16,ventes!K$2:K$563))-SUMIFS('mouvement interne'!$D:$D,'mouvement interne'!$C:$C,CLIMATISEURS!B16,'mouvement interne'!$E:$E,4)+SUMIFS('mouvement interne'!$D:$D,'mouvement interne'!$C:$C,CLIMATISEURS!B16,'mouvement interne'!$F:$F,4)</f>
        <v>0</v>
      </c>
      <c r="N16" s="11">
        <f t="shared" si="1"/>
        <v>5</v>
      </c>
    </row>
    <row r="17" spans="1:15">
      <c r="A17" s="45"/>
      <c r="B17" s="46" t="str">
        <f>'mes donnees'!G17</f>
        <v>AQ-18 VBM</v>
      </c>
      <c r="C17" s="4"/>
      <c r="D17" s="1"/>
      <c r="E17" s="1"/>
      <c r="F17" s="1"/>
      <c r="G17" s="11">
        <f t="shared" si="0"/>
        <v>0</v>
      </c>
      <c r="H17" s="11">
        <f>IF(B17="",0,SUMIF(achats!$D$2:$D$599,CLIMATISEURS!B17,achats!$E$2:$E$599))</f>
        <v>3</v>
      </c>
      <c r="I17" s="11">
        <f>IF(B17="",0,SUMIF(ventes!$D$2:$D$563,CLIMATISEURS!B17,ventes!$E$2:$E$563))</f>
        <v>0</v>
      </c>
      <c r="J17" s="11">
        <f>C17+IF($B17="",0,SUMIF(achats!$D$2:$D$599,CLIMATISEURS!$B17,achats!H$2:H$599))-IF($B17="",0,SUMIF(ventes!$D$2:$D$563,CLIMATISEURS!$B17,ventes!H$2:H$563))-SUMIFS('mouvement interne'!$D:$D,'mouvement interne'!$C:$C,CLIMATISEURS!B17,'mouvement interne'!$E:$E,1)+SUMIFS('mouvement interne'!$D:$D,'mouvement interne'!$C:$C,CLIMATISEURS!B17,'mouvement interne'!$F:$F,1)</f>
        <v>3</v>
      </c>
      <c r="K17" s="11">
        <f>D17+IF($B17="",0,SUMIF(achats!$D$2:$D$599,CLIMATISEURS!$B17,achats!I$2:I$599))-IF($B17="",0,SUMIF(ventes!$D$2:$D$563,CLIMATISEURS!$B17,ventes!I$2:I$563))-SUMIFS('mouvement interne'!$D:$D,'mouvement interne'!$C:$C,CLIMATISEURS!B17,'mouvement interne'!$E:$E,2)+SUMIFS('mouvement interne'!$D:$D,'mouvement interne'!$C:$C,CLIMATISEURS!B17,'mouvement interne'!$F:$F,2)</f>
        <v>0</v>
      </c>
      <c r="L17" s="11">
        <f>E17+IF($B17="",0,SUMIF(achats!$D$2:$D$599,CLIMATISEURS!$B17,achats!J$2:J$599))-IF($B17="",0,SUMIF(ventes!$D$2:$D$563,CLIMATISEURS!$B17,ventes!J$2:J$563))-SUMIFS('mouvement interne'!$D:$D,'mouvement interne'!$C:$C,CLIMATISEURS!B17,'mouvement interne'!$E:$E,3)+SUMIFS('mouvement interne'!$D:$D,'mouvement interne'!$C:$C,CLIMATISEURS!B17,'mouvement interne'!$F:$F,3)</f>
        <v>0</v>
      </c>
      <c r="M17" s="11">
        <f>F17+IF($B17="",0,SUMIF(achats!$D$2:$D$599,CLIMATISEURS!$B17,achats!K$2:K$599))-IF($B17="",0,SUMIF(ventes!$D$2:$D$563,CLIMATISEURS!$B17,ventes!K$2:K$563))-SUMIFS('mouvement interne'!$D:$D,'mouvement interne'!$C:$C,CLIMATISEURS!B17,'mouvement interne'!$E:$E,4)+SUMIFS('mouvement interne'!$D:$D,'mouvement interne'!$C:$C,CLIMATISEURS!B17,'mouvement interne'!$F:$F,4)</f>
        <v>0</v>
      </c>
      <c r="N17" s="11">
        <f t="shared" si="1"/>
        <v>3</v>
      </c>
    </row>
    <row r="18" spans="1:15">
      <c r="A18" s="45"/>
      <c r="B18" s="46" t="str">
        <f>'mes donnees'!G18</f>
        <v>AQ-24 VBM</v>
      </c>
      <c r="C18" s="4"/>
      <c r="D18" s="1"/>
      <c r="E18" s="1"/>
      <c r="F18" s="1"/>
      <c r="G18" s="11">
        <f t="shared" si="0"/>
        <v>0</v>
      </c>
      <c r="H18" s="11">
        <f>IF(B18="",0,SUMIF(achats!$D$2:$D$599,CLIMATISEURS!B18,achats!$E$2:$E$599))</f>
        <v>5</v>
      </c>
      <c r="I18" s="11">
        <f>IF(B18="",0,SUMIF(ventes!$D$2:$D$563,CLIMATISEURS!B18,ventes!$E$2:$E$563))</f>
        <v>2</v>
      </c>
      <c r="J18" s="11">
        <f>C18+IF($B18="",0,SUMIF(achats!$D$2:$D$599,CLIMATISEURS!$B18,achats!H$2:H$599))-IF($B18="",0,SUMIF(ventes!$D$2:$D$563,CLIMATISEURS!$B18,ventes!H$2:H$563))-SUMIFS('mouvement interne'!$D:$D,'mouvement interne'!$C:$C,CLIMATISEURS!B18,'mouvement interne'!$E:$E,1)+SUMIFS('mouvement interne'!$D:$D,'mouvement interne'!$C:$C,CLIMATISEURS!B18,'mouvement interne'!$F:$F,1)</f>
        <v>3</v>
      </c>
      <c r="K18" s="11">
        <f>D18+IF($B18="",0,SUMIF(achats!$D$2:$D$599,CLIMATISEURS!$B18,achats!I$2:I$599))-IF($B18="",0,SUMIF(ventes!$D$2:$D$563,CLIMATISEURS!$B18,ventes!I$2:I$563))-SUMIFS('mouvement interne'!$D:$D,'mouvement interne'!$C:$C,CLIMATISEURS!B18,'mouvement interne'!$E:$E,2)+SUMIFS('mouvement interne'!$D:$D,'mouvement interne'!$C:$C,CLIMATISEURS!B18,'mouvement interne'!$F:$F,2)</f>
        <v>0</v>
      </c>
      <c r="L18" s="11">
        <f>E18+IF($B18="",0,SUMIF(achats!$D$2:$D$599,CLIMATISEURS!$B18,achats!J$2:J$599))-IF($B18="",0,SUMIF(ventes!$D$2:$D$563,CLIMATISEURS!$B18,ventes!J$2:J$563))-SUMIFS('mouvement interne'!$D:$D,'mouvement interne'!$C:$C,CLIMATISEURS!B18,'mouvement interne'!$E:$E,3)+SUMIFS('mouvement interne'!$D:$D,'mouvement interne'!$C:$C,CLIMATISEURS!B18,'mouvement interne'!$F:$F,3)</f>
        <v>0</v>
      </c>
      <c r="M18" s="11">
        <f>F18+IF($B18="",0,SUMIF(achats!$D$2:$D$599,CLIMATISEURS!$B18,achats!K$2:K$599))-IF($B18="",0,SUMIF(ventes!$D$2:$D$563,CLIMATISEURS!$B18,ventes!K$2:K$563))-SUMIFS('mouvement interne'!$D:$D,'mouvement interne'!$C:$C,CLIMATISEURS!B18,'mouvement interne'!$E:$E,4)+SUMIFS('mouvement interne'!$D:$D,'mouvement interne'!$C:$C,CLIMATISEURS!B18,'mouvement interne'!$F:$F,4)</f>
        <v>0</v>
      </c>
      <c r="N18" s="11">
        <f t="shared" si="1"/>
        <v>3</v>
      </c>
    </row>
    <row r="19" spans="1:15">
      <c r="A19" s="45"/>
      <c r="B19" s="46" t="str">
        <f>'mes donnees'!G19</f>
        <v>AQ-18 MAX</v>
      </c>
      <c r="C19" s="4"/>
      <c r="D19" s="1"/>
      <c r="E19" s="1"/>
      <c r="F19" s="1"/>
      <c r="G19" s="11">
        <f t="shared" si="0"/>
        <v>0</v>
      </c>
      <c r="H19" s="11">
        <f>IF(B19="",0,SUMIF(achats!$D$2:$D$599,CLIMATISEURS!B19,achats!$E$2:$E$599))</f>
        <v>4</v>
      </c>
      <c r="I19" s="11">
        <f>IF(B19="",0,SUMIF(ventes!$D$2:$D$563,CLIMATISEURS!B19,ventes!$E$2:$E$563))</f>
        <v>0</v>
      </c>
      <c r="J19" s="11">
        <f>C19+IF($B19="",0,SUMIF(achats!$D$2:$D$599,CLIMATISEURS!$B19,achats!H$2:H$599))-IF($B19="",0,SUMIF(ventes!$D$2:$D$563,CLIMATISEURS!$B19,ventes!H$2:H$563))-SUMIFS('mouvement interne'!$D:$D,'mouvement interne'!$C:$C,CLIMATISEURS!B19,'mouvement interne'!$E:$E,1)+SUMIFS('mouvement interne'!$D:$D,'mouvement interne'!$C:$C,CLIMATISEURS!B19,'mouvement interne'!$F:$F,1)</f>
        <v>4</v>
      </c>
      <c r="K19" s="11">
        <f>D19+IF($B19="",0,SUMIF(achats!$D$2:$D$599,CLIMATISEURS!$B19,achats!I$2:I$599))-IF($B19="",0,SUMIF(ventes!$D$2:$D$563,CLIMATISEURS!$B19,ventes!I$2:I$563))-SUMIFS('mouvement interne'!$D:$D,'mouvement interne'!$C:$C,CLIMATISEURS!B19,'mouvement interne'!$E:$E,2)+SUMIFS('mouvement interne'!$D:$D,'mouvement interne'!$C:$C,CLIMATISEURS!B19,'mouvement interne'!$F:$F,2)</f>
        <v>0</v>
      </c>
      <c r="L19" s="11">
        <f>E19+IF($B19="",0,SUMIF(achats!$D$2:$D$599,CLIMATISEURS!$B19,achats!J$2:J$599))-IF($B19="",0,SUMIF(ventes!$D$2:$D$563,CLIMATISEURS!$B19,ventes!J$2:J$563))-SUMIFS('mouvement interne'!$D:$D,'mouvement interne'!$C:$C,CLIMATISEURS!B19,'mouvement interne'!$E:$E,3)+SUMIFS('mouvement interne'!$D:$D,'mouvement interne'!$C:$C,CLIMATISEURS!B19,'mouvement interne'!$F:$F,3)</f>
        <v>0</v>
      </c>
      <c r="M19" s="11">
        <f>F19+IF($B19="",0,SUMIF(achats!$D$2:$D$599,CLIMATISEURS!$B19,achats!K$2:K$599))-IF($B19="",0,SUMIF(ventes!$D$2:$D$563,CLIMATISEURS!$B19,ventes!K$2:K$563))-SUMIFS('mouvement interne'!$D:$D,'mouvement interne'!$C:$C,CLIMATISEURS!B19,'mouvement interne'!$E:$E,4)+SUMIFS('mouvement interne'!$D:$D,'mouvement interne'!$C:$C,CLIMATISEURS!B19,'mouvement interne'!$F:$F,4)</f>
        <v>0</v>
      </c>
      <c r="N19" s="11">
        <f t="shared" si="1"/>
        <v>4</v>
      </c>
    </row>
    <row r="20" spans="1:15">
      <c r="A20" s="45"/>
      <c r="B20" s="46" t="str">
        <f>'mes donnees'!G20</f>
        <v>AQ-24 MAX</v>
      </c>
      <c r="C20" s="4"/>
      <c r="D20" s="1"/>
      <c r="E20" s="1"/>
      <c r="F20" s="1"/>
      <c r="G20" s="11">
        <f t="shared" si="0"/>
        <v>0</v>
      </c>
      <c r="H20" s="11">
        <f>IF(B20="",0,SUMIF(achats!$D$2:$D$599,CLIMATISEURS!B20,achats!$E$2:$E$599))</f>
        <v>3</v>
      </c>
      <c r="I20" s="11">
        <f>IF(B20="",0,SUMIF(ventes!$D$2:$D$563,CLIMATISEURS!B20,ventes!$E$2:$E$563))</f>
        <v>0</v>
      </c>
      <c r="J20" s="11">
        <f>C20+IF($B20="",0,SUMIF(achats!$D$2:$D$599,CLIMATISEURS!$B20,achats!H$2:H$599))-IF($B20="",0,SUMIF(ventes!$D$2:$D$563,CLIMATISEURS!$B20,ventes!H$2:H$563))-SUMIFS('mouvement interne'!$D:$D,'mouvement interne'!$C:$C,CLIMATISEURS!B20,'mouvement interne'!$E:$E,1)+SUMIFS('mouvement interne'!$D:$D,'mouvement interne'!$C:$C,CLIMATISEURS!B20,'mouvement interne'!$F:$F,1)</f>
        <v>3</v>
      </c>
      <c r="K20" s="11">
        <f>D20+IF($B20="",0,SUMIF(achats!$D$2:$D$599,CLIMATISEURS!$B20,achats!I$2:I$599))-IF($B20="",0,SUMIF(ventes!$D$2:$D$563,CLIMATISEURS!$B20,ventes!I$2:I$563))-SUMIFS('mouvement interne'!$D:$D,'mouvement interne'!$C:$C,CLIMATISEURS!B20,'mouvement interne'!$E:$E,2)+SUMIFS('mouvement interne'!$D:$D,'mouvement interne'!$C:$C,CLIMATISEURS!B20,'mouvement interne'!$F:$F,2)</f>
        <v>0</v>
      </c>
      <c r="L20" s="11">
        <f>E20+IF($B20="",0,SUMIF(achats!$D$2:$D$599,CLIMATISEURS!$B20,achats!J$2:J$599))-IF($B20="",0,SUMIF(ventes!$D$2:$D$563,CLIMATISEURS!$B20,ventes!J$2:J$563))-SUMIFS('mouvement interne'!$D:$D,'mouvement interne'!$C:$C,CLIMATISEURS!B20,'mouvement interne'!$E:$E,3)+SUMIFS('mouvement interne'!$D:$D,'mouvement interne'!$C:$C,CLIMATISEURS!B20,'mouvement interne'!$F:$F,3)</f>
        <v>0</v>
      </c>
      <c r="M20" s="11">
        <f>F20+IF($B20="",0,SUMIF(achats!$D$2:$D$599,CLIMATISEURS!$B20,achats!K$2:K$599))-IF($B20="",0,SUMIF(ventes!$D$2:$D$563,CLIMATISEURS!$B20,ventes!K$2:K$563))-SUMIFS('mouvement interne'!$D:$D,'mouvement interne'!$C:$C,CLIMATISEURS!B20,'mouvement interne'!$E:$E,4)+SUMIFS('mouvement interne'!$D:$D,'mouvement interne'!$C:$C,CLIMATISEURS!B20,'mouvement interne'!$F:$F,4)</f>
        <v>0</v>
      </c>
      <c r="N20" s="11">
        <f t="shared" si="1"/>
        <v>3</v>
      </c>
    </row>
    <row r="21" spans="1:15">
      <c r="A21" s="45"/>
      <c r="B21" s="46" t="str">
        <f>'mes donnees'!G21</f>
        <v>AQ-24 ESP</v>
      </c>
      <c r="C21" s="4"/>
      <c r="D21" s="1"/>
      <c r="E21" s="1"/>
      <c r="F21" s="1"/>
      <c r="G21" s="11">
        <f t="shared" si="0"/>
        <v>0</v>
      </c>
      <c r="H21" s="11">
        <f>IF(B21="",0,SUMIF(achats!$D$2:$D$599,CLIMATISEURS!B21,achats!$E$2:$E$599))</f>
        <v>5</v>
      </c>
      <c r="I21" s="11">
        <f>IF(B21="",0,SUMIF(ventes!$D$2:$D$563,CLIMATISEURS!B21,ventes!$E$2:$E$563))</f>
        <v>1</v>
      </c>
      <c r="J21" s="11">
        <f>C21+IF($B21="",0,SUMIF(achats!$D$2:$D$599,CLIMATISEURS!$B21,achats!H$2:H$599))-IF($B21="",0,SUMIF(ventes!$D$2:$D$563,CLIMATISEURS!$B21,ventes!H$2:H$563))-SUMIFS('mouvement interne'!$D:$D,'mouvement interne'!$C:$C,CLIMATISEURS!B21,'mouvement interne'!$E:$E,1)+SUMIFS('mouvement interne'!$D:$D,'mouvement interne'!$C:$C,CLIMATISEURS!B21,'mouvement interne'!$F:$F,1)</f>
        <v>4</v>
      </c>
      <c r="K21" s="11">
        <f>D21+IF($B21="",0,SUMIF(achats!$D$2:$D$599,CLIMATISEURS!$B21,achats!I$2:I$599))-IF($B21="",0,SUMIF(ventes!$D$2:$D$563,CLIMATISEURS!$B21,ventes!I$2:I$563))-SUMIFS('mouvement interne'!$D:$D,'mouvement interne'!$C:$C,CLIMATISEURS!B21,'mouvement interne'!$E:$E,2)+SUMIFS('mouvement interne'!$D:$D,'mouvement interne'!$C:$C,CLIMATISEURS!B21,'mouvement interne'!$F:$F,2)</f>
        <v>0</v>
      </c>
      <c r="L21" s="11">
        <f>E21+IF($B21="",0,SUMIF(achats!$D$2:$D$599,CLIMATISEURS!$B21,achats!J$2:J$599))-IF($B21="",0,SUMIF(ventes!$D$2:$D$563,CLIMATISEURS!$B21,ventes!J$2:J$563))-SUMIFS('mouvement interne'!$D:$D,'mouvement interne'!$C:$C,CLIMATISEURS!B21,'mouvement interne'!$E:$E,3)+SUMIFS('mouvement interne'!$D:$D,'mouvement interne'!$C:$C,CLIMATISEURS!B21,'mouvement interne'!$F:$F,3)</f>
        <v>0</v>
      </c>
      <c r="M21" s="11">
        <f>F21+IF($B21="",0,SUMIF(achats!$D$2:$D$599,CLIMATISEURS!$B21,achats!K$2:K$599))-IF($B21="",0,SUMIF(ventes!$D$2:$D$563,CLIMATISEURS!$B21,ventes!K$2:K$563))-SUMIFS('mouvement interne'!$D:$D,'mouvement interne'!$C:$C,CLIMATISEURS!B21,'mouvement interne'!$E:$E,4)+SUMIFS('mouvement interne'!$D:$D,'mouvement interne'!$C:$C,CLIMATISEURS!B21,'mouvement interne'!$F:$F,4)</f>
        <v>0</v>
      </c>
      <c r="N21" s="11">
        <f t="shared" si="1"/>
        <v>4</v>
      </c>
    </row>
    <row r="22" spans="1:15">
      <c r="A22" s="45"/>
      <c r="B22" s="46" t="str">
        <f>'mes donnees'!G22</f>
        <v>AQ-12 TSL</v>
      </c>
      <c r="C22" s="4"/>
      <c r="D22" s="1"/>
      <c r="E22" s="1"/>
      <c r="F22" s="1"/>
      <c r="G22" s="11">
        <f t="shared" si="0"/>
        <v>0</v>
      </c>
      <c r="H22" s="11">
        <f>IF(B22="",0,SUMIF(achats!$D$2:$D$599,CLIMATISEURS!B22,achats!$E$2:$E$599))</f>
        <v>5</v>
      </c>
      <c r="I22" s="11">
        <f>IF(B22="",0,SUMIF(ventes!$D$2:$D$563,CLIMATISEURS!B22,ventes!$E$2:$E$563))</f>
        <v>0</v>
      </c>
      <c r="J22" s="11">
        <f>C22+IF($B22="",0,SUMIF(achats!$D$2:$D$599,CLIMATISEURS!$B22,achats!H$2:H$599))-IF($B22="",0,SUMIF(ventes!$D$2:$D$563,CLIMATISEURS!$B22,ventes!H$2:H$563))-SUMIFS('mouvement interne'!$D:$D,'mouvement interne'!$C:$C,CLIMATISEURS!B22,'mouvement interne'!$E:$E,1)+SUMIFS('mouvement interne'!$D:$D,'mouvement interne'!$C:$C,CLIMATISEURS!B22,'mouvement interne'!$F:$F,1)</f>
        <v>5</v>
      </c>
      <c r="K22" s="11">
        <f>D22+IF($B22="",0,SUMIF(achats!$D$2:$D$599,CLIMATISEURS!$B22,achats!I$2:I$599))-IF($B22="",0,SUMIF(ventes!$D$2:$D$563,CLIMATISEURS!$B22,ventes!I$2:I$563))-SUMIFS('mouvement interne'!$D:$D,'mouvement interne'!$C:$C,CLIMATISEURS!B22,'mouvement interne'!$E:$E,2)+SUMIFS('mouvement interne'!$D:$D,'mouvement interne'!$C:$C,CLIMATISEURS!B22,'mouvement interne'!$F:$F,2)</f>
        <v>0</v>
      </c>
      <c r="L22" s="11">
        <f>E22+IF($B22="",0,SUMIF(achats!$D$2:$D$599,CLIMATISEURS!$B22,achats!J$2:J$599))-IF($B22="",0,SUMIF(ventes!$D$2:$D$563,CLIMATISEURS!$B22,ventes!J$2:J$563))-SUMIFS('mouvement interne'!$D:$D,'mouvement interne'!$C:$C,CLIMATISEURS!B22,'mouvement interne'!$E:$E,3)+SUMIFS('mouvement interne'!$D:$D,'mouvement interne'!$C:$C,CLIMATISEURS!B22,'mouvement interne'!$F:$F,3)</f>
        <v>0</v>
      </c>
      <c r="M22" s="11">
        <f>F22+IF($B22="",0,SUMIF(achats!$D$2:$D$599,CLIMATISEURS!$B22,achats!K$2:K$599))-IF($B22="",0,SUMIF(ventes!$D$2:$D$563,CLIMATISEURS!$B22,ventes!K$2:K$563))-SUMIFS('mouvement interne'!$D:$D,'mouvement interne'!$C:$C,CLIMATISEURS!B22,'mouvement interne'!$E:$E,4)+SUMIFS('mouvement interne'!$D:$D,'mouvement interne'!$C:$C,CLIMATISEURS!B22,'mouvement interne'!$F:$F,4)</f>
        <v>0</v>
      </c>
      <c r="N22" s="11">
        <f t="shared" si="1"/>
        <v>5</v>
      </c>
    </row>
    <row r="23" spans="1:15">
      <c r="A23" s="93"/>
      <c r="B23" s="94">
        <f>'mes donnees'!G23</f>
        <v>0</v>
      </c>
      <c r="C23" s="60"/>
      <c r="D23" s="58"/>
      <c r="E23" s="58"/>
      <c r="F23" s="58"/>
      <c r="G23" s="63">
        <f>SUM(C23:F23)</f>
        <v>0</v>
      </c>
      <c r="H23" s="63">
        <f>IF(B23="",0,SUMIF(achats!$D$2:$D$599,CLIMATISEURS!B23,achats!$E$2:$E$599))</f>
        <v>0</v>
      </c>
      <c r="I23" s="63">
        <f>IF(B23="",0,SUMIF(ventes!$D$2:$D$563,CLIMATISEURS!B23,ventes!$E$2:$E$563))</f>
        <v>0</v>
      </c>
      <c r="J23" s="63">
        <f>C23+IF($B23="",0,SUMIF(achats!$D$2:$D$599,CLIMATISEURS!$B23,achats!H$2:H$599))-IF($B23="",0,SUMIF(ventes!$D$2:$D$563,CLIMATISEURS!$B23,ventes!H$2:H$563))-SUMIFS('mouvement interne'!$D:$D,'mouvement interne'!$C:$C,CLIMATISEURS!B23,'mouvement interne'!$E:$E,1)+SUMIFS('mouvement interne'!$D:$D,'mouvement interne'!$C:$C,CLIMATISEURS!B23,'mouvement interne'!$F:$F,1)</f>
        <v>0</v>
      </c>
      <c r="K23" s="63">
        <f>D23+IF($B23="",0,SUMIF(achats!$D$2:$D$599,CLIMATISEURS!$B23,achats!I$2:I$599))-IF($B23="",0,SUMIF(ventes!$D$2:$D$563,CLIMATISEURS!$B23,ventes!I$2:I$563))-SUMIFS('mouvement interne'!$D:$D,'mouvement interne'!$C:$C,CLIMATISEURS!B23,'mouvement interne'!$E:$E,2)+SUMIFS('mouvement interne'!$D:$D,'mouvement interne'!$C:$C,CLIMATISEURS!B23,'mouvement interne'!$F:$F,2)</f>
        <v>0</v>
      </c>
      <c r="L23" s="63">
        <f>E23+IF($B23="",0,SUMIF(achats!$D$2:$D$599,CLIMATISEURS!$B23,achats!J$2:J$599))-IF($B23="",0,SUMIF(ventes!$D$2:$D$563,CLIMATISEURS!$B23,ventes!J$2:J$563))-SUMIFS('mouvement interne'!$D:$D,'mouvement interne'!$C:$C,CLIMATISEURS!B23,'mouvement interne'!$E:$E,3)+SUMIFS('mouvement interne'!$D:$D,'mouvement interne'!$C:$C,CLIMATISEURS!B23,'mouvement interne'!$F:$F,3)</f>
        <v>0</v>
      </c>
      <c r="M23" s="63">
        <f>F23+IF($B23="",0,SUMIF(achats!$D$2:$D$599,CLIMATISEURS!$B23,achats!K$2:K$599))-IF($B23="",0,SUMIF(ventes!$D$2:$D$563,CLIMATISEURS!$B23,ventes!K$2:K$563))-SUMIFS('mouvement interne'!$D:$D,'mouvement interne'!$C:$C,CLIMATISEURS!B23,'mouvement interne'!$E:$E,4)+SUMIFS('mouvement interne'!$D:$D,'mouvement interne'!$C:$C,CLIMATISEURS!B23,'mouvement interne'!$F:$F,4)</f>
        <v>0</v>
      </c>
      <c r="N23" s="63">
        <f>SUM(J23:M23)</f>
        <v>0</v>
      </c>
      <c r="O23" s="43"/>
    </row>
  </sheetData>
  <conditionalFormatting sqref="I2:I23">
    <cfRule type="expression" dxfId="201" priority="5">
      <formula>I2=0</formula>
    </cfRule>
  </conditionalFormatting>
  <conditionalFormatting sqref="B2:B23">
    <cfRule type="duplicateValues" dxfId="200" priority="7"/>
  </conditionalFormatting>
  <conditionalFormatting sqref="J2:N23">
    <cfRule type="cellIs" dxfId="199" priority="2" operator="greaterThan">
      <formula>0</formula>
    </cfRule>
    <cfRule type="cellIs" dxfId="19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N27"/>
  <sheetViews>
    <sheetView topLeftCell="H1" workbookViewId="0">
      <selection activeCell="O1" sqref="O1:O1048576"/>
    </sheetView>
  </sheetViews>
  <sheetFormatPr baseColWidth="10" defaultRowHeight="15"/>
  <cols>
    <col min="1" max="1" width="16.5703125" customWidth="1"/>
    <col min="2" max="2" width="12.85546875" bestFit="1" customWidth="1"/>
    <col min="3" max="3" width="19.85546875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9" bestFit="1" customWidth="1"/>
    <col min="11" max="11" width="15.42578125" bestFit="1" customWidth="1"/>
    <col min="12" max="12" width="21.140625" bestFit="1" customWidth="1"/>
    <col min="13" max="13" width="11.5703125" customWidth="1"/>
    <col min="14" max="14" width="16.7109375" bestFit="1" customWidth="1"/>
  </cols>
  <sheetData>
    <row r="1" spans="1:14" ht="15.75">
      <c r="A1" s="38" t="s">
        <v>156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43"/>
      <c r="B2" s="46" t="str">
        <f>'mes donnees'!K2</f>
        <v>HW-F 355/SJ</v>
      </c>
      <c r="C2" s="4">
        <v>5</v>
      </c>
      <c r="D2" s="1"/>
      <c r="E2" s="1"/>
      <c r="F2" s="1"/>
      <c r="G2" s="11">
        <f>SUM(C2:F2)</f>
        <v>5</v>
      </c>
      <c r="H2" s="11">
        <f>IF(B2="",0,SUMIF(achats!$D$2:$D$599,HTetDVDetBD!B2,achats!$E$2:$E$599))</f>
        <v>0</v>
      </c>
      <c r="I2" s="11">
        <f>IF(B2="",0,SUMIF(ventes!$D$2:$D$563,HTetDVDetBD!B2,ventes!$E$2:$E$563))</f>
        <v>0</v>
      </c>
      <c r="J2" s="11">
        <f>C2+IF($B2="",0,SUMIF(achats!$D$2:$D$599,HTetDVDetBD!$B2,achats!H$2:H$599))-IF($B2="",0,SUMIF(ventes!$D$2:$D$563,HTetDVDetBD!$B2,ventes!H$2:H$563))-SUMIFS('mouvement interne'!$D:$D,'mouvement interne'!$C:$C,HTetDVDetBD!B2,'mouvement interne'!$E:$E,1)+SUMIFS('mouvement interne'!$D:$D,'mouvement interne'!$C:$C,HTetDVDetBD!B2,'mouvement interne'!$F:$F,1)</f>
        <v>5</v>
      </c>
      <c r="K2" s="11">
        <f>D2+IF($B2="",0,SUMIF(achats!$D$2:$D$599,HTetDVDetBD!$B2,achats!I$2:I$599))-IF($B2="",0,SUMIF(ventes!$D$2:$D$563,HTetDVDetBD!$B2,ventes!I$2:I$563))-SUMIFS('mouvement interne'!$D:$D,'mouvement interne'!$C:$C,HTetDVDetBD!B2,'mouvement interne'!$E:$E,2)+SUMIFS('mouvement interne'!$D:$D,'mouvement interne'!$C:$C,HTetDVDetBD!B2,'mouvement interne'!$F:$F,2)</f>
        <v>0</v>
      </c>
      <c r="L2" s="11">
        <f>E2+IF($B2="",0,SUMIF(achats!$D$2:$D$599,HTetDVDetBD!$B2,achats!J$2:J$599))-IF($B2="",0,SUMIF(ventes!$D$2:$D$563,HTetDVDetBD!$B2,ventes!J$2:J$563))-SUMIFS('mouvement interne'!$D:$D,'mouvement interne'!$C:$C,HTetDVDetBD!B2,'mouvement interne'!$E:$E,3)+SUMIFS('mouvement interne'!$D:$D,'mouvement interne'!$C:$C,HTetDVDetBD!B2,'mouvement interne'!$F:$F,3)</f>
        <v>0</v>
      </c>
      <c r="M2" s="11">
        <f>F2+IF($B2="",0,SUMIF(achats!$D$2:$D$599,HTetDVDetBD!$B2,achats!K$2:K$599))-IF($B2="",0,SUMIF(ventes!$D$2:$D$563,HTetDVDetBD!$B2,ventes!K$2:K$563))-SUMIFS('mouvement interne'!$D:$D,'mouvement interne'!$C:$C,HTetDVDetBD!B2,'mouvement interne'!$E:$E,4)+SUMIFS('mouvement interne'!$D:$D,'mouvement interne'!$C:$C,HTetDVDetBD!B2,'mouvement interne'!$F:$F,4)</f>
        <v>0</v>
      </c>
      <c r="N2" s="11">
        <f>SUM(J2:M2)</f>
        <v>5</v>
      </c>
    </row>
    <row r="3" spans="1:14">
      <c r="A3" s="43"/>
      <c r="B3" s="46" t="str">
        <f>'mes donnees'!K3</f>
        <v>HW-F450</v>
      </c>
      <c r="C3" s="4">
        <v>0</v>
      </c>
      <c r="D3" s="1"/>
      <c r="E3" s="1"/>
      <c r="F3" s="1"/>
      <c r="G3" s="11">
        <f t="shared" ref="G3:G26" si="0">SUM(C3:F3)</f>
        <v>0</v>
      </c>
      <c r="H3" s="11">
        <f>IF(B3="",0,SUMIF(achats!$D$2:$D$599,HTetDVDetBD!B3,achats!$E$2:$E$599))</f>
        <v>5</v>
      </c>
      <c r="I3" s="11">
        <f>IF(B3="",0,SUMIF(ventes!$D$2:$D$563,HTetDVDetBD!B3,ventes!$E$2:$E$563))</f>
        <v>2</v>
      </c>
      <c r="J3" s="11">
        <f>C3+IF($B3="",0,SUMIF(achats!$D$2:$D$599,HTetDVDetBD!$B3,achats!H$2:H$599))-IF($B3="",0,SUMIF(ventes!$D$2:$D$563,HTetDVDetBD!$B3,ventes!H$2:H$563))-SUMIFS('mouvement interne'!$D:$D,'mouvement interne'!$C:$C,HTetDVDetBD!B3,'mouvement interne'!$E:$E,1)+SUMIFS('mouvement interne'!$D:$D,'mouvement interne'!$C:$C,HTetDVDetBD!B3,'mouvement interne'!$F:$F,1)</f>
        <v>3</v>
      </c>
      <c r="K3" s="11">
        <f>D3+IF($B3="",0,SUMIF(achats!$D$2:$D$599,HTetDVDetBD!$B3,achats!I$2:I$599))-IF($B3="",0,SUMIF(ventes!$D$2:$D$563,HTetDVDetBD!$B3,ventes!I$2:I$563))-SUMIFS('mouvement interne'!$D:$D,'mouvement interne'!$C:$C,HTetDVDetBD!B3,'mouvement interne'!$E:$E,2)+SUMIFS('mouvement interne'!$D:$D,'mouvement interne'!$C:$C,HTetDVDetBD!B3,'mouvement interne'!$F:$F,2)</f>
        <v>0</v>
      </c>
      <c r="L3" s="11">
        <f>E3+IF($B3="",0,SUMIF(achats!$D$2:$D$599,HTetDVDetBD!$B3,achats!J$2:J$599))-IF($B3="",0,SUMIF(ventes!$D$2:$D$563,HTetDVDetBD!$B3,ventes!J$2:J$563))-SUMIFS('mouvement interne'!$D:$D,'mouvement interne'!$C:$C,HTetDVDetBD!B3,'mouvement interne'!$E:$E,3)+SUMIFS('mouvement interne'!$D:$D,'mouvement interne'!$C:$C,HTetDVDetBD!B3,'mouvement interne'!$F:$F,3)</f>
        <v>0</v>
      </c>
      <c r="M3" s="11">
        <f>F3+IF($B3="",0,SUMIF(achats!$D$2:$D$599,HTetDVDetBD!$B3,achats!K$2:K$599))-IF($B3="",0,SUMIF(ventes!$D$2:$D$563,HTetDVDetBD!$B3,ventes!K$2:K$563))-SUMIFS('mouvement interne'!$D:$D,'mouvement interne'!$C:$C,HTetDVDetBD!B3,'mouvement interne'!$E:$E,4)+SUMIFS('mouvement interne'!$D:$D,'mouvement interne'!$C:$C,HTetDVDetBD!B3,'mouvement interne'!$F:$F,4)</f>
        <v>0</v>
      </c>
      <c r="N3" s="11">
        <f t="shared" ref="N3:N26" si="1">SUM(J3:M3)</f>
        <v>3</v>
      </c>
    </row>
    <row r="4" spans="1:14">
      <c r="A4" s="43"/>
      <c r="B4" s="46" t="str">
        <f>'mes donnees'!K4</f>
        <v>HT-F 450K</v>
      </c>
      <c r="C4" s="4">
        <v>15</v>
      </c>
      <c r="D4" s="1"/>
      <c r="E4" s="1"/>
      <c r="F4" s="1"/>
      <c r="G4" s="11">
        <f t="shared" si="0"/>
        <v>15</v>
      </c>
      <c r="H4" s="11">
        <f>IF(B4="",0,SUMIF(achats!$D$2:$D$599,HTetDVDetBD!B4,achats!$E$2:$E$599))</f>
        <v>0</v>
      </c>
      <c r="I4" s="11">
        <f>IF(B4="",0,SUMIF(ventes!$D$2:$D$563,HTetDVDetBD!B4,ventes!$E$2:$E$563))</f>
        <v>0</v>
      </c>
      <c r="J4" s="11">
        <f>C4+IF($B4="",0,SUMIF(achats!$D$2:$D$599,HTetDVDetBD!$B4,achats!H$2:H$599))-IF($B4="",0,SUMIF(ventes!$D$2:$D$563,HTetDVDetBD!$B4,ventes!H$2:H$563))-SUMIFS('mouvement interne'!$D:$D,'mouvement interne'!$C:$C,HTetDVDetBD!B4,'mouvement interne'!$E:$E,1)+SUMIFS('mouvement interne'!$D:$D,'mouvement interne'!$C:$C,HTetDVDetBD!B4,'mouvement interne'!$F:$F,1)</f>
        <v>15</v>
      </c>
      <c r="K4" s="11">
        <f>D4+IF($B4="",0,SUMIF(achats!$D$2:$D$599,HTetDVDetBD!$B4,achats!I$2:I$599))-IF($B4="",0,SUMIF(ventes!$D$2:$D$563,HTetDVDetBD!$B4,ventes!I$2:I$563))-SUMIFS('mouvement interne'!$D:$D,'mouvement interne'!$C:$C,HTetDVDetBD!B4,'mouvement interne'!$E:$E,2)+SUMIFS('mouvement interne'!$D:$D,'mouvement interne'!$C:$C,HTetDVDetBD!B4,'mouvement interne'!$F:$F,2)</f>
        <v>0</v>
      </c>
      <c r="L4" s="11">
        <f>E4+IF($B4="",0,SUMIF(achats!$D$2:$D$599,HTetDVDetBD!$B4,achats!J$2:J$599))-IF($B4="",0,SUMIF(ventes!$D$2:$D$563,HTetDVDetBD!$B4,ventes!J$2:J$563))-SUMIFS('mouvement interne'!$D:$D,'mouvement interne'!$C:$C,HTetDVDetBD!B4,'mouvement interne'!$E:$E,3)+SUMIFS('mouvement interne'!$D:$D,'mouvement interne'!$C:$C,HTetDVDetBD!B4,'mouvement interne'!$F:$F,3)</f>
        <v>0</v>
      </c>
      <c r="M4" s="11">
        <f>F4+IF($B4="",0,SUMIF(achats!$D$2:$D$599,HTetDVDetBD!$B4,achats!K$2:K$599))-IF($B4="",0,SUMIF(ventes!$D$2:$D$563,HTetDVDetBD!$B4,ventes!K$2:K$563))-SUMIFS('mouvement interne'!$D:$D,'mouvement interne'!$C:$C,HTetDVDetBD!B4,'mouvement interne'!$E:$E,4)+SUMIFS('mouvement interne'!$D:$D,'mouvement interne'!$C:$C,HTetDVDetBD!B4,'mouvement interne'!$F:$F,4)</f>
        <v>0</v>
      </c>
      <c r="N4" s="11">
        <f t="shared" si="1"/>
        <v>15</v>
      </c>
    </row>
    <row r="5" spans="1:14">
      <c r="A5" s="43"/>
      <c r="B5" s="46" t="str">
        <f>'mes donnees'!K5</f>
        <v>HT-F 453HK</v>
      </c>
      <c r="C5" s="4">
        <v>2</v>
      </c>
      <c r="D5" s="1"/>
      <c r="E5" s="1"/>
      <c r="F5" s="1"/>
      <c r="G5" s="11">
        <f t="shared" si="0"/>
        <v>2</v>
      </c>
      <c r="H5" s="11">
        <f>IF(B5="",0,SUMIF(achats!$D$2:$D$599,HTetDVDetBD!B5,achats!$E$2:$E$599))</f>
        <v>0</v>
      </c>
      <c r="I5" s="11">
        <f>IF(B5="",0,SUMIF(ventes!$D$2:$D$563,HTetDVDetBD!B5,ventes!$E$2:$E$563))</f>
        <v>0</v>
      </c>
      <c r="J5" s="11">
        <f>C5+IF($B5="",0,SUMIF(achats!$D$2:$D$599,HTetDVDetBD!$B5,achats!H$2:H$599))-IF($B5="",0,SUMIF(ventes!$D$2:$D$563,HTetDVDetBD!$B5,ventes!H$2:H$563))-SUMIFS('mouvement interne'!$D:$D,'mouvement interne'!$C:$C,HTetDVDetBD!B5,'mouvement interne'!$E:$E,1)+SUMIFS('mouvement interne'!$D:$D,'mouvement interne'!$C:$C,HTetDVDetBD!B5,'mouvement interne'!$F:$F,1)</f>
        <v>2</v>
      </c>
      <c r="K5" s="11">
        <f>D5+IF($B5="",0,SUMIF(achats!$D$2:$D$599,HTetDVDetBD!$B5,achats!I$2:I$599))-IF($B5="",0,SUMIF(ventes!$D$2:$D$563,HTetDVDetBD!$B5,ventes!I$2:I$563))-SUMIFS('mouvement interne'!$D:$D,'mouvement interne'!$C:$C,HTetDVDetBD!B5,'mouvement interne'!$E:$E,2)+SUMIFS('mouvement interne'!$D:$D,'mouvement interne'!$C:$C,HTetDVDetBD!B5,'mouvement interne'!$F:$F,2)</f>
        <v>0</v>
      </c>
      <c r="L5" s="11">
        <f>E5+IF($B5="",0,SUMIF(achats!$D$2:$D$599,HTetDVDetBD!$B5,achats!J$2:J$599))-IF($B5="",0,SUMIF(ventes!$D$2:$D$563,HTetDVDetBD!$B5,ventes!J$2:J$563))-SUMIFS('mouvement interne'!$D:$D,'mouvement interne'!$C:$C,HTetDVDetBD!B5,'mouvement interne'!$E:$E,3)+SUMIFS('mouvement interne'!$D:$D,'mouvement interne'!$C:$C,HTetDVDetBD!B5,'mouvement interne'!$F:$F,3)</f>
        <v>0</v>
      </c>
      <c r="M5" s="11">
        <f>F5+IF($B5="",0,SUMIF(achats!$D$2:$D$599,HTetDVDetBD!$B5,achats!K$2:K$599))-IF($B5="",0,SUMIF(ventes!$D$2:$D$563,HTetDVDetBD!$B5,ventes!K$2:K$563))-SUMIFS('mouvement interne'!$D:$D,'mouvement interne'!$C:$C,HTetDVDetBD!B5,'mouvement interne'!$E:$E,4)+SUMIFS('mouvement interne'!$D:$D,'mouvement interne'!$C:$C,HTetDVDetBD!B5,'mouvement interne'!$F:$F,4)</f>
        <v>0</v>
      </c>
      <c r="N5" s="11">
        <f t="shared" si="1"/>
        <v>2</v>
      </c>
    </row>
    <row r="6" spans="1:14">
      <c r="A6" s="45"/>
      <c r="B6" s="46" t="str">
        <f>'mes donnees'!K6</f>
        <v>HT-F 455K</v>
      </c>
      <c r="C6" s="4">
        <v>13</v>
      </c>
      <c r="D6" s="1"/>
      <c r="E6" s="1"/>
      <c r="F6" s="1"/>
      <c r="G6" s="11">
        <f t="shared" si="0"/>
        <v>13</v>
      </c>
      <c r="H6" s="11">
        <f>IF(B6="",0,SUMIF(achats!$D$2:$D$599,HTetDVDetBD!B6,achats!$E$2:$E$599))</f>
        <v>0</v>
      </c>
      <c r="I6" s="11">
        <f>IF(B6="",0,SUMIF(ventes!$D$2:$D$563,HTetDVDetBD!B6,ventes!$E$2:$E$563))</f>
        <v>0</v>
      </c>
      <c r="J6" s="11">
        <f>C6+IF($B6="",0,SUMIF(achats!$D$2:$D$599,HTetDVDetBD!$B6,achats!H$2:H$599))-IF($B6="",0,SUMIF(ventes!$D$2:$D$563,HTetDVDetBD!$B6,ventes!H$2:H$563))-SUMIFS('mouvement interne'!$D:$D,'mouvement interne'!$C:$C,HTetDVDetBD!B6,'mouvement interne'!$E:$E,1)+SUMIFS('mouvement interne'!$D:$D,'mouvement interne'!$C:$C,HTetDVDetBD!B6,'mouvement interne'!$F:$F,1)</f>
        <v>13</v>
      </c>
      <c r="K6" s="11">
        <f>D6+IF($B6="",0,SUMIF(achats!$D$2:$D$599,HTetDVDetBD!$B6,achats!I$2:I$599))-IF($B6="",0,SUMIF(ventes!$D$2:$D$563,HTetDVDetBD!$B6,ventes!I$2:I$563))-SUMIFS('mouvement interne'!$D:$D,'mouvement interne'!$C:$C,HTetDVDetBD!B6,'mouvement interne'!$E:$E,2)+SUMIFS('mouvement interne'!$D:$D,'mouvement interne'!$C:$C,HTetDVDetBD!B6,'mouvement interne'!$F:$F,2)</f>
        <v>0</v>
      </c>
      <c r="L6" s="11">
        <f>E6+IF($B6="",0,SUMIF(achats!$D$2:$D$599,HTetDVDetBD!$B6,achats!J$2:J$599))-IF($B6="",0,SUMIF(ventes!$D$2:$D$563,HTetDVDetBD!$B6,ventes!J$2:J$563))-SUMIFS('mouvement interne'!$D:$D,'mouvement interne'!$C:$C,HTetDVDetBD!B6,'mouvement interne'!$E:$E,3)+SUMIFS('mouvement interne'!$D:$D,'mouvement interne'!$C:$C,HTetDVDetBD!B6,'mouvement interne'!$F:$F,3)</f>
        <v>0</v>
      </c>
      <c r="M6" s="11">
        <f>F6+IF($B6="",0,SUMIF(achats!$D$2:$D$599,HTetDVDetBD!$B6,achats!K$2:K$599))-IF($B6="",0,SUMIF(ventes!$D$2:$D$563,HTetDVDetBD!$B6,ventes!K$2:K$563))-SUMIFS('mouvement interne'!$D:$D,'mouvement interne'!$C:$C,HTetDVDetBD!B6,'mouvement interne'!$E:$E,4)+SUMIFS('mouvement interne'!$D:$D,'mouvement interne'!$C:$C,HTetDVDetBD!B6,'mouvement interne'!$F:$F,4)</f>
        <v>0</v>
      </c>
      <c r="N6" s="11">
        <f t="shared" si="1"/>
        <v>13</v>
      </c>
    </row>
    <row r="7" spans="1:14">
      <c r="A7" s="45"/>
      <c r="B7" s="46" t="str">
        <f>'mes donnees'!K7</f>
        <v>HT-F 4550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IF(B7="",0,SUMIF(achats!$D$2:$D$599,HTetDVDetBD!B7,achats!$E$2:$E$599))</f>
        <v>0</v>
      </c>
      <c r="I7" s="11">
        <f>IF(B7="",0,SUMIF(ventes!$D$2:$D$563,HTetDVDetBD!B7,ventes!$E$2:$E$563))</f>
        <v>0</v>
      </c>
      <c r="J7" s="11">
        <f>C7+IF($B7="",0,SUMIF(achats!$D$2:$D$599,HTetDVDetBD!$B7,achats!H$2:H$599))-IF($B7="",0,SUMIF(ventes!$D$2:$D$563,HTetDVDetBD!$B7,ventes!H$2:H$563))-SUMIFS('mouvement interne'!$D:$D,'mouvement interne'!$C:$C,HTetDVDetBD!B7,'mouvement interne'!$E:$E,1)+SUMIFS('mouvement interne'!$D:$D,'mouvement interne'!$C:$C,HTetDVDetBD!B7,'mouvement interne'!$F:$F,1)</f>
        <v>6</v>
      </c>
      <c r="K7" s="11">
        <f>D7+IF($B7="",0,SUMIF(achats!$D$2:$D$599,HTetDVDetBD!$B7,achats!I$2:I$599))-IF($B7="",0,SUMIF(ventes!$D$2:$D$563,HTetDVDetBD!$B7,ventes!I$2:I$563))-SUMIFS('mouvement interne'!$D:$D,'mouvement interne'!$C:$C,HTetDVDetBD!B7,'mouvement interne'!$E:$E,2)+SUMIFS('mouvement interne'!$D:$D,'mouvement interne'!$C:$C,HTetDVDetBD!B7,'mouvement interne'!$F:$F,2)</f>
        <v>0</v>
      </c>
      <c r="L7" s="11">
        <f>E7+IF($B7="",0,SUMIF(achats!$D$2:$D$599,HTetDVDetBD!$B7,achats!J$2:J$599))-IF($B7="",0,SUMIF(ventes!$D$2:$D$563,HTetDVDetBD!$B7,ventes!J$2:J$563))-SUMIFS('mouvement interne'!$D:$D,'mouvement interne'!$C:$C,HTetDVDetBD!B7,'mouvement interne'!$E:$E,3)+SUMIFS('mouvement interne'!$D:$D,'mouvement interne'!$C:$C,HTetDVDetBD!B7,'mouvement interne'!$F:$F,3)</f>
        <v>0</v>
      </c>
      <c r="M7" s="11">
        <f>F7+IF($B7="",0,SUMIF(achats!$D$2:$D$599,HTetDVDetBD!$B7,achats!K$2:K$599))-IF($B7="",0,SUMIF(ventes!$D$2:$D$563,HTetDVDetBD!$B7,ventes!K$2:K$563))-SUMIFS('mouvement interne'!$D:$D,'mouvement interne'!$C:$C,HTetDVDetBD!B7,'mouvement interne'!$E:$E,4)+SUMIFS('mouvement interne'!$D:$D,'mouvement interne'!$C:$C,HTetDVDetBD!B7,'mouvement interne'!$F:$F,4)</f>
        <v>0</v>
      </c>
      <c r="N7" s="11">
        <f t="shared" si="1"/>
        <v>6</v>
      </c>
    </row>
    <row r="8" spans="1:14">
      <c r="A8" s="45"/>
      <c r="B8" s="46" t="str">
        <f>'mes donnees'!K8</f>
        <v>HT-F 5550</v>
      </c>
      <c r="C8" s="4">
        <v>5</v>
      </c>
      <c r="D8" s="1"/>
      <c r="E8" s="1"/>
      <c r="F8" s="1"/>
      <c r="G8" s="11">
        <f t="shared" si="0"/>
        <v>5</v>
      </c>
      <c r="H8" s="11">
        <f>IF(B8="",0,SUMIF(achats!$D$2:$D$599,HTetDVDetBD!B8,achats!$E$2:$E$599))</f>
        <v>0</v>
      </c>
      <c r="I8" s="11">
        <f>IF(B8="",0,SUMIF(ventes!$D$2:$D$563,HTetDVDetBD!B8,ventes!$E$2:$E$563))</f>
        <v>0</v>
      </c>
      <c r="J8" s="11">
        <f>C8+IF($B8="",0,SUMIF(achats!$D$2:$D$599,HTetDVDetBD!$B8,achats!H$2:H$599))-IF($B8="",0,SUMIF(ventes!$D$2:$D$563,HTetDVDetBD!$B8,ventes!H$2:H$563))-SUMIFS('mouvement interne'!$D:$D,'mouvement interne'!$C:$C,HTetDVDetBD!B8,'mouvement interne'!$E:$E,1)+SUMIFS('mouvement interne'!$D:$D,'mouvement interne'!$C:$C,HTetDVDetBD!B8,'mouvement interne'!$F:$F,1)</f>
        <v>5</v>
      </c>
      <c r="K8" s="11">
        <f>D8+IF($B8="",0,SUMIF(achats!$D$2:$D$599,HTetDVDetBD!$B8,achats!I$2:I$599))-IF($B8="",0,SUMIF(ventes!$D$2:$D$563,HTetDVDetBD!$B8,ventes!I$2:I$563))-SUMIFS('mouvement interne'!$D:$D,'mouvement interne'!$C:$C,HTetDVDetBD!B8,'mouvement interne'!$E:$E,2)+SUMIFS('mouvement interne'!$D:$D,'mouvement interne'!$C:$C,HTetDVDetBD!B8,'mouvement interne'!$F:$F,2)</f>
        <v>0</v>
      </c>
      <c r="L8" s="11">
        <f>E8+IF($B8="",0,SUMIF(achats!$D$2:$D$599,HTetDVDetBD!$B8,achats!J$2:J$599))-IF($B8="",0,SUMIF(ventes!$D$2:$D$563,HTetDVDetBD!$B8,ventes!J$2:J$563))-SUMIFS('mouvement interne'!$D:$D,'mouvement interne'!$C:$C,HTetDVDetBD!B8,'mouvement interne'!$E:$E,3)+SUMIFS('mouvement interne'!$D:$D,'mouvement interne'!$C:$C,HTetDVDetBD!B8,'mouvement interne'!$F:$F,3)</f>
        <v>0</v>
      </c>
      <c r="M8" s="11">
        <f>F8+IF($B8="",0,SUMIF(achats!$D$2:$D$599,HTetDVDetBD!$B8,achats!K$2:K$599))-IF($B8="",0,SUMIF(ventes!$D$2:$D$563,HTetDVDetBD!$B8,ventes!K$2:K$563))-SUMIFS('mouvement interne'!$D:$D,'mouvement interne'!$C:$C,HTetDVDetBD!B8,'mouvement interne'!$E:$E,4)+SUMIFS('mouvement interne'!$D:$D,'mouvement interne'!$C:$C,HTetDVDetBD!B8,'mouvement interne'!$F:$F,4)</f>
        <v>0</v>
      </c>
      <c r="N8" s="11">
        <f t="shared" si="1"/>
        <v>5</v>
      </c>
    </row>
    <row r="9" spans="1:14">
      <c r="A9" s="45"/>
      <c r="B9" s="46" t="str">
        <f>'mes donnees'!K9</f>
        <v>HT-F 6550</v>
      </c>
      <c r="C9" s="4">
        <v>5</v>
      </c>
      <c r="D9" s="1"/>
      <c r="E9" s="1"/>
      <c r="F9" s="1"/>
      <c r="G9" s="11">
        <f t="shared" si="0"/>
        <v>5</v>
      </c>
      <c r="H9" s="11">
        <f>IF(B9="",0,SUMIF(achats!$D$2:$D$599,HTetDVDetBD!B9,achats!$E$2:$E$599))</f>
        <v>0</v>
      </c>
      <c r="I9" s="11">
        <f>IF(B9="",0,SUMIF(ventes!$D$2:$D$563,HTetDVDetBD!B9,ventes!$E$2:$E$563))</f>
        <v>0</v>
      </c>
      <c r="J9" s="11">
        <f>C9+IF($B9="",0,SUMIF(achats!$D$2:$D$599,HTetDVDetBD!$B9,achats!H$2:H$599))-IF($B9="",0,SUMIF(ventes!$D$2:$D$563,HTetDVDetBD!$B9,ventes!H$2:H$563))-SUMIFS('mouvement interne'!$D:$D,'mouvement interne'!$C:$C,HTetDVDetBD!B9,'mouvement interne'!$E:$E,1)+SUMIFS('mouvement interne'!$D:$D,'mouvement interne'!$C:$C,HTetDVDetBD!B9,'mouvement interne'!$F:$F,1)</f>
        <v>5</v>
      </c>
      <c r="K9" s="11">
        <f>D9+IF($B9="",0,SUMIF(achats!$D$2:$D$599,HTetDVDetBD!$B9,achats!I$2:I$599))-IF($B9="",0,SUMIF(ventes!$D$2:$D$563,HTetDVDetBD!$B9,ventes!I$2:I$563))-SUMIFS('mouvement interne'!$D:$D,'mouvement interne'!$C:$C,HTetDVDetBD!B9,'mouvement interne'!$E:$E,2)+SUMIFS('mouvement interne'!$D:$D,'mouvement interne'!$C:$C,HTetDVDetBD!B9,'mouvement interne'!$F:$F,2)</f>
        <v>0</v>
      </c>
      <c r="L9" s="11">
        <f>E9+IF($B9="",0,SUMIF(achats!$D$2:$D$599,HTetDVDetBD!$B9,achats!J$2:J$599))-IF($B9="",0,SUMIF(ventes!$D$2:$D$563,HTetDVDetBD!$B9,ventes!J$2:J$563))-SUMIFS('mouvement interne'!$D:$D,'mouvement interne'!$C:$C,HTetDVDetBD!B9,'mouvement interne'!$E:$E,3)+SUMIFS('mouvement interne'!$D:$D,'mouvement interne'!$C:$C,HTetDVDetBD!B9,'mouvement interne'!$F:$F,3)</f>
        <v>0</v>
      </c>
      <c r="M9" s="11">
        <f>F9+IF($B9="",0,SUMIF(achats!$D$2:$D$599,HTetDVDetBD!$B9,achats!K$2:K$599))-IF($B9="",0,SUMIF(ventes!$D$2:$D$563,HTetDVDetBD!$B9,ventes!K$2:K$563))-SUMIFS('mouvement interne'!$D:$D,'mouvement interne'!$C:$C,HTetDVDetBD!B9,'mouvement interne'!$E:$E,4)+SUMIFS('mouvement interne'!$D:$D,'mouvement interne'!$C:$C,HTetDVDetBD!B9,'mouvement interne'!$F:$F,4)</f>
        <v>0</v>
      </c>
      <c r="N9" s="11">
        <f t="shared" si="1"/>
        <v>5</v>
      </c>
    </row>
    <row r="10" spans="1:14">
      <c r="A10" s="45"/>
      <c r="B10" s="46" t="str">
        <f>'mes donnees'!K10</f>
        <v>HT-E320</v>
      </c>
      <c r="C10" s="4">
        <v>31</v>
      </c>
      <c r="D10" s="1"/>
      <c r="E10" s="1"/>
      <c r="F10" s="1"/>
      <c r="G10" s="11">
        <f t="shared" si="0"/>
        <v>31</v>
      </c>
      <c r="H10" s="11">
        <f>IF(B10="",0,SUMIF(achats!$D$2:$D$599,HTetDVDetBD!B10,achats!$E$2:$E$599))</f>
        <v>6</v>
      </c>
      <c r="I10" s="11">
        <f>IF(B10="",0,SUMIF(ventes!$D$2:$D$563,HTetDVDetBD!B10,ventes!$E$2:$E$563))</f>
        <v>15</v>
      </c>
      <c r="J10" s="11">
        <f>C10+IF($B10="",0,SUMIF(achats!$D$2:$D$599,HTetDVDetBD!$B10,achats!H$2:H$599))-IF($B10="",0,SUMIF(ventes!$D$2:$D$563,HTetDVDetBD!$B10,ventes!H$2:H$563))-SUMIFS('mouvement interne'!$D:$D,'mouvement interne'!$C:$C,HTetDVDetBD!B10,'mouvement interne'!$E:$E,1)+SUMIFS('mouvement interne'!$D:$D,'mouvement interne'!$C:$C,HTetDVDetBD!B10,'mouvement interne'!$F:$F,1)</f>
        <v>22</v>
      </c>
      <c r="K10" s="11">
        <f>D10+IF($B10="",0,SUMIF(achats!$D$2:$D$599,HTetDVDetBD!$B10,achats!I$2:I$599))-IF($B10="",0,SUMIF(ventes!$D$2:$D$563,HTetDVDetBD!$B10,ventes!I$2:I$563))-SUMIFS('mouvement interne'!$D:$D,'mouvement interne'!$C:$C,HTetDVDetBD!B10,'mouvement interne'!$E:$E,2)+SUMIFS('mouvement interne'!$D:$D,'mouvement interne'!$C:$C,HTetDVDetBD!B10,'mouvement interne'!$F:$F,2)</f>
        <v>0</v>
      </c>
      <c r="L10" s="11">
        <f>E10+IF($B10="",0,SUMIF(achats!$D$2:$D$599,HTetDVDetBD!$B10,achats!J$2:J$599))-IF($B10="",0,SUMIF(ventes!$D$2:$D$563,HTetDVDetBD!$B10,ventes!J$2:J$563))-SUMIFS('mouvement interne'!$D:$D,'mouvement interne'!$C:$C,HTetDVDetBD!B10,'mouvement interne'!$E:$E,3)+SUMIFS('mouvement interne'!$D:$D,'mouvement interne'!$C:$C,HTetDVDetBD!B10,'mouvement interne'!$F:$F,3)</f>
        <v>0</v>
      </c>
      <c r="M10" s="11">
        <f>F10+IF($B10="",0,SUMIF(achats!$D$2:$D$599,HTetDVDetBD!$B10,achats!K$2:K$599))-IF($B10="",0,SUMIF(ventes!$D$2:$D$563,HTetDVDetBD!$B10,ventes!K$2:K$563))-SUMIFS('mouvement interne'!$D:$D,'mouvement interne'!$C:$C,HTetDVDetBD!B10,'mouvement interne'!$E:$E,4)+SUMIFS('mouvement interne'!$D:$D,'mouvement interne'!$C:$C,HTetDVDetBD!B10,'mouvement interne'!$F:$F,4)</f>
        <v>0</v>
      </c>
      <c r="N10" s="11">
        <f t="shared" si="1"/>
        <v>22</v>
      </c>
    </row>
    <row r="11" spans="1:14">
      <c r="A11" s="45"/>
      <c r="B11" s="46" t="str">
        <f>'mes donnees'!K11</f>
        <v>HT-E330K</v>
      </c>
      <c r="C11" s="4">
        <v>17</v>
      </c>
      <c r="D11" s="1"/>
      <c r="E11" s="1"/>
      <c r="F11" s="1"/>
      <c r="G11" s="11">
        <f t="shared" si="0"/>
        <v>17</v>
      </c>
      <c r="H11" s="11">
        <f>IF(B11="",0,SUMIF(achats!$D$2:$D$599,HTetDVDetBD!B11,achats!$E$2:$E$599))</f>
        <v>0</v>
      </c>
      <c r="I11" s="11">
        <f>IF(B11="",0,SUMIF(ventes!$D$2:$D$563,HTetDVDetBD!B11,ventes!$E$2:$E$563))</f>
        <v>0</v>
      </c>
      <c r="J11" s="11">
        <f>C11+IF($B11="",0,SUMIF(achats!$D$2:$D$599,HTetDVDetBD!$B11,achats!H$2:H$599))-IF($B11="",0,SUMIF(ventes!$D$2:$D$563,HTetDVDetBD!$B11,ventes!H$2:H$563))-SUMIFS('mouvement interne'!$D:$D,'mouvement interne'!$C:$C,HTetDVDetBD!B11,'mouvement interne'!$E:$E,1)+SUMIFS('mouvement interne'!$D:$D,'mouvement interne'!$C:$C,HTetDVDetBD!B11,'mouvement interne'!$F:$F,1)</f>
        <v>17</v>
      </c>
      <c r="K11" s="11">
        <f>D11+IF($B11="",0,SUMIF(achats!$D$2:$D$599,HTetDVDetBD!$B11,achats!I$2:I$599))-IF($B11="",0,SUMIF(ventes!$D$2:$D$563,HTetDVDetBD!$B11,ventes!I$2:I$563))-SUMIFS('mouvement interne'!$D:$D,'mouvement interne'!$C:$C,HTetDVDetBD!B11,'mouvement interne'!$E:$E,2)+SUMIFS('mouvement interne'!$D:$D,'mouvement interne'!$C:$C,HTetDVDetBD!B11,'mouvement interne'!$F:$F,2)</f>
        <v>0</v>
      </c>
      <c r="L11" s="11">
        <f>E11+IF($B11="",0,SUMIF(achats!$D$2:$D$599,HTetDVDetBD!$B11,achats!J$2:J$599))-IF($B11="",0,SUMIF(ventes!$D$2:$D$563,HTetDVDetBD!$B11,ventes!J$2:J$563))-SUMIFS('mouvement interne'!$D:$D,'mouvement interne'!$C:$C,HTetDVDetBD!B11,'mouvement interne'!$E:$E,3)+SUMIFS('mouvement interne'!$D:$D,'mouvement interne'!$C:$C,HTetDVDetBD!B11,'mouvement interne'!$F:$F,3)</f>
        <v>0</v>
      </c>
      <c r="M11" s="11">
        <f>F11+IF($B11="",0,SUMIF(achats!$D$2:$D$599,HTetDVDetBD!$B11,achats!K$2:K$599))-IF($B11="",0,SUMIF(ventes!$D$2:$D$563,HTetDVDetBD!$B11,ventes!K$2:K$563))-SUMIFS('mouvement interne'!$D:$D,'mouvement interne'!$C:$C,HTetDVDetBD!B11,'mouvement interne'!$E:$E,4)+SUMIFS('mouvement interne'!$D:$D,'mouvement interne'!$C:$C,HTetDVDetBD!B11,'mouvement interne'!$F:$F,4)</f>
        <v>0</v>
      </c>
      <c r="N11" s="11">
        <f t="shared" si="1"/>
        <v>17</v>
      </c>
    </row>
    <row r="12" spans="1:14">
      <c r="A12" s="45"/>
      <c r="B12" s="46" t="str">
        <f>'mes donnees'!K12</f>
        <v>HT-E355K</v>
      </c>
      <c r="C12" s="4"/>
      <c r="D12" s="1"/>
      <c r="E12" s="1"/>
      <c r="F12" s="1"/>
      <c r="G12" s="11">
        <f t="shared" si="0"/>
        <v>0</v>
      </c>
      <c r="H12" s="11">
        <f>IF(B12="",0,SUMIF(achats!$D$2:$D$599,HTetDVDetBD!B12,achats!$E$2:$E$599))</f>
        <v>0</v>
      </c>
      <c r="I12" s="11">
        <f>IF(B12="",0,SUMIF(ventes!$D$2:$D$563,HTetDVDetBD!B12,ventes!$E$2:$E$563))</f>
        <v>0</v>
      </c>
      <c r="J12" s="11">
        <f>C12+IF($B12="",0,SUMIF(achats!$D$2:$D$599,HTetDVDetBD!$B12,achats!H$2:H$599))-IF($B12="",0,SUMIF(ventes!$D$2:$D$563,HTetDVDetBD!$B12,ventes!H$2:H$563))-SUMIFS('mouvement interne'!$D:$D,'mouvement interne'!$C:$C,HTetDVDetBD!B12,'mouvement interne'!$E:$E,1)+SUMIFS('mouvement interne'!$D:$D,'mouvement interne'!$C:$C,HTetDVDetBD!B12,'mouvement interne'!$F:$F,1)</f>
        <v>0</v>
      </c>
      <c r="K12" s="11">
        <f>D12+IF($B12="",0,SUMIF(achats!$D$2:$D$599,HTetDVDetBD!$B12,achats!I$2:I$599))-IF($B12="",0,SUMIF(ventes!$D$2:$D$563,HTetDVDetBD!$B12,ventes!I$2:I$563))-SUMIFS('mouvement interne'!$D:$D,'mouvement interne'!$C:$C,HTetDVDetBD!B12,'mouvement interne'!$E:$E,2)+SUMIFS('mouvement interne'!$D:$D,'mouvement interne'!$C:$C,HTetDVDetBD!B12,'mouvement interne'!$F:$F,2)</f>
        <v>0</v>
      </c>
      <c r="L12" s="11">
        <f>E12+IF($B12="",0,SUMIF(achats!$D$2:$D$599,HTetDVDetBD!$B12,achats!J$2:J$599))-IF($B12="",0,SUMIF(ventes!$D$2:$D$563,HTetDVDetBD!$B12,ventes!J$2:J$563))-SUMIFS('mouvement interne'!$D:$D,'mouvement interne'!$C:$C,HTetDVDetBD!B12,'mouvement interne'!$E:$E,3)+SUMIFS('mouvement interne'!$D:$D,'mouvement interne'!$C:$C,HTetDVDetBD!B12,'mouvement interne'!$F:$F,3)</f>
        <v>0</v>
      </c>
      <c r="M12" s="11">
        <f>F12+IF($B12="",0,SUMIF(achats!$D$2:$D$599,HTetDVDetBD!$B12,achats!K$2:K$599))-IF($B12="",0,SUMIF(ventes!$D$2:$D$563,HTetDVDetBD!$B12,ventes!K$2:K$563))-SUMIFS('mouvement interne'!$D:$D,'mouvement interne'!$C:$C,HTetDVDetBD!B12,'mouvement interne'!$E:$E,4)+SUMIFS('mouvement interne'!$D:$D,'mouvement interne'!$C:$C,HTetDVDetBD!B12,'mouvement interne'!$F:$F,4)</f>
        <v>0</v>
      </c>
      <c r="N12" s="11">
        <f t="shared" si="1"/>
        <v>0</v>
      </c>
    </row>
    <row r="13" spans="1:14">
      <c r="A13" s="45"/>
      <c r="B13" s="46" t="str">
        <f>'mes donnees'!K13</f>
        <v>HT-E453HK</v>
      </c>
      <c r="C13" s="4">
        <v>4</v>
      </c>
      <c r="D13" s="1"/>
      <c r="E13" s="1"/>
      <c r="F13" s="1"/>
      <c r="G13" s="11">
        <f t="shared" si="0"/>
        <v>4</v>
      </c>
      <c r="H13" s="11">
        <f>IF(B13="",0,SUMIF(achats!$D$2:$D$599,HTetDVDetBD!B13,achats!$E$2:$E$599))</f>
        <v>0</v>
      </c>
      <c r="I13" s="11">
        <f>IF(B13="",0,SUMIF(ventes!$D$2:$D$563,HTetDVDetBD!B13,ventes!$E$2:$E$563))</f>
        <v>0</v>
      </c>
      <c r="J13" s="11">
        <f>C13+IF($B13="",0,SUMIF(achats!$D$2:$D$599,HTetDVDetBD!$B13,achats!H$2:H$599))-IF($B13="",0,SUMIF(ventes!$D$2:$D$563,HTetDVDetBD!$B13,ventes!H$2:H$563))-SUMIFS('mouvement interne'!$D:$D,'mouvement interne'!$C:$C,HTetDVDetBD!B13,'mouvement interne'!$E:$E,1)+SUMIFS('mouvement interne'!$D:$D,'mouvement interne'!$C:$C,HTetDVDetBD!B13,'mouvement interne'!$F:$F,1)</f>
        <v>4</v>
      </c>
      <c r="K13" s="11">
        <f>D13+IF($B13="",0,SUMIF(achats!$D$2:$D$599,HTetDVDetBD!$B13,achats!I$2:I$599))-IF($B13="",0,SUMIF(ventes!$D$2:$D$563,HTetDVDetBD!$B13,ventes!I$2:I$563))-SUMIFS('mouvement interne'!$D:$D,'mouvement interne'!$C:$C,HTetDVDetBD!B13,'mouvement interne'!$E:$E,2)+SUMIFS('mouvement interne'!$D:$D,'mouvement interne'!$C:$C,HTetDVDetBD!B13,'mouvement interne'!$F:$F,2)</f>
        <v>0</v>
      </c>
      <c r="L13" s="11">
        <f>E13+IF($B13="",0,SUMIF(achats!$D$2:$D$599,HTetDVDetBD!$B13,achats!J$2:J$599))-IF($B13="",0,SUMIF(ventes!$D$2:$D$563,HTetDVDetBD!$B13,ventes!J$2:J$563))-SUMIFS('mouvement interne'!$D:$D,'mouvement interne'!$C:$C,HTetDVDetBD!B13,'mouvement interne'!$E:$E,3)+SUMIFS('mouvement interne'!$D:$D,'mouvement interne'!$C:$C,HTetDVDetBD!B13,'mouvement interne'!$F:$F,3)</f>
        <v>0</v>
      </c>
      <c r="M13" s="11">
        <f>F13+IF($B13="",0,SUMIF(achats!$D$2:$D$599,HTetDVDetBD!$B13,achats!K$2:K$599))-IF($B13="",0,SUMIF(ventes!$D$2:$D$563,HTetDVDetBD!$B13,ventes!K$2:K$563))-SUMIFS('mouvement interne'!$D:$D,'mouvement interne'!$C:$C,HTetDVDetBD!B13,'mouvement interne'!$E:$E,4)+SUMIFS('mouvement interne'!$D:$D,'mouvement interne'!$C:$C,HTetDVDetBD!B13,'mouvement interne'!$F:$F,4)</f>
        <v>0</v>
      </c>
      <c r="N13" s="11">
        <f t="shared" si="1"/>
        <v>4</v>
      </c>
    </row>
    <row r="14" spans="1:14">
      <c r="A14" s="45"/>
      <c r="B14" s="46" t="str">
        <f>'mes donnees'!K14</f>
        <v>HT-E455K</v>
      </c>
      <c r="C14" s="4">
        <v>3</v>
      </c>
      <c r="D14" s="1"/>
      <c r="E14" s="1"/>
      <c r="F14" s="1"/>
      <c r="G14" s="11">
        <f t="shared" si="0"/>
        <v>3</v>
      </c>
      <c r="H14" s="11">
        <f>IF(B14="",0,SUMIF(achats!$D$2:$D$599,HTetDVDetBD!B14,achats!$E$2:$E$599))</f>
        <v>0</v>
      </c>
      <c r="I14" s="11">
        <f>IF(B14="",0,SUMIF(ventes!$D$2:$D$563,HTetDVDetBD!B14,ventes!$E$2:$E$563))</f>
        <v>0</v>
      </c>
      <c r="J14" s="11">
        <f>C14+IF($B14="",0,SUMIF(achats!$D$2:$D$599,HTetDVDetBD!$B14,achats!H$2:H$599))-IF($B14="",0,SUMIF(ventes!$D$2:$D$563,HTetDVDetBD!$B14,ventes!H$2:H$563))-SUMIFS('mouvement interne'!$D:$D,'mouvement interne'!$C:$C,HTetDVDetBD!B14,'mouvement interne'!$E:$E,1)+SUMIFS('mouvement interne'!$D:$D,'mouvement interne'!$C:$C,HTetDVDetBD!B14,'mouvement interne'!$F:$F,1)</f>
        <v>3</v>
      </c>
      <c r="K14" s="11">
        <f>D14+IF($B14="",0,SUMIF(achats!$D$2:$D$599,HTetDVDetBD!$B14,achats!I$2:I$599))-IF($B14="",0,SUMIF(ventes!$D$2:$D$563,HTetDVDetBD!$B14,ventes!I$2:I$563))-SUMIFS('mouvement interne'!$D:$D,'mouvement interne'!$C:$C,HTetDVDetBD!B14,'mouvement interne'!$E:$E,2)+SUMIFS('mouvement interne'!$D:$D,'mouvement interne'!$C:$C,HTetDVDetBD!B14,'mouvement interne'!$F:$F,2)</f>
        <v>0</v>
      </c>
      <c r="L14" s="11">
        <f>E14+IF($B14="",0,SUMIF(achats!$D$2:$D$599,HTetDVDetBD!$B14,achats!J$2:J$599))-IF($B14="",0,SUMIF(ventes!$D$2:$D$563,HTetDVDetBD!$B14,ventes!J$2:J$563))-SUMIFS('mouvement interne'!$D:$D,'mouvement interne'!$C:$C,HTetDVDetBD!B14,'mouvement interne'!$E:$E,3)+SUMIFS('mouvement interne'!$D:$D,'mouvement interne'!$C:$C,HTetDVDetBD!B14,'mouvement interne'!$F:$F,3)</f>
        <v>0</v>
      </c>
      <c r="M14" s="11">
        <f>F14+IF($B14="",0,SUMIF(achats!$D$2:$D$599,HTetDVDetBD!$B14,achats!K$2:K$599))-IF($B14="",0,SUMIF(ventes!$D$2:$D$563,HTetDVDetBD!$B14,ventes!K$2:K$563))-SUMIFS('mouvement interne'!$D:$D,'mouvement interne'!$C:$C,HTetDVDetBD!B14,'mouvement interne'!$E:$E,4)+SUMIFS('mouvement interne'!$D:$D,'mouvement interne'!$C:$C,HTetDVDetBD!B14,'mouvement interne'!$F:$F,4)</f>
        <v>0</v>
      </c>
      <c r="N14" s="11">
        <f t="shared" si="1"/>
        <v>3</v>
      </c>
    </row>
    <row r="15" spans="1:14">
      <c r="A15" s="45"/>
      <c r="B15" s="46" t="str">
        <f>'mes donnees'!K15</f>
        <v>HT-E3550</v>
      </c>
      <c r="C15" s="4"/>
      <c r="D15" s="1"/>
      <c r="E15" s="1"/>
      <c r="F15" s="1"/>
      <c r="G15" s="11">
        <f t="shared" si="0"/>
        <v>0</v>
      </c>
      <c r="H15" s="11">
        <f>IF(B15="",0,SUMIF(achats!$D$2:$D$599,HTetDVDetBD!B15,achats!$E$2:$E$599))</f>
        <v>0</v>
      </c>
      <c r="I15" s="11">
        <f>IF(B15="",0,SUMIF(ventes!$D$2:$D$563,HTetDVDetBD!B15,ventes!$E$2:$E$563))</f>
        <v>0</v>
      </c>
      <c r="J15" s="11">
        <f>C15+IF($B15="",0,SUMIF(achats!$D$2:$D$599,HTetDVDetBD!$B15,achats!H$2:H$599))-IF($B15="",0,SUMIF(ventes!$D$2:$D$563,HTetDVDetBD!$B15,ventes!H$2:H$563))-SUMIFS('mouvement interne'!$D:$D,'mouvement interne'!$C:$C,HTetDVDetBD!B15,'mouvement interne'!$E:$E,1)+SUMIFS('mouvement interne'!$D:$D,'mouvement interne'!$C:$C,HTetDVDetBD!B15,'mouvement interne'!$F:$F,1)</f>
        <v>0</v>
      </c>
      <c r="K15" s="11">
        <f>D15+IF($B15="",0,SUMIF(achats!$D$2:$D$599,HTetDVDetBD!$B15,achats!I$2:I$599))-IF($B15="",0,SUMIF(ventes!$D$2:$D$563,HTetDVDetBD!$B15,ventes!I$2:I$563))-SUMIFS('mouvement interne'!$D:$D,'mouvement interne'!$C:$C,HTetDVDetBD!B15,'mouvement interne'!$E:$E,2)+SUMIFS('mouvement interne'!$D:$D,'mouvement interne'!$C:$C,HTetDVDetBD!B15,'mouvement interne'!$F:$F,2)</f>
        <v>0</v>
      </c>
      <c r="L15" s="11">
        <f>E15+IF($B15="",0,SUMIF(achats!$D$2:$D$599,HTetDVDetBD!$B15,achats!J$2:J$599))-IF($B15="",0,SUMIF(ventes!$D$2:$D$563,HTetDVDetBD!$B15,ventes!J$2:J$563))-SUMIFS('mouvement interne'!$D:$D,'mouvement interne'!$C:$C,HTetDVDetBD!B15,'mouvement interne'!$E:$E,3)+SUMIFS('mouvement interne'!$D:$D,'mouvement interne'!$C:$C,HTetDVDetBD!B15,'mouvement interne'!$F:$F,3)</f>
        <v>0</v>
      </c>
      <c r="M15" s="11">
        <f>F15+IF($B15="",0,SUMIF(achats!$D$2:$D$599,HTetDVDetBD!$B15,achats!K$2:K$599))-IF($B15="",0,SUMIF(ventes!$D$2:$D$563,HTetDVDetBD!$B15,ventes!K$2:K$563))-SUMIFS('mouvement interne'!$D:$D,'mouvement interne'!$C:$C,HTetDVDetBD!B15,'mouvement interne'!$E:$E,4)+SUMIFS('mouvement interne'!$D:$D,'mouvement interne'!$C:$C,HTetDVDetBD!B15,'mouvement interne'!$F:$F,4)</f>
        <v>0</v>
      </c>
      <c r="N15" s="11">
        <f t="shared" si="1"/>
        <v>0</v>
      </c>
    </row>
    <row r="16" spans="1:14">
      <c r="A16" s="45"/>
      <c r="B16" s="46" t="str">
        <f>'mes donnees'!K16</f>
        <v>HT-E 5550K</v>
      </c>
      <c r="C16" s="4">
        <v>2</v>
      </c>
      <c r="D16" s="1"/>
      <c r="E16" s="1"/>
      <c r="F16" s="1"/>
      <c r="G16" s="11">
        <f t="shared" si="0"/>
        <v>2</v>
      </c>
      <c r="H16" s="11">
        <f>IF(B16="",0,SUMIF(achats!$D$2:$D$599,HTetDVDetBD!B16,achats!$E$2:$E$599))</f>
        <v>0</v>
      </c>
      <c r="I16" s="11">
        <f>IF(B16="",0,SUMIF(ventes!$D$2:$D$563,HTetDVDetBD!B16,ventes!$E$2:$E$563))</f>
        <v>0</v>
      </c>
      <c r="J16" s="11">
        <f>C16+IF($B16="",0,SUMIF(achats!$D$2:$D$599,HTetDVDetBD!$B16,achats!H$2:H$599))-IF($B16="",0,SUMIF(ventes!$D$2:$D$563,HTetDVDetBD!$B16,ventes!H$2:H$563))-SUMIFS('mouvement interne'!$D:$D,'mouvement interne'!$C:$C,HTetDVDetBD!B16,'mouvement interne'!$E:$E,1)+SUMIFS('mouvement interne'!$D:$D,'mouvement interne'!$C:$C,HTetDVDetBD!B16,'mouvement interne'!$F:$F,1)</f>
        <v>2</v>
      </c>
      <c r="K16" s="11">
        <f>D16+IF($B16="",0,SUMIF(achats!$D$2:$D$599,HTetDVDetBD!$B16,achats!I$2:I$599))-IF($B16="",0,SUMIF(ventes!$D$2:$D$563,HTetDVDetBD!$B16,ventes!I$2:I$563))-SUMIFS('mouvement interne'!$D:$D,'mouvement interne'!$C:$C,HTetDVDetBD!B16,'mouvement interne'!$E:$E,2)+SUMIFS('mouvement interne'!$D:$D,'mouvement interne'!$C:$C,HTetDVDetBD!B16,'mouvement interne'!$F:$F,2)</f>
        <v>0</v>
      </c>
      <c r="L16" s="11">
        <f>E16+IF($B16="",0,SUMIF(achats!$D$2:$D$599,HTetDVDetBD!$B16,achats!J$2:J$599))-IF($B16="",0,SUMIF(ventes!$D$2:$D$563,HTetDVDetBD!$B16,ventes!J$2:J$563))-SUMIFS('mouvement interne'!$D:$D,'mouvement interne'!$C:$C,HTetDVDetBD!B16,'mouvement interne'!$E:$E,3)+SUMIFS('mouvement interne'!$D:$D,'mouvement interne'!$C:$C,HTetDVDetBD!B16,'mouvement interne'!$F:$F,3)</f>
        <v>0</v>
      </c>
      <c r="M16" s="11">
        <f>F16+IF($B16="",0,SUMIF(achats!$D$2:$D$599,HTetDVDetBD!$B16,achats!K$2:K$599))-IF($B16="",0,SUMIF(ventes!$D$2:$D$563,HTetDVDetBD!$B16,ventes!K$2:K$563))-SUMIFS('mouvement interne'!$D:$D,'mouvement interne'!$C:$C,HTetDVDetBD!B16,'mouvement interne'!$E:$E,4)+SUMIFS('mouvement interne'!$D:$D,'mouvement interne'!$C:$C,HTetDVDetBD!B16,'mouvement interne'!$F:$F,4)</f>
        <v>0</v>
      </c>
      <c r="N16" s="11">
        <f t="shared" si="1"/>
        <v>2</v>
      </c>
    </row>
    <row r="17" spans="1:14">
      <c r="A17" s="45"/>
      <c r="B17" s="46" t="str">
        <f>'mes donnees'!K17</f>
        <v>HT-E 4550K</v>
      </c>
      <c r="C17" s="4">
        <v>5</v>
      </c>
      <c r="D17" s="1"/>
      <c r="E17" s="1"/>
      <c r="F17" s="1"/>
      <c r="G17" s="11">
        <f t="shared" si="0"/>
        <v>5</v>
      </c>
      <c r="H17" s="11">
        <f>IF(B17="",0,SUMIF(achats!$D$2:$D$599,HTetDVDetBD!B17,achats!$E$2:$E$599))</f>
        <v>0</v>
      </c>
      <c r="I17" s="11">
        <f>IF(B17="",0,SUMIF(ventes!$D$2:$D$563,HTetDVDetBD!B17,ventes!$E$2:$E$563))</f>
        <v>0</v>
      </c>
      <c r="J17" s="11">
        <f>C17+IF($B17="",0,SUMIF(achats!$D$2:$D$599,HTetDVDetBD!$B17,achats!H$2:H$599))-IF($B17="",0,SUMIF(ventes!$D$2:$D$563,HTetDVDetBD!$B17,ventes!H$2:H$563))-SUMIFS('mouvement interne'!$D:$D,'mouvement interne'!$C:$C,HTetDVDetBD!B17,'mouvement interne'!$E:$E,1)+SUMIFS('mouvement interne'!$D:$D,'mouvement interne'!$C:$C,HTetDVDetBD!B17,'mouvement interne'!$F:$F,1)</f>
        <v>5</v>
      </c>
      <c r="K17" s="11">
        <f>D17+IF($B17="",0,SUMIF(achats!$D$2:$D$599,HTetDVDetBD!$B17,achats!I$2:I$599))-IF($B17="",0,SUMIF(ventes!$D$2:$D$563,HTetDVDetBD!$B17,ventes!I$2:I$563))-SUMIFS('mouvement interne'!$D:$D,'mouvement interne'!$C:$C,HTetDVDetBD!B17,'mouvement interne'!$E:$E,2)+SUMIFS('mouvement interne'!$D:$D,'mouvement interne'!$C:$C,HTetDVDetBD!B17,'mouvement interne'!$F:$F,2)</f>
        <v>0</v>
      </c>
      <c r="L17" s="11">
        <f>E17+IF($B17="",0,SUMIF(achats!$D$2:$D$599,HTetDVDetBD!$B17,achats!J$2:J$599))-IF($B17="",0,SUMIF(ventes!$D$2:$D$563,HTetDVDetBD!$B17,ventes!J$2:J$563))-SUMIFS('mouvement interne'!$D:$D,'mouvement interne'!$C:$C,HTetDVDetBD!B17,'mouvement interne'!$E:$E,3)+SUMIFS('mouvement interne'!$D:$D,'mouvement interne'!$C:$C,HTetDVDetBD!B17,'mouvement interne'!$F:$F,3)</f>
        <v>0</v>
      </c>
      <c r="M17" s="11">
        <f>F17+IF($B17="",0,SUMIF(achats!$D$2:$D$599,HTetDVDetBD!$B17,achats!K$2:K$599))-IF($B17="",0,SUMIF(ventes!$D$2:$D$563,HTetDVDetBD!$B17,ventes!K$2:K$563))-SUMIFS('mouvement interne'!$D:$D,'mouvement interne'!$C:$C,HTetDVDetBD!B17,'mouvement interne'!$E:$E,4)+SUMIFS('mouvement interne'!$D:$D,'mouvement interne'!$C:$C,HTetDVDetBD!B17,'mouvement interne'!$F:$F,4)</f>
        <v>0</v>
      </c>
      <c r="N17" s="11">
        <f t="shared" si="1"/>
        <v>5</v>
      </c>
    </row>
    <row r="18" spans="1:14">
      <c r="A18" s="45"/>
      <c r="B18" s="46" t="str">
        <f>'mes donnees'!K18</f>
        <v>HT-ES420K</v>
      </c>
      <c r="C18" s="4">
        <v>8</v>
      </c>
      <c r="D18" s="1"/>
      <c r="E18" s="1"/>
      <c r="F18" s="1"/>
      <c r="G18" s="11">
        <f t="shared" si="0"/>
        <v>8</v>
      </c>
      <c r="H18" s="11">
        <f>IF(B18="",0,SUMIF(achats!$D$2:$D$599,HTetDVDetBD!B18,achats!$E$2:$E$599))</f>
        <v>0</v>
      </c>
      <c r="I18" s="11">
        <f>IF(B18="",0,SUMIF(ventes!$D$2:$D$563,HTetDVDetBD!B18,ventes!$E$2:$E$563))</f>
        <v>0</v>
      </c>
      <c r="J18" s="11">
        <f>C18+IF($B18="",0,SUMIF(achats!$D$2:$D$599,HTetDVDetBD!$B18,achats!H$2:H$599))-IF($B18="",0,SUMIF(ventes!$D$2:$D$563,HTetDVDetBD!$B18,ventes!H$2:H$563))-SUMIFS('mouvement interne'!$D:$D,'mouvement interne'!$C:$C,HTetDVDetBD!B18,'mouvement interne'!$E:$E,1)+SUMIFS('mouvement interne'!$D:$D,'mouvement interne'!$C:$C,HTetDVDetBD!B18,'mouvement interne'!$F:$F,1)</f>
        <v>8</v>
      </c>
      <c r="K18" s="11">
        <f>D18+IF($B18="",0,SUMIF(achats!$D$2:$D$599,HTetDVDetBD!$B18,achats!I$2:I$599))-IF($B18="",0,SUMIF(ventes!$D$2:$D$563,HTetDVDetBD!$B18,ventes!I$2:I$563))-SUMIFS('mouvement interne'!$D:$D,'mouvement interne'!$C:$C,HTetDVDetBD!B18,'mouvement interne'!$E:$E,2)+SUMIFS('mouvement interne'!$D:$D,'mouvement interne'!$C:$C,HTetDVDetBD!B18,'mouvement interne'!$F:$F,2)</f>
        <v>0</v>
      </c>
      <c r="L18" s="11">
        <f>E18+IF($B18="",0,SUMIF(achats!$D$2:$D$599,HTetDVDetBD!$B18,achats!J$2:J$599))-IF($B18="",0,SUMIF(ventes!$D$2:$D$563,HTetDVDetBD!$B18,ventes!J$2:J$563))-SUMIFS('mouvement interne'!$D:$D,'mouvement interne'!$C:$C,HTetDVDetBD!B18,'mouvement interne'!$E:$E,3)+SUMIFS('mouvement interne'!$D:$D,'mouvement interne'!$C:$C,HTetDVDetBD!B18,'mouvement interne'!$F:$F,3)</f>
        <v>0</v>
      </c>
      <c r="M18" s="11">
        <f>F18+IF($B18="",0,SUMIF(achats!$D$2:$D$599,HTetDVDetBD!$B18,achats!K$2:K$599))-IF($B18="",0,SUMIF(ventes!$D$2:$D$563,HTetDVDetBD!$B18,ventes!K$2:K$563))-SUMIFS('mouvement interne'!$D:$D,'mouvement interne'!$C:$C,HTetDVDetBD!B18,'mouvement interne'!$E:$E,4)+SUMIFS('mouvement interne'!$D:$D,'mouvement interne'!$C:$C,HTetDVDetBD!B18,'mouvement interne'!$F:$F,4)</f>
        <v>0</v>
      </c>
      <c r="N18" s="11">
        <f t="shared" si="1"/>
        <v>8</v>
      </c>
    </row>
    <row r="19" spans="1:14">
      <c r="A19" s="45"/>
      <c r="B19" s="46" t="str">
        <f>'mes donnees'!K19</f>
        <v>HT-ES455K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IF(B19="",0,SUMIF(achats!$D$2:$D$599,HTetDVDetBD!B19,achats!$E$2:$E$599))</f>
        <v>0</v>
      </c>
      <c r="I19" s="11">
        <f>IF(B19="",0,SUMIF(ventes!$D$2:$D$563,HTetDVDetBD!B19,ventes!$E$2:$E$563))</f>
        <v>0</v>
      </c>
      <c r="J19" s="11">
        <f>C19+IF($B19="",0,SUMIF(achats!$D$2:$D$599,HTetDVDetBD!$B19,achats!H$2:H$599))-IF($B19="",0,SUMIF(ventes!$D$2:$D$563,HTetDVDetBD!$B19,ventes!H$2:H$563))-SUMIFS('mouvement interne'!$D:$D,'mouvement interne'!$C:$C,HTetDVDetBD!B19,'mouvement interne'!$E:$E,1)+SUMIFS('mouvement interne'!$D:$D,'mouvement interne'!$C:$C,HTetDVDetBD!B19,'mouvement interne'!$F:$F,1)</f>
        <v>5</v>
      </c>
      <c r="K19" s="11">
        <f>D19+IF($B19="",0,SUMIF(achats!$D$2:$D$599,HTetDVDetBD!$B19,achats!I$2:I$599))-IF($B19="",0,SUMIF(ventes!$D$2:$D$563,HTetDVDetBD!$B19,ventes!I$2:I$563))-SUMIFS('mouvement interne'!$D:$D,'mouvement interne'!$C:$C,HTetDVDetBD!B19,'mouvement interne'!$E:$E,2)+SUMIFS('mouvement interne'!$D:$D,'mouvement interne'!$C:$C,HTetDVDetBD!B19,'mouvement interne'!$F:$F,2)</f>
        <v>0</v>
      </c>
      <c r="L19" s="11">
        <f>E19+IF($B19="",0,SUMIF(achats!$D$2:$D$599,HTetDVDetBD!$B19,achats!J$2:J$599))-IF($B19="",0,SUMIF(ventes!$D$2:$D$563,HTetDVDetBD!$B19,ventes!J$2:J$563))-SUMIFS('mouvement interne'!$D:$D,'mouvement interne'!$C:$C,HTetDVDetBD!B19,'mouvement interne'!$E:$E,3)+SUMIFS('mouvement interne'!$D:$D,'mouvement interne'!$C:$C,HTetDVDetBD!B19,'mouvement interne'!$F:$F,3)</f>
        <v>0</v>
      </c>
      <c r="M19" s="11">
        <f>F19+IF($B19="",0,SUMIF(achats!$D$2:$D$599,HTetDVDetBD!$B19,achats!K$2:K$599))-IF($B19="",0,SUMIF(ventes!$D$2:$D$563,HTetDVDetBD!$B19,ventes!K$2:K$563))-SUMIFS('mouvement interne'!$D:$D,'mouvement interne'!$C:$C,HTetDVDetBD!B19,'mouvement interne'!$E:$E,4)+SUMIFS('mouvement interne'!$D:$D,'mouvement interne'!$C:$C,HTetDVDetBD!B19,'mouvement interne'!$F:$F,4)</f>
        <v>0</v>
      </c>
      <c r="N19" s="11">
        <f t="shared" si="1"/>
        <v>5</v>
      </c>
    </row>
    <row r="20" spans="1:14">
      <c r="A20" s="45"/>
      <c r="B20" s="46" t="str">
        <f>'mes donnees'!K20</f>
        <v>DBD BD -P4600</v>
      </c>
      <c r="C20" s="4">
        <v>21</v>
      </c>
      <c r="D20" s="1"/>
      <c r="E20" s="1"/>
      <c r="F20" s="1"/>
      <c r="G20" s="11">
        <f t="shared" si="0"/>
        <v>21</v>
      </c>
      <c r="H20" s="11">
        <f>IF(B20="",0,SUMIF(achats!$D$2:$D$599,HTetDVDetBD!B20,achats!$E$2:$E$599))</f>
        <v>0</v>
      </c>
      <c r="I20" s="11">
        <f>IF(B20="",0,SUMIF(ventes!$D$2:$D$563,HTetDVDetBD!B20,ventes!$E$2:$E$563))</f>
        <v>0</v>
      </c>
      <c r="J20" s="11">
        <f>C20+IF($B20="",0,SUMIF(achats!$D$2:$D$599,HTetDVDetBD!$B20,achats!H$2:H$599))-IF($B20="",0,SUMIF(ventes!$D$2:$D$563,HTetDVDetBD!$B20,ventes!H$2:H$563))-SUMIFS('mouvement interne'!$D:$D,'mouvement interne'!$C:$C,HTetDVDetBD!B20,'mouvement interne'!$E:$E,1)+SUMIFS('mouvement interne'!$D:$D,'mouvement interne'!$C:$C,HTetDVDetBD!B20,'mouvement interne'!$F:$F,1)</f>
        <v>21</v>
      </c>
      <c r="K20" s="11">
        <f>D20+IF($B20="",0,SUMIF(achats!$D$2:$D$599,HTetDVDetBD!$B20,achats!I$2:I$599))-IF($B20="",0,SUMIF(ventes!$D$2:$D$563,HTetDVDetBD!$B20,ventes!I$2:I$563))-SUMIFS('mouvement interne'!$D:$D,'mouvement interne'!$C:$C,HTetDVDetBD!B20,'mouvement interne'!$E:$E,2)+SUMIFS('mouvement interne'!$D:$D,'mouvement interne'!$C:$C,HTetDVDetBD!B20,'mouvement interne'!$F:$F,2)</f>
        <v>0</v>
      </c>
      <c r="L20" s="11">
        <f>E20+IF($B20="",0,SUMIF(achats!$D$2:$D$599,HTetDVDetBD!$B20,achats!J$2:J$599))-IF($B20="",0,SUMIF(ventes!$D$2:$D$563,HTetDVDetBD!$B20,ventes!J$2:J$563))-SUMIFS('mouvement interne'!$D:$D,'mouvement interne'!$C:$C,HTetDVDetBD!B20,'mouvement interne'!$E:$E,3)+SUMIFS('mouvement interne'!$D:$D,'mouvement interne'!$C:$C,HTetDVDetBD!B20,'mouvement interne'!$F:$F,3)</f>
        <v>0</v>
      </c>
      <c r="M20" s="11">
        <f>F20+IF($B20="",0,SUMIF(achats!$D$2:$D$599,HTetDVDetBD!$B20,achats!K$2:K$599))-IF($B20="",0,SUMIF(ventes!$D$2:$D$563,HTetDVDetBD!$B20,ventes!K$2:K$563))-SUMIFS('mouvement interne'!$D:$D,'mouvement interne'!$C:$C,HTetDVDetBD!B20,'mouvement interne'!$E:$E,4)+SUMIFS('mouvement interne'!$D:$D,'mouvement interne'!$C:$C,HTetDVDetBD!B20,'mouvement interne'!$F:$F,4)</f>
        <v>0</v>
      </c>
      <c r="N20" s="11">
        <f t="shared" si="1"/>
        <v>21</v>
      </c>
    </row>
    <row r="21" spans="1:14">
      <c r="A21" s="45"/>
      <c r="B21" s="46" t="str">
        <f>'mes donnees'!K21</f>
        <v>DVD BD -P1600</v>
      </c>
      <c r="C21" s="4">
        <v>3</v>
      </c>
      <c r="D21" s="1"/>
      <c r="E21" s="1"/>
      <c r="F21" s="1"/>
      <c r="G21" s="11">
        <f t="shared" si="0"/>
        <v>3</v>
      </c>
      <c r="H21" s="11">
        <f>IF(B21="",0,SUMIF(achats!$D$2:$D$599,HTetDVDetBD!B21,achats!$E$2:$E$599))</f>
        <v>0</v>
      </c>
      <c r="I21" s="11">
        <f>IF(B21="",0,SUMIF(ventes!$D$2:$D$563,HTetDVDetBD!B21,ventes!$E$2:$E$563))</f>
        <v>0</v>
      </c>
      <c r="J21" s="11">
        <f>C21+IF($B21="",0,SUMIF(achats!$D$2:$D$599,HTetDVDetBD!$B21,achats!H$2:H$599))-IF($B21="",0,SUMIF(ventes!$D$2:$D$563,HTetDVDetBD!$B21,ventes!H$2:H$563))-SUMIFS('mouvement interne'!$D:$D,'mouvement interne'!$C:$C,HTetDVDetBD!B21,'mouvement interne'!$E:$E,1)+SUMIFS('mouvement interne'!$D:$D,'mouvement interne'!$C:$C,HTetDVDetBD!B21,'mouvement interne'!$F:$F,1)</f>
        <v>3</v>
      </c>
      <c r="K21" s="11">
        <f>D21+IF($B21="",0,SUMIF(achats!$D$2:$D$599,HTetDVDetBD!$B21,achats!I$2:I$599))-IF($B21="",0,SUMIF(ventes!$D$2:$D$563,HTetDVDetBD!$B21,ventes!I$2:I$563))-SUMIFS('mouvement interne'!$D:$D,'mouvement interne'!$C:$C,HTetDVDetBD!B21,'mouvement interne'!$E:$E,2)+SUMIFS('mouvement interne'!$D:$D,'mouvement interne'!$C:$C,HTetDVDetBD!B21,'mouvement interne'!$F:$F,2)</f>
        <v>0</v>
      </c>
      <c r="L21" s="11">
        <f>E21+IF($B21="",0,SUMIF(achats!$D$2:$D$599,HTetDVDetBD!$B21,achats!J$2:J$599))-IF($B21="",0,SUMIF(ventes!$D$2:$D$563,HTetDVDetBD!$B21,ventes!J$2:J$563))-SUMIFS('mouvement interne'!$D:$D,'mouvement interne'!$C:$C,HTetDVDetBD!B21,'mouvement interne'!$E:$E,3)+SUMIFS('mouvement interne'!$D:$D,'mouvement interne'!$C:$C,HTetDVDetBD!B21,'mouvement interne'!$F:$F,3)</f>
        <v>0</v>
      </c>
      <c r="M21" s="11">
        <f>F21+IF($B21="",0,SUMIF(achats!$D$2:$D$599,HTetDVDetBD!$B21,achats!K$2:K$599))-IF($B21="",0,SUMIF(ventes!$D$2:$D$563,HTetDVDetBD!$B21,ventes!K$2:K$563))-SUMIFS('mouvement interne'!$D:$D,'mouvement interne'!$C:$C,HTetDVDetBD!B21,'mouvement interne'!$E:$E,4)+SUMIFS('mouvement interne'!$D:$D,'mouvement interne'!$C:$C,HTetDVDetBD!B21,'mouvement interne'!$F:$F,4)</f>
        <v>0</v>
      </c>
      <c r="N21" s="11">
        <f t="shared" si="1"/>
        <v>3</v>
      </c>
    </row>
    <row r="22" spans="1:14">
      <c r="A22" s="45"/>
      <c r="B22" s="46" t="str">
        <f>'mes donnees'!K22</f>
        <v>DVD-E360</v>
      </c>
      <c r="C22" s="4">
        <v>50</v>
      </c>
      <c r="D22" s="1"/>
      <c r="E22" s="1"/>
      <c r="F22" s="1"/>
      <c r="G22" s="11">
        <f t="shared" si="0"/>
        <v>50</v>
      </c>
      <c r="H22" s="11">
        <f>IF(B22="",0,SUMIF(achats!$D$2:$D$599,HTetDVDetBD!B22,achats!$E$2:$E$599))</f>
        <v>0</v>
      </c>
      <c r="I22" s="11">
        <f>IF(B22="",0,SUMIF(ventes!$D$2:$D$563,HTetDVDetBD!B22,ventes!$E$2:$E$563))</f>
        <v>12</v>
      </c>
      <c r="J22" s="11">
        <f>C22+IF($B22="",0,SUMIF(achats!$D$2:$D$599,HTetDVDetBD!$B22,achats!H$2:H$599))-IF($B22="",0,SUMIF(ventes!$D$2:$D$563,HTetDVDetBD!$B22,ventes!H$2:H$563))-SUMIFS('mouvement interne'!$D:$D,'mouvement interne'!$C:$C,HTetDVDetBD!B22,'mouvement interne'!$E:$E,1)+SUMIFS('mouvement interne'!$D:$D,'mouvement interne'!$C:$C,HTetDVDetBD!B22,'mouvement interne'!$F:$F,1)</f>
        <v>38</v>
      </c>
      <c r="K22" s="11">
        <f>D22+IF($B22="",0,SUMIF(achats!$D$2:$D$599,HTetDVDetBD!$B22,achats!I$2:I$599))-IF($B22="",0,SUMIF(ventes!$D$2:$D$563,HTetDVDetBD!$B22,ventes!I$2:I$563))-SUMIFS('mouvement interne'!$D:$D,'mouvement interne'!$C:$C,HTetDVDetBD!B22,'mouvement interne'!$E:$E,2)+SUMIFS('mouvement interne'!$D:$D,'mouvement interne'!$C:$C,HTetDVDetBD!B22,'mouvement interne'!$F:$F,2)</f>
        <v>0</v>
      </c>
      <c r="L22" s="11">
        <f>E22+IF($B22="",0,SUMIF(achats!$D$2:$D$599,HTetDVDetBD!$B22,achats!J$2:J$599))-IF($B22="",0,SUMIF(ventes!$D$2:$D$563,HTetDVDetBD!$B22,ventes!J$2:J$563))-SUMIFS('mouvement interne'!$D:$D,'mouvement interne'!$C:$C,HTetDVDetBD!B22,'mouvement interne'!$E:$E,3)+SUMIFS('mouvement interne'!$D:$D,'mouvement interne'!$C:$C,HTetDVDetBD!B22,'mouvement interne'!$F:$F,3)</f>
        <v>0</v>
      </c>
      <c r="M22" s="11">
        <f>F22+IF($B22="",0,SUMIF(achats!$D$2:$D$599,HTetDVDetBD!$B22,achats!K$2:K$599))-IF($B22="",0,SUMIF(ventes!$D$2:$D$563,HTetDVDetBD!$B22,ventes!K$2:K$563))-SUMIFS('mouvement interne'!$D:$D,'mouvement interne'!$C:$C,HTetDVDetBD!B22,'mouvement interne'!$E:$E,4)+SUMIFS('mouvement interne'!$D:$D,'mouvement interne'!$C:$C,HTetDVDetBD!B22,'mouvement interne'!$F:$F,4)</f>
        <v>0</v>
      </c>
      <c r="N22" s="11">
        <f t="shared" si="1"/>
        <v>38</v>
      </c>
    </row>
    <row r="23" spans="1:14">
      <c r="A23" s="45"/>
      <c r="B23" s="46" t="str">
        <f>'mes donnees'!K23</f>
        <v>BD- ES 6000</v>
      </c>
      <c r="C23" s="4">
        <v>1</v>
      </c>
      <c r="D23" s="1"/>
      <c r="E23" s="1"/>
      <c r="F23" s="1"/>
      <c r="G23" s="11">
        <f t="shared" si="0"/>
        <v>1</v>
      </c>
      <c r="H23" s="11">
        <f>IF(B23="",0,SUMIF(achats!$D$2:$D$599,HTetDVDetBD!B23,achats!$E$2:$E$599))</f>
        <v>0</v>
      </c>
      <c r="I23" s="11">
        <f>IF(B23="",0,SUMIF(ventes!$D$2:$D$563,HTetDVDetBD!B23,ventes!$E$2:$E$563))</f>
        <v>0</v>
      </c>
      <c r="J23" s="11">
        <f>C23+IF($B23="",0,SUMIF(achats!$D$2:$D$599,HTetDVDetBD!$B23,achats!H$2:H$599))-IF($B23="",0,SUMIF(ventes!$D$2:$D$563,HTetDVDetBD!$B23,ventes!H$2:H$563))-SUMIFS('mouvement interne'!$D:$D,'mouvement interne'!$C:$C,HTetDVDetBD!B23,'mouvement interne'!$E:$E,1)+SUMIFS('mouvement interne'!$D:$D,'mouvement interne'!$C:$C,HTetDVDetBD!B23,'mouvement interne'!$F:$F,1)</f>
        <v>1</v>
      </c>
      <c r="K23" s="11">
        <f>D23+IF($B23="",0,SUMIF(achats!$D$2:$D$599,HTetDVDetBD!$B23,achats!I$2:I$599))-IF($B23="",0,SUMIF(ventes!$D$2:$D$563,HTetDVDetBD!$B23,ventes!I$2:I$563))-SUMIFS('mouvement interne'!$D:$D,'mouvement interne'!$C:$C,HTetDVDetBD!B23,'mouvement interne'!$E:$E,2)+SUMIFS('mouvement interne'!$D:$D,'mouvement interne'!$C:$C,HTetDVDetBD!B23,'mouvement interne'!$F:$F,2)</f>
        <v>0</v>
      </c>
      <c r="L23" s="11">
        <f>E23+IF($B23="",0,SUMIF(achats!$D$2:$D$599,HTetDVDetBD!$B23,achats!J$2:J$599))-IF($B23="",0,SUMIF(ventes!$D$2:$D$563,HTetDVDetBD!$B23,ventes!J$2:J$563))-SUMIFS('mouvement interne'!$D:$D,'mouvement interne'!$C:$C,HTetDVDetBD!B23,'mouvement interne'!$E:$E,3)+SUMIFS('mouvement interne'!$D:$D,'mouvement interne'!$C:$C,HTetDVDetBD!B23,'mouvement interne'!$F:$F,3)</f>
        <v>0</v>
      </c>
      <c r="M23" s="11">
        <f>F23+IF($B23="",0,SUMIF(achats!$D$2:$D$599,HTetDVDetBD!$B23,achats!K$2:K$599))-IF($B23="",0,SUMIF(ventes!$D$2:$D$563,HTetDVDetBD!$B23,ventes!K$2:K$563))-SUMIFS('mouvement interne'!$D:$D,'mouvement interne'!$C:$C,HTetDVDetBD!B23,'mouvement interne'!$E:$E,4)+SUMIFS('mouvement interne'!$D:$D,'mouvement interne'!$C:$C,HTetDVDetBD!B23,'mouvement interne'!$F:$F,4)</f>
        <v>0</v>
      </c>
      <c r="N23" s="11">
        <f t="shared" si="1"/>
        <v>1</v>
      </c>
    </row>
    <row r="24" spans="1:14">
      <c r="A24" s="45"/>
      <c r="B24" s="46" t="str">
        <f>'mes donnees'!K24</f>
        <v>BD-E 5500</v>
      </c>
      <c r="C24" s="4">
        <v>1</v>
      </c>
      <c r="D24" s="1"/>
      <c r="E24" s="1"/>
      <c r="F24" s="1"/>
      <c r="G24" s="11">
        <f t="shared" si="0"/>
        <v>1</v>
      </c>
      <c r="H24" s="11">
        <f>IF(B24="",0,SUMIF(achats!$D$2:$D$599,HTetDVDetBD!B24,achats!$E$2:$E$599))</f>
        <v>0</v>
      </c>
      <c r="I24" s="11">
        <f>IF(B24="",0,SUMIF(ventes!$D$2:$D$563,HTetDVDetBD!B24,ventes!$E$2:$E$563))</f>
        <v>0</v>
      </c>
      <c r="J24" s="11">
        <f>C24+IF($B24="",0,SUMIF(achats!$D$2:$D$599,HTetDVDetBD!$B24,achats!H$2:H$599))-IF($B24="",0,SUMIF(ventes!$D$2:$D$563,HTetDVDetBD!$B24,ventes!H$2:H$563))-SUMIFS('mouvement interne'!$D:$D,'mouvement interne'!$C:$C,HTetDVDetBD!B24,'mouvement interne'!$E:$E,1)+SUMIFS('mouvement interne'!$D:$D,'mouvement interne'!$C:$C,HTetDVDetBD!B24,'mouvement interne'!$F:$F,1)</f>
        <v>1</v>
      </c>
      <c r="K24" s="11">
        <f>D24+IF($B24="",0,SUMIF(achats!$D$2:$D$599,HTetDVDetBD!$B24,achats!I$2:I$599))-IF($B24="",0,SUMIF(ventes!$D$2:$D$563,HTetDVDetBD!$B24,ventes!I$2:I$563))-SUMIFS('mouvement interne'!$D:$D,'mouvement interne'!$C:$C,HTetDVDetBD!B24,'mouvement interne'!$E:$E,2)+SUMIFS('mouvement interne'!$D:$D,'mouvement interne'!$C:$C,HTetDVDetBD!B24,'mouvement interne'!$F:$F,2)</f>
        <v>0</v>
      </c>
      <c r="L24" s="11">
        <f>E24+IF($B24="",0,SUMIF(achats!$D$2:$D$599,HTetDVDetBD!$B24,achats!J$2:J$599))-IF($B24="",0,SUMIF(ventes!$D$2:$D$563,HTetDVDetBD!$B24,ventes!J$2:J$563))-SUMIFS('mouvement interne'!$D:$D,'mouvement interne'!$C:$C,HTetDVDetBD!B24,'mouvement interne'!$E:$E,3)+SUMIFS('mouvement interne'!$D:$D,'mouvement interne'!$C:$C,HTetDVDetBD!B24,'mouvement interne'!$F:$F,3)</f>
        <v>0</v>
      </c>
      <c r="M24" s="11">
        <f>F24+IF($B24="",0,SUMIF(achats!$D$2:$D$599,HTetDVDetBD!$B24,achats!K$2:K$599))-IF($B24="",0,SUMIF(ventes!$D$2:$D$563,HTetDVDetBD!$B24,ventes!K$2:K$563))-SUMIFS('mouvement interne'!$D:$D,'mouvement interne'!$C:$C,HTetDVDetBD!B24,'mouvement interne'!$E:$E,4)+SUMIFS('mouvement interne'!$D:$D,'mouvement interne'!$C:$C,HTetDVDetBD!B24,'mouvement interne'!$F:$F,4)</f>
        <v>0</v>
      </c>
      <c r="N24" s="11">
        <f t="shared" si="1"/>
        <v>1</v>
      </c>
    </row>
    <row r="25" spans="1:14">
      <c r="A25" s="45"/>
      <c r="B25" s="46" t="str">
        <f>'mes donnees'!K25</f>
        <v>MM-E330 D /SJ</v>
      </c>
      <c r="C25" s="4">
        <v>5</v>
      </c>
      <c r="D25" s="1"/>
      <c r="E25" s="1"/>
      <c r="F25" s="1"/>
      <c r="G25" s="11">
        <f t="shared" si="0"/>
        <v>5</v>
      </c>
      <c r="H25" s="11">
        <f>IF(B25="",0,SUMIF(achats!$D$2:$D$599,HTetDVDetBD!B25,achats!$E$2:$E$599))</f>
        <v>0</v>
      </c>
      <c r="I25" s="11">
        <f>IF(B25="",0,SUMIF(ventes!$D$2:$D$563,HTetDVDetBD!B25,ventes!$E$2:$E$563))</f>
        <v>0</v>
      </c>
      <c r="J25" s="11">
        <f>C25+IF($B25="",0,SUMIF(achats!$D$2:$D$599,HTetDVDetBD!$B25,achats!H$2:H$599))-IF($B25="",0,SUMIF(ventes!$D$2:$D$563,HTetDVDetBD!$B25,ventes!H$2:H$563))-SUMIFS('mouvement interne'!$D:$D,'mouvement interne'!$C:$C,HTetDVDetBD!B25,'mouvement interne'!$E:$E,1)+SUMIFS('mouvement interne'!$D:$D,'mouvement interne'!$C:$C,HTetDVDetBD!B25,'mouvement interne'!$F:$F,1)</f>
        <v>5</v>
      </c>
      <c r="K25" s="11">
        <f>D25+IF($B25="",0,SUMIF(achats!$D$2:$D$599,HTetDVDetBD!$B25,achats!I$2:I$599))-IF($B25="",0,SUMIF(ventes!$D$2:$D$563,HTetDVDetBD!$B25,ventes!I$2:I$563))-SUMIFS('mouvement interne'!$D:$D,'mouvement interne'!$C:$C,HTetDVDetBD!B25,'mouvement interne'!$E:$E,2)+SUMIFS('mouvement interne'!$D:$D,'mouvement interne'!$C:$C,HTetDVDetBD!B25,'mouvement interne'!$F:$F,2)</f>
        <v>0</v>
      </c>
      <c r="L25" s="11">
        <f>E25+IF($B25="",0,SUMIF(achats!$D$2:$D$599,HTetDVDetBD!$B25,achats!J$2:J$599))-IF($B25="",0,SUMIF(ventes!$D$2:$D$563,HTetDVDetBD!$B25,ventes!J$2:J$563))-SUMIFS('mouvement interne'!$D:$D,'mouvement interne'!$C:$C,HTetDVDetBD!B25,'mouvement interne'!$E:$E,3)+SUMIFS('mouvement interne'!$D:$D,'mouvement interne'!$C:$C,HTetDVDetBD!B25,'mouvement interne'!$F:$F,3)</f>
        <v>0</v>
      </c>
      <c r="M25" s="11">
        <f>F25+IF($B25="",0,SUMIF(achats!$D$2:$D$599,HTetDVDetBD!$B25,achats!K$2:K$599))-IF($B25="",0,SUMIF(ventes!$D$2:$D$563,HTetDVDetBD!$B25,ventes!K$2:K$563))-SUMIFS('mouvement interne'!$D:$D,'mouvement interne'!$C:$C,HTetDVDetBD!B25,'mouvement interne'!$E:$E,4)+SUMIFS('mouvement interne'!$D:$D,'mouvement interne'!$C:$C,HTetDVDetBD!B25,'mouvement interne'!$F:$F,4)</f>
        <v>0</v>
      </c>
      <c r="N25" s="11">
        <f t="shared" si="1"/>
        <v>5</v>
      </c>
    </row>
    <row r="26" spans="1:14">
      <c r="A26" s="45"/>
      <c r="B26" s="46" t="str">
        <f>'mes donnees'!K26</f>
        <v>DA -F 560</v>
      </c>
      <c r="C26" s="4">
        <v>2</v>
      </c>
      <c r="D26" s="1"/>
      <c r="E26" s="1"/>
      <c r="F26" s="1"/>
      <c r="G26" s="11">
        <f t="shared" si="0"/>
        <v>2</v>
      </c>
      <c r="H26" s="11">
        <f>IF(B26="",0,SUMIF(achats!$D$2:$D$599,HTetDVDetBD!B26,achats!$E$2:$E$599))</f>
        <v>0</v>
      </c>
      <c r="I26" s="11">
        <f>IF(B26="",0,SUMIF(ventes!$D$2:$D$563,HTetDVDetBD!B26,ventes!$E$2:$E$563))</f>
        <v>0</v>
      </c>
      <c r="J26" s="11">
        <f>C26+IF($B26="",0,SUMIF(achats!$D$2:$D$599,HTetDVDetBD!$B26,achats!H$2:H$599))-IF($B26="",0,SUMIF(ventes!$D$2:$D$563,HTetDVDetBD!$B26,ventes!H$2:H$563))-SUMIFS('mouvement interne'!$D:$D,'mouvement interne'!$C:$C,HTetDVDetBD!B26,'mouvement interne'!$E:$E,1)+SUMIFS('mouvement interne'!$D:$D,'mouvement interne'!$C:$C,HTetDVDetBD!B26,'mouvement interne'!$F:$F,1)</f>
        <v>2</v>
      </c>
      <c r="K26" s="11">
        <f>D26+IF($B26="",0,SUMIF(achats!$D$2:$D$599,HTetDVDetBD!$B26,achats!I$2:I$599))-IF($B26="",0,SUMIF(ventes!$D$2:$D$563,HTetDVDetBD!$B26,ventes!I$2:I$563))-SUMIFS('mouvement interne'!$D:$D,'mouvement interne'!$C:$C,HTetDVDetBD!B26,'mouvement interne'!$E:$E,2)+SUMIFS('mouvement interne'!$D:$D,'mouvement interne'!$C:$C,HTetDVDetBD!B26,'mouvement interne'!$F:$F,2)</f>
        <v>0</v>
      </c>
      <c r="L26" s="11">
        <f>E26+IF($B26="",0,SUMIF(achats!$D$2:$D$599,HTetDVDetBD!$B26,achats!J$2:J$599))-IF($B26="",0,SUMIF(ventes!$D$2:$D$563,HTetDVDetBD!$B26,ventes!J$2:J$563))-SUMIFS('mouvement interne'!$D:$D,'mouvement interne'!$C:$C,HTetDVDetBD!B26,'mouvement interne'!$E:$E,3)+SUMIFS('mouvement interne'!$D:$D,'mouvement interne'!$C:$C,HTetDVDetBD!B26,'mouvement interne'!$F:$F,3)</f>
        <v>0</v>
      </c>
      <c r="M26" s="11">
        <f>F26+IF($B26="",0,SUMIF(achats!$D$2:$D$599,HTetDVDetBD!$B26,achats!K$2:K$599))-IF($B26="",0,SUMIF(ventes!$D$2:$D$563,HTetDVDetBD!$B26,ventes!K$2:K$563))-SUMIFS('mouvement interne'!$D:$D,'mouvement interne'!$C:$C,HTetDVDetBD!B26,'mouvement interne'!$E:$E,4)+SUMIFS('mouvement interne'!$D:$D,'mouvement interne'!$C:$C,HTetDVDetBD!B26,'mouvement interne'!$F:$F,4)</f>
        <v>0</v>
      </c>
      <c r="N26" s="11">
        <f t="shared" si="1"/>
        <v>2</v>
      </c>
    </row>
    <row r="27" spans="1:14">
      <c r="A27" s="93"/>
      <c r="B27" s="94">
        <f>'mes donnees'!K27</f>
        <v>0</v>
      </c>
      <c r="C27" s="60"/>
      <c r="D27" s="58"/>
      <c r="E27" s="58"/>
      <c r="F27" s="58"/>
      <c r="G27" s="63">
        <f>SUM(C27:F27)</f>
        <v>0</v>
      </c>
      <c r="H27" s="63">
        <f>IF(B27="",0,SUMIF(achats!$D$2:$D$599,HTetDVDetBD!B27,achats!$E$2:$E$599))</f>
        <v>0</v>
      </c>
      <c r="I27" s="63">
        <f>IF(B27="",0,SUMIF(ventes!$D$2:$D$563,HTetDVDetBD!B27,ventes!$E$2:$E$563))</f>
        <v>0</v>
      </c>
      <c r="J27" s="63">
        <f>C27+IF($B27="",0,SUMIF(achats!$D$2:$D$599,HTetDVDetBD!$B27,achats!H$2:H$599))-IF($B27="",0,SUMIF(ventes!$D$2:$D$563,HTetDVDetBD!$B27,ventes!H$2:H$563))-SUMIFS('mouvement interne'!$D:$D,'mouvement interne'!$C:$C,HTetDVDetBD!B27,'mouvement interne'!$E:$E,1)+SUMIFS('mouvement interne'!$D:$D,'mouvement interne'!$C:$C,HTetDVDetBD!B27,'mouvement interne'!$F:$F,1)</f>
        <v>0</v>
      </c>
      <c r="K27" s="63">
        <f>D27+IF($B27="",0,SUMIF(achats!$D$2:$D$599,HTetDVDetBD!$B27,achats!I$2:I$599))-IF($B27="",0,SUMIF(ventes!$D$2:$D$563,HTetDVDetBD!$B27,ventes!I$2:I$563))-SUMIFS('mouvement interne'!$D:$D,'mouvement interne'!$C:$C,HTetDVDetBD!B27,'mouvement interne'!$E:$E,2)+SUMIFS('mouvement interne'!$D:$D,'mouvement interne'!$C:$C,HTetDVDetBD!B27,'mouvement interne'!$F:$F,2)</f>
        <v>0</v>
      </c>
      <c r="L27" s="63">
        <f>E27+IF($B27="",0,SUMIF(achats!$D$2:$D$599,HTetDVDetBD!$B27,achats!J$2:J$599))-IF($B27="",0,SUMIF(ventes!$D$2:$D$563,HTetDVDetBD!$B27,ventes!J$2:J$563))-SUMIFS('mouvement interne'!$D:$D,'mouvement interne'!$C:$C,HTetDVDetBD!B27,'mouvement interne'!$E:$E,3)+SUMIFS('mouvement interne'!$D:$D,'mouvement interne'!$C:$C,HTetDVDetBD!B27,'mouvement interne'!$F:$F,3)</f>
        <v>0</v>
      </c>
      <c r="M27" s="63">
        <f>F27+IF($B27="",0,SUMIF(achats!$D$2:$D$599,HTetDVDetBD!$B27,achats!K$2:K$599))-IF($B27="",0,SUMIF(ventes!$D$2:$D$563,HTetDVDetBD!$B27,ventes!K$2:K$563))-SUMIFS('mouvement interne'!$D:$D,'mouvement interne'!$C:$C,HTetDVDetBD!B27,'mouvement interne'!$E:$E,4)+SUMIFS('mouvement interne'!$D:$D,'mouvement interne'!$C:$C,HTetDVDetBD!B27,'mouvement interne'!$F:$F,4)</f>
        <v>0</v>
      </c>
      <c r="N27" s="63">
        <f>SUM(J27:M27)</f>
        <v>0</v>
      </c>
    </row>
  </sheetData>
  <conditionalFormatting sqref="I2:I27">
    <cfRule type="expression" dxfId="181" priority="5">
      <formula>I2=0</formula>
    </cfRule>
  </conditionalFormatting>
  <conditionalFormatting sqref="B2:B27">
    <cfRule type="duplicateValues" dxfId="180" priority="7"/>
  </conditionalFormatting>
  <conditionalFormatting sqref="J2:N27">
    <cfRule type="cellIs" dxfId="179" priority="1" operator="lessThan">
      <formula>0</formula>
    </cfRule>
    <cfRule type="cellIs" dxfId="17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O19"/>
  <sheetViews>
    <sheetView workbookViewId="0">
      <pane xSplit="3180" topLeftCell="I1"/>
      <selection activeCell="B1" sqref="B1:N1"/>
      <selection pane="topRight" activeCell="O24" sqref="O24"/>
    </sheetView>
  </sheetViews>
  <sheetFormatPr baseColWidth="10" defaultRowHeight="15"/>
  <cols>
    <col min="1" max="1" width="10.28515625" customWidth="1"/>
    <col min="2" max="2" width="16.28515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>
      <c r="A1" s="38" t="s">
        <v>265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9"/>
      <c r="B2" s="3" t="str">
        <f>'mes donnees'!N2</f>
        <v>AM180G</v>
      </c>
      <c r="C2" s="4">
        <v>15</v>
      </c>
      <c r="D2" s="1"/>
      <c r="E2" s="1"/>
      <c r="F2" s="1"/>
      <c r="G2" s="11">
        <f>SUM(C2:F2)</f>
        <v>15</v>
      </c>
      <c r="H2" s="11">
        <f>IF(B2="",0,SUMIF(achats!$D$2:$D$599,TABLES!B2,achats!$E$2:$E$599))</f>
        <v>0</v>
      </c>
      <c r="I2" s="11">
        <f>IF(B2="",0,SUMIF(ventes!$D$2:$D$563,TABLES!B2,ventes!$E$2:$E$563))</f>
        <v>0</v>
      </c>
      <c r="J2" s="11">
        <f>C2+IF($B2="",0,SUMIF(achats!$D$2:$D$599,TABLES!$B2,achats!H$2:H$599))-IF($B2="",0,SUMIF(ventes!$D$2:$D$563,TABLES!$B2,ventes!H$2:H$563))-SUMIFS('mouvement interne'!$D:$D,'mouvement interne'!$C:$C,TABLES!B2,'mouvement interne'!$E:$E,1)+SUMIFS('mouvement interne'!$D:$D,'mouvement interne'!$C:$C,TABLES!B2,'mouvement interne'!$F:$F,1)</f>
        <v>15</v>
      </c>
      <c r="K2" s="11">
        <f>D2+IF($B2="",0,SUMIF(achats!$D$2:$D$599,TABLES!$B2,achats!I$2:I$599))-IF($B2="",0,SUMIF(ventes!$D$2:$D$563,TABLES!$B2,ventes!I$2:I$563))-SUMIFS('mouvement interne'!$D:$D,'mouvement interne'!$C:$C,TABLES!B2,'mouvement interne'!$E:$E,2)+SUMIFS('mouvement interne'!$D:$D,'mouvement interne'!$C:$C,TABLES!B2,'mouvement interne'!$F:$F,2)</f>
        <v>0</v>
      </c>
      <c r="L2" s="11">
        <f>E2+IF($B2="",0,SUMIF(achats!$D$2:$D$599,TABLES!$B2,achats!J$2:J$599))-IF($B2="",0,SUMIF(ventes!$D$2:$D$563,TABLES!$B2,ventes!J$2:J$563))-SUMIFS('mouvement interne'!$D:$D,'mouvement interne'!$C:$C,TABLES!B2,'mouvement interne'!$E:$E,3)+SUMIFS('mouvement interne'!$D:$D,'mouvement interne'!$C:$C,TABLES!B2,'mouvement interne'!$F:$F,3)</f>
        <v>0</v>
      </c>
      <c r="M2" s="11">
        <f>F2+IF($B2="",0,SUMIF(achats!$D$2:$D$599,TABLES!$B2,achats!K$2:K$599))-IF($B2="",0,SUMIF(ventes!$D$2:$D$563,TABLES!$B2,ventes!K$2:K$563))-SUMIFS('mouvement interne'!$D:$D,'mouvement interne'!$C:$C,TABLES!B2,'mouvement interne'!$E:$E,4)+SUMIFS('mouvement interne'!$D:$D,'mouvement interne'!$C:$C,TABLES!B2,'mouvement interne'!$F:$F,4)</f>
        <v>0</v>
      </c>
      <c r="N2" s="11">
        <f>SUM(J2:M2)</f>
        <v>15</v>
      </c>
    </row>
    <row r="3" spans="1:15">
      <c r="A3" s="9"/>
      <c r="B3" s="3" t="str">
        <f>'mes donnees'!N3</f>
        <v>AM181G    (2 pcs  )</v>
      </c>
      <c r="C3" s="4">
        <v>47</v>
      </c>
      <c r="D3" s="1"/>
      <c r="E3" s="1"/>
      <c r="F3" s="1"/>
      <c r="G3" s="11">
        <f t="shared" ref="G3:G16" si="0">SUM(C3:F3)</f>
        <v>47</v>
      </c>
      <c r="H3" s="11">
        <f>IF(B3="",0,SUMIF(achats!$D$2:$D$599,TABLES!B3,achats!$E$2:$E$599))</f>
        <v>0</v>
      </c>
      <c r="I3" s="11">
        <f>IF(B3="",0,SUMIF(ventes!$D$2:$D$563,TABLES!B3,ventes!$E$2:$E$563))</f>
        <v>0</v>
      </c>
      <c r="J3" s="11">
        <f>C3+IF($B3="",0,SUMIF(achats!$D$2:$D$599,TABLES!$B3,achats!H$2:H$599))-IF($B3="",0,SUMIF(ventes!$D$2:$D$563,TABLES!$B3,ventes!H$2:H$563))-SUMIFS('mouvement interne'!$D:$D,'mouvement interne'!$C:$C,TABLES!B3,'mouvement interne'!$E:$E,1)+SUMIFS('mouvement interne'!$D:$D,'mouvement interne'!$C:$C,TABLES!B3,'mouvement interne'!$F:$F,1)</f>
        <v>47</v>
      </c>
      <c r="K3" s="11">
        <f>D3+IF($B3="",0,SUMIF(achats!$D$2:$D$599,TABLES!$B3,achats!I$2:I$599))-IF($B3="",0,SUMIF(ventes!$D$2:$D$563,TABLES!$B3,ventes!I$2:I$563))-SUMIFS('mouvement interne'!$D:$D,'mouvement interne'!$C:$C,TABLES!B3,'mouvement interne'!$E:$E,2)+SUMIFS('mouvement interne'!$D:$D,'mouvement interne'!$C:$C,TABLES!B3,'mouvement interne'!$F:$F,2)</f>
        <v>0</v>
      </c>
      <c r="L3" s="11">
        <f>E3+IF($B3="",0,SUMIF(achats!$D$2:$D$599,TABLES!$B3,achats!J$2:J$599))-IF($B3="",0,SUMIF(ventes!$D$2:$D$563,TABLES!$B3,ventes!J$2:J$563))-SUMIFS('mouvement interne'!$D:$D,'mouvement interne'!$C:$C,TABLES!B3,'mouvement interne'!$E:$E,3)+SUMIFS('mouvement interne'!$D:$D,'mouvement interne'!$C:$C,TABLES!B3,'mouvement interne'!$F:$F,3)</f>
        <v>0</v>
      </c>
      <c r="M3" s="11">
        <f>F3+IF($B3="",0,SUMIF(achats!$D$2:$D$599,TABLES!$B3,achats!K$2:K$599))-IF($B3="",0,SUMIF(ventes!$D$2:$D$563,TABLES!$B3,ventes!K$2:K$563))-SUMIFS('mouvement interne'!$D:$D,'mouvement interne'!$C:$C,TABLES!B3,'mouvement interne'!$E:$E,4)+SUMIFS('mouvement interne'!$D:$D,'mouvement interne'!$C:$C,TABLES!B3,'mouvement interne'!$F:$F,4)</f>
        <v>0</v>
      </c>
      <c r="N3" s="11">
        <f t="shared" ref="N3:N16" si="1">SUM(J3:M3)</f>
        <v>47</v>
      </c>
    </row>
    <row r="4" spans="1:15">
      <c r="A4" s="9"/>
      <c r="B4" s="3" t="str">
        <f>'mes donnees'!N4</f>
        <v>AM61G</v>
      </c>
      <c r="C4" s="4">
        <v>47</v>
      </c>
      <c r="D4" s="1"/>
      <c r="E4" s="1"/>
      <c r="F4" s="1"/>
      <c r="G4" s="11">
        <f t="shared" si="0"/>
        <v>47</v>
      </c>
      <c r="H4" s="11">
        <f>IF(B4="",0,SUMIF(achats!$D$2:$D$599,TABLES!B4,achats!$E$2:$E$599))</f>
        <v>0</v>
      </c>
      <c r="I4" s="11">
        <f>IF(B4="",0,SUMIF(ventes!$D$2:$D$563,TABLES!B4,ventes!$E$2:$E$563))</f>
        <v>0</v>
      </c>
      <c r="J4" s="11">
        <f>C4+IF($B4="",0,SUMIF(achats!$D$2:$D$599,TABLES!$B4,achats!H$2:H$599))-IF($B4="",0,SUMIF(ventes!$D$2:$D$563,TABLES!$B4,ventes!H$2:H$563))-SUMIFS('mouvement interne'!$D:$D,'mouvement interne'!$C:$C,TABLES!B4,'mouvement interne'!$E:$E,1)+SUMIFS('mouvement interne'!$D:$D,'mouvement interne'!$C:$C,TABLES!B4,'mouvement interne'!$F:$F,1)</f>
        <v>47</v>
      </c>
      <c r="K4" s="11">
        <f>D4+IF($B4="",0,SUMIF(achats!$D$2:$D$599,TABLES!$B4,achats!I$2:I$599))-IF($B4="",0,SUMIF(ventes!$D$2:$D$563,TABLES!$B4,ventes!I$2:I$563))-SUMIFS('mouvement interne'!$D:$D,'mouvement interne'!$C:$C,TABLES!B4,'mouvement interne'!$E:$E,2)+SUMIFS('mouvement interne'!$D:$D,'mouvement interne'!$C:$C,TABLES!B4,'mouvement interne'!$F:$F,2)</f>
        <v>0</v>
      </c>
      <c r="L4" s="11">
        <f>E4+IF($B4="",0,SUMIF(achats!$D$2:$D$599,TABLES!$B4,achats!J$2:J$599))-IF($B4="",0,SUMIF(ventes!$D$2:$D$563,TABLES!$B4,ventes!J$2:J$563))-SUMIFS('mouvement interne'!$D:$D,'mouvement interne'!$C:$C,TABLES!B4,'mouvement interne'!$E:$E,3)+SUMIFS('mouvement interne'!$D:$D,'mouvement interne'!$C:$C,TABLES!B4,'mouvement interne'!$F:$F,3)</f>
        <v>0</v>
      </c>
      <c r="M4" s="11">
        <f>F4+IF($B4="",0,SUMIF(achats!$D$2:$D$599,TABLES!$B4,achats!K$2:K$599))-IF($B4="",0,SUMIF(ventes!$D$2:$D$563,TABLES!$B4,ventes!K$2:K$563))-SUMIFS('mouvement interne'!$D:$D,'mouvement interne'!$C:$C,TABLES!B4,'mouvement interne'!$E:$E,4)+SUMIFS('mouvement interne'!$D:$D,'mouvement interne'!$C:$C,TABLES!B4,'mouvement interne'!$F:$F,4)</f>
        <v>0</v>
      </c>
      <c r="N4" s="11">
        <f t="shared" si="1"/>
        <v>47</v>
      </c>
    </row>
    <row r="5" spans="1:15">
      <c r="A5" s="9"/>
      <c r="B5" s="3" t="str">
        <f>'mes donnees'!N5</f>
        <v>AM7000G  (2 pcs  )</v>
      </c>
      <c r="C5" s="4">
        <v>36</v>
      </c>
      <c r="D5" s="1"/>
      <c r="E5" s="1"/>
      <c r="F5" s="1"/>
      <c r="G5" s="11">
        <f t="shared" si="0"/>
        <v>36</v>
      </c>
      <c r="H5" s="11">
        <f>IF(B5="",0,SUMIF(achats!$D$2:$D$599,TABLES!B5,achats!$E$2:$E$599))</f>
        <v>0</v>
      </c>
      <c r="I5" s="11">
        <f>IF(B5="",0,SUMIF(ventes!$D$2:$D$563,TABLES!B5,ventes!$E$2:$E$563))</f>
        <v>3</v>
      </c>
      <c r="J5" s="11">
        <f>C5+IF($B5="",0,SUMIF(achats!$D$2:$D$599,TABLES!$B5,achats!H$2:H$599))-IF($B5="",0,SUMIF(ventes!$D$2:$D$563,TABLES!$B5,ventes!H$2:H$563))-SUMIFS('mouvement interne'!$D:$D,'mouvement interne'!$C:$C,TABLES!B5,'mouvement interne'!$E:$E,1)+SUMIFS('mouvement interne'!$D:$D,'mouvement interne'!$C:$C,TABLES!B5,'mouvement interne'!$F:$F,1)</f>
        <v>33</v>
      </c>
      <c r="K5" s="11">
        <f>D5+IF($B5="",0,SUMIF(achats!$D$2:$D$599,TABLES!$B5,achats!I$2:I$599))-IF($B5="",0,SUMIF(ventes!$D$2:$D$563,TABLES!$B5,ventes!I$2:I$563))-SUMIFS('mouvement interne'!$D:$D,'mouvement interne'!$C:$C,TABLES!B5,'mouvement interne'!$E:$E,2)+SUMIFS('mouvement interne'!$D:$D,'mouvement interne'!$C:$C,TABLES!B5,'mouvement interne'!$F:$F,2)</f>
        <v>0</v>
      </c>
      <c r="L5" s="11">
        <f>E5+IF($B5="",0,SUMIF(achats!$D$2:$D$599,TABLES!$B5,achats!J$2:J$599))-IF($B5="",0,SUMIF(ventes!$D$2:$D$563,TABLES!$B5,ventes!J$2:J$563))-SUMIFS('mouvement interne'!$D:$D,'mouvement interne'!$C:$C,TABLES!B5,'mouvement interne'!$E:$E,3)+SUMIFS('mouvement interne'!$D:$D,'mouvement interne'!$C:$C,TABLES!B5,'mouvement interne'!$F:$F,3)</f>
        <v>0</v>
      </c>
      <c r="M5" s="11">
        <f>F5+IF($B5="",0,SUMIF(achats!$D$2:$D$599,TABLES!$B5,achats!K$2:K$599))-IF($B5="",0,SUMIF(ventes!$D$2:$D$563,TABLES!$B5,ventes!K$2:K$563))-SUMIFS('mouvement interne'!$D:$D,'mouvement interne'!$C:$C,TABLES!B5,'mouvement interne'!$E:$E,4)+SUMIFS('mouvement interne'!$D:$D,'mouvement interne'!$C:$C,TABLES!B5,'mouvement interne'!$F:$F,4)</f>
        <v>0</v>
      </c>
      <c r="N5" s="11">
        <f t="shared" si="1"/>
        <v>33</v>
      </c>
    </row>
    <row r="6" spans="1:15">
      <c r="A6" s="9"/>
      <c r="B6" s="3" t="str">
        <f>'mes donnees'!N6</f>
        <v>AM70G      (2 pcs  )</v>
      </c>
      <c r="C6" s="4">
        <v>47</v>
      </c>
      <c r="D6" s="1"/>
      <c r="E6" s="1"/>
      <c r="F6" s="1"/>
      <c r="G6" s="11">
        <f t="shared" si="0"/>
        <v>47</v>
      </c>
      <c r="H6" s="11">
        <f>IF(B6="",0,SUMIF(achats!$D$2:$D$599,TABLES!B6,achats!$E$2:$E$599))</f>
        <v>0</v>
      </c>
      <c r="I6" s="11">
        <f>IF(B6="",0,SUMIF(ventes!$D$2:$D$563,TABLES!B6,ventes!$E$2:$E$563))</f>
        <v>1</v>
      </c>
      <c r="J6" s="11">
        <f>C6+IF($B6="",0,SUMIF(achats!$D$2:$D$599,TABLES!$B6,achats!H$2:H$599))-IF($B6="",0,SUMIF(ventes!$D$2:$D$563,TABLES!$B6,ventes!H$2:H$563))-SUMIFS('mouvement interne'!$D:$D,'mouvement interne'!$C:$C,TABLES!B6,'mouvement interne'!$E:$E,1)+SUMIFS('mouvement interne'!$D:$D,'mouvement interne'!$C:$C,TABLES!B6,'mouvement interne'!$F:$F,1)</f>
        <v>46</v>
      </c>
      <c r="K6" s="11">
        <f>D6+IF($B6="",0,SUMIF(achats!$D$2:$D$599,TABLES!$B6,achats!I$2:I$599))-IF($B6="",0,SUMIF(ventes!$D$2:$D$563,TABLES!$B6,ventes!I$2:I$563))-SUMIFS('mouvement interne'!$D:$D,'mouvement interne'!$C:$C,TABLES!B6,'mouvement interne'!$E:$E,2)+SUMIFS('mouvement interne'!$D:$D,'mouvement interne'!$C:$C,TABLES!B6,'mouvement interne'!$F:$F,2)</f>
        <v>0</v>
      </c>
      <c r="L6" s="11">
        <f>E6+IF($B6="",0,SUMIF(achats!$D$2:$D$599,TABLES!$B6,achats!J$2:J$599))-IF($B6="",0,SUMIF(ventes!$D$2:$D$563,TABLES!$B6,ventes!J$2:J$563))-SUMIFS('mouvement interne'!$D:$D,'mouvement interne'!$C:$C,TABLES!B6,'mouvement interne'!$E:$E,3)+SUMIFS('mouvement interne'!$D:$D,'mouvement interne'!$C:$C,TABLES!B6,'mouvement interne'!$F:$F,3)</f>
        <v>0</v>
      </c>
      <c r="M6" s="11">
        <f>F6+IF($B6="",0,SUMIF(achats!$D$2:$D$599,TABLES!$B6,achats!K$2:K$599))-IF($B6="",0,SUMIF(ventes!$D$2:$D$563,TABLES!$B6,ventes!K$2:K$563))-SUMIFS('mouvement interne'!$D:$D,'mouvement interne'!$C:$C,TABLES!B6,'mouvement interne'!$E:$E,4)+SUMIFS('mouvement interne'!$D:$D,'mouvement interne'!$C:$C,TABLES!B6,'mouvement interne'!$F:$F,4)</f>
        <v>0</v>
      </c>
      <c r="N6" s="11">
        <f t="shared" si="1"/>
        <v>46</v>
      </c>
    </row>
    <row r="7" spans="1:15">
      <c r="A7" s="9"/>
      <c r="B7" s="3" t="str">
        <f>'mes donnees'!N7</f>
        <v>C15              (2 pcs  )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IF(B7="",0,SUMIF(achats!$D$2:$D$599,TABLES!B7,achats!$E$2:$E$599))</f>
        <v>0</v>
      </c>
      <c r="I7" s="11">
        <f>IF(B7="",0,SUMIF(ventes!$D$2:$D$563,TABLES!B7,ventes!$E$2:$E$563))</f>
        <v>0</v>
      </c>
      <c r="J7" s="11">
        <f>C7+IF($B7="",0,SUMIF(achats!$D$2:$D$599,TABLES!$B7,achats!H$2:H$599))-IF($B7="",0,SUMIF(ventes!$D$2:$D$563,TABLES!$B7,ventes!H$2:H$563))-SUMIFS('mouvement interne'!$D:$D,'mouvement interne'!$C:$C,TABLES!B7,'mouvement interne'!$E:$E,1)+SUMIFS('mouvement interne'!$D:$D,'mouvement interne'!$C:$C,TABLES!B7,'mouvement interne'!$F:$F,1)</f>
        <v>6</v>
      </c>
      <c r="K7" s="11">
        <f>D7+IF($B7="",0,SUMIF(achats!$D$2:$D$599,TABLES!$B7,achats!I$2:I$599))-IF($B7="",0,SUMIF(ventes!$D$2:$D$563,TABLES!$B7,ventes!I$2:I$563))-SUMIFS('mouvement interne'!$D:$D,'mouvement interne'!$C:$C,TABLES!B7,'mouvement interne'!$E:$E,2)+SUMIFS('mouvement interne'!$D:$D,'mouvement interne'!$C:$C,TABLES!B7,'mouvement interne'!$F:$F,2)</f>
        <v>0</v>
      </c>
      <c r="L7" s="11">
        <f>E7+IF($B7="",0,SUMIF(achats!$D$2:$D$599,TABLES!$B7,achats!J$2:J$599))-IF($B7="",0,SUMIF(ventes!$D$2:$D$563,TABLES!$B7,ventes!J$2:J$563))-SUMIFS('mouvement interne'!$D:$D,'mouvement interne'!$C:$C,TABLES!B7,'mouvement interne'!$E:$E,3)+SUMIFS('mouvement interne'!$D:$D,'mouvement interne'!$C:$C,TABLES!B7,'mouvement interne'!$F:$F,3)</f>
        <v>0</v>
      </c>
      <c r="M7" s="11">
        <f>F7+IF($B7="",0,SUMIF(achats!$D$2:$D$599,TABLES!$B7,achats!K$2:K$599))-IF($B7="",0,SUMIF(ventes!$D$2:$D$563,TABLES!$B7,ventes!K$2:K$563))-SUMIFS('mouvement interne'!$D:$D,'mouvement interne'!$C:$C,TABLES!B7,'mouvement interne'!$E:$E,4)+SUMIFS('mouvement interne'!$D:$D,'mouvement interne'!$C:$C,TABLES!B7,'mouvement interne'!$F:$F,4)</f>
        <v>0</v>
      </c>
      <c r="N7" s="11">
        <f t="shared" si="1"/>
        <v>6</v>
      </c>
    </row>
    <row r="8" spans="1:15">
      <c r="A8" s="9"/>
      <c r="B8" s="3" t="str">
        <f>'mes donnees'!N8</f>
        <v>C19</v>
      </c>
      <c r="C8" s="4"/>
      <c r="D8" s="1"/>
      <c r="E8" s="1"/>
      <c r="F8" s="1"/>
      <c r="G8" s="11">
        <f t="shared" si="0"/>
        <v>0</v>
      </c>
      <c r="H8" s="11">
        <f>IF(B8="",0,SUMIF(achats!$D$2:$D$599,TABLES!B8,achats!$E$2:$E$599))</f>
        <v>0</v>
      </c>
      <c r="I8" s="11">
        <f>IF(B8="",0,SUMIF(ventes!$D$2:$D$563,TABLES!B8,ventes!$E$2:$E$563))</f>
        <v>0</v>
      </c>
      <c r="J8" s="11">
        <f>C8+IF($B8="",0,SUMIF(achats!$D$2:$D$599,TABLES!$B8,achats!H$2:H$599))-IF($B8="",0,SUMIF(ventes!$D$2:$D$563,TABLES!$B8,ventes!H$2:H$563))-SUMIFS('mouvement interne'!$D:$D,'mouvement interne'!$C:$C,TABLES!B8,'mouvement interne'!$E:$E,1)+SUMIFS('mouvement interne'!$D:$D,'mouvement interne'!$C:$C,TABLES!B8,'mouvement interne'!$F:$F,1)</f>
        <v>0</v>
      </c>
      <c r="K8" s="11">
        <f>D8+IF($B8="",0,SUMIF(achats!$D$2:$D$599,TABLES!$B8,achats!I$2:I$599))-IF($B8="",0,SUMIF(ventes!$D$2:$D$563,TABLES!$B8,ventes!I$2:I$563))-SUMIFS('mouvement interne'!$D:$D,'mouvement interne'!$C:$C,TABLES!B8,'mouvement interne'!$E:$E,2)+SUMIFS('mouvement interne'!$D:$D,'mouvement interne'!$C:$C,TABLES!B8,'mouvement interne'!$F:$F,2)</f>
        <v>0</v>
      </c>
      <c r="L8" s="11">
        <f>E8+IF($B8="",0,SUMIF(achats!$D$2:$D$599,TABLES!$B8,achats!J$2:J$599))-IF($B8="",0,SUMIF(ventes!$D$2:$D$563,TABLES!$B8,ventes!J$2:J$563))-SUMIFS('mouvement interne'!$D:$D,'mouvement interne'!$C:$C,TABLES!B8,'mouvement interne'!$E:$E,3)+SUMIFS('mouvement interne'!$D:$D,'mouvement interne'!$C:$C,TABLES!B8,'mouvement interne'!$F:$F,3)</f>
        <v>0</v>
      </c>
      <c r="M8" s="11">
        <f>F8+IF($B8="",0,SUMIF(achats!$D$2:$D$599,TABLES!$B8,achats!K$2:K$599))-IF($B8="",0,SUMIF(ventes!$D$2:$D$563,TABLES!$B8,ventes!K$2:K$563))-SUMIFS('mouvement interne'!$D:$D,'mouvement interne'!$C:$C,TABLES!B8,'mouvement interne'!$E:$E,4)+SUMIFS('mouvement interne'!$D:$D,'mouvement interne'!$C:$C,TABLES!B8,'mouvement interne'!$F:$F,4)</f>
        <v>0</v>
      </c>
      <c r="N8" s="11">
        <f t="shared" si="1"/>
        <v>0</v>
      </c>
    </row>
    <row r="9" spans="1:15">
      <c r="A9" s="9"/>
      <c r="B9" s="3" t="str">
        <f>'mes donnees'!N9</f>
        <v>N1000</v>
      </c>
      <c r="C9" s="4">
        <v>2</v>
      </c>
      <c r="D9" s="1"/>
      <c r="E9" s="1"/>
      <c r="F9" s="1"/>
      <c r="G9" s="11">
        <f t="shared" si="0"/>
        <v>2</v>
      </c>
      <c r="H9" s="11">
        <f>IF(B9="",0,SUMIF(achats!$D$2:$D$599,TABLES!B9,achats!$E$2:$E$599))</f>
        <v>0</v>
      </c>
      <c r="I9" s="11">
        <f>IF(B9="",0,SUMIF(ventes!$D$2:$D$563,TABLES!B9,ventes!$E$2:$E$563))</f>
        <v>0</v>
      </c>
      <c r="J9" s="11">
        <f>C9+IF($B9="",0,SUMIF(achats!$D$2:$D$599,TABLES!$B9,achats!H$2:H$599))-IF($B9="",0,SUMIF(ventes!$D$2:$D$563,TABLES!$B9,ventes!H$2:H$563))-SUMIFS('mouvement interne'!$D:$D,'mouvement interne'!$C:$C,TABLES!B9,'mouvement interne'!$E:$E,1)+SUMIFS('mouvement interne'!$D:$D,'mouvement interne'!$C:$C,TABLES!B9,'mouvement interne'!$F:$F,1)</f>
        <v>2</v>
      </c>
      <c r="K9" s="11">
        <f>D9+IF($B9="",0,SUMIF(achats!$D$2:$D$599,TABLES!$B9,achats!I$2:I$599))-IF($B9="",0,SUMIF(ventes!$D$2:$D$563,TABLES!$B9,ventes!I$2:I$563))-SUMIFS('mouvement interne'!$D:$D,'mouvement interne'!$C:$C,TABLES!B9,'mouvement interne'!$E:$E,2)+SUMIFS('mouvement interne'!$D:$D,'mouvement interne'!$C:$C,TABLES!B9,'mouvement interne'!$F:$F,2)</f>
        <v>0</v>
      </c>
      <c r="L9" s="11">
        <f>E9+IF($B9="",0,SUMIF(achats!$D$2:$D$599,TABLES!$B9,achats!J$2:J$599))-IF($B9="",0,SUMIF(ventes!$D$2:$D$563,TABLES!$B9,ventes!J$2:J$563))-SUMIFS('mouvement interne'!$D:$D,'mouvement interne'!$C:$C,TABLES!B9,'mouvement interne'!$E:$E,3)+SUMIFS('mouvement interne'!$D:$D,'mouvement interne'!$C:$C,TABLES!B9,'mouvement interne'!$F:$F,3)</f>
        <v>0</v>
      </c>
      <c r="M9" s="11">
        <f>F9+IF($B9="",0,SUMIF(achats!$D$2:$D$599,TABLES!$B9,achats!K$2:K$599))-IF($B9="",0,SUMIF(ventes!$D$2:$D$563,TABLES!$B9,ventes!K$2:K$563))-SUMIFS('mouvement interne'!$D:$D,'mouvement interne'!$C:$C,TABLES!B9,'mouvement interne'!$E:$E,4)+SUMIFS('mouvement interne'!$D:$D,'mouvement interne'!$C:$C,TABLES!B9,'mouvement interne'!$F:$F,4)</f>
        <v>0</v>
      </c>
      <c r="N9" s="11">
        <f t="shared" si="1"/>
        <v>2</v>
      </c>
    </row>
    <row r="10" spans="1:15">
      <c r="A10" s="9"/>
      <c r="B10" s="3" t="str">
        <f>'mes donnees'!N10</f>
        <v>SN1110     (2 pcs  )</v>
      </c>
      <c r="C10" s="4">
        <v>5</v>
      </c>
      <c r="D10" s="1"/>
      <c r="E10" s="1">
        <v>46</v>
      </c>
      <c r="F10" s="1"/>
      <c r="G10" s="11">
        <f t="shared" si="0"/>
        <v>51</v>
      </c>
      <c r="H10" s="11">
        <f>IF(B10="",0,SUMIF(achats!$D$2:$D$599,TABLES!B10,achats!$E$2:$E$599))</f>
        <v>0</v>
      </c>
      <c r="I10" s="11">
        <f>IF(B10="",0,SUMIF(ventes!$D$2:$D$563,TABLES!B10,ventes!$E$2:$E$563))</f>
        <v>3</v>
      </c>
      <c r="J10" s="11">
        <f>C10+IF($B10="",0,SUMIF(achats!$D$2:$D$599,TABLES!$B10,achats!H$2:H$599))-IF($B10="",0,SUMIF(ventes!$D$2:$D$563,TABLES!$B10,ventes!H$2:H$563))-SUMIFS('mouvement interne'!$D:$D,'mouvement interne'!$C:$C,TABLES!B10,'mouvement interne'!$E:$E,1)+SUMIFS('mouvement interne'!$D:$D,'mouvement interne'!$C:$C,TABLES!B10,'mouvement interne'!$F:$F,1)</f>
        <v>6</v>
      </c>
      <c r="K10" s="11">
        <f>D10+IF($B10="",0,SUMIF(achats!$D$2:$D$599,TABLES!$B10,achats!I$2:I$599))-IF($B10="",0,SUMIF(ventes!$D$2:$D$563,TABLES!$B10,ventes!I$2:I$563))-SUMIFS('mouvement interne'!$D:$D,'mouvement interne'!$C:$C,TABLES!B10,'mouvement interne'!$E:$E,2)+SUMIFS('mouvement interne'!$D:$D,'mouvement interne'!$C:$C,TABLES!B10,'mouvement interne'!$F:$F,2)</f>
        <v>0</v>
      </c>
      <c r="L10" s="11">
        <f>E10+IF($B10="",0,SUMIF(achats!$D$2:$D$599,TABLES!$B10,achats!J$2:J$599))-IF($B10="",0,SUMIF(ventes!$D$2:$D$563,TABLES!$B10,ventes!J$2:J$563))-SUMIFS('mouvement interne'!$D:$D,'mouvement interne'!$C:$C,TABLES!B10,'mouvement interne'!$E:$E,3)+SUMIFS('mouvement interne'!$D:$D,'mouvement interne'!$C:$C,TABLES!B10,'mouvement interne'!$F:$F,3)</f>
        <v>42</v>
      </c>
      <c r="M10" s="11">
        <f>F10+IF($B10="",0,SUMIF(achats!$D$2:$D$599,TABLES!$B10,achats!K$2:K$599))-IF($B10="",0,SUMIF(ventes!$D$2:$D$563,TABLES!$B10,ventes!K$2:K$563))-SUMIFS('mouvement interne'!$D:$D,'mouvement interne'!$C:$C,TABLES!B10,'mouvement interne'!$E:$E,4)+SUMIFS('mouvement interne'!$D:$D,'mouvement interne'!$C:$C,TABLES!B10,'mouvement interne'!$F:$F,4)</f>
        <v>0</v>
      </c>
      <c r="N10" s="11">
        <f t="shared" si="1"/>
        <v>48</v>
      </c>
    </row>
    <row r="11" spans="1:15">
      <c r="A11" s="9"/>
      <c r="B11" s="3" t="str">
        <f>'mes donnees'!N11</f>
        <v>SN1120     (2 pcs  )</v>
      </c>
      <c r="C11" s="4">
        <v>6</v>
      </c>
      <c r="D11" s="1"/>
      <c r="E11" s="1">
        <v>59</v>
      </c>
      <c r="F11" s="1"/>
      <c r="G11" s="11">
        <f t="shared" si="0"/>
        <v>65</v>
      </c>
      <c r="H11" s="11">
        <f>IF(B11="",0,SUMIF(achats!$D$2:$D$599,TABLES!B11,achats!$E$2:$E$599))</f>
        <v>0</v>
      </c>
      <c r="I11" s="11">
        <f>IF(B11="",0,SUMIF(ventes!$D$2:$D$563,TABLES!B11,ventes!$E$2:$E$563))</f>
        <v>0</v>
      </c>
      <c r="J11" s="11">
        <f>C11+IF($B11="",0,SUMIF(achats!$D$2:$D$599,TABLES!$B11,achats!H$2:H$599))-IF($B11="",0,SUMIF(ventes!$D$2:$D$563,TABLES!$B11,ventes!H$2:H$563))-SUMIFS('mouvement interne'!$D:$D,'mouvement interne'!$C:$C,TABLES!B11,'mouvement interne'!$E:$E,1)+SUMIFS('mouvement interne'!$D:$D,'mouvement interne'!$C:$C,TABLES!B11,'mouvement interne'!$F:$F,1)</f>
        <v>6</v>
      </c>
      <c r="K11" s="11">
        <f>D11+IF($B11="",0,SUMIF(achats!$D$2:$D$599,TABLES!$B11,achats!I$2:I$599))-IF($B11="",0,SUMIF(ventes!$D$2:$D$563,TABLES!$B11,ventes!I$2:I$563))-SUMIFS('mouvement interne'!$D:$D,'mouvement interne'!$C:$C,TABLES!B11,'mouvement interne'!$E:$E,2)+SUMIFS('mouvement interne'!$D:$D,'mouvement interne'!$C:$C,TABLES!B11,'mouvement interne'!$F:$F,2)</f>
        <v>0</v>
      </c>
      <c r="L11" s="11">
        <f>E11+IF($B11="",0,SUMIF(achats!$D$2:$D$599,TABLES!$B11,achats!J$2:J$599))-IF($B11="",0,SUMIF(ventes!$D$2:$D$563,TABLES!$B11,ventes!J$2:J$563))-SUMIFS('mouvement interne'!$D:$D,'mouvement interne'!$C:$C,TABLES!B11,'mouvement interne'!$E:$E,3)+SUMIFS('mouvement interne'!$D:$D,'mouvement interne'!$C:$C,TABLES!B11,'mouvement interne'!$F:$F,3)</f>
        <v>59</v>
      </c>
      <c r="M11" s="11">
        <f>F11+IF($B11="",0,SUMIF(achats!$D$2:$D$599,TABLES!$B11,achats!K$2:K$599))-IF($B11="",0,SUMIF(ventes!$D$2:$D$563,TABLES!$B11,ventes!K$2:K$563))-SUMIFS('mouvement interne'!$D:$D,'mouvement interne'!$C:$C,TABLES!B11,'mouvement interne'!$E:$E,4)+SUMIFS('mouvement interne'!$D:$D,'mouvement interne'!$C:$C,TABLES!B11,'mouvement interne'!$F:$F,4)</f>
        <v>0</v>
      </c>
      <c r="N11" s="11">
        <f t="shared" si="1"/>
        <v>65</v>
      </c>
    </row>
    <row r="12" spans="1:15">
      <c r="A12" s="9"/>
      <c r="B12" s="3" t="str">
        <f>'mes donnees'!N12</f>
        <v>SN1130     (2 pcs  )</v>
      </c>
      <c r="C12" s="4">
        <v>10</v>
      </c>
      <c r="D12" s="1"/>
      <c r="E12" s="1">
        <v>2</v>
      </c>
      <c r="F12" s="1"/>
      <c r="G12" s="11">
        <f t="shared" si="0"/>
        <v>12</v>
      </c>
      <c r="H12" s="11">
        <f>IF(B12="",0,SUMIF(achats!$D$2:$D$599,TABLES!B12,achats!$E$2:$E$599))</f>
        <v>0</v>
      </c>
      <c r="I12" s="11">
        <f>IF(B12="",0,SUMIF(ventes!$D$2:$D$563,TABLES!B12,ventes!$E$2:$E$563))</f>
        <v>0</v>
      </c>
      <c r="J12" s="11">
        <f>C12+IF($B12="",0,SUMIF(achats!$D$2:$D$599,TABLES!$B12,achats!H$2:H$599))-IF($B12="",0,SUMIF(ventes!$D$2:$D$563,TABLES!$B12,ventes!H$2:H$563))-SUMIFS('mouvement interne'!$D:$D,'mouvement interne'!$C:$C,TABLES!B12,'mouvement interne'!$E:$E,1)+SUMIFS('mouvement interne'!$D:$D,'mouvement interne'!$C:$C,TABLES!B12,'mouvement interne'!$F:$F,1)</f>
        <v>10</v>
      </c>
      <c r="K12" s="11">
        <f>D12+IF($B12="",0,SUMIF(achats!$D$2:$D$599,TABLES!$B12,achats!I$2:I$599))-IF($B12="",0,SUMIF(ventes!$D$2:$D$563,TABLES!$B12,ventes!I$2:I$563))-SUMIFS('mouvement interne'!$D:$D,'mouvement interne'!$C:$C,TABLES!B12,'mouvement interne'!$E:$E,2)+SUMIFS('mouvement interne'!$D:$D,'mouvement interne'!$C:$C,TABLES!B12,'mouvement interne'!$F:$F,2)</f>
        <v>0</v>
      </c>
      <c r="L12" s="11">
        <f>E12+IF($B12="",0,SUMIF(achats!$D$2:$D$599,TABLES!$B12,achats!J$2:J$599))-IF($B12="",0,SUMIF(ventes!$D$2:$D$563,TABLES!$B12,ventes!J$2:J$563))-SUMIFS('mouvement interne'!$D:$D,'mouvement interne'!$C:$C,TABLES!B12,'mouvement interne'!$E:$E,3)+SUMIFS('mouvement interne'!$D:$D,'mouvement interne'!$C:$C,TABLES!B12,'mouvement interne'!$F:$F,3)</f>
        <v>2</v>
      </c>
      <c r="M12" s="11">
        <f>F12+IF($B12="",0,SUMIF(achats!$D$2:$D$599,TABLES!$B12,achats!K$2:K$599))-IF($B12="",0,SUMIF(ventes!$D$2:$D$563,TABLES!$B12,ventes!K$2:K$563))-SUMIFS('mouvement interne'!$D:$D,'mouvement interne'!$C:$C,TABLES!B12,'mouvement interne'!$E:$E,4)+SUMIFS('mouvement interne'!$D:$D,'mouvement interne'!$C:$C,TABLES!B12,'mouvement interne'!$F:$F,4)</f>
        <v>0</v>
      </c>
      <c r="N12" s="11">
        <f t="shared" si="1"/>
        <v>12</v>
      </c>
    </row>
    <row r="13" spans="1:15">
      <c r="A13" s="9"/>
      <c r="B13" s="3" t="str">
        <f>'mes donnees'!N13</f>
        <v>W10-BB</v>
      </c>
      <c r="C13" s="4">
        <v>9</v>
      </c>
      <c r="D13" s="1"/>
      <c r="E13" s="1">
        <v>3</v>
      </c>
      <c r="F13" s="1"/>
      <c r="G13" s="11">
        <f t="shared" si="0"/>
        <v>12</v>
      </c>
      <c r="H13" s="11">
        <f>IF(B13="",0,SUMIF(achats!$D$2:$D$599,TABLES!B13,achats!$E$2:$E$599))</f>
        <v>0</v>
      </c>
      <c r="I13" s="11">
        <f>IF(B13="",0,SUMIF(ventes!$D$2:$D$563,TABLES!B13,ventes!$E$2:$E$563))</f>
        <v>0</v>
      </c>
      <c r="J13" s="11">
        <f>C13+IF($B13="",0,SUMIF(achats!$D$2:$D$599,TABLES!$B13,achats!H$2:H$599))-IF($B13="",0,SUMIF(ventes!$D$2:$D$563,TABLES!$B13,ventes!H$2:H$563))-SUMIFS('mouvement interne'!$D:$D,'mouvement interne'!$C:$C,TABLES!B13,'mouvement interne'!$E:$E,1)+SUMIFS('mouvement interne'!$D:$D,'mouvement interne'!$C:$C,TABLES!B13,'mouvement interne'!$F:$F,1)</f>
        <v>9</v>
      </c>
      <c r="K13" s="11">
        <f>D13+IF($B13="",0,SUMIF(achats!$D$2:$D$599,TABLES!$B13,achats!I$2:I$599))-IF($B13="",0,SUMIF(ventes!$D$2:$D$563,TABLES!$B13,ventes!I$2:I$563))-SUMIFS('mouvement interne'!$D:$D,'mouvement interne'!$C:$C,TABLES!B13,'mouvement interne'!$E:$E,2)+SUMIFS('mouvement interne'!$D:$D,'mouvement interne'!$C:$C,TABLES!B13,'mouvement interne'!$F:$F,2)</f>
        <v>0</v>
      </c>
      <c r="L13" s="11">
        <f>E13+IF($B13="",0,SUMIF(achats!$D$2:$D$599,TABLES!$B13,achats!J$2:J$599))-IF($B13="",0,SUMIF(ventes!$D$2:$D$563,TABLES!$B13,ventes!J$2:J$563))-SUMIFS('mouvement interne'!$D:$D,'mouvement interne'!$C:$C,TABLES!B13,'mouvement interne'!$E:$E,3)+SUMIFS('mouvement interne'!$D:$D,'mouvement interne'!$C:$C,TABLES!B13,'mouvement interne'!$F:$F,3)</f>
        <v>3</v>
      </c>
      <c r="M13" s="11">
        <f>F13+IF($B13="",0,SUMIF(achats!$D$2:$D$599,TABLES!$B13,achats!K$2:K$599))-IF($B13="",0,SUMIF(ventes!$D$2:$D$563,TABLES!$B13,ventes!K$2:K$563))-SUMIFS('mouvement interne'!$D:$D,'mouvement interne'!$C:$C,TABLES!B13,'mouvement interne'!$E:$E,4)+SUMIFS('mouvement interne'!$D:$D,'mouvement interne'!$C:$C,TABLES!B13,'mouvement interne'!$F:$F,4)</f>
        <v>0</v>
      </c>
      <c r="N13" s="11">
        <f t="shared" si="1"/>
        <v>12</v>
      </c>
    </row>
    <row r="14" spans="1:15">
      <c r="A14" s="9"/>
      <c r="B14" s="3" t="str">
        <f>'mes donnees'!N14</f>
        <v>WB101 -BB</v>
      </c>
      <c r="C14" s="4">
        <v>5</v>
      </c>
      <c r="D14" s="1"/>
      <c r="E14" s="1">
        <v>14</v>
      </c>
      <c r="F14" s="1"/>
      <c r="G14" s="11">
        <f t="shared" si="0"/>
        <v>19</v>
      </c>
      <c r="H14" s="11">
        <f>IF(B14="",0,SUMIF(achats!$D$2:$D$599,TABLES!B14,achats!$E$2:$E$599))</f>
        <v>0</v>
      </c>
      <c r="I14" s="11">
        <f>IF(B14="",0,SUMIF(ventes!$D$2:$D$563,TABLES!B14,ventes!$E$2:$E$563))</f>
        <v>0</v>
      </c>
      <c r="J14" s="11">
        <f>C14+IF($B14="",0,SUMIF(achats!$D$2:$D$599,TABLES!$B14,achats!H$2:H$599))-IF($B14="",0,SUMIF(ventes!$D$2:$D$563,TABLES!$B14,ventes!H$2:H$563))-SUMIFS('mouvement interne'!$D:$D,'mouvement interne'!$C:$C,TABLES!B14,'mouvement interne'!$E:$E,1)+SUMIFS('mouvement interne'!$D:$D,'mouvement interne'!$C:$C,TABLES!B14,'mouvement interne'!$F:$F,1)</f>
        <v>5</v>
      </c>
      <c r="K14" s="11">
        <f>D14+IF($B14="",0,SUMIF(achats!$D$2:$D$599,TABLES!$B14,achats!I$2:I$599))-IF($B14="",0,SUMIF(ventes!$D$2:$D$563,TABLES!$B14,ventes!I$2:I$563))-SUMIFS('mouvement interne'!$D:$D,'mouvement interne'!$C:$C,TABLES!B14,'mouvement interne'!$E:$E,2)+SUMIFS('mouvement interne'!$D:$D,'mouvement interne'!$C:$C,TABLES!B14,'mouvement interne'!$F:$F,2)</f>
        <v>0</v>
      </c>
      <c r="L14" s="11">
        <f>E14+IF($B14="",0,SUMIF(achats!$D$2:$D$599,TABLES!$B14,achats!J$2:J$599))-IF($B14="",0,SUMIF(ventes!$D$2:$D$563,TABLES!$B14,ventes!J$2:J$563))-SUMIFS('mouvement interne'!$D:$D,'mouvement interne'!$C:$C,TABLES!B14,'mouvement interne'!$E:$E,3)+SUMIFS('mouvement interne'!$D:$D,'mouvement interne'!$C:$C,TABLES!B14,'mouvement interne'!$F:$F,3)</f>
        <v>14</v>
      </c>
      <c r="M14" s="11">
        <f>F14+IF($B14="",0,SUMIF(achats!$D$2:$D$599,TABLES!$B14,achats!K$2:K$599))-IF($B14="",0,SUMIF(ventes!$D$2:$D$563,TABLES!$B14,ventes!K$2:K$563))-SUMIFS('mouvement interne'!$D:$D,'mouvement interne'!$C:$C,TABLES!B14,'mouvement interne'!$E:$E,4)+SUMIFS('mouvement interne'!$D:$D,'mouvement interne'!$C:$C,TABLES!B14,'mouvement interne'!$F:$F,4)</f>
        <v>0</v>
      </c>
      <c r="N14" s="11">
        <f t="shared" si="1"/>
        <v>19</v>
      </c>
    </row>
    <row r="15" spans="1:15">
      <c r="A15" s="9"/>
      <c r="B15" s="3" t="str">
        <f>'mes donnees'!N15</f>
        <v>YY7            (3 pcs  )</v>
      </c>
      <c r="C15" s="4">
        <v>1</v>
      </c>
      <c r="D15" s="1"/>
      <c r="E15" s="1"/>
      <c r="F15" s="1"/>
      <c r="G15" s="11">
        <f t="shared" si="0"/>
        <v>1</v>
      </c>
      <c r="H15" s="11">
        <f>IF(B15="",0,SUMIF(achats!$D$2:$D$599,TABLES!B15,achats!$E$2:$E$599))</f>
        <v>0</v>
      </c>
      <c r="I15" s="11">
        <f>IF(B15="",0,SUMIF(ventes!$D$2:$D$563,TABLES!B15,ventes!$E$2:$E$563))</f>
        <v>0</v>
      </c>
      <c r="J15" s="11">
        <f>C15+IF($B15="",0,SUMIF(achats!$D$2:$D$599,TABLES!$B15,achats!H$2:H$599))-IF($B15="",0,SUMIF(ventes!$D$2:$D$563,TABLES!$B15,ventes!H$2:H$563))-SUMIFS('mouvement interne'!$D:$D,'mouvement interne'!$C:$C,TABLES!B15,'mouvement interne'!$E:$E,1)+SUMIFS('mouvement interne'!$D:$D,'mouvement interne'!$C:$C,TABLES!B15,'mouvement interne'!$F:$F,1)</f>
        <v>1</v>
      </c>
      <c r="K15" s="11">
        <f>D15+IF($B15="",0,SUMIF(achats!$D$2:$D$599,TABLES!$B15,achats!I$2:I$599))-IF($B15="",0,SUMIF(ventes!$D$2:$D$563,TABLES!$B15,ventes!I$2:I$563))-SUMIFS('mouvement interne'!$D:$D,'mouvement interne'!$C:$C,TABLES!B15,'mouvement interne'!$E:$E,2)+SUMIFS('mouvement interne'!$D:$D,'mouvement interne'!$C:$C,TABLES!B15,'mouvement interne'!$F:$F,2)</f>
        <v>0</v>
      </c>
      <c r="L15" s="11">
        <f>E15+IF($B15="",0,SUMIF(achats!$D$2:$D$599,TABLES!$B15,achats!J$2:J$599))-IF($B15="",0,SUMIF(ventes!$D$2:$D$563,TABLES!$B15,ventes!J$2:J$563))-SUMIFS('mouvement interne'!$D:$D,'mouvement interne'!$C:$C,TABLES!B15,'mouvement interne'!$E:$E,3)+SUMIFS('mouvement interne'!$D:$D,'mouvement interne'!$C:$C,TABLES!B15,'mouvement interne'!$F:$F,3)</f>
        <v>0</v>
      </c>
      <c r="M15" s="11">
        <f>F15+IF($B15="",0,SUMIF(achats!$D$2:$D$599,TABLES!$B15,achats!K$2:K$599))-IF($B15="",0,SUMIF(ventes!$D$2:$D$563,TABLES!$B15,ventes!K$2:K$563))-SUMIFS('mouvement interne'!$D:$D,'mouvement interne'!$C:$C,TABLES!B15,'mouvement interne'!$E:$E,4)+SUMIFS('mouvement interne'!$D:$D,'mouvement interne'!$C:$C,TABLES!B15,'mouvement interne'!$F:$F,4)</f>
        <v>0</v>
      </c>
      <c r="N15" s="11">
        <f t="shared" si="1"/>
        <v>1</v>
      </c>
    </row>
    <row r="16" spans="1:15">
      <c r="A16" s="9"/>
      <c r="B16" s="3" t="str">
        <f>'mes donnees'!N16</f>
        <v>YY8            (3 pcs  )</v>
      </c>
      <c r="C16" s="4">
        <v>3</v>
      </c>
      <c r="D16" s="1"/>
      <c r="E16" s="1"/>
      <c r="F16" s="1"/>
      <c r="G16" s="11">
        <f t="shared" si="0"/>
        <v>3</v>
      </c>
      <c r="H16" s="11">
        <f>IF(B16="",0,SUMIF(achats!$D$2:$D$599,TABLES!B16,achats!$E$2:$E$599))</f>
        <v>0</v>
      </c>
      <c r="I16" s="11">
        <f>IF(B16="",0,SUMIF(ventes!$D$2:$D$563,TABLES!B16,ventes!$E$2:$E$563))</f>
        <v>0</v>
      </c>
      <c r="J16" s="11">
        <f>C16+IF($B16="",0,SUMIF(achats!$D$2:$D$599,TABLES!$B16,achats!H$2:H$599))-IF($B16="",0,SUMIF(ventes!$D$2:$D$563,TABLES!$B16,ventes!H$2:H$563))-SUMIFS('mouvement interne'!$D:$D,'mouvement interne'!$C:$C,TABLES!B16,'mouvement interne'!$E:$E,1)+SUMIFS('mouvement interne'!$D:$D,'mouvement interne'!$C:$C,TABLES!B16,'mouvement interne'!$F:$F,1)</f>
        <v>3</v>
      </c>
      <c r="K16" s="11">
        <f>D16+IF($B16="",0,SUMIF(achats!$D$2:$D$599,TABLES!$B16,achats!I$2:I$599))-IF($B16="",0,SUMIF(ventes!$D$2:$D$563,TABLES!$B16,ventes!I$2:I$563))-SUMIFS('mouvement interne'!$D:$D,'mouvement interne'!$C:$C,TABLES!B16,'mouvement interne'!$E:$E,2)+SUMIFS('mouvement interne'!$D:$D,'mouvement interne'!$C:$C,TABLES!B16,'mouvement interne'!$F:$F,2)</f>
        <v>0</v>
      </c>
      <c r="L16" s="11">
        <f>E16+IF($B16="",0,SUMIF(achats!$D$2:$D$599,TABLES!$B16,achats!J$2:J$599))-IF($B16="",0,SUMIF(ventes!$D$2:$D$563,TABLES!$B16,ventes!J$2:J$563))-SUMIFS('mouvement interne'!$D:$D,'mouvement interne'!$C:$C,TABLES!B16,'mouvement interne'!$E:$E,3)+SUMIFS('mouvement interne'!$D:$D,'mouvement interne'!$C:$C,TABLES!B16,'mouvement interne'!$F:$F,3)</f>
        <v>0</v>
      </c>
      <c r="M16" s="11">
        <f>F16+IF($B16="",0,SUMIF(achats!$D$2:$D$599,TABLES!$B16,achats!K$2:K$599))-IF($B16="",0,SUMIF(ventes!$D$2:$D$563,TABLES!$B16,ventes!K$2:K$563))-SUMIFS('mouvement interne'!$D:$D,'mouvement interne'!$C:$C,TABLES!B16,'mouvement interne'!$E:$E,4)+SUMIFS('mouvement interne'!$D:$D,'mouvement interne'!$C:$C,TABLES!B16,'mouvement interne'!$F:$F,4)</f>
        <v>0</v>
      </c>
      <c r="N16" s="11">
        <f t="shared" si="1"/>
        <v>3</v>
      </c>
    </row>
    <row r="17" spans="1:15">
      <c r="A17" s="43"/>
      <c r="B17" s="96">
        <f>'mes donnees'!N17</f>
        <v>0</v>
      </c>
      <c r="C17" s="60"/>
      <c r="D17" s="58"/>
      <c r="E17" s="58"/>
      <c r="F17" s="58"/>
      <c r="G17" s="63">
        <f>SUM(C17:F17)</f>
        <v>0</v>
      </c>
      <c r="H17" s="63">
        <f>IF(B17="",0,SUMIF(achats!$D$2:$D$599,TABLES!B17,achats!$E$2:$E$599))</f>
        <v>0</v>
      </c>
      <c r="I17" s="63">
        <f>IF(B17="",0,SUMIF(ventes!$D$2:$D$563,TABLES!B17,ventes!$E$2:$E$563))</f>
        <v>0</v>
      </c>
      <c r="J17" s="63">
        <f>C17+IF($B17="",0,SUMIF(achats!$D$2:$D$599,TABLES!$B17,achats!H$2:H$599))-IF($B17="",0,SUMIF(ventes!$D$2:$D$563,TABLES!$B17,ventes!H$2:H$563))-SUMIFS('mouvement interne'!$D:$D,'mouvement interne'!$C:$C,TABLES!B17,'mouvement interne'!$E:$E,1)+SUMIFS('mouvement interne'!$D:$D,'mouvement interne'!$C:$C,TABLES!B17,'mouvement interne'!$F:$F,1)</f>
        <v>0</v>
      </c>
      <c r="K17" s="63">
        <f>D17+IF($B17="",0,SUMIF(achats!$D$2:$D$599,TABLES!$B17,achats!I$2:I$599))-IF($B17="",0,SUMIF(ventes!$D$2:$D$563,TABLES!$B17,ventes!I$2:I$563))-SUMIFS('mouvement interne'!$D:$D,'mouvement interne'!$C:$C,TABLES!B17,'mouvement interne'!$E:$E,2)+SUMIFS('mouvement interne'!$D:$D,'mouvement interne'!$C:$C,TABLES!B17,'mouvement interne'!$F:$F,2)</f>
        <v>0</v>
      </c>
      <c r="L17" s="63">
        <f>E17+IF($B17="",0,SUMIF(achats!$D$2:$D$599,TABLES!$B17,achats!J$2:J$599))-IF($B17="",0,SUMIF(ventes!$D$2:$D$563,TABLES!$B17,ventes!J$2:J$563))-SUMIFS('mouvement interne'!$D:$D,'mouvement interne'!$C:$C,TABLES!B17,'mouvement interne'!$E:$E,3)+SUMIFS('mouvement interne'!$D:$D,'mouvement interne'!$C:$C,TABLES!B17,'mouvement interne'!$F:$F,3)</f>
        <v>0</v>
      </c>
      <c r="M17" s="63">
        <f>F17+IF($B17="",0,SUMIF(achats!$D$2:$D$599,TABLES!$B17,achats!K$2:K$599))-IF($B17="",0,SUMIF(ventes!$D$2:$D$563,TABLES!$B17,ventes!K$2:K$563))-SUMIFS('mouvement interne'!$D:$D,'mouvement interne'!$C:$C,TABLES!B17,'mouvement interne'!$E:$E,4)+SUMIFS('mouvement interne'!$D:$D,'mouvement interne'!$C:$C,TABLES!B17,'mouvement interne'!$F:$F,4)</f>
        <v>0</v>
      </c>
      <c r="N17" s="63">
        <f>SUM(J17:M17)</f>
        <v>0</v>
      </c>
      <c r="O17" s="43"/>
    </row>
    <row r="18" spans="1:15">
      <c r="A18" s="9"/>
    </row>
    <row r="19" spans="1:15">
      <c r="A19" s="9"/>
    </row>
  </sheetData>
  <conditionalFormatting sqref="I2:I17">
    <cfRule type="expression" dxfId="161" priority="5">
      <formula>I2=0</formula>
    </cfRule>
  </conditionalFormatting>
  <conditionalFormatting sqref="B2:B17">
    <cfRule type="duplicateValues" dxfId="160" priority="9"/>
  </conditionalFormatting>
  <conditionalFormatting sqref="J2:N17">
    <cfRule type="cellIs" dxfId="159" priority="2" operator="greaterThan">
      <formula>0</formula>
    </cfRule>
    <cfRule type="cellIs" dxfId="15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O10"/>
  <sheetViews>
    <sheetView workbookViewId="0">
      <pane xSplit="3525" topLeftCell="I1"/>
      <selection activeCell="B1" sqref="B1:N1"/>
      <selection pane="topRight" activeCell="M20" sqref="M20"/>
    </sheetView>
  </sheetViews>
  <sheetFormatPr baseColWidth="10" defaultRowHeight="15"/>
  <cols>
    <col min="1" max="1" width="15.42578125" customWidth="1"/>
    <col min="2" max="2" width="14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>
      <c r="A1" s="86" t="s">
        <v>212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85"/>
      <c r="B2" s="3" t="str">
        <f>'mes donnees'!I2</f>
        <v>GE102V-X</v>
      </c>
      <c r="C2" s="4">
        <v>4</v>
      </c>
      <c r="D2" s="1"/>
      <c r="E2" s="1"/>
      <c r="F2" s="1"/>
      <c r="G2" s="11">
        <f>SUM(C2:F2)</f>
        <v>4</v>
      </c>
      <c r="H2" s="11">
        <f>IF(B2="",0,SUMIF(achats!$D$2:$D$599,MICROONDE!B2,achats!$E$2:$E$599))</f>
        <v>0</v>
      </c>
      <c r="I2" s="11">
        <f>IF(B2="",0,SUMIF(ventes!$D$2:$D$563,MICROONDE!B2,ventes!$E$2:$E$563))</f>
        <v>0</v>
      </c>
      <c r="J2" s="11">
        <f>C2+IF($B2="",0,SUMIF(achats!$D$2:$D$599,MICROONDE!$B2,achats!H$2:H$599))-IF($B2="",0,SUMIF(ventes!$D$2:$D$563,MICROONDE!$B2,ventes!H$2:H$563))-SUMIFS('mouvement interne'!$D:$D,'mouvement interne'!$C:$C,MICROONDE!B2,'mouvement interne'!$E:$E,1)+SUMIFS('mouvement interne'!$D:$D,'mouvement interne'!$C:$C,MICROONDE!B2,'mouvement interne'!$F:$F,1)</f>
        <v>4</v>
      </c>
      <c r="K2" s="11">
        <f>D2+IF($B2="",0,SUMIF(achats!$D$2:$D$599,MICROONDE!$B2,achats!I$2:I$599))-IF($B2="",0,SUMIF(ventes!$D$2:$D$563,MICROONDE!$B2,ventes!I$2:I$563))-SUMIFS('mouvement interne'!$D:$D,'mouvement interne'!$C:$C,MICROONDE!B2,'mouvement interne'!$E:$E,2)+SUMIFS('mouvement interne'!$D:$D,'mouvement interne'!$C:$C,MICROONDE!B2,'mouvement interne'!$F:$F,2)</f>
        <v>0</v>
      </c>
      <c r="L2" s="11">
        <f>E2+IF($B2="",0,SUMIF(achats!$D$2:$D$599,MICROONDE!$B2,achats!J$2:J$599))-IF($B2="",0,SUMIF(ventes!$D$2:$D$563,MICROONDE!$B2,ventes!J$2:J$563))-SUMIFS('mouvement interne'!$D:$D,'mouvement interne'!$C:$C,MICROONDE!B2,'mouvement interne'!$E:$E,3)+SUMIFS('mouvement interne'!$D:$D,'mouvement interne'!$C:$C,MICROONDE!B2,'mouvement interne'!$F:$F,3)</f>
        <v>0</v>
      </c>
      <c r="M2" s="11">
        <f>F2+IF($B2="",0,SUMIF(achats!$D$2:$D$599,MICROONDE!$B2,achats!K$2:K$599))-IF($B2="",0,SUMIF(ventes!$D$2:$D$563,MICROONDE!$B2,ventes!K$2:K$563))-SUMIFS('mouvement interne'!$D:$D,'mouvement interne'!$C:$C,MICROONDE!B2,'mouvement interne'!$E:$E,4)+SUMIFS('mouvement interne'!$D:$D,'mouvement interne'!$C:$C,MICROONDE!B2,'mouvement interne'!$F:$F,4)</f>
        <v>0</v>
      </c>
      <c r="N2" s="11">
        <f>SUM(J2:M2)</f>
        <v>4</v>
      </c>
    </row>
    <row r="3" spans="1:15">
      <c r="A3" s="85"/>
      <c r="B3" s="3" t="str">
        <f>'mes donnees'!I3</f>
        <v>GE82V</v>
      </c>
      <c r="C3" s="4"/>
      <c r="D3" s="1"/>
      <c r="E3" s="1"/>
      <c r="F3" s="1"/>
      <c r="G3" s="11">
        <f t="shared" ref="G3:G9" si="0">SUM(C3:F3)</f>
        <v>0</v>
      </c>
      <c r="H3" s="11">
        <f>IF(B3="",0,SUMIF(achats!$D$2:$D$599,MICROONDE!B3,achats!$E$2:$E$599))</f>
        <v>0</v>
      </c>
      <c r="I3" s="11">
        <f>IF(B3="",0,SUMIF(ventes!$D$2:$D$563,MICROONDE!B3,ventes!$E$2:$E$563))</f>
        <v>0</v>
      </c>
      <c r="J3" s="11">
        <f>C3+IF($B3="",0,SUMIF(achats!$D$2:$D$599,MICROONDE!$B3,achats!H$2:H$599))-IF($B3="",0,SUMIF(ventes!$D$2:$D$563,MICROONDE!$B3,ventes!H$2:H$563))-SUMIFS('mouvement interne'!$D:$D,'mouvement interne'!$C:$C,MICROONDE!B3,'mouvement interne'!$E:$E,1)+SUMIFS('mouvement interne'!$D:$D,'mouvement interne'!$C:$C,MICROONDE!B3,'mouvement interne'!$F:$F,1)</f>
        <v>0</v>
      </c>
      <c r="K3" s="11">
        <f>D3+IF($B3="",0,SUMIF(achats!$D$2:$D$599,MICROONDE!$B3,achats!I$2:I$599))-IF($B3="",0,SUMIF(ventes!$D$2:$D$563,MICROONDE!$B3,ventes!I$2:I$563))-SUMIFS('mouvement interne'!$D:$D,'mouvement interne'!$C:$C,MICROONDE!B3,'mouvement interne'!$E:$E,2)+SUMIFS('mouvement interne'!$D:$D,'mouvement interne'!$C:$C,MICROONDE!B3,'mouvement interne'!$F:$F,2)</f>
        <v>0</v>
      </c>
      <c r="L3" s="11">
        <f>E3+IF($B3="",0,SUMIF(achats!$D$2:$D$599,MICROONDE!$B3,achats!J$2:J$599))-IF($B3="",0,SUMIF(ventes!$D$2:$D$563,MICROONDE!$B3,ventes!J$2:J$563))-SUMIFS('mouvement interne'!$D:$D,'mouvement interne'!$C:$C,MICROONDE!B3,'mouvement interne'!$E:$E,3)+SUMIFS('mouvement interne'!$D:$D,'mouvement interne'!$C:$C,MICROONDE!B3,'mouvement interne'!$F:$F,3)</f>
        <v>0</v>
      </c>
      <c r="M3" s="11">
        <f>F3+IF($B3="",0,SUMIF(achats!$D$2:$D$599,MICROONDE!$B3,achats!K$2:K$599))-IF($B3="",0,SUMIF(ventes!$D$2:$D$563,MICROONDE!$B3,ventes!K$2:K$563))-SUMIFS('mouvement interne'!$D:$D,'mouvement interne'!$C:$C,MICROONDE!B3,'mouvement interne'!$E:$E,4)+SUMIFS('mouvement interne'!$D:$D,'mouvement interne'!$C:$C,MICROONDE!B3,'mouvement interne'!$F:$F,4)</f>
        <v>0</v>
      </c>
      <c r="N3" s="11">
        <f t="shared" ref="N3:N9" si="1">SUM(J3:M3)</f>
        <v>0</v>
      </c>
    </row>
    <row r="4" spans="1:15">
      <c r="A4" s="85"/>
      <c r="B4" s="3" t="str">
        <f>'mes donnees'!I4</f>
        <v>GE82VT-S</v>
      </c>
      <c r="C4" s="4"/>
      <c r="D4" s="1"/>
      <c r="E4" s="1"/>
      <c r="F4" s="1"/>
      <c r="G4" s="11">
        <f t="shared" si="0"/>
        <v>0</v>
      </c>
      <c r="H4" s="11">
        <f>IF(B4="",0,SUMIF(achats!$D$2:$D$599,MICROONDE!B4,achats!$E$2:$E$599))</f>
        <v>0</v>
      </c>
      <c r="I4" s="11">
        <f>IF(B4="",0,SUMIF(ventes!$D$2:$D$563,MICROONDE!B4,ventes!$E$2:$E$563))</f>
        <v>0</v>
      </c>
      <c r="J4" s="11">
        <f>C4+IF($B4="",0,SUMIF(achats!$D$2:$D$599,MICROONDE!$B4,achats!H$2:H$599))-IF($B4="",0,SUMIF(ventes!$D$2:$D$563,MICROONDE!$B4,ventes!H$2:H$563))-SUMIFS('mouvement interne'!$D:$D,'mouvement interne'!$C:$C,MICROONDE!B4,'mouvement interne'!$E:$E,1)+SUMIFS('mouvement interne'!$D:$D,'mouvement interne'!$C:$C,MICROONDE!B4,'mouvement interne'!$F:$F,1)</f>
        <v>0</v>
      </c>
      <c r="K4" s="11">
        <f>D4+IF($B4="",0,SUMIF(achats!$D$2:$D$599,MICROONDE!$B4,achats!I$2:I$599))-IF($B4="",0,SUMIF(ventes!$D$2:$D$563,MICROONDE!$B4,ventes!I$2:I$563))-SUMIFS('mouvement interne'!$D:$D,'mouvement interne'!$C:$C,MICROONDE!B4,'mouvement interne'!$E:$E,2)+SUMIFS('mouvement interne'!$D:$D,'mouvement interne'!$C:$C,MICROONDE!B4,'mouvement interne'!$F:$F,2)</f>
        <v>0</v>
      </c>
      <c r="L4" s="11">
        <f>E4+IF($B4="",0,SUMIF(achats!$D$2:$D$599,MICROONDE!$B4,achats!J$2:J$599))-IF($B4="",0,SUMIF(ventes!$D$2:$D$563,MICROONDE!$B4,ventes!J$2:J$563))-SUMIFS('mouvement interne'!$D:$D,'mouvement interne'!$C:$C,MICROONDE!B4,'mouvement interne'!$E:$E,3)+SUMIFS('mouvement interne'!$D:$D,'mouvement interne'!$C:$C,MICROONDE!B4,'mouvement interne'!$F:$F,3)</f>
        <v>0</v>
      </c>
      <c r="M4" s="11">
        <f>F4+IF($B4="",0,SUMIF(achats!$D$2:$D$599,MICROONDE!$B4,achats!K$2:K$599))-IF($B4="",0,SUMIF(ventes!$D$2:$D$563,MICROONDE!$B4,ventes!K$2:K$563))-SUMIFS('mouvement interne'!$D:$D,'mouvement interne'!$C:$C,MICROONDE!B4,'mouvement interne'!$E:$E,4)+SUMIFS('mouvement interne'!$D:$D,'mouvement interne'!$C:$C,MICROONDE!B4,'mouvement interne'!$F:$F,4)</f>
        <v>0</v>
      </c>
      <c r="N4" s="11">
        <f t="shared" si="1"/>
        <v>0</v>
      </c>
    </row>
    <row r="5" spans="1:15">
      <c r="A5" s="85"/>
      <c r="B5" s="3" t="str">
        <f>'mes donnees'!I5</f>
        <v>GW712K</v>
      </c>
      <c r="C5" s="4">
        <v>11</v>
      </c>
      <c r="D5" s="1"/>
      <c r="E5" s="1"/>
      <c r="F5" s="1"/>
      <c r="G5" s="11">
        <f t="shared" si="0"/>
        <v>11</v>
      </c>
      <c r="H5" s="11">
        <f>IF(B5="",0,SUMIF(achats!$D$2:$D$599,MICROONDE!B5,achats!$E$2:$E$599))</f>
        <v>0</v>
      </c>
      <c r="I5" s="11">
        <f>IF(B5="",0,SUMIF(ventes!$D$2:$D$563,MICROONDE!B5,ventes!$E$2:$E$563))</f>
        <v>0</v>
      </c>
      <c r="J5" s="11">
        <f>C5+IF($B5="",0,SUMIF(achats!$D$2:$D$599,MICROONDE!$B5,achats!H$2:H$599))-IF($B5="",0,SUMIF(ventes!$D$2:$D$563,MICROONDE!$B5,ventes!H$2:H$563))-SUMIFS('mouvement interne'!$D:$D,'mouvement interne'!$C:$C,MICROONDE!B5,'mouvement interne'!$E:$E,1)+SUMIFS('mouvement interne'!$D:$D,'mouvement interne'!$C:$C,MICROONDE!B5,'mouvement interne'!$F:$F,1)</f>
        <v>11</v>
      </c>
      <c r="K5" s="11">
        <f>D5+IF($B5="",0,SUMIF(achats!$D$2:$D$599,MICROONDE!$B5,achats!I$2:I$599))-IF($B5="",0,SUMIF(ventes!$D$2:$D$563,MICROONDE!$B5,ventes!I$2:I$563))-SUMIFS('mouvement interne'!$D:$D,'mouvement interne'!$C:$C,MICROONDE!B5,'mouvement interne'!$E:$E,2)+SUMIFS('mouvement interne'!$D:$D,'mouvement interne'!$C:$C,MICROONDE!B5,'mouvement interne'!$F:$F,2)</f>
        <v>0</v>
      </c>
      <c r="L5" s="11">
        <f>E5+IF($B5="",0,SUMIF(achats!$D$2:$D$599,MICROONDE!$B5,achats!J$2:J$599))-IF($B5="",0,SUMIF(ventes!$D$2:$D$563,MICROONDE!$B5,ventes!J$2:J$563))-SUMIFS('mouvement interne'!$D:$D,'mouvement interne'!$C:$C,MICROONDE!B5,'mouvement interne'!$E:$E,3)+SUMIFS('mouvement interne'!$D:$D,'mouvement interne'!$C:$C,MICROONDE!B5,'mouvement interne'!$F:$F,3)</f>
        <v>0</v>
      </c>
      <c r="M5" s="11">
        <f>F5+IF($B5="",0,SUMIF(achats!$D$2:$D$599,MICROONDE!$B5,achats!K$2:K$599))-IF($B5="",0,SUMIF(ventes!$D$2:$D$563,MICROONDE!$B5,ventes!K$2:K$563))-SUMIFS('mouvement interne'!$D:$D,'mouvement interne'!$C:$C,MICROONDE!B5,'mouvement interne'!$E:$E,4)+SUMIFS('mouvement interne'!$D:$D,'mouvement interne'!$C:$C,MICROONDE!B5,'mouvement interne'!$F:$F,4)</f>
        <v>0</v>
      </c>
      <c r="N5" s="11">
        <f t="shared" si="1"/>
        <v>11</v>
      </c>
    </row>
    <row r="6" spans="1:15">
      <c r="A6" s="85"/>
      <c r="B6" s="3" t="str">
        <f>'mes donnees'!I6</f>
        <v>ME711K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IF(B6="",0,SUMIF(achats!$D$2:$D$599,MICROONDE!B6,achats!$E$2:$E$599))</f>
        <v>0</v>
      </c>
      <c r="I6" s="11">
        <f>IF(B6="",0,SUMIF(ventes!$D$2:$D$563,MICROONDE!B6,ventes!$E$2:$E$563))</f>
        <v>0</v>
      </c>
      <c r="J6" s="11">
        <f>C6+IF($B6="",0,SUMIF(achats!$D$2:$D$599,MICROONDE!$B6,achats!H$2:H$599))-IF($B6="",0,SUMIF(ventes!$D$2:$D$563,MICROONDE!$B6,ventes!H$2:H$563))-SUMIFS('mouvement interne'!$D:$D,'mouvement interne'!$C:$C,MICROONDE!B6,'mouvement interne'!$E:$E,1)+SUMIFS('mouvement interne'!$D:$D,'mouvement interne'!$C:$C,MICROONDE!B6,'mouvement interne'!$F:$F,1)</f>
        <v>1</v>
      </c>
      <c r="K6" s="11">
        <f>D6+IF($B6="",0,SUMIF(achats!$D$2:$D$599,MICROONDE!$B6,achats!I$2:I$599))-IF($B6="",0,SUMIF(ventes!$D$2:$D$563,MICROONDE!$B6,ventes!I$2:I$563))-SUMIFS('mouvement interne'!$D:$D,'mouvement interne'!$C:$C,MICROONDE!B6,'mouvement interne'!$E:$E,2)+SUMIFS('mouvement interne'!$D:$D,'mouvement interne'!$C:$C,MICROONDE!B6,'mouvement interne'!$F:$F,2)</f>
        <v>0</v>
      </c>
      <c r="L6" s="11">
        <f>E6+IF($B6="",0,SUMIF(achats!$D$2:$D$599,MICROONDE!$B6,achats!J$2:J$599))-IF($B6="",0,SUMIF(ventes!$D$2:$D$563,MICROONDE!$B6,ventes!J$2:J$563))-SUMIFS('mouvement interne'!$D:$D,'mouvement interne'!$C:$C,MICROONDE!B6,'mouvement interne'!$E:$E,3)+SUMIFS('mouvement interne'!$D:$D,'mouvement interne'!$C:$C,MICROONDE!B6,'mouvement interne'!$F:$F,3)</f>
        <v>0</v>
      </c>
      <c r="M6" s="11">
        <f>F6+IF($B6="",0,SUMIF(achats!$D$2:$D$599,MICROONDE!$B6,achats!K$2:K$599))-IF($B6="",0,SUMIF(ventes!$D$2:$D$563,MICROONDE!$B6,ventes!K$2:K$563))-SUMIFS('mouvement interne'!$D:$D,'mouvement interne'!$C:$C,MICROONDE!B6,'mouvement interne'!$E:$E,4)+SUMIFS('mouvement interne'!$D:$D,'mouvement interne'!$C:$C,MICROONDE!B6,'mouvement interne'!$F:$F,4)</f>
        <v>0</v>
      </c>
      <c r="N6" s="11">
        <f t="shared" si="1"/>
        <v>1</v>
      </c>
    </row>
    <row r="7" spans="1:15">
      <c r="A7" s="85"/>
      <c r="B7" s="3" t="str">
        <f>'mes donnees'!I7</f>
        <v>MG23 F 301 EAW</v>
      </c>
      <c r="C7" s="4"/>
      <c r="D7" s="1"/>
      <c r="E7" s="1"/>
      <c r="F7" s="1"/>
      <c r="G7" s="11">
        <f t="shared" si="0"/>
        <v>0</v>
      </c>
      <c r="H7" s="11">
        <f>IF(B7="",0,SUMIF(achats!$D$2:$D$599,MICROONDE!B7,achats!$E$2:$E$599))</f>
        <v>3</v>
      </c>
      <c r="I7" s="11">
        <f>IF(B7="",0,SUMIF(ventes!$D$2:$D$563,MICROONDE!B7,ventes!$E$2:$E$563))</f>
        <v>0</v>
      </c>
      <c r="J7" s="11">
        <f>C7+IF($B7="",0,SUMIF(achats!$D$2:$D$599,MICROONDE!$B7,achats!H$2:H$599))-IF($B7="",0,SUMIF(ventes!$D$2:$D$563,MICROONDE!$B7,ventes!H$2:H$563))-SUMIFS('mouvement interne'!$D:$D,'mouvement interne'!$C:$C,MICROONDE!B7,'mouvement interne'!$E:$E,1)+SUMIFS('mouvement interne'!$D:$D,'mouvement interne'!$C:$C,MICROONDE!B7,'mouvement interne'!$F:$F,1)</f>
        <v>3</v>
      </c>
      <c r="K7" s="11">
        <f>D7+IF($B7="",0,SUMIF(achats!$D$2:$D$599,MICROONDE!$B7,achats!I$2:I$599))-IF($B7="",0,SUMIF(ventes!$D$2:$D$563,MICROONDE!$B7,ventes!I$2:I$563))-SUMIFS('mouvement interne'!$D:$D,'mouvement interne'!$C:$C,MICROONDE!B7,'mouvement interne'!$E:$E,2)+SUMIFS('mouvement interne'!$D:$D,'mouvement interne'!$C:$C,MICROONDE!B7,'mouvement interne'!$F:$F,2)</f>
        <v>0</v>
      </c>
      <c r="L7" s="11">
        <f>E7+IF($B7="",0,SUMIF(achats!$D$2:$D$599,MICROONDE!$B7,achats!J$2:J$599))-IF($B7="",0,SUMIF(ventes!$D$2:$D$563,MICROONDE!$B7,ventes!J$2:J$563))-SUMIFS('mouvement interne'!$D:$D,'mouvement interne'!$C:$C,MICROONDE!B7,'mouvement interne'!$E:$E,3)+SUMIFS('mouvement interne'!$D:$D,'mouvement interne'!$C:$C,MICROONDE!B7,'mouvement interne'!$F:$F,3)</f>
        <v>0</v>
      </c>
      <c r="M7" s="11">
        <f>F7+IF($B7="",0,SUMIF(achats!$D$2:$D$599,MICROONDE!$B7,achats!K$2:K$599))-IF($B7="",0,SUMIF(ventes!$D$2:$D$563,MICROONDE!$B7,ventes!K$2:K$563))-SUMIFS('mouvement interne'!$D:$D,'mouvement interne'!$C:$C,MICROONDE!B7,'mouvement interne'!$E:$E,4)+SUMIFS('mouvement interne'!$D:$D,'mouvement interne'!$C:$C,MICROONDE!B7,'mouvement interne'!$F:$F,4)</f>
        <v>0</v>
      </c>
      <c r="N7" s="11">
        <f t="shared" si="1"/>
        <v>3</v>
      </c>
    </row>
    <row r="8" spans="1:15">
      <c r="A8" s="85"/>
      <c r="B8" s="3" t="str">
        <f>'mes donnees'!I8</f>
        <v>MG23 F 301 EJS</v>
      </c>
      <c r="C8" s="4"/>
      <c r="D8" s="1"/>
      <c r="E8" s="1"/>
      <c r="F8" s="1"/>
      <c r="G8" s="11">
        <f t="shared" si="0"/>
        <v>0</v>
      </c>
      <c r="H8" s="11">
        <f>IF(B8="",0,SUMIF(achats!$D$2:$D$599,MICROONDE!B8,achats!$E$2:$E$599))</f>
        <v>3</v>
      </c>
      <c r="I8" s="11">
        <f>IF(B8="",0,SUMIF(ventes!$D$2:$D$563,MICROONDE!B8,ventes!$E$2:$E$563))</f>
        <v>0</v>
      </c>
      <c r="J8" s="11">
        <f>C8+IF($B8="",0,SUMIF(achats!$D$2:$D$599,MICROONDE!$B8,achats!H$2:H$599))-IF($B8="",0,SUMIF(ventes!$D$2:$D$563,MICROONDE!$B8,ventes!H$2:H$563))-SUMIFS('mouvement interne'!$D:$D,'mouvement interne'!$C:$C,MICROONDE!B8,'mouvement interne'!$E:$E,1)+SUMIFS('mouvement interne'!$D:$D,'mouvement interne'!$C:$C,MICROONDE!B8,'mouvement interne'!$F:$F,1)</f>
        <v>3</v>
      </c>
      <c r="K8" s="11">
        <f>D8+IF($B8="",0,SUMIF(achats!$D$2:$D$599,MICROONDE!$B8,achats!I$2:I$599))-IF($B8="",0,SUMIF(ventes!$D$2:$D$563,MICROONDE!$B8,ventes!I$2:I$563))-SUMIFS('mouvement interne'!$D:$D,'mouvement interne'!$C:$C,MICROONDE!B8,'mouvement interne'!$E:$E,2)+SUMIFS('mouvement interne'!$D:$D,'mouvement interne'!$C:$C,MICROONDE!B8,'mouvement interne'!$F:$F,2)</f>
        <v>0</v>
      </c>
      <c r="L8" s="11">
        <f>E8+IF($B8="",0,SUMIF(achats!$D$2:$D$599,MICROONDE!$B8,achats!J$2:J$599))-IF($B8="",0,SUMIF(ventes!$D$2:$D$563,MICROONDE!$B8,ventes!J$2:J$563))-SUMIFS('mouvement interne'!$D:$D,'mouvement interne'!$C:$C,MICROONDE!B8,'mouvement interne'!$E:$E,3)+SUMIFS('mouvement interne'!$D:$D,'mouvement interne'!$C:$C,MICROONDE!B8,'mouvement interne'!$F:$F,3)</f>
        <v>0</v>
      </c>
      <c r="M8" s="11">
        <f>F8+IF($B8="",0,SUMIF(achats!$D$2:$D$599,MICROONDE!$B8,achats!K$2:K$599))-IF($B8="",0,SUMIF(ventes!$D$2:$D$563,MICROONDE!$B8,ventes!K$2:K$563))-SUMIFS('mouvement interne'!$D:$D,'mouvement interne'!$C:$C,MICROONDE!B8,'mouvement interne'!$E:$E,4)+SUMIFS('mouvement interne'!$D:$D,'mouvement interne'!$C:$C,MICROONDE!B8,'mouvement interne'!$F:$F,4)</f>
        <v>0</v>
      </c>
      <c r="N8" s="11">
        <f t="shared" si="1"/>
        <v>3</v>
      </c>
    </row>
    <row r="9" spans="1:15">
      <c r="A9" s="85"/>
      <c r="B9" s="3" t="str">
        <f>'mes donnees'!I9</f>
        <v>MG28 F 301 ECW</v>
      </c>
      <c r="C9" s="4"/>
      <c r="D9" s="1"/>
      <c r="E9" s="1"/>
      <c r="F9" s="1"/>
      <c r="G9" s="11">
        <f t="shared" si="0"/>
        <v>0</v>
      </c>
      <c r="H9" s="11">
        <f>IF(B9="",0,SUMIF(achats!$D$2:$D$599,MICROONDE!B9,achats!$E$2:$E$599))</f>
        <v>3</v>
      </c>
      <c r="I9" s="11">
        <f>IF(B9="",0,SUMIF(ventes!$D$2:$D$563,MICROONDE!B9,ventes!$E$2:$E$563))</f>
        <v>0</v>
      </c>
      <c r="J9" s="11">
        <f>C9+IF($B9="",0,SUMIF(achats!$D$2:$D$599,MICROONDE!$B9,achats!H$2:H$599))-IF($B9="",0,SUMIF(ventes!$D$2:$D$563,MICROONDE!$B9,ventes!H$2:H$563))-SUMIFS('mouvement interne'!$D:$D,'mouvement interne'!$C:$C,MICROONDE!B9,'mouvement interne'!$E:$E,1)+SUMIFS('mouvement interne'!$D:$D,'mouvement interne'!$C:$C,MICROONDE!B9,'mouvement interne'!$F:$F,1)</f>
        <v>3</v>
      </c>
      <c r="K9" s="11">
        <f>D9+IF($B9="",0,SUMIF(achats!$D$2:$D$599,MICROONDE!$B9,achats!I$2:I$599))-IF($B9="",0,SUMIF(ventes!$D$2:$D$563,MICROONDE!$B9,ventes!I$2:I$563))-SUMIFS('mouvement interne'!$D:$D,'mouvement interne'!$C:$C,MICROONDE!B9,'mouvement interne'!$E:$E,2)+SUMIFS('mouvement interne'!$D:$D,'mouvement interne'!$C:$C,MICROONDE!B9,'mouvement interne'!$F:$F,2)</f>
        <v>0</v>
      </c>
      <c r="L9" s="11">
        <f>E9+IF($B9="",0,SUMIF(achats!$D$2:$D$599,MICROONDE!$B9,achats!J$2:J$599))-IF($B9="",0,SUMIF(ventes!$D$2:$D$563,MICROONDE!$B9,ventes!J$2:J$563))-SUMIFS('mouvement interne'!$D:$D,'mouvement interne'!$C:$C,MICROONDE!B9,'mouvement interne'!$E:$E,3)+SUMIFS('mouvement interne'!$D:$D,'mouvement interne'!$C:$C,MICROONDE!B9,'mouvement interne'!$F:$F,3)</f>
        <v>0</v>
      </c>
      <c r="M9" s="11">
        <f>F9+IF($B9="",0,SUMIF(achats!$D$2:$D$599,MICROONDE!$B9,achats!K$2:K$599))-IF($B9="",0,SUMIF(ventes!$D$2:$D$563,MICROONDE!$B9,ventes!K$2:K$563))-SUMIFS('mouvement interne'!$D:$D,'mouvement interne'!$C:$C,MICROONDE!B9,'mouvement interne'!$E:$E,4)+SUMIFS('mouvement interne'!$D:$D,'mouvement interne'!$C:$C,MICROONDE!B9,'mouvement interne'!$F:$F,4)</f>
        <v>0</v>
      </c>
      <c r="N9" s="11">
        <f t="shared" si="1"/>
        <v>3</v>
      </c>
    </row>
    <row r="10" spans="1:15">
      <c r="A10" s="95"/>
      <c r="B10" s="96">
        <f>'mes donnees'!I10</f>
        <v>0</v>
      </c>
      <c r="C10" s="60"/>
      <c r="D10" s="58"/>
      <c r="E10" s="58"/>
      <c r="F10" s="58"/>
      <c r="G10" s="63">
        <f>SUM(C10:F10)</f>
        <v>0</v>
      </c>
      <c r="H10" s="63">
        <f>IF(B10="",0,SUMIF(achats!$D$2:$D$599,MICROONDE!B10,achats!$E$2:$E$599))</f>
        <v>0</v>
      </c>
      <c r="I10" s="63">
        <f>IF(B10="",0,SUMIF(ventes!$D$2:$D$563,MICROONDE!B10,ventes!$E$2:$E$563))</f>
        <v>0</v>
      </c>
      <c r="J10" s="63">
        <f>C10+IF($B10="",0,SUMIF(achats!$D$2:$D$599,MICROONDE!$B10,achats!H$2:H$599))-IF($B10="",0,SUMIF(ventes!$D$2:$D$563,MICROONDE!$B10,ventes!H$2:H$563))-SUMIFS('mouvement interne'!$D:$D,'mouvement interne'!$C:$C,MICROONDE!B10,'mouvement interne'!$E:$E,1)+SUMIFS('mouvement interne'!$D:$D,'mouvement interne'!$C:$C,MICROONDE!B10,'mouvement interne'!$F:$F,1)</f>
        <v>0</v>
      </c>
      <c r="K10" s="63">
        <f>D10+IF($B10="",0,SUMIF(achats!$D$2:$D$599,MICROONDE!$B10,achats!I$2:I$599))-IF($B10="",0,SUMIF(ventes!$D$2:$D$563,MICROONDE!$B10,ventes!I$2:I$563))-SUMIFS('mouvement interne'!$D:$D,'mouvement interne'!$C:$C,MICROONDE!B10,'mouvement interne'!$E:$E,2)+SUMIFS('mouvement interne'!$D:$D,'mouvement interne'!$C:$C,MICROONDE!B10,'mouvement interne'!$F:$F,2)</f>
        <v>0</v>
      </c>
      <c r="L10" s="63">
        <f>E10+IF($B10="",0,SUMIF(achats!$D$2:$D$599,MICROONDE!$B10,achats!J$2:J$599))-IF($B10="",0,SUMIF(ventes!$D$2:$D$563,MICROONDE!$B10,ventes!J$2:J$563))-SUMIFS('mouvement interne'!$D:$D,'mouvement interne'!$C:$C,MICROONDE!B10,'mouvement interne'!$E:$E,3)+SUMIFS('mouvement interne'!$D:$D,'mouvement interne'!$C:$C,MICROONDE!B10,'mouvement interne'!$F:$F,3)</f>
        <v>0</v>
      </c>
      <c r="M10" s="63">
        <f>F10+IF($B10="",0,SUMIF(achats!$D$2:$D$599,MICROONDE!$B10,achats!K$2:K$599))-IF($B10="",0,SUMIF(ventes!$D$2:$D$563,MICROONDE!$B10,ventes!K$2:K$563))-SUMIFS('mouvement interne'!$D:$D,'mouvement interne'!$C:$C,MICROONDE!B10,'mouvement interne'!$E:$E,4)+SUMIFS('mouvement interne'!$D:$D,'mouvement interne'!$C:$C,MICROONDE!B10,'mouvement interne'!$F:$F,4)</f>
        <v>0</v>
      </c>
      <c r="N10" s="63">
        <f>SUM(J10:M10)</f>
        <v>0</v>
      </c>
      <c r="O10" s="43"/>
    </row>
  </sheetData>
  <conditionalFormatting sqref="I2:I10">
    <cfRule type="expression" dxfId="142" priority="5">
      <formula>I2=0</formula>
    </cfRule>
  </conditionalFormatting>
  <conditionalFormatting sqref="B2:B10">
    <cfRule type="duplicateValues" dxfId="141" priority="7"/>
  </conditionalFormatting>
  <conditionalFormatting sqref="J2:N10">
    <cfRule type="cellIs" dxfId="140" priority="2" operator="greaterThan">
      <formula>0</formula>
    </cfRule>
    <cfRule type="cellIs" dxfId="13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N90"/>
  <sheetViews>
    <sheetView topLeftCell="F1" workbookViewId="0">
      <selection activeCell="B1" sqref="B1:N1"/>
    </sheetView>
  </sheetViews>
  <sheetFormatPr baseColWidth="10" defaultRowHeight="15"/>
  <cols>
    <col min="1" max="1" width="10" customWidth="1"/>
    <col min="2" max="2" width="26.5703125" bestFit="1" customWidth="1"/>
    <col min="3" max="3" width="19.85546875" bestFit="1" customWidth="1"/>
    <col min="4" max="4" width="12.7109375" customWidth="1"/>
    <col min="5" max="5" width="17.5703125" bestFit="1" customWidth="1"/>
    <col min="7" max="7" width="16.28515625" bestFit="1" customWidth="1"/>
    <col min="10" max="10" width="16.5703125" customWidth="1"/>
    <col min="11" max="11" width="13" customWidth="1"/>
    <col min="12" max="12" width="18.5703125" customWidth="1"/>
    <col min="14" max="14" width="14.28515625" customWidth="1"/>
  </cols>
  <sheetData>
    <row r="1" spans="1:14" ht="15.75">
      <c r="A1" s="38" t="s">
        <v>71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45"/>
      <c r="B2" s="3" t="str">
        <f>'mes donnees'!Q2</f>
        <v>ALLUME CIGARE I9100 BLACK</v>
      </c>
      <c r="C2" s="4"/>
      <c r="D2" s="1"/>
      <c r="E2" s="1"/>
      <c r="F2" s="1"/>
      <c r="G2" s="11">
        <f>SUM(C2:F2)</f>
        <v>0</v>
      </c>
      <c r="H2" s="11">
        <f>IF(B2="",0,SUMIF(achats!$D$2:$D$599,DIVERS!B2,achats!$E$2:$E$599))</f>
        <v>0</v>
      </c>
      <c r="I2" s="11">
        <f>IF(B2="",0,SUMIF(ventes!$D$2:$D$563,DIVERS!B2,ventes!$E$2:$E$563))</f>
        <v>0</v>
      </c>
      <c r="J2" s="11">
        <f>C2+IF($B2="",0,SUMIF(achats!$D$2:$D$599,DIVERS!$B2,achats!H$2:H$599))-IF($B2="",0,SUMIF(ventes!$D$2:$D$563,DIVERS!$B2,ventes!H$2:H$563))-SUMIFS('mouvement interne'!$D:$D,'mouvement interne'!$C:$C,DIVERS!B2,'mouvement interne'!$E:$E,1)+SUMIFS('mouvement interne'!$D:$D,'mouvement interne'!$C:$C,DIVERS!B2,'mouvement interne'!$F:$F,1)</f>
        <v>0</v>
      </c>
      <c r="K2" s="11">
        <f>D2+IF($B2="",0,SUMIF(achats!$D$2:$D$599,DIVERS!$B2,achats!I$2:I$599))-IF($B2="",0,SUMIF(ventes!$D$2:$D$563,DIVERS!$B2,ventes!I$2:I$563))-SUMIFS('mouvement interne'!$D:$D,'mouvement interne'!$C:$C,DIVERS!B2,'mouvement interne'!$E:$E,2)+SUMIFS('mouvement interne'!$D:$D,'mouvement interne'!$C:$C,DIVERS!B2,'mouvement interne'!$F:$F,2)</f>
        <v>0</v>
      </c>
      <c r="L2" s="11">
        <f>E2+IF($B2="",0,SUMIF(achats!$D$2:$D$599,DIVERS!$B2,achats!J$2:J$599))-IF($B2="",0,SUMIF(ventes!$D$2:$D$563,DIVERS!$B2,ventes!J$2:J$563))-SUMIFS('mouvement interne'!$D:$D,'mouvement interne'!$C:$C,DIVERS!B2,'mouvement interne'!$E:$E,3)+SUMIFS('mouvement interne'!$D:$D,'mouvement interne'!$C:$C,DIVERS!B2,'mouvement interne'!$F:$F,3)</f>
        <v>0</v>
      </c>
      <c r="M2" s="11">
        <f>F2+IF($B2="",0,SUMIF(achats!$D$2:$D$599,DIVERS!$B2,achats!K$2:K$599))-IF($B2="",0,SUMIF(ventes!$D$2:$D$563,DIVERS!$B2,ventes!K$2:K$563))-SUMIFS('mouvement interne'!$D:$D,'mouvement interne'!$C:$C,DIVERS!B2,'mouvement interne'!$E:$E,4)+SUMIFS('mouvement interne'!$D:$D,'mouvement interne'!$C:$C,DIVERS!B2,'mouvement interne'!$F:$F,4)</f>
        <v>0</v>
      </c>
      <c r="N2" s="11">
        <f>SUM(J2:M2)</f>
        <v>0</v>
      </c>
    </row>
    <row r="3" spans="1:14">
      <c r="A3" s="45"/>
      <c r="B3" s="3" t="str">
        <f>'mes donnees'!Q3</f>
        <v>BATTERIE I9300</v>
      </c>
      <c r="C3" s="4"/>
      <c r="D3" s="1"/>
      <c r="E3" s="1"/>
      <c r="F3" s="1"/>
      <c r="G3" s="11">
        <f t="shared" ref="G3:G66" si="0">SUM(C3:F3)</f>
        <v>0</v>
      </c>
      <c r="H3" s="11">
        <f>IF(B3="",0,SUMIF(achats!$D$2:$D$599,DIVERS!B3,achats!$E$2:$E$599))</f>
        <v>0</v>
      </c>
      <c r="I3" s="11">
        <f>IF(B3="",0,SUMIF(ventes!$D$2:$D$563,DIVERS!B3,ventes!$E$2:$E$563))</f>
        <v>0</v>
      </c>
      <c r="J3" s="11">
        <f>C3+IF($B3="",0,SUMIF(achats!$D$2:$D$599,DIVERS!$B3,achats!H$2:H$599))-IF($B3="",0,SUMIF(ventes!$D$2:$D$563,DIVERS!$B3,ventes!H$2:H$563))-SUMIFS('mouvement interne'!$D:$D,'mouvement interne'!$C:$C,DIVERS!B3,'mouvement interne'!$E:$E,1)+SUMIFS('mouvement interne'!$D:$D,'mouvement interne'!$C:$C,DIVERS!B3,'mouvement interne'!$F:$F,1)</f>
        <v>0</v>
      </c>
      <c r="K3" s="11">
        <f>D3+IF($B3="",0,SUMIF(achats!$D$2:$D$599,DIVERS!$B3,achats!I$2:I$599))-IF($B3="",0,SUMIF(ventes!$D$2:$D$563,DIVERS!$B3,ventes!I$2:I$563))-SUMIFS('mouvement interne'!$D:$D,'mouvement interne'!$C:$C,DIVERS!B3,'mouvement interne'!$E:$E,2)+SUMIFS('mouvement interne'!$D:$D,'mouvement interne'!$C:$C,DIVERS!B3,'mouvement interne'!$F:$F,2)</f>
        <v>0</v>
      </c>
      <c r="L3" s="11">
        <f>E3+IF($B3="",0,SUMIF(achats!$D$2:$D$599,DIVERS!$B3,achats!J$2:J$599))-IF($B3="",0,SUMIF(ventes!$D$2:$D$563,DIVERS!$B3,ventes!J$2:J$563))-SUMIFS('mouvement interne'!$D:$D,'mouvement interne'!$C:$C,DIVERS!B3,'mouvement interne'!$E:$E,3)+SUMIFS('mouvement interne'!$D:$D,'mouvement interne'!$C:$C,DIVERS!B3,'mouvement interne'!$F:$F,3)</f>
        <v>0</v>
      </c>
      <c r="M3" s="11">
        <f>F3+IF($B3="",0,SUMIF(achats!$D$2:$D$599,DIVERS!$B3,achats!K$2:K$599))-IF($B3="",0,SUMIF(ventes!$D$2:$D$563,DIVERS!$B3,ventes!K$2:K$563))-SUMIFS('mouvement interne'!$D:$D,'mouvement interne'!$C:$C,DIVERS!B3,'mouvement interne'!$E:$E,4)+SUMIFS('mouvement interne'!$D:$D,'mouvement interne'!$C:$C,DIVERS!B3,'mouvement interne'!$F:$F,4)</f>
        <v>0</v>
      </c>
      <c r="N3" s="11">
        <f t="shared" ref="N3:N66" si="1">SUM(J3:M3)</f>
        <v>0</v>
      </c>
    </row>
    <row r="4" spans="1:14">
      <c r="A4" s="45"/>
      <c r="B4" s="3" t="str">
        <f>'mes donnees'!Q4</f>
        <v>BDP-S350 (SONY )</v>
      </c>
      <c r="C4" s="4"/>
      <c r="D4" s="1"/>
      <c r="E4" s="1"/>
      <c r="F4" s="1"/>
      <c r="G4" s="11">
        <f t="shared" si="0"/>
        <v>0</v>
      </c>
      <c r="H4" s="11">
        <f>IF(B4="",0,SUMIF(achats!$D$2:$D$599,DIVERS!B4,achats!$E$2:$E$599))</f>
        <v>0</v>
      </c>
      <c r="I4" s="11">
        <f>IF(B4="",0,SUMIF(ventes!$D$2:$D$563,DIVERS!B4,ventes!$E$2:$E$563))</f>
        <v>0</v>
      </c>
      <c r="J4" s="11">
        <f>C4+IF($B4="",0,SUMIF(achats!$D$2:$D$599,DIVERS!$B4,achats!H$2:H$599))-IF($B4="",0,SUMIF(ventes!$D$2:$D$563,DIVERS!$B4,ventes!H$2:H$563))-SUMIFS('mouvement interne'!$D:$D,'mouvement interne'!$C:$C,DIVERS!B4,'mouvement interne'!$E:$E,1)+SUMIFS('mouvement interne'!$D:$D,'mouvement interne'!$C:$C,DIVERS!B4,'mouvement interne'!$F:$F,1)</f>
        <v>0</v>
      </c>
      <c r="K4" s="11">
        <f>D4+IF($B4="",0,SUMIF(achats!$D$2:$D$599,DIVERS!$B4,achats!I$2:I$599))-IF($B4="",0,SUMIF(ventes!$D$2:$D$563,DIVERS!$B4,ventes!I$2:I$563))-SUMIFS('mouvement interne'!$D:$D,'mouvement interne'!$C:$C,DIVERS!B4,'mouvement interne'!$E:$E,2)+SUMIFS('mouvement interne'!$D:$D,'mouvement interne'!$C:$C,DIVERS!B4,'mouvement interne'!$F:$F,2)</f>
        <v>0</v>
      </c>
      <c r="L4" s="11">
        <f>E4+IF($B4="",0,SUMIF(achats!$D$2:$D$599,DIVERS!$B4,achats!J$2:J$599))-IF($B4="",0,SUMIF(ventes!$D$2:$D$563,DIVERS!$B4,ventes!J$2:J$563))-SUMIFS('mouvement interne'!$D:$D,'mouvement interne'!$C:$C,DIVERS!B4,'mouvement interne'!$E:$E,3)+SUMIFS('mouvement interne'!$D:$D,'mouvement interne'!$C:$C,DIVERS!B4,'mouvement interne'!$F:$F,3)</f>
        <v>0</v>
      </c>
      <c r="M4" s="11">
        <f>F4+IF($B4="",0,SUMIF(achats!$D$2:$D$599,DIVERS!$B4,achats!K$2:K$599))-IF($B4="",0,SUMIF(ventes!$D$2:$D$563,DIVERS!$B4,ventes!K$2:K$563))-SUMIFS('mouvement interne'!$D:$D,'mouvement interne'!$C:$C,DIVERS!B4,'mouvement interne'!$E:$E,4)+SUMIFS('mouvement interne'!$D:$D,'mouvement interne'!$C:$C,DIVERS!B4,'mouvement interne'!$F:$F,4)</f>
        <v>0</v>
      </c>
      <c r="N4" s="11">
        <f t="shared" si="1"/>
        <v>0</v>
      </c>
    </row>
    <row r="5" spans="1:14">
      <c r="A5" s="45"/>
      <c r="B5" s="3" t="str">
        <f>'mes donnees'!Q5</f>
        <v>BLEUTOUTH HM5800</v>
      </c>
      <c r="C5" s="4"/>
      <c r="D5" s="1"/>
      <c r="E5" s="1"/>
      <c r="F5" s="1"/>
      <c r="G5" s="11">
        <f t="shared" si="0"/>
        <v>0</v>
      </c>
      <c r="H5" s="11">
        <f>IF(B5="",0,SUMIF(achats!$D$2:$D$599,DIVERS!B5,achats!$E$2:$E$599))</f>
        <v>0</v>
      </c>
      <c r="I5" s="11">
        <f>IF(B5="",0,SUMIF(ventes!$D$2:$D$563,DIVERS!B5,ventes!$E$2:$E$563))</f>
        <v>0</v>
      </c>
      <c r="J5" s="11">
        <f>C5+IF($B5="",0,SUMIF(achats!$D$2:$D$599,DIVERS!$B5,achats!H$2:H$599))-IF($B5="",0,SUMIF(ventes!$D$2:$D$563,DIVERS!$B5,ventes!H$2:H$563))-SUMIFS('mouvement interne'!$D:$D,'mouvement interne'!$C:$C,DIVERS!B5,'mouvement interne'!$E:$E,1)+SUMIFS('mouvement interne'!$D:$D,'mouvement interne'!$C:$C,DIVERS!B5,'mouvement interne'!$F:$F,1)</f>
        <v>0</v>
      </c>
      <c r="K5" s="11">
        <f>D5+IF($B5="",0,SUMIF(achats!$D$2:$D$599,DIVERS!$B5,achats!I$2:I$599))-IF($B5="",0,SUMIF(ventes!$D$2:$D$563,DIVERS!$B5,ventes!I$2:I$563))-SUMIFS('mouvement interne'!$D:$D,'mouvement interne'!$C:$C,DIVERS!B5,'mouvement interne'!$E:$E,2)+SUMIFS('mouvement interne'!$D:$D,'mouvement interne'!$C:$C,DIVERS!B5,'mouvement interne'!$F:$F,2)</f>
        <v>0</v>
      </c>
      <c r="L5" s="11">
        <f>E5+IF($B5="",0,SUMIF(achats!$D$2:$D$599,DIVERS!$B5,achats!J$2:J$599))-IF($B5="",0,SUMIF(ventes!$D$2:$D$563,DIVERS!$B5,ventes!J$2:J$563))-SUMIFS('mouvement interne'!$D:$D,'mouvement interne'!$C:$C,DIVERS!B5,'mouvement interne'!$E:$E,3)+SUMIFS('mouvement interne'!$D:$D,'mouvement interne'!$C:$C,DIVERS!B5,'mouvement interne'!$F:$F,3)</f>
        <v>0</v>
      </c>
      <c r="M5" s="11">
        <f>F5+IF($B5="",0,SUMIF(achats!$D$2:$D$599,DIVERS!$B5,achats!K$2:K$599))-IF($B5="",0,SUMIF(ventes!$D$2:$D$563,DIVERS!$B5,ventes!K$2:K$563))-SUMIFS('mouvement interne'!$D:$D,'mouvement interne'!$C:$C,DIVERS!B5,'mouvement interne'!$E:$E,4)+SUMIFS('mouvement interne'!$D:$D,'mouvement interne'!$C:$C,DIVERS!B5,'mouvement interne'!$F:$F,4)</f>
        <v>0</v>
      </c>
      <c r="N5" s="11">
        <f t="shared" si="1"/>
        <v>0</v>
      </c>
    </row>
    <row r="6" spans="1:14">
      <c r="A6" s="45"/>
      <c r="B6" s="3" t="str">
        <f>'mes donnees'!Q6</f>
        <v>BLEUTOUTH N7100</v>
      </c>
      <c r="C6" s="4"/>
      <c r="D6" s="1"/>
      <c r="E6" s="1"/>
      <c r="F6" s="1"/>
      <c r="G6" s="11">
        <f t="shared" si="0"/>
        <v>0</v>
      </c>
      <c r="H6" s="11">
        <f>IF(B6="",0,SUMIF(achats!$D$2:$D$599,DIVERS!B6,achats!$E$2:$E$599))</f>
        <v>0</v>
      </c>
      <c r="I6" s="11">
        <f>IF(B6="",0,SUMIF(ventes!$D$2:$D$563,DIVERS!B6,ventes!$E$2:$E$563))</f>
        <v>0</v>
      </c>
      <c r="J6" s="11">
        <f>C6+IF($B6="",0,SUMIF(achats!$D$2:$D$599,DIVERS!$B6,achats!H$2:H$599))-IF($B6="",0,SUMIF(ventes!$D$2:$D$563,DIVERS!$B6,ventes!H$2:H$563))-SUMIFS('mouvement interne'!$D:$D,'mouvement interne'!$C:$C,DIVERS!B6,'mouvement interne'!$E:$E,1)+SUMIFS('mouvement interne'!$D:$D,'mouvement interne'!$C:$C,DIVERS!B6,'mouvement interne'!$F:$F,1)</f>
        <v>0</v>
      </c>
      <c r="K6" s="11">
        <f>D6+IF($B6="",0,SUMIF(achats!$D$2:$D$599,DIVERS!$B6,achats!I$2:I$599))-IF($B6="",0,SUMIF(ventes!$D$2:$D$563,DIVERS!$B6,ventes!I$2:I$563))-SUMIFS('mouvement interne'!$D:$D,'mouvement interne'!$C:$C,DIVERS!B6,'mouvement interne'!$E:$E,2)+SUMIFS('mouvement interne'!$D:$D,'mouvement interne'!$C:$C,DIVERS!B6,'mouvement interne'!$F:$F,2)</f>
        <v>0</v>
      </c>
      <c r="L6" s="11">
        <f>E6+IF($B6="",0,SUMIF(achats!$D$2:$D$599,DIVERS!$B6,achats!J$2:J$599))-IF($B6="",0,SUMIF(ventes!$D$2:$D$563,DIVERS!$B6,ventes!J$2:J$563))-SUMIFS('mouvement interne'!$D:$D,'mouvement interne'!$C:$C,DIVERS!B6,'mouvement interne'!$E:$E,3)+SUMIFS('mouvement interne'!$D:$D,'mouvement interne'!$C:$C,DIVERS!B6,'mouvement interne'!$F:$F,3)</f>
        <v>0</v>
      </c>
      <c r="M6" s="11">
        <f>F6+IF($B6="",0,SUMIF(achats!$D$2:$D$599,DIVERS!$B6,achats!K$2:K$599))-IF($B6="",0,SUMIF(ventes!$D$2:$D$563,DIVERS!$B6,ventes!K$2:K$563))-SUMIFS('mouvement interne'!$D:$D,'mouvement interne'!$C:$C,DIVERS!B6,'mouvement interne'!$E:$E,4)+SUMIFS('mouvement interne'!$D:$D,'mouvement interne'!$C:$C,DIVERS!B6,'mouvement interne'!$F:$F,4)</f>
        <v>0</v>
      </c>
      <c r="N6" s="11">
        <f t="shared" si="1"/>
        <v>0</v>
      </c>
    </row>
    <row r="7" spans="1:14">
      <c r="A7" s="45"/>
      <c r="B7" s="3" t="str">
        <f>'mes donnees'!Q7</f>
        <v>CABLE HDMI</v>
      </c>
      <c r="C7" s="4">
        <v>256</v>
      </c>
      <c r="D7" s="1"/>
      <c r="E7" s="1"/>
      <c r="F7" s="1"/>
      <c r="G7" s="11">
        <f t="shared" si="0"/>
        <v>256</v>
      </c>
      <c r="H7" s="11">
        <f>IF(B7="",0,SUMIF(achats!$D$2:$D$599,DIVERS!B7,achats!$E$2:$E$599))</f>
        <v>0</v>
      </c>
      <c r="I7" s="11">
        <f>IF(B7="",0,SUMIF(ventes!$D$2:$D$563,DIVERS!B7,ventes!$E$2:$E$563))</f>
        <v>0</v>
      </c>
      <c r="J7" s="11">
        <f>C7+IF($B7="",0,SUMIF(achats!$D$2:$D$599,DIVERS!$B7,achats!H$2:H$599))-IF($B7="",0,SUMIF(ventes!$D$2:$D$563,DIVERS!$B7,ventes!H$2:H$563))-SUMIFS('mouvement interne'!$D:$D,'mouvement interne'!$C:$C,DIVERS!B7,'mouvement interne'!$E:$E,1)+SUMIFS('mouvement interne'!$D:$D,'mouvement interne'!$C:$C,DIVERS!B7,'mouvement interne'!$F:$F,1)</f>
        <v>256</v>
      </c>
      <c r="K7" s="11">
        <f>D7+IF($B7="",0,SUMIF(achats!$D$2:$D$599,DIVERS!$B7,achats!I$2:I$599))-IF($B7="",0,SUMIF(ventes!$D$2:$D$563,DIVERS!$B7,ventes!I$2:I$563))-SUMIFS('mouvement interne'!$D:$D,'mouvement interne'!$C:$C,DIVERS!B7,'mouvement interne'!$E:$E,2)+SUMIFS('mouvement interne'!$D:$D,'mouvement interne'!$C:$C,DIVERS!B7,'mouvement interne'!$F:$F,2)</f>
        <v>0</v>
      </c>
      <c r="L7" s="11">
        <f>E7+IF($B7="",0,SUMIF(achats!$D$2:$D$599,DIVERS!$B7,achats!J$2:J$599))-IF($B7="",0,SUMIF(ventes!$D$2:$D$563,DIVERS!$B7,ventes!J$2:J$563))-SUMIFS('mouvement interne'!$D:$D,'mouvement interne'!$C:$C,DIVERS!B7,'mouvement interne'!$E:$E,3)+SUMIFS('mouvement interne'!$D:$D,'mouvement interne'!$C:$C,DIVERS!B7,'mouvement interne'!$F:$F,3)</f>
        <v>0</v>
      </c>
      <c r="M7" s="11">
        <f>F7+IF($B7="",0,SUMIF(achats!$D$2:$D$599,DIVERS!$B7,achats!K$2:K$599))-IF($B7="",0,SUMIF(ventes!$D$2:$D$563,DIVERS!$B7,ventes!K$2:K$563))-SUMIFS('mouvement interne'!$D:$D,'mouvement interne'!$C:$C,DIVERS!B7,'mouvement interne'!$E:$E,4)+SUMIFS('mouvement interne'!$D:$D,'mouvement interne'!$C:$C,DIVERS!B7,'mouvement interne'!$F:$F,4)</f>
        <v>0</v>
      </c>
      <c r="N7" s="11">
        <f t="shared" si="1"/>
        <v>256</v>
      </c>
    </row>
    <row r="8" spans="1:14">
      <c r="A8" s="45"/>
      <c r="B8" s="3" t="str">
        <f>'mes donnees'!Q8</f>
        <v>CABLE RSA</v>
      </c>
      <c r="C8" s="4"/>
      <c r="D8" s="1"/>
      <c r="E8" s="1"/>
      <c r="F8" s="1"/>
      <c r="G8" s="11">
        <f t="shared" si="0"/>
        <v>0</v>
      </c>
      <c r="H8" s="11">
        <f>IF(B8="",0,SUMIF(achats!$D$2:$D$599,DIVERS!B8,achats!$E$2:$E$599))</f>
        <v>0</v>
      </c>
      <c r="I8" s="11">
        <f>IF(B8="",0,SUMIF(ventes!$D$2:$D$563,DIVERS!B8,ventes!$E$2:$E$563))</f>
        <v>0</v>
      </c>
      <c r="J8" s="11">
        <f>C8+IF($B8="",0,SUMIF(achats!$D$2:$D$599,DIVERS!$B8,achats!H$2:H$599))-IF($B8="",0,SUMIF(ventes!$D$2:$D$563,DIVERS!$B8,ventes!H$2:H$563))-SUMIFS('mouvement interne'!$D:$D,'mouvement interne'!$C:$C,DIVERS!B8,'mouvement interne'!$E:$E,1)+SUMIFS('mouvement interne'!$D:$D,'mouvement interne'!$C:$C,DIVERS!B8,'mouvement interne'!$F:$F,1)</f>
        <v>0</v>
      </c>
      <c r="K8" s="11">
        <f>D8+IF($B8="",0,SUMIF(achats!$D$2:$D$599,DIVERS!$B8,achats!I$2:I$599))-IF($B8="",0,SUMIF(ventes!$D$2:$D$563,DIVERS!$B8,ventes!I$2:I$563))-SUMIFS('mouvement interne'!$D:$D,'mouvement interne'!$C:$C,DIVERS!B8,'mouvement interne'!$E:$E,2)+SUMIFS('mouvement interne'!$D:$D,'mouvement interne'!$C:$C,DIVERS!B8,'mouvement interne'!$F:$F,2)</f>
        <v>0</v>
      </c>
      <c r="L8" s="11">
        <f>E8+IF($B8="",0,SUMIF(achats!$D$2:$D$599,DIVERS!$B8,achats!J$2:J$599))-IF($B8="",0,SUMIF(ventes!$D$2:$D$563,DIVERS!$B8,ventes!J$2:J$563))-SUMIFS('mouvement interne'!$D:$D,'mouvement interne'!$C:$C,DIVERS!B8,'mouvement interne'!$E:$E,3)+SUMIFS('mouvement interne'!$D:$D,'mouvement interne'!$C:$C,DIVERS!B8,'mouvement interne'!$F:$F,3)</f>
        <v>0</v>
      </c>
      <c r="M8" s="11">
        <f>F8+IF($B8="",0,SUMIF(achats!$D$2:$D$599,DIVERS!$B8,achats!K$2:K$599))-IF($B8="",0,SUMIF(ventes!$D$2:$D$563,DIVERS!$B8,ventes!K$2:K$563))-SUMIFS('mouvement interne'!$D:$D,'mouvement interne'!$C:$C,DIVERS!B8,'mouvement interne'!$E:$E,4)+SUMIFS('mouvement interne'!$D:$D,'mouvement interne'!$C:$C,DIVERS!B8,'mouvement interne'!$F:$F,4)</f>
        <v>0</v>
      </c>
      <c r="N8" s="11">
        <f t="shared" si="1"/>
        <v>0</v>
      </c>
    </row>
    <row r="9" spans="1:14">
      <c r="A9" s="45"/>
      <c r="B9" s="3" t="str">
        <f>'mes donnees'!Q9</f>
        <v>CABLE VGA</v>
      </c>
      <c r="C9" s="4"/>
      <c r="D9" s="1"/>
      <c r="E9" s="1"/>
      <c r="F9" s="1"/>
      <c r="G9" s="11">
        <f t="shared" si="0"/>
        <v>0</v>
      </c>
      <c r="H9" s="11">
        <f>IF(B9="",0,SUMIF(achats!$D$2:$D$599,DIVERS!B9,achats!$E$2:$E$599))</f>
        <v>0</v>
      </c>
      <c r="I9" s="11">
        <f>IF(B9="",0,SUMIF(ventes!$D$2:$D$563,DIVERS!B9,ventes!$E$2:$E$563))</f>
        <v>0</v>
      </c>
      <c r="J9" s="11">
        <f>C9+IF($B9="",0,SUMIF(achats!$D$2:$D$599,DIVERS!$B9,achats!H$2:H$599))-IF($B9="",0,SUMIF(ventes!$D$2:$D$563,DIVERS!$B9,ventes!H$2:H$563))-SUMIFS('mouvement interne'!$D:$D,'mouvement interne'!$C:$C,DIVERS!B9,'mouvement interne'!$E:$E,1)+SUMIFS('mouvement interne'!$D:$D,'mouvement interne'!$C:$C,DIVERS!B9,'mouvement interne'!$F:$F,1)</f>
        <v>0</v>
      </c>
      <c r="K9" s="11">
        <f>D9+IF($B9="",0,SUMIF(achats!$D$2:$D$599,DIVERS!$B9,achats!I$2:I$599))-IF($B9="",0,SUMIF(ventes!$D$2:$D$563,DIVERS!$B9,ventes!I$2:I$563))-SUMIFS('mouvement interne'!$D:$D,'mouvement interne'!$C:$C,DIVERS!B9,'mouvement interne'!$E:$E,2)+SUMIFS('mouvement interne'!$D:$D,'mouvement interne'!$C:$C,DIVERS!B9,'mouvement interne'!$F:$F,2)</f>
        <v>0</v>
      </c>
      <c r="L9" s="11">
        <f>E9+IF($B9="",0,SUMIF(achats!$D$2:$D$599,DIVERS!$B9,achats!J$2:J$599))-IF($B9="",0,SUMIF(ventes!$D$2:$D$563,DIVERS!$B9,ventes!J$2:J$563))-SUMIFS('mouvement interne'!$D:$D,'mouvement interne'!$C:$C,DIVERS!B9,'mouvement interne'!$E:$E,3)+SUMIFS('mouvement interne'!$D:$D,'mouvement interne'!$C:$C,DIVERS!B9,'mouvement interne'!$F:$F,3)</f>
        <v>0</v>
      </c>
      <c r="M9" s="11">
        <f>F9+IF($B9="",0,SUMIF(achats!$D$2:$D$599,DIVERS!$B9,achats!K$2:K$599))-IF($B9="",0,SUMIF(ventes!$D$2:$D$563,DIVERS!$B9,ventes!K$2:K$563))-SUMIFS('mouvement interne'!$D:$D,'mouvement interne'!$C:$C,DIVERS!B9,'mouvement interne'!$E:$E,4)+SUMIFS('mouvement interne'!$D:$D,'mouvement interne'!$C:$C,DIVERS!B9,'mouvement interne'!$F:$F,4)</f>
        <v>0</v>
      </c>
      <c r="N9" s="11">
        <f t="shared" si="1"/>
        <v>0</v>
      </c>
    </row>
    <row r="10" spans="1:14">
      <c r="A10" s="45"/>
      <c r="B10" s="3" t="str">
        <f>'mes donnees'!Q10</f>
        <v>CE 1150 MICRO ONDE</v>
      </c>
      <c r="C10" s="4"/>
      <c r="D10" s="1">
        <v>2</v>
      </c>
      <c r="E10" s="1"/>
      <c r="F10" s="1"/>
      <c r="G10" s="11">
        <f t="shared" si="0"/>
        <v>2</v>
      </c>
      <c r="H10" s="11">
        <f>IF(B10="",0,SUMIF(achats!$D$2:$D$599,DIVERS!B10,achats!$E$2:$E$599))</f>
        <v>0</v>
      </c>
      <c r="I10" s="11">
        <f>IF(B10="",0,SUMIF(ventes!$D$2:$D$563,DIVERS!B10,ventes!$E$2:$E$563))</f>
        <v>0</v>
      </c>
      <c r="J10" s="11">
        <f>C10+IF($B10="",0,SUMIF(achats!$D$2:$D$599,DIVERS!$B10,achats!H$2:H$599))-IF($B10="",0,SUMIF(ventes!$D$2:$D$563,DIVERS!$B10,ventes!H$2:H$563))-SUMIFS('mouvement interne'!$D:$D,'mouvement interne'!$C:$C,DIVERS!B10,'mouvement interne'!$E:$E,1)+SUMIFS('mouvement interne'!$D:$D,'mouvement interne'!$C:$C,DIVERS!B10,'mouvement interne'!$F:$F,1)</f>
        <v>0</v>
      </c>
      <c r="K10" s="11">
        <f>D10+IF($B10="",0,SUMIF(achats!$D$2:$D$599,DIVERS!$B10,achats!I$2:I$599))-IF($B10="",0,SUMIF(ventes!$D$2:$D$563,DIVERS!$B10,ventes!I$2:I$563))-SUMIFS('mouvement interne'!$D:$D,'mouvement interne'!$C:$C,DIVERS!B10,'mouvement interne'!$E:$E,2)+SUMIFS('mouvement interne'!$D:$D,'mouvement interne'!$C:$C,DIVERS!B10,'mouvement interne'!$F:$F,2)</f>
        <v>2</v>
      </c>
      <c r="L10" s="11">
        <f>E10+IF($B10="",0,SUMIF(achats!$D$2:$D$599,DIVERS!$B10,achats!J$2:J$599))-IF($B10="",0,SUMIF(ventes!$D$2:$D$563,DIVERS!$B10,ventes!J$2:J$563))-SUMIFS('mouvement interne'!$D:$D,'mouvement interne'!$C:$C,DIVERS!B10,'mouvement interne'!$E:$E,3)+SUMIFS('mouvement interne'!$D:$D,'mouvement interne'!$C:$C,DIVERS!B10,'mouvement interne'!$F:$F,3)</f>
        <v>0</v>
      </c>
      <c r="M10" s="11">
        <f>F10+IF($B10="",0,SUMIF(achats!$D$2:$D$599,DIVERS!$B10,achats!K$2:K$599))-IF($B10="",0,SUMIF(ventes!$D$2:$D$563,DIVERS!$B10,ventes!K$2:K$563))-SUMIFS('mouvement interne'!$D:$D,'mouvement interne'!$C:$C,DIVERS!B10,'mouvement interne'!$E:$E,4)+SUMIFS('mouvement interne'!$D:$D,'mouvement interne'!$C:$C,DIVERS!B10,'mouvement interne'!$F:$F,4)</f>
        <v>0</v>
      </c>
      <c r="N10" s="11">
        <f t="shared" si="1"/>
        <v>2</v>
      </c>
    </row>
    <row r="11" spans="1:14">
      <c r="A11" s="45"/>
      <c r="B11" s="3" t="str">
        <f>'mes donnees'!Q11</f>
        <v>CF-43 WHIRLPOOL</v>
      </c>
      <c r="C11" s="4"/>
      <c r="D11" s="1"/>
      <c r="E11" s="1"/>
      <c r="F11" s="1"/>
      <c r="G11" s="11">
        <f t="shared" si="0"/>
        <v>0</v>
      </c>
      <c r="H11" s="11">
        <f>IF(B11="",0,SUMIF(achats!$D$2:$D$599,DIVERS!B11,achats!$E$2:$E$599))</f>
        <v>0</v>
      </c>
      <c r="I11" s="11">
        <f>IF(B11="",0,SUMIF(ventes!$D$2:$D$563,DIVERS!B11,ventes!$E$2:$E$563))</f>
        <v>0</v>
      </c>
      <c r="J11" s="11">
        <f>C11+IF($B11="",0,SUMIF(achats!$D$2:$D$599,DIVERS!$B11,achats!H$2:H$599))-IF($B11="",0,SUMIF(ventes!$D$2:$D$563,DIVERS!$B11,ventes!H$2:H$563))-SUMIFS('mouvement interne'!$D:$D,'mouvement interne'!$C:$C,DIVERS!B11,'mouvement interne'!$E:$E,1)+SUMIFS('mouvement interne'!$D:$D,'mouvement interne'!$C:$C,DIVERS!B11,'mouvement interne'!$F:$F,1)</f>
        <v>0</v>
      </c>
      <c r="K11" s="11">
        <f>D11+IF($B11="",0,SUMIF(achats!$D$2:$D$599,DIVERS!$B11,achats!I$2:I$599))-IF($B11="",0,SUMIF(ventes!$D$2:$D$563,DIVERS!$B11,ventes!I$2:I$563))-SUMIFS('mouvement interne'!$D:$D,'mouvement interne'!$C:$C,DIVERS!B11,'mouvement interne'!$E:$E,2)+SUMIFS('mouvement interne'!$D:$D,'mouvement interne'!$C:$C,DIVERS!B11,'mouvement interne'!$F:$F,2)</f>
        <v>0</v>
      </c>
      <c r="L11" s="11">
        <f>E11+IF($B11="",0,SUMIF(achats!$D$2:$D$599,DIVERS!$B11,achats!J$2:J$599))-IF($B11="",0,SUMIF(ventes!$D$2:$D$563,DIVERS!$B11,ventes!J$2:J$563))-SUMIFS('mouvement interne'!$D:$D,'mouvement interne'!$C:$C,DIVERS!B11,'mouvement interne'!$E:$E,3)+SUMIFS('mouvement interne'!$D:$D,'mouvement interne'!$C:$C,DIVERS!B11,'mouvement interne'!$F:$F,3)</f>
        <v>0</v>
      </c>
      <c r="M11" s="11">
        <f>F11+IF($B11="",0,SUMIF(achats!$D$2:$D$599,DIVERS!$B11,achats!K$2:K$599))-IF($B11="",0,SUMIF(ventes!$D$2:$D$563,DIVERS!$B11,ventes!K$2:K$563))-SUMIFS('mouvement interne'!$D:$D,'mouvement interne'!$C:$C,DIVERS!B11,'mouvement interne'!$E:$E,4)+SUMIFS('mouvement interne'!$D:$D,'mouvement interne'!$C:$C,DIVERS!B11,'mouvement interne'!$F:$F,4)</f>
        <v>0</v>
      </c>
      <c r="N11" s="11">
        <f t="shared" si="1"/>
        <v>0</v>
      </c>
    </row>
    <row r="12" spans="1:14">
      <c r="A12" s="45"/>
      <c r="B12" s="3" t="str">
        <f>'mes donnees'!Q12</f>
        <v>CF-610 WHIRLPOOL</v>
      </c>
      <c r="C12" s="4"/>
      <c r="D12" s="1"/>
      <c r="E12" s="1"/>
      <c r="F12" s="1"/>
      <c r="G12" s="11">
        <f t="shared" si="0"/>
        <v>0</v>
      </c>
      <c r="H12" s="11">
        <f>IF(B12="",0,SUMIF(achats!$D$2:$D$599,DIVERS!B12,achats!$E$2:$E$599))</f>
        <v>0</v>
      </c>
      <c r="I12" s="11">
        <f>IF(B12="",0,SUMIF(ventes!$D$2:$D$563,DIVERS!B12,ventes!$E$2:$E$563))</f>
        <v>0</v>
      </c>
      <c r="J12" s="11">
        <f>C12+IF($B12="",0,SUMIF(achats!$D$2:$D$599,DIVERS!$B12,achats!H$2:H$599))-IF($B12="",0,SUMIF(ventes!$D$2:$D$563,DIVERS!$B12,ventes!H$2:H$563))-SUMIFS('mouvement interne'!$D:$D,'mouvement interne'!$C:$C,DIVERS!B12,'mouvement interne'!$E:$E,1)+SUMIFS('mouvement interne'!$D:$D,'mouvement interne'!$C:$C,DIVERS!B12,'mouvement interne'!$F:$F,1)</f>
        <v>0</v>
      </c>
      <c r="K12" s="11">
        <f>D12+IF($B12="",0,SUMIF(achats!$D$2:$D$599,DIVERS!$B12,achats!I$2:I$599))-IF($B12="",0,SUMIF(ventes!$D$2:$D$563,DIVERS!$B12,ventes!I$2:I$563))-SUMIFS('mouvement interne'!$D:$D,'mouvement interne'!$C:$C,DIVERS!B12,'mouvement interne'!$E:$E,2)+SUMIFS('mouvement interne'!$D:$D,'mouvement interne'!$C:$C,DIVERS!B12,'mouvement interne'!$F:$F,2)</f>
        <v>0</v>
      </c>
      <c r="L12" s="11">
        <f>E12+IF($B12="",0,SUMIF(achats!$D$2:$D$599,DIVERS!$B12,achats!J$2:J$599))-IF($B12="",0,SUMIF(ventes!$D$2:$D$563,DIVERS!$B12,ventes!J$2:J$563))-SUMIFS('mouvement interne'!$D:$D,'mouvement interne'!$C:$C,DIVERS!B12,'mouvement interne'!$E:$E,3)+SUMIFS('mouvement interne'!$D:$D,'mouvement interne'!$C:$C,DIVERS!B12,'mouvement interne'!$F:$F,3)</f>
        <v>0</v>
      </c>
      <c r="M12" s="11">
        <f>F12+IF($B12="",0,SUMIF(achats!$D$2:$D$599,DIVERS!$B12,achats!K$2:K$599))-IF($B12="",0,SUMIF(ventes!$D$2:$D$563,DIVERS!$B12,ventes!K$2:K$563))-SUMIFS('mouvement interne'!$D:$D,'mouvement interne'!$C:$C,DIVERS!B12,'mouvement interne'!$E:$E,4)+SUMIFS('mouvement interne'!$D:$D,'mouvement interne'!$C:$C,DIVERS!B12,'mouvement interne'!$F:$F,4)</f>
        <v>0</v>
      </c>
      <c r="N12" s="11">
        <f t="shared" si="1"/>
        <v>0</v>
      </c>
    </row>
    <row r="13" spans="1:14">
      <c r="A13" s="45"/>
      <c r="B13" s="3" t="str">
        <f>'mes donnees'!Q13</f>
        <v>CFH-301 FAGOR</v>
      </c>
      <c r="C13" s="4"/>
      <c r="D13" s="1"/>
      <c r="E13" s="1"/>
      <c r="F13" s="1"/>
      <c r="G13" s="11">
        <f t="shared" si="0"/>
        <v>0</v>
      </c>
      <c r="H13" s="11">
        <f>IF(B13="",0,SUMIF(achats!$D$2:$D$599,DIVERS!B13,achats!$E$2:$E$599))</f>
        <v>0</v>
      </c>
      <c r="I13" s="11">
        <f>IF(B13="",0,SUMIF(ventes!$D$2:$D$563,DIVERS!B13,ventes!$E$2:$E$563))</f>
        <v>0</v>
      </c>
      <c r="J13" s="11">
        <f>C13+IF($B13="",0,SUMIF(achats!$D$2:$D$599,DIVERS!$B13,achats!H$2:H$599))-IF($B13="",0,SUMIF(ventes!$D$2:$D$563,DIVERS!$B13,ventes!H$2:H$563))-SUMIFS('mouvement interne'!$D:$D,'mouvement interne'!$C:$C,DIVERS!B13,'mouvement interne'!$E:$E,1)+SUMIFS('mouvement interne'!$D:$D,'mouvement interne'!$C:$C,DIVERS!B13,'mouvement interne'!$F:$F,1)</f>
        <v>0</v>
      </c>
      <c r="K13" s="11">
        <f>D13+IF($B13="",0,SUMIF(achats!$D$2:$D$599,DIVERS!$B13,achats!I$2:I$599))-IF($B13="",0,SUMIF(ventes!$D$2:$D$563,DIVERS!$B13,ventes!I$2:I$563))-SUMIFS('mouvement interne'!$D:$D,'mouvement interne'!$C:$C,DIVERS!B13,'mouvement interne'!$E:$E,2)+SUMIFS('mouvement interne'!$D:$D,'mouvement interne'!$C:$C,DIVERS!B13,'mouvement interne'!$F:$F,2)</f>
        <v>0</v>
      </c>
      <c r="L13" s="11">
        <f>E13+IF($B13="",0,SUMIF(achats!$D$2:$D$599,DIVERS!$B13,achats!J$2:J$599))-IF($B13="",0,SUMIF(ventes!$D$2:$D$563,DIVERS!$B13,ventes!J$2:J$563))-SUMIFS('mouvement interne'!$D:$D,'mouvement interne'!$C:$C,DIVERS!B13,'mouvement interne'!$E:$E,3)+SUMIFS('mouvement interne'!$D:$D,'mouvement interne'!$C:$C,DIVERS!B13,'mouvement interne'!$F:$F,3)</f>
        <v>0</v>
      </c>
      <c r="M13" s="11">
        <f>F13+IF($B13="",0,SUMIF(achats!$D$2:$D$599,DIVERS!$B13,achats!K$2:K$599))-IF($B13="",0,SUMIF(ventes!$D$2:$D$563,DIVERS!$B13,ventes!K$2:K$563))-SUMIFS('mouvement interne'!$D:$D,'mouvement interne'!$C:$C,DIVERS!B13,'mouvement interne'!$E:$E,4)+SUMIFS('mouvement interne'!$D:$D,'mouvement interne'!$C:$C,DIVERS!B13,'mouvement interne'!$F:$F,4)</f>
        <v>0</v>
      </c>
      <c r="N13" s="11">
        <f t="shared" si="1"/>
        <v>0</v>
      </c>
    </row>
    <row r="14" spans="1:14">
      <c r="A14" s="45"/>
      <c r="B14" s="3" t="str">
        <f>'mes donnees'!Q14</f>
        <v>CLIM G V 12000</v>
      </c>
      <c r="C14" s="4">
        <v>1</v>
      </c>
      <c r="D14" s="1">
        <v>26</v>
      </c>
      <c r="E14" s="1"/>
      <c r="F14" s="1"/>
      <c r="G14" s="11">
        <f t="shared" si="0"/>
        <v>27</v>
      </c>
      <c r="H14" s="11">
        <f>IF(B14="",0,SUMIF(achats!$D$2:$D$599,DIVERS!B14,achats!$E$2:$E$599))</f>
        <v>0</v>
      </c>
      <c r="I14" s="11">
        <f>IF(B14="",0,SUMIF(ventes!$D$2:$D$563,DIVERS!B14,ventes!$E$2:$E$563))</f>
        <v>0</v>
      </c>
      <c r="J14" s="11">
        <f>C14+IF($B14="",0,SUMIF(achats!$D$2:$D$599,DIVERS!$B14,achats!H$2:H$599))-IF($B14="",0,SUMIF(ventes!$D$2:$D$563,DIVERS!$B14,ventes!H$2:H$563))-SUMIFS('mouvement interne'!$D:$D,'mouvement interne'!$C:$C,DIVERS!B14,'mouvement interne'!$E:$E,1)+SUMIFS('mouvement interne'!$D:$D,'mouvement interne'!$C:$C,DIVERS!B14,'mouvement interne'!$F:$F,1)</f>
        <v>1</v>
      </c>
      <c r="K14" s="11">
        <f>D14+IF($B14="",0,SUMIF(achats!$D$2:$D$599,DIVERS!$B14,achats!I$2:I$599))-IF($B14="",0,SUMIF(ventes!$D$2:$D$563,DIVERS!$B14,ventes!I$2:I$563))-SUMIFS('mouvement interne'!$D:$D,'mouvement interne'!$C:$C,DIVERS!B14,'mouvement interne'!$E:$E,2)+SUMIFS('mouvement interne'!$D:$D,'mouvement interne'!$C:$C,DIVERS!B14,'mouvement interne'!$F:$F,2)</f>
        <v>26</v>
      </c>
      <c r="L14" s="11">
        <f>E14+IF($B14="",0,SUMIF(achats!$D$2:$D$599,DIVERS!$B14,achats!J$2:J$599))-IF($B14="",0,SUMIF(ventes!$D$2:$D$563,DIVERS!$B14,ventes!J$2:J$563))-SUMIFS('mouvement interne'!$D:$D,'mouvement interne'!$C:$C,DIVERS!B14,'mouvement interne'!$E:$E,3)+SUMIFS('mouvement interne'!$D:$D,'mouvement interne'!$C:$C,DIVERS!B14,'mouvement interne'!$F:$F,3)</f>
        <v>0</v>
      </c>
      <c r="M14" s="11">
        <f>F14+IF($B14="",0,SUMIF(achats!$D$2:$D$599,DIVERS!$B14,achats!K$2:K$599))-IF($B14="",0,SUMIF(ventes!$D$2:$D$563,DIVERS!$B14,ventes!K$2:K$563))-SUMIFS('mouvement interne'!$D:$D,'mouvement interne'!$C:$C,DIVERS!B14,'mouvement interne'!$E:$E,4)+SUMIFS('mouvement interne'!$D:$D,'mouvement interne'!$C:$C,DIVERS!B14,'mouvement interne'!$F:$F,4)</f>
        <v>0</v>
      </c>
      <c r="N14" s="11">
        <f t="shared" si="1"/>
        <v>27</v>
      </c>
    </row>
    <row r="15" spans="1:14">
      <c r="A15" s="45"/>
      <c r="B15" s="3" t="str">
        <f>'mes donnees'!Q15</f>
        <v>CLIM G V 9000</v>
      </c>
      <c r="C15" s="4"/>
      <c r="D15" s="1"/>
      <c r="E15" s="1"/>
      <c r="F15" s="1"/>
      <c r="G15" s="11">
        <f t="shared" si="0"/>
        <v>0</v>
      </c>
      <c r="H15" s="11">
        <f>IF(B15="",0,SUMIF(achats!$D$2:$D$599,DIVERS!B15,achats!$E$2:$E$599))</f>
        <v>0</v>
      </c>
      <c r="I15" s="11">
        <f>IF(B15="",0,SUMIF(ventes!$D$2:$D$563,DIVERS!B15,ventes!$E$2:$E$563))</f>
        <v>0</v>
      </c>
      <c r="J15" s="11">
        <f>C15+IF($B15="",0,SUMIF(achats!$D$2:$D$599,DIVERS!$B15,achats!H$2:H$599))-IF($B15="",0,SUMIF(ventes!$D$2:$D$563,DIVERS!$B15,ventes!H$2:H$563))-SUMIFS('mouvement interne'!$D:$D,'mouvement interne'!$C:$C,DIVERS!B15,'mouvement interne'!$E:$E,1)+SUMIFS('mouvement interne'!$D:$D,'mouvement interne'!$C:$C,DIVERS!B15,'mouvement interne'!$F:$F,1)</f>
        <v>0</v>
      </c>
      <c r="K15" s="11">
        <f>D15+IF($B15="",0,SUMIF(achats!$D$2:$D$599,DIVERS!$B15,achats!I$2:I$599))-IF($B15="",0,SUMIF(ventes!$D$2:$D$563,DIVERS!$B15,ventes!I$2:I$563))-SUMIFS('mouvement interne'!$D:$D,'mouvement interne'!$C:$C,DIVERS!B15,'mouvement interne'!$E:$E,2)+SUMIFS('mouvement interne'!$D:$D,'mouvement interne'!$C:$C,DIVERS!B15,'mouvement interne'!$F:$F,2)</f>
        <v>0</v>
      </c>
      <c r="L15" s="11">
        <f>E15+IF($B15="",0,SUMIF(achats!$D$2:$D$599,DIVERS!$B15,achats!J$2:J$599))-IF($B15="",0,SUMIF(ventes!$D$2:$D$563,DIVERS!$B15,ventes!J$2:J$563))-SUMIFS('mouvement interne'!$D:$D,'mouvement interne'!$C:$C,DIVERS!B15,'mouvement interne'!$E:$E,3)+SUMIFS('mouvement interne'!$D:$D,'mouvement interne'!$C:$C,DIVERS!B15,'mouvement interne'!$F:$F,3)</f>
        <v>0</v>
      </c>
      <c r="M15" s="11">
        <f>F15+IF($B15="",0,SUMIF(achats!$D$2:$D$599,DIVERS!$B15,achats!K$2:K$599))-IF($B15="",0,SUMIF(ventes!$D$2:$D$563,DIVERS!$B15,ventes!K$2:K$563))-SUMIFS('mouvement interne'!$D:$D,'mouvement interne'!$C:$C,DIVERS!B15,'mouvement interne'!$E:$E,4)+SUMIFS('mouvement interne'!$D:$D,'mouvement interne'!$C:$C,DIVERS!B15,'mouvement interne'!$F:$F,4)</f>
        <v>0</v>
      </c>
      <c r="N15" s="11">
        <f t="shared" si="1"/>
        <v>0</v>
      </c>
    </row>
    <row r="16" spans="1:14">
      <c r="A16" s="45"/>
      <c r="B16" s="3" t="str">
        <f>'mes donnees'!Q16</f>
        <v>CONGELATEUR AGESTON 10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IF(B16="",0,SUMIF(achats!$D$2:$D$599,DIVERS!B16,achats!$E$2:$E$599))</f>
        <v>0</v>
      </c>
      <c r="I16" s="11">
        <f>IF(B16="",0,SUMIF(ventes!$D$2:$D$563,DIVERS!B16,ventes!$E$2:$E$563))</f>
        <v>0</v>
      </c>
      <c r="J16" s="11">
        <f>C16+IF($B16="",0,SUMIF(achats!$D$2:$D$599,DIVERS!$B16,achats!H$2:H$599))-IF($B16="",0,SUMIF(ventes!$D$2:$D$563,DIVERS!$B16,ventes!H$2:H$563))-SUMIFS('mouvement interne'!$D:$D,'mouvement interne'!$C:$C,DIVERS!B16,'mouvement interne'!$E:$E,1)+SUMIFS('mouvement interne'!$D:$D,'mouvement interne'!$C:$C,DIVERS!B16,'mouvement interne'!$F:$F,1)</f>
        <v>1</v>
      </c>
      <c r="K16" s="11">
        <f>D16+IF($B16="",0,SUMIF(achats!$D$2:$D$599,DIVERS!$B16,achats!I$2:I$599))-IF($B16="",0,SUMIF(ventes!$D$2:$D$563,DIVERS!$B16,ventes!I$2:I$563))-SUMIFS('mouvement interne'!$D:$D,'mouvement interne'!$C:$C,DIVERS!B16,'mouvement interne'!$E:$E,2)+SUMIFS('mouvement interne'!$D:$D,'mouvement interne'!$C:$C,DIVERS!B16,'mouvement interne'!$F:$F,2)</f>
        <v>0</v>
      </c>
      <c r="L16" s="11">
        <f>E16+IF($B16="",0,SUMIF(achats!$D$2:$D$599,DIVERS!$B16,achats!J$2:J$599))-IF($B16="",0,SUMIF(ventes!$D$2:$D$563,DIVERS!$B16,ventes!J$2:J$563))-SUMIFS('mouvement interne'!$D:$D,'mouvement interne'!$C:$C,DIVERS!B16,'mouvement interne'!$E:$E,3)+SUMIFS('mouvement interne'!$D:$D,'mouvement interne'!$C:$C,DIVERS!B16,'mouvement interne'!$F:$F,3)</f>
        <v>0</v>
      </c>
      <c r="M16" s="11">
        <f>F16+IF($B16="",0,SUMIF(achats!$D$2:$D$599,DIVERS!$B16,achats!K$2:K$599))-IF($B16="",0,SUMIF(ventes!$D$2:$D$563,DIVERS!$B16,ventes!K$2:K$563))-SUMIFS('mouvement interne'!$D:$D,'mouvement interne'!$C:$C,DIVERS!B16,'mouvement interne'!$E:$E,4)+SUMIFS('mouvement interne'!$D:$D,'mouvement interne'!$C:$C,DIVERS!B16,'mouvement interne'!$F:$F,4)</f>
        <v>0</v>
      </c>
      <c r="N16" s="11">
        <f t="shared" si="1"/>
        <v>1</v>
      </c>
    </row>
    <row r="17" spans="1:14">
      <c r="A17" s="45"/>
      <c r="B17" s="3" t="str">
        <f>'mes donnees'!Q17</f>
        <v>CONGELATEUR AGESTON 15,5</v>
      </c>
      <c r="C17" s="4">
        <v>1</v>
      </c>
      <c r="D17" s="1"/>
      <c r="E17" s="1"/>
      <c r="F17" s="1"/>
      <c r="G17" s="11">
        <f t="shared" si="0"/>
        <v>1</v>
      </c>
      <c r="H17" s="11">
        <f>IF(B17="",0,SUMIF(achats!$D$2:$D$599,DIVERS!B17,achats!$E$2:$E$599))</f>
        <v>0</v>
      </c>
      <c r="I17" s="11">
        <f>IF(B17="",0,SUMIF(ventes!$D$2:$D$563,DIVERS!B17,ventes!$E$2:$E$563))</f>
        <v>0</v>
      </c>
      <c r="J17" s="11">
        <f>C17+IF($B17="",0,SUMIF(achats!$D$2:$D$599,DIVERS!$B17,achats!H$2:H$599))-IF($B17="",0,SUMIF(ventes!$D$2:$D$563,DIVERS!$B17,ventes!H$2:H$563))-SUMIFS('mouvement interne'!$D:$D,'mouvement interne'!$C:$C,DIVERS!B17,'mouvement interne'!$E:$E,1)+SUMIFS('mouvement interne'!$D:$D,'mouvement interne'!$C:$C,DIVERS!B17,'mouvement interne'!$F:$F,1)</f>
        <v>1</v>
      </c>
      <c r="K17" s="11">
        <f>D17+IF($B17="",0,SUMIF(achats!$D$2:$D$599,DIVERS!$B17,achats!I$2:I$599))-IF($B17="",0,SUMIF(ventes!$D$2:$D$563,DIVERS!$B17,ventes!I$2:I$563))-SUMIFS('mouvement interne'!$D:$D,'mouvement interne'!$C:$C,DIVERS!B17,'mouvement interne'!$E:$E,2)+SUMIFS('mouvement interne'!$D:$D,'mouvement interne'!$C:$C,DIVERS!B17,'mouvement interne'!$F:$F,2)</f>
        <v>0</v>
      </c>
      <c r="L17" s="11">
        <f>E17+IF($B17="",0,SUMIF(achats!$D$2:$D$599,DIVERS!$B17,achats!J$2:J$599))-IF($B17="",0,SUMIF(ventes!$D$2:$D$563,DIVERS!$B17,ventes!J$2:J$563))-SUMIFS('mouvement interne'!$D:$D,'mouvement interne'!$C:$C,DIVERS!B17,'mouvement interne'!$E:$E,3)+SUMIFS('mouvement interne'!$D:$D,'mouvement interne'!$C:$C,DIVERS!B17,'mouvement interne'!$F:$F,3)</f>
        <v>0</v>
      </c>
      <c r="M17" s="11">
        <f>F17+IF($B17="",0,SUMIF(achats!$D$2:$D$599,DIVERS!$B17,achats!K$2:K$599))-IF($B17="",0,SUMIF(ventes!$D$2:$D$563,DIVERS!$B17,ventes!K$2:K$563))-SUMIFS('mouvement interne'!$D:$D,'mouvement interne'!$C:$C,DIVERS!B17,'mouvement interne'!$E:$E,4)+SUMIFS('mouvement interne'!$D:$D,'mouvement interne'!$C:$C,DIVERS!B17,'mouvement interne'!$F:$F,4)</f>
        <v>0</v>
      </c>
      <c r="N17" s="11">
        <f t="shared" si="1"/>
        <v>1</v>
      </c>
    </row>
    <row r="18" spans="1:14">
      <c r="A18" s="45"/>
      <c r="B18" s="3" t="str">
        <f>'mes donnees'!Q18</f>
        <v>CONGELATEUR AGESTON 18</v>
      </c>
      <c r="C18" s="4">
        <v>4</v>
      </c>
      <c r="D18" s="1"/>
      <c r="E18" s="1"/>
      <c r="F18" s="1"/>
      <c r="G18" s="11">
        <f t="shared" si="0"/>
        <v>4</v>
      </c>
      <c r="H18" s="11">
        <f>IF(B18="",0,SUMIF(achats!$D$2:$D$599,DIVERS!B18,achats!$E$2:$E$599))</f>
        <v>0</v>
      </c>
      <c r="I18" s="11">
        <f>IF(B18="",0,SUMIF(ventes!$D$2:$D$563,DIVERS!B18,ventes!$E$2:$E$563))</f>
        <v>0</v>
      </c>
      <c r="J18" s="11">
        <f>C18+IF($B18="",0,SUMIF(achats!$D$2:$D$599,DIVERS!$B18,achats!H$2:H$599))-IF($B18="",0,SUMIF(ventes!$D$2:$D$563,DIVERS!$B18,ventes!H$2:H$563))-SUMIFS('mouvement interne'!$D:$D,'mouvement interne'!$C:$C,DIVERS!B18,'mouvement interne'!$E:$E,1)+SUMIFS('mouvement interne'!$D:$D,'mouvement interne'!$C:$C,DIVERS!B18,'mouvement interne'!$F:$F,1)</f>
        <v>4</v>
      </c>
      <c r="K18" s="11">
        <f>D18+IF($B18="",0,SUMIF(achats!$D$2:$D$599,DIVERS!$B18,achats!I$2:I$599))-IF($B18="",0,SUMIF(ventes!$D$2:$D$563,DIVERS!$B18,ventes!I$2:I$563))-SUMIFS('mouvement interne'!$D:$D,'mouvement interne'!$C:$C,DIVERS!B18,'mouvement interne'!$E:$E,2)+SUMIFS('mouvement interne'!$D:$D,'mouvement interne'!$C:$C,DIVERS!B18,'mouvement interne'!$F:$F,2)</f>
        <v>0</v>
      </c>
      <c r="L18" s="11">
        <f>E18+IF($B18="",0,SUMIF(achats!$D$2:$D$599,DIVERS!$B18,achats!J$2:J$599))-IF($B18="",0,SUMIF(ventes!$D$2:$D$563,DIVERS!$B18,ventes!J$2:J$563))-SUMIFS('mouvement interne'!$D:$D,'mouvement interne'!$C:$C,DIVERS!B18,'mouvement interne'!$E:$E,3)+SUMIFS('mouvement interne'!$D:$D,'mouvement interne'!$C:$C,DIVERS!B18,'mouvement interne'!$F:$F,3)</f>
        <v>0</v>
      </c>
      <c r="M18" s="11">
        <f>F18+IF($B18="",0,SUMIF(achats!$D$2:$D$599,DIVERS!$B18,achats!K$2:K$599))-IF($B18="",0,SUMIF(ventes!$D$2:$D$563,DIVERS!$B18,ventes!K$2:K$563))-SUMIFS('mouvement interne'!$D:$D,'mouvement interne'!$C:$C,DIVERS!B18,'mouvement interne'!$E:$E,4)+SUMIFS('mouvement interne'!$D:$D,'mouvement interne'!$C:$C,DIVERS!B18,'mouvement interne'!$F:$F,4)</f>
        <v>0</v>
      </c>
      <c r="N18" s="11">
        <f t="shared" si="1"/>
        <v>4</v>
      </c>
    </row>
    <row r="19" spans="1:14">
      <c r="A19" s="45"/>
      <c r="B19" s="3" t="str">
        <f>'mes donnees'!Q19</f>
        <v>CONGELATEUR AGESTON 20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IF(B19="",0,SUMIF(achats!$D$2:$D$599,DIVERS!B19,achats!$E$2:$E$599))</f>
        <v>0</v>
      </c>
      <c r="I19" s="11">
        <f>IF(B19="",0,SUMIF(ventes!$D$2:$D$563,DIVERS!B19,ventes!$E$2:$E$563))</f>
        <v>0</v>
      </c>
      <c r="J19" s="11">
        <f>C19+IF($B19="",0,SUMIF(achats!$D$2:$D$599,DIVERS!$B19,achats!H$2:H$599))-IF($B19="",0,SUMIF(ventes!$D$2:$D$563,DIVERS!$B19,ventes!H$2:H$563))-SUMIFS('mouvement interne'!$D:$D,'mouvement interne'!$C:$C,DIVERS!B19,'mouvement interne'!$E:$E,1)+SUMIFS('mouvement interne'!$D:$D,'mouvement interne'!$C:$C,DIVERS!B19,'mouvement interne'!$F:$F,1)</f>
        <v>5</v>
      </c>
      <c r="K19" s="11">
        <f>D19+IF($B19="",0,SUMIF(achats!$D$2:$D$599,DIVERS!$B19,achats!I$2:I$599))-IF($B19="",0,SUMIF(ventes!$D$2:$D$563,DIVERS!$B19,ventes!I$2:I$563))-SUMIFS('mouvement interne'!$D:$D,'mouvement interne'!$C:$C,DIVERS!B19,'mouvement interne'!$E:$E,2)+SUMIFS('mouvement interne'!$D:$D,'mouvement interne'!$C:$C,DIVERS!B19,'mouvement interne'!$F:$F,2)</f>
        <v>0</v>
      </c>
      <c r="L19" s="11">
        <f>E19+IF($B19="",0,SUMIF(achats!$D$2:$D$599,DIVERS!$B19,achats!J$2:J$599))-IF($B19="",0,SUMIF(ventes!$D$2:$D$563,DIVERS!$B19,ventes!J$2:J$563))-SUMIFS('mouvement interne'!$D:$D,'mouvement interne'!$C:$C,DIVERS!B19,'mouvement interne'!$E:$E,3)+SUMIFS('mouvement interne'!$D:$D,'mouvement interne'!$C:$C,DIVERS!B19,'mouvement interne'!$F:$F,3)</f>
        <v>0</v>
      </c>
      <c r="M19" s="11">
        <f>F19+IF($B19="",0,SUMIF(achats!$D$2:$D$599,DIVERS!$B19,achats!K$2:K$599))-IF($B19="",0,SUMIF(ventes!$D$2:$D$563,DIVERS!$B19,ventes!K$2:K$563))-SUMIFS('mouvement interne'!$D:$D,'mouvement interne'!$C:$C,DIVERS!B19,'mouvement interne'!$E:$E,4)+SUMIFS('mouvement interne'!$D:$D,'mouvement interne'!$C:$C,DIVERS!B19,'mouvement interne'!$F:$F,4)</f>
        <v>0</v>
      </c>
      <c r="N19" s="11">
        <f t="shared" si="1"/>
        <v>5</v>
      </c>
    </row>
    <row r="20" spans="1:14">
      <c r="A20" s="45"/>
      <c r="B20" s="3" t="str">
        <f>'mes donnees'!Q20</f>
        <v>CONGELATEUR SIERA 350CHS</v>
      </c>
      <c r="C20" s="4">
        <v>3</v>
      </c>
      <c r="D20" s="1"/>
      <c r="E20" s="1"/>
      <c r="F20" s="1"/>
      <c r="G20" s="11">
        <f t="shared" si="0"/>
        <v>3</v>
      </c>
      <c r="H20" s="11">
        <f>IF(B20="",0,SUMIF(achats!$D$2:$D$599,DIVERS!B20,achats!$E$2:$E$599))</f>
        <v>0</v>
      </c>
      <c r="I20" s="11">
        <f>IF(B20="",0,SUMIF(ventes!$D$2:$D$563,DIVERS!B20,ventes!$E$2:$E$563))</f>
        <v>0</v>
      </c>
      <c r="J20" s="11">
        <f>C20+IF($B20="",0,SUMIF(achats!$D$2:$D$599,DIVERS!$B20,achats!H$2:H$599))-IF($B20="",0,SUMIF(ventes!$D$2:$D$563,DIVERS!$B20,ventes!H$2:H$563))-SUMIFS('mouvement interne'!$D:$D,'mouvement interne'!$C:$C,DIVERS!B20,'mouvement interne'!$E:$E,1)+SUMIFS('mouvement interne'!$D:$D,'mouvement interne'!$C:$C,DIVERS!B20,'mouvement interne'!$F:$F,1)</f>
        <v>3</v>
      </c>
      <c r="K20" s="11">
        <f>D20+IF($B20="",0,SUMIF(achats!$D$2:$D$599,DIVERS!$B20,achats!I$2:I$599))-IF($B20="",0,SUMIF(ventes!$D$2:$D$563,DIVERS!$B20,ventes!I$2:I$563))-SUMIFS('mouvement interne'!$D:$D,'mouvement interne'!$C:$C,DIVERS!B20,'mouvement interne'!$E:$E,2)+SUMIFS('mouvement interne'!$D:$D,'mouvement interne'!$C:$C,DIVERS!B20,'mouvement interne'!$F:$F,2)</f>
        <v>0</v>
      </c>
      <c r="L20" s="11">
        <f>E20+IF($B20="",0,SUMIF(achats!$D$2:$D$599,DIVERS!$B20,achats!J$2:J$599))-IF($B20="",0,SUMIF(ventes!$D$2:$D$563,DIVERS!$B20,ventes!J$2:J$563))-SUMIFS('mouvement interne'!$D:$D,'mouvement interne'!$C:$C,DIVERS!B20,'mouvement interne'!$E:$E,3)+SUMIFS('mouvement interne'!$D:$D,'mouvement interne'!$C:$C,DIVERS!B20,'mouvement interne'!$F:$F,3)</f>
        <v>0</v>
      </c>
      <c r="M20" s="11">
        <f>F20+IF($B20="",0,SUMIF(achats!$D$2:$D$599,DIVERS!$B20,achats!K$2:K$599))-IF($B20="",0,SUMIF(ventes!$D$2:$D$563,DIVERS!$B20,ventes!K$2:K$563))-SUMIFS('mouvement interne'!$D:$D,'mouvement interne'!$C:$C,DIVERS!B20,'mouvement interne'!$E:$E,4)+SUMIFS('mouvement interne'!$D:$D,'mouvement interne'!$C:$C,DIVERS!B20,'mouvement interne'!$F:$F,4)</f>
        <v>0</v>
      </c>
      <c r="N20" s="11">
        <f t="shared" si="1"/>
        <v>3</v>
      </c>
    </row>
    <row r="21" spans="1:14">
      <c r="A21" s="45"/>
      <c r="B21" s="3" t="str">
        <f>'mes donnees'!Q21</f>
        <v>CONGELATEUR WHIRLPOOL CF43</v>
      </c>
      <c r="C21" s="4">
        <v>1</v>
      </c>
      <c r="D21" s="1"/>
      <c r="E21" s="1"/>
      <c r="F21" s="1"/>
      <c r="G21" s="11">
        <f t="shared" si="0"/>
        <v>1</v>
      </c>
      <c r="H21" s="11">
        <f>IF(B21="",0,SUMIF(achats!$D$2:$D$599,DIVERS!B21,achats!$E$2:$E$599))</f>
        <v>0</v>
      </c>
      <c r="I21" s="11">
        <f>IF(B21="",0,SUMIF(ventes!$D$2:$D$563,DIVERS!B21,ventes!$E$2:$E$563))</f>
        <v>1</v>
      </c>
      <c r="J21" s="11">
        <f>C21+IF($B21="",0,SUMIF(achats!$D$2:$D$599,DIVERS!$B21,achats!H$2:H$599))-IF($B21="",0,SUMIF(ventes!$D$2:$D$563,DIVERS!$B21,ventes!H$2:H$563))-SUMIFS('mouvement interne'!$D:$D,'mouvement interne'!$C:$C,DIVERS!B21,'mouvement interne'!$E:$E,1)+SUMIFS('mouvement interne'!$D:$D,'mouvement interne'!$C:$C,DIVERS!B21,'mouvement interne'!$F:$F,1)</f>
        <v>0</v>
      </c>
      <c r="K21" s="11">
        <f>D21+IF($B21="",0,SUMIF(achats!$D$2:$D$599,DIVERS!$B21,achats!I$2:I$599))-IF($B21="",0,SUMIF(ventes!$D$2:$D$563,DIVERS!$B21,ventes!I$2:I$563))-SUMIFS('mouvement interne'!$D:$D,'mouvement interne'!$C:$C,DIVERS!B21,'mouvement interne'!$E:$E,2)+SUMIFS('mouvement interne'!$D:$D,'mouvement interne'!$C:$C,DIVERS!B21,'mouvement interne'!$F:$F,2)</f>
        <v>0</v>
      </c>
      <c r="L21" s="11">
        <f>E21+IF($B21="",0,SUMIF(achats!$D$2:$D$599,DIVERS!$B21,achats!J$2:J$599))-IF($B21="",0,SUMIF(ventes!$D$2:$D$563,DIVERS!$B21,ventes!J$2:J$563))-SUMIFS('mouvement interne'!$D:$D,'mouvement interne'!$C:$C,DIVERS!B21,'mouvement interne'!$E:$E,3)+SUMIFS('mouvement interne'!$D:$D,'mouvement interne'!$C:$C,DIVERS!B21,'mouvement interne'!$F:$F,3)</f>
        <v>0</v>
      </c>
      <c r="M21" s="11">
        <f>F21+IF($B21="",0,SUMIF(achats!$D$2:$D$599,DIVERS!$B21,achats!K$2:K$599))-IF($B21="",0,SUMIF(ventes!$D$2:$D$563,DIVERS!$B21,ventes!K$2:K$563))-SUMIFS('mouvement interne'!$D:$D,'mouvement interne'!$C:$C,DIVERS!B21,'mouvement interne'!$E:$E,4)+SUMIFS('mouvement interne'!$D:$D,'mouvement interne'!$C:$C,DIVERS!B21,'mouvement interne'!$F:$F,4)</f>
        <v>0</v>
      </c>
      <c r="N21" s="11">
        <f t="shared" si="1"/>
        <v>0</v>
      </c>
    </row>
    <row r="22" spans="1:14">
      <c r="A22" s="45"/>
      <c r="B22" s="3" t="str">
        <f>'mes donnees'!Q22</f>
        <v>DOCK 2IN1 7100</v>
      </c>
      <c r="C22" s="4"/>
      <c r="D22" s="1"/>
      <c r="E22" s="1"/>
      <c r="F22" s="1"/>
      <c r="G22" s="11">
        <f t="shared" si="0"/>
        <v>0</v>
      </c>
      <c r="H22" s="11">
        <f>IF(B22="",0,SUMIF(achats!$D$2:$D$599,DIVERS!B22,achats!$E$2:$E$599))</f>
        <v>0</v>
      </c>
      <c r="I22" s="11">
        <f>IF(B22="",0,SUMIF(ventes!$D$2:$D$563,DIVERS!B22,ventes!$E$2:$E$563))</f>
        <v>0</v>
      </c>
      <c r="J22" s="11">
        <f>C22+IF($B22="",0,SUMIF(achats!$D$2:$D$599,DIVERS!$B22,achats!H$2:H$599))-IF($B22="",0,SUMIF(ventes!$D$2:$D$563,DIVERS!$B22,ventes!H$2:H$563))-SUMIFS('mouvement interne'!$D:$D,'mouvement interne'!$C:$C,DIVERS!B22,'mouvement interne'!$E:$E,1)+SUMIFS('mouvement interne'!$D:$D,'mouvement interne'!$C:$C,DIVERS!B22,'mouvement interne'!$F:$F,1)</f>
        <v>0</v>
      </c>
      <c r="K22" s="11">
        <f>D22+IF($B22="",0,SUMIF(achats!$D$2:$D$599,DIVERS!$B22,achats!I$2:I$599))-IF($B22="",0,SUMIF(ventes!$D$2:$D$563,DIVERS!$B22,ventes!I$2:I$563))-SUMIFS('mouvement interne'!$D:$D,'mouvement interne'!$C:$C,DIVERS!B22,'mouvement interne'!$E:$E,2)+SUMIFS('mouvement interne'!$D:$D,'mouvement interne'!$C:$C,DIVERS!B22,'mouvement interne'!$F:$F,2)</f>
        <v>0</v>
      </c>
      <c r="L22" s="11">
        <f>E22+IF($B22="",0,SUMIF(achats!$D$2:$D$599,DIVERS!$B22,achats!J$2:J$599))-IF($B22="",0,SUMIF(ventes!$D$2:$D$563,DIVERS!$B22,ventes!J$2:J$563))-SUMIFS('mouvement interne'!$D:$D,'mouvement interne'!$C:$C,DIVERS!B22,'mouvement interne'!$E:$E,3)+SUMIFS('mouvement interne'!$D:$D,'mouvement interne'!$C:$C,DIVERS!B22,'mouvement interne'!$F:$F,3)</f>
        <v>0</v>
      </c>
      <c r="M22" s="11">
        <f>F22+IF($B22="",0,SUMIF(achats!$D$2:$D$599,DIVERS!$B22,achats!K$2:K$599))-IF($B22="",0,SUMIF(ventes!$D$2:$D$563,DIVERS!$B22,ventes!K$2:K$563))-SUMIFS('mouvement interne'!$D:$D,'mouvement interne'!$C:$C,DIVERS!B22,'mouvement interne'!$E:$E,4)+SUMIFS('mouvement interne'!$D:$D,'mouvement interne'!$C:$C,DIVERS!B22,'mouvement interne'!$F:$F,4)</f>
        <v>0</v>
      </c>
      <c r="N22" s="11">
        <f t="shared" si="1"/>
        <v>0</v>
      </c>
    </row>
    <row r="23" spans="1:14">
      <c r="A23" s="45"/>
      <c r="B23" s="3" t="str">
        <f>'mes donnees'!Q23</f>
        <v>DOUCHES 3pcs )</v>
      </c>
      <c r="C23" s="4"/>
      <c r="D23" s="1"/>
      <c r="E23" s="1">
        <v>31</v>
      </c>
      <c r="F23" s="1"/>
      <c r="G23" s="11">
        <f t="shared" si="0"/>
        <v>31</v>
      </c>
      <c r="H23" s="11">
        <f>IF(B23="",0,SUMIF(achats!$D$2:$D$599,DIVERS!B23,achats!$E$2:$E$599))</f>
        <v>0</v>
      </c>
      <c r="I23" s="11">
        <f>IF(B23="",0,SUMIF(ventes!$D$2:$D$563,DIVERS!B23,ventes!$E$2:$E$563))</f>
        <v>0</v>
      </c>
      <c r="J23" s="11">
        <f>C23+IF($B23="",0,SUMIF(achats!$D$2:$D$599,DIVERS!$B23,achats!H$2:H$599))-IF($B23="",0,SUMIF(ventes!$D$2:$D$563,DIVERS!$B23,ventes!H$2:H$563))-SUMIFS('mouvement interne'!$D:$D,'mouvement interne'!$C:$C,DIVERS!B23,'mouvement interne'!$E:$E,1)+SUMIFS('mouvement interne'!$D:$D,'mouvement interne'!$C:$C,DIVERS!B23,'mouvement interne'!$F:$F,1)</f>
        <v>0</v>
      </c>
      <c r="K23" s="11">
        <f>D23+IF($B23="",0,SUMIF(achats!$D$2:$D$599,DIVERS!$B23,achats!I$2:I$599))-IF($B23="",0,SUMIF(ventes!$D$2:$D$563,DIVERS!$B23,ventes!I$2:I$563))-SUMIFS('mouvement interne'!$D:$D,'mouvement interne'!$C:$C,DIVERS!B23,'mouvement interne'!$E:$E,2)+SUMIFS('mouvement interne'!$D:$D,'mouvement interne'!$C:$C,DIVERS!B23,'mouvement interne'!$F:$F,2)</f>
        <v>0</v>
      </c>
      <c r="L23" s="11">
        <f>E23+IF($B23="",0,SUMIF(achats!$D$2:$D$599,DIVERS!$B23,achats!J$2:J$599))-IF($B23="",0,SUMIF(ventes!$D$2:$D$563,DIVERS!$B23,ventes!J$2:J$563))-SUMIFS('mouvement interne'!$D:$D,'mouvement interne'!$C:$C,DIVERS!B23,'mouvement interne'!$E:$E,3)+SUMIFS('mouvement interne'!$D:$D,'mouvement interne'!$C:$C,DIVERS!B23,'mouvement interne'!$F:$F,3)</f>
        <v>31</v>
      </c>
      <c r="M23" s="11">
        <f>F23+IF($B23="",0,SUMIF(achats!$D$2:$D$599,DIVERS!$B23,achats!K$2:K$599))-IF($B23="",0,SUMIF(ventes!$D$2:$D$563,DIVERS!$B23,ventes!K$2:K$563))-SUMIFS('mouvement interne'!$D:$D,'mouvement interne'!$C:$C,DIVERS!B23,'mouvement interne'!$E:$E,4)+SUMIFS('mouvement interne'!$D:$D,'mouvement interne'!$C:$C,DIVERS!B23,'mouvement interne'!$F:$F,4)</f>
        <v>0</v>
      </c>
      <c r="N23" s="11">
        <f t="shared" si="1"/>
        <v>31</v>
      </c>
    </row>
    <row r="24" spans="1:14">
      <c r="A24" s="45"/>
      <c r="B24" s="3" t="str">
        <f>'mes donnees'!Q24</f>
        <v>DV-532  DVD  L G</v>
      </c>
      <c r="C24" s="4">
        <v>23</v>
      </c>
      <c r="D24" s="1"/>
      <c r="E24" s="1"/>
      <c r="F24" s="1"/>
      <c r="G24" s="11">
        <f t="shared" si="0"/>
        <v>23</v>
      </c>
      <c r="H24" s="11">
        <f>IF(B24="",0,SUMIF(achats!$D$2:$D$599,DIVERS!B24,achats!$E$2:$E$599))</f>
        <v>0</v>
      </c>
      <c r="I24" s="11">
        <f>IF(B24="",0,SUMIF(ventes!$D$2:$D$563,DIVERS!B24,ventes!$E$2:$E$563))</f>
        <v>0</v>
      </c>
      <c r="J24" s="11">
        <f>C24+IF($B24="",0,SUMIF(achats!$D$2:$D$599,DIVERS!$B24,achats!H$2:H$599))-IF($B24="",0,SUMIF(ventes!$D$2:$D$563,DIVERS!$B24,ventes!H$2:H$563))-SUMIFS('mouvement interne'!$D:$D,'mouvement interne'!$C:$C,DIVERS!B24,'mouvement interne'!$E:$E,1)+SUMIFS('mouvement interne'!$D:$D,'mouvement interne'!$C:$C,DIVERS!B24,'mouvement interne'!$F:$F,1)</f>
        <v>23</v>
      </c>
      <c r="K24" s="11">
        <f>D24+IF($B24="",0,SUMIF(achats!$D$2:$D$599,DIVERS!$B24,achats!I$2:I$599))-IF($B24="",0,SUMIF(ventes!$D$2:$D$563,DIVERS!$B24,ventes!I$2:I$563))-SUMIFS('mouvement interne'!$D:$D,'mouvement interne'!$C:$C,DIVERS!B24,'mouvement interne'!$E:$E,2)+SUMIFS('mouvement interne'!$D:$D,'mouvement interne'!$C:$C,DIVERS!B24,'mouvement interne'!$F:$F,2)</f>
        <v>0</v>
      </c>
      <c r="L24" s="11">
        <f>E24+IF($B24="",0,SUMIF(achats!$D$2:$D$599,DIVERS!$B24,achats!J$2:J$599))-IF($B24="",0,SUMIF(ventes!$D$2:$D$563,DIVERS!$B24,ventes!J$2:J$563))-SUMIFS('mouvement interne'!$D:$D,'mouvement interne'!$C:$C,DIVERS!B24,'mouvement interne'!$E:$E,3)+SUMIFS('mouvement interne'!$D:$D,'mouvement interne'!$C:$C,DIVERS!B24,'mouvement interne'!$F:$F,3)</f>
        <v>0</v>
      </c>
      <c r="M24" s="11">
        <f>F24+IF($B24="",0,SUMIF(achats!$D$2:$D$599,DIVERS!$B24,achats!K$2:K$599))-IF($B24="",0,SUMIF(ventes!$D$2:$D$563,DIVERS!$B24,ventes!K$2:K$563))-SUMIFS('mouvement interne'!$D:$D,'mouvement interne'!$C:$C,DIVERS!B24,'mouvement interne'!$E:$E,4)+SUMIFS('mouvement interne'!$D:$D,'mouvement interne'!$C:$C,DIVERS!B24,'mouvement interne'!$F:$F,4)</f>
        <v>0</v>
      </c>
      <c r="N24" s="11">
        <f t="shared" si="1"/>
        <v>23</v>
      </c>
    </row>
    <row r="25" spans="1:14">
      <c r="A25" s="45"/>
      <c r="B25" s="3" t="str">
        <f>'mes donnees'!Q25</f>
        <v>DVD HR734</v>
      </c>
      <c r="C25" s="4"/>
      <c r="D25" s="1"/>
      <c r="E25" s="1"/>
      <c r="F25" s="1"/>
      <c r="G25" s="11">
        <f t="shared" si="0"/>
        <v>0</v>
      </c>
      <c r="H25" s="11">
        <f>IF(B25="",0,SUMIF(achats!$D$2:$D$599,DIVERS!B25,achats!$E$2:$E$599))</f>
        <v>0</v>
      </c>
      <c r="I25" s="11">
        <f>IF(B25="",0,SUMIF(ventes!$D$2:$D$563,DIVERS!B25,ventes!$E$2:$E$563))</f>
        <v>0</v>
      </c>
      <c r="J25" s="11">
        <f>C25+IF($B25="",0,SUMIF(achats!$D$2:$D$599,DIVERS!$B25,achats!H$2:H$599))-IF($B25="",0,SUMIF(ventes!$D$2:$D$563,DIVERS!$B25,ventes!H$2:H$563))-SUMIFS('mouvement interne'!$D:$D,'mouvement interne'!$C:$C,DIVERS!B25,'mouvement interne'!$E:$E,1)+SUMIFS('mouvement interne'!$D:$D,'mouvement interne'!$C:$C,DIVERS!B25,'mouvement interne'!$F:$F,1)</f>
        <v>0</v>
      </c>
      <c r="K25" s="11">
        <f>D25+IF($B25="",0,SUMIF(achats!$D$2:$D$599,DIVERS!$B25,achats!I$2:I$599))-IF($B25="",0,SUMIF(ventes!$D$2:$D$563,DIVERS!$B25,ventes!I$2:I$563))-SUMIFS('mouvement interne'!$D:$D,'mouvement interne'!$C:$C,DIVERS!B25,'mouvement interne'!$E:$E,2)+SUMIFS('mouvement interne'!$D:$D,'mouvement interne'!$C:$C,DIVERS!B25,'mouvement interne'!$F:$F,2)</f>
        <v>0</v>
      </c>
      <c r="L25" s="11">
        <f>E25+IF($B25="",0,SUMIF(achats!$D$2:$D$599,DIVERS!$B25,achats!J$2:J$599))-IF($B25="",0,SUMIF(ventes!$D$2:$D$563,DIVERS!$B25,ventes!J$2:J$563))-SUMIFS('mouvement interne'!$D:$D,'mouvement interne'!$C:$C,DIVERS!B25,'mouvement interne'!$E:$E,3)+SUMIFS('mouvement interne'!$D:$D,'mouvement interne'!$C:$C,DIVERS!B25,'mouvement interne'!$F:$F,3)</f>
        <v>0</v>
      </c>
      <c r="M25" s="11">
        <f>F25+IF($B25="",0,SUMIF(achats!$D$2:$D$599,DIVERS!$B25,achats!K$2:K$599))-IF($B25="",0,SUMIF(ventes!$D$2:$D$563,DIVERS!$B25,ventes!K$2:K$563))-SUMIFS('mouvement interne'!$D:$D,'mouvement interne'!$C:$C,DIVERS!B25,'mouvement interne'!$E:$E,4)+SUMIFS('mouvement interne'!$D:$D,'mouvement interne'!$C:$C,DIVERS!B25,'mouvement interne'!$F:$F,4)</f>
        <v>0</v>
      </c>
      <c r="N25" s="11">
        <f t="shared" si="1"/>
        <v>0</v>
      </c>
    </row>
    <row r="26" spans="1:14">
      <c r="A26" s="45"/>
      <c r="B26" s="3" t="str">
        <f>'mes donnees'!Q26</f>
        <v>DVD SH8551M</v>
      </c>
      <c r="C26" s="4"/>
      <c r="D26" s="1"/>
      <c r="E26" s="1"/>
      <c r="F26" s="1"/>
      <c r="G26" s="11">
        <f t="shared" si="0"/>
        <v>0</v>
      </c>
      <c r="H26" s="11">
        <f>IF(B26="",0,SUMIF(achats!$D$2:$D$599,DIVERS!B26,achats!$E$2:$E$599))</f>
        <v>0</v>
      </c>
      <c r="I26" s="11">
        <f>IF(B26="",0,SUMIF(ventes!$D$2:$D$563,DIVERS!B26,ventes!$E$2:$E$563))</f>
        <v>0</v>
      </c>
      <c r="J26" s="11">
        <f>C26+IF($B26="",0,SUMIF(achats!$D$2:$D$599,DIVERS!$B26,achats!H$2:H$599))-IF($B26="",0,SUMIF(ventes!$D$2:$D$563,DIVERS!$B26,ventes!H$2:H$563))-SUMIFS('mouvement interne'!$D:$D,'mouvement interne'!$C:$C,DIVERS!B26,'mouvement interne'!$E:$E,1)+SUMIFS('mouvement interne'!$D:$D,'mouvement interne'!$C:$C,DIVERS!B26,'mouvement interne'!$F:$F,1)</f>
        <v>0</v>
      </c>
      <c r="K26" s="11">
        <f>D26+IF($B26="",0,SUMIF(achats!$D$2:$D$599,DIVERS!$B26,achats!I$2:I$599))-IF($B26="",0,SUMIF(ventes!$D$2:$D$563,DIVERS!$B26,ventes!I$2:I$563))-SUMIFS('mouvement interne'!$D:$D,'mouvement interne'!$C:$C,DIVERS!B26,'mouvement interne'!$E:$E,2)+SUMIFS('mouvement interne'!$D:$D,'mouvement interne'!$C:$C,DIVERS!B26,'mouvement interne'!$F:$F,2)</f>
        <v>0</v>
      </c>
      <c r="L26" s="11">
        <f>E26+IF($B26="",0,SUMIF(achats!$D$2:$D$599,DIVERS!$B26,achats!J$2:J$599))-IF($B26="",0,SUMIF(ventes!$D$2:$D$563,DIVERS!$B26,ventes!J$2:J$563))-SUMIFS('mouvement interne'!$D:$D,'mouvement interne'!$C:$C,DIVERS!B26,'mouvement interne'!$E:$E,3)+SUMIFS('mouvement interne'!$D:$D,'mouvement interne'!$C:$C,DIVERS!B26,'mouvement interne'!$F:$F,3)</f>
        <v>0</v>
      </c>
      <c r="M26" s="11">
        <f>F26+IF($B26="",0,SUMIF(achats!$D$2:$D$599,DIVERS!$B26,achats!K$2:K$599))-IF($B26="",0,SUMIF(ventes!$D$2:$D$563,DIVERS!$B26,ventes!K$2:K$563))-SUMIFS('mouvement interne'!$D:$D,'mouvement interne'!$C:$C,DIVERS!B26,'mouvement interne'!$E:$E,4)+SUMIFS('mouvement interne'!$D:$D,'mouvement interne'!$C:$C,DIVERS!B26,'mouvement interne'!$F:$F,4)</f>
        <v>0</v>
      </c>
      <c r="N26" s="11">
        <f t="shared" si="1"/>
        <v>0</v>
      </c>
    </row>
    <row r="27" spans="1:14">
      <c r="A27" s="45"/>
      <c r="B27" s="3" t="str">
        <f>'mes donnees'!Q27</f>
        <v>DVD VOXON</v>
      </c>
      <c r="C27" s="4"/>
      <c r="D27" s="1"/>
      <c r="E27" s="1"/>
      <c r="F27" s="1"/>
      <c r="G27" s="11">
        <f t="shared" si="0"/>
        <v>0</v>
      </c>
      <c r="H27" s="11">
        <f>IF(B27="",0,SUMIF(achats!$D$2:$D$599,DIVERS!B27,achats!$E$2:$E$599))</f>
        <v>0</v>
      </c>
      <c r="I27" s="11">
        <f>IF(B27="",0,SUMIF(ventes!$D$2:$D$563,DIVERS!B27,ventes!$E$2:$E$563))</f>
        <v>0</v>
      </c>
      <c r="J27" s="11">
        <f>C27+IF($B27="",0,SUMIF(achats!$D$2:$D$599,DIVERS!$B27,achats!H$2:H$599))-IF($B27="",0,SUMIF(ventes!$D$2:$D$563,DIVERS!$B27,ventes!H$2:H$563))-SUMIFS('mouvement interne'!$D:$D,'mouvement interne'!$C:$C,DIVERS!B27,'mouvement interne'!$E:$E,1)+SUMIFS('mouvement interne'!$D:$D,'mouvement interne'!$C:$C,DIVERS!B27,'mouvement interne'!$F:$F,1)</f>
        <v>0</v>
      </c>
      <c r="K27" s="11">
        <f>D27+IF($B27="",0,SUMIF(achats!$D$2:$D$599,DIVERS!$B27,achats!I$2:I$599))-IF($B27="",0,SUMIF(ventes!$D$2:$D$563,DIVERS!$B27,ventes!I$2:I$563))-SUMIFS('mouvement interne'!$D:$D,'mouvement interne'!$C:$C,DIVERS!B27,'mouvement interne'!$E:$E,2)+SUMIFS('mouvement interne'!$D:$D,'mouvement interne'!$C:$C,DIVERS!B27,'mouvement interne'!$F:$F,2)</f>
        <v>0</v>
      </c>
      <c r="L27" s="11">
        <f>E27+IF($B27="",0,SUMIF(achats!$D$2:$D$599,DIVERS!$B27,achats!J$2:J$599))-IF($B27="",0,SUMIF(ventes!$D$2:$D$563,DIVERS!$B27,ventes!J$2:J$563))-SUMIFS('mouvement interne'!$D:$D,'mouvement interne'!$C:$C,DIVERS!B27,'mouvement interne'!$E:$E,3)+SUMIFS('mouvement interne'!$D:$D,'mouvement interne'!$C:$C,DIVERS!B27,'mouvement interne'!$F:$F,3)</f>
        <v>0</v>
      </c>
      <c r="M27" s="11">
        <f>F27+IF($B27="",0,SUMIF(achats!$D$2:$D$599,DIVERS!$B27,achats!K$2:K$599))-IF($B27="",0,SUMIF(ventes!$D$2:$D$563,DIVERS!$B27,ventes!K$2:K$563))-SUMIFS('mouvement interne'!$D:$D,'mouvement interne'!$C:$C,DIVERS!B27,'mouvement interne'!$E:$E,4)+SUMIFS('mouvement interne'!$D:$D,'mouvement interne'!$C:$C,DIVERS!B27,'mouvement interne'!$F:$F,4)</f>
        <v>0</v>
      </c>
      <c r="N27" s="11">
        <f t="shared" si="1"/>
        <v>0</v>
      </c>
    </row>
    <row r="28" spans="1:14">
      <c r="A28" s="45"/>
      <c r="B28" s="3" t="str">
        <f>'mes donnees'!Q28</f>
        <v>DVP-NS628/Sony</v>
      </c>
      <c r="C28" s="4">
        <v>4</v>
      </c>
      <c r="D28" s="1"/>
      <c r="E28" s="1"/>
      <c r="F28" s="1"/>
      <c r="G28" s="11">
        <f t="shared" si="0"/>
        <v>4</v>
      </c>
      <c r="H28" s="11">
        <f>IF(B28="",0,SUMIF(achats!$D$2:$D$599,DIVERS!B28,achats!$E$2:$E$599))</f>
        <v>0</v>
      </c>
      <c r="I28" s="11">
        <f>IF(B28="",0,SUMIF(ventes!$D$2:$D$563,DIVERS!B28,ventes!$E$2:$E$563))</f>
        <v>0</v>
      </c>
      <c r="J28" s="11">
        <f>C28+IF($B28="",0,SUMIF(achats!$D$2:$D$599,DIVERS!$B28,achats!H$2:H$599))-IF($B28="",0,SUMIF(ventes!$D$2:$D$563,DIVERS!$B28,ventes!H$2:H$563))-SUMIFS('mouvement interne'!$D:$D,'mouvement interne'!$C:$C,DIVERS!B28,'mouvement interne'!$E:$E,1)+SUMIFS('mouvement interne'!$D:$D,'mouvement interne'!$C:$C,DIVERS!B28,'mouvement interne'!$F:$F,1)</f>
        <v>4</v>
      </c>
      <c r="K28" s="11">
        <f>D28+IF($B28="",0,SUMIF(achats!$D$2:$D$599,DIVERS!$B28,achats!I$2:I$599))-IF($B28="",0,SUMIF(ventes!$D$2:$D$563,DIVERS!$B28,ventes!I$2:I$563))-SUMIFS('mouvement interne'!$D:$D,'mouvement interne'!$C:$C,DIVERS!B28,'mouvement interne'!$E:$E,2)+SUMIFS('mouvement interne'!$D:$D,'mouvement interne'!$C:$C,DIVERS!B28,'mouvement interne'!$F:$F,2)</f>
        <v>0</v>
      </c>
      <c r="L28" s="11">
        <f>E28+IF($B28="",0,SUMIF(achats!$D$2:$D$599,DIVERS!$B28,achats!J$2:J$599))-IF($B28="",0,SUMIF(ventes!$D$2:$D$563,DIVERS!$B28,ventes!J$2:J$563))-SUMIFS('mouvement interne'!$D:$D,'mouvement interne'!$C:$C,DIVERS!B28,'mouvement interne'!$E:$E,3)+SUMIFS('mouvement interne'!$D:$D,'mouvement interne'!$C:$C,DIVERS!B28,'mouvement interne'!$F:$F,3)</f>
        <v>0</v>
      </c>
      <c r="M28" s="11">
        <f>F28+IF($B28="",0,SUMIF(achats!$D$2:$D$599,DIVERS!$B28,achats!K$2:K$599))-IF($B28="",0,SUMIF(ventes!$D$2:$D$563,DIVERS!$B28,ventes!K$2:K$563))-SUMIFS('mouvement interne'!$D:$D,'mouvement interne'!$C:$C,DIVERS!B28,'mouvement interne'!$E:$E,4)+SUMIFS('mouvement interne'!$D:$D,'mouvement interne'!$C:$C,DIVERS!B28,'mouvement interne'!$F:$F,4)</f>
        <v>0</v>
      </c>
      <c r="N28" s="11">
        <f t="shared" si="1"/>
        <v>4</v>
      </c>
    </row>
    <row r="29" spans="1:14">
      <c r="A29" s="45"/>
      <c r="B29" s="3" t="str">
        <f>'mes donnees'!Q29</f>
        <v>DVR ,H ,264</v>
      </c>
      <c r="C29" s="4"/>
      <c r="D29" s="1"/>
      <c r="E29" s="1"/>
      <c r="F29" s="1"/>
      <c r="G29" s="11">
        <f t="shared" si="0"/>
        <v>0</v>
      </c>
      <c r="H29" s="11">
        <f>IF(B29="",0,SUMIF(achats!$D$2:$D$599,DIVERS!B29,achats!$E$2:$E$599))</f>
        <v>0</v>
      </c>
      <c r="I29" s="11">
        <f>IF(B29="",0,SUMIF(ventes!$D$2:$D$563,DIVERS!B29,ventes!$E$2:$E$563))</f>
        <v>0</v>
      </c>
      <c r="J29" s="11">
        <f>C29+IF($B29="",0,SUMIF(achats!$D$2:$D$599,DIVERS!$B29,achats!H$2:H$599))-IF($B29="",0,SUMIF(ventes!$D$2:$D$563,DIVERS!$B29,ventes!H$2:H$563))-SUMIFS('mouvement interne'!$D:$D,'mouvement interne'!$C:$C,DIVERS!B29,'mouvement interne'!$E:$E,1)+SUMIFS('mouvement interne'!$D:$D,'mouvement interne'!$C:$C,DIVERS!B29,'mouvement interne'!$F:$F,1)</f>
        <v>0</v>
      </c>
      <c r="K29" s="11">
        <f>D29+IF($B29="",0,SUMIF(achats!$D$2:$D$599,DIVERS!$B29,achats!I$2:I$599))-IF($B29="",0,SUMIF(ventes!$D$2:$D$563,DIVERS!$B29,ventes!I$2:I$563))-SUMIFS('mouvement interne'!$D:$D,'mouvement interne'!$C:$C,DIVERS!B29,'mouvement interne'!$E:$E,2)+SUMIFS('mouvement interne'!$D:$D,'mouvement interne'!$C:$C,DIVERS!B29,'mouvement interne'!$F:$F,2)</f>
        <v>0</v>
      </c>
      <c r="L29" s="11">
        <f>E29+IF($B29="",0,SUMIF(achats!$D$2:$D$599,DIVERS!$B29,achats!J$2:J$599))-IF($B29="",0,SUMIF(ventes!$D$2:$D$563,DIVERS!$B29,ventes!J$2:J$563))-SUMIFS('mouvement interne'!$D:$D,'mouvement interne'!$C:$C,DIVERS!B29,'mouvement interne'!$E:$E,3)+SUMIFS('mouvement interne'!$D:$D,'mouvement interne'!$C:$C,DIVERS!B29,'mouvement interne'!$F:$F,3)</f>
        <v>0</v>
      </c>
      <c r="M29" s="11">
        <f>F29+IF($B29="",0,SUMIF(achats!$D$2:$D$599,DIVERS!$B29,achats!K$2:K$599))-IF($B29="",0,SUMIF(ventes!$D$2:$D$563,DIVERS!$B29,ventes!K$2:K$563))-SUMIFS('mouvement interne'!$D:$D,'mouvement interne'!$C:$C,DIVERS!B29,'mouvement interne'!$E:$E,4)+SUMIFS('mouvement interne'!$D:$D,'mouvement interne'!$C:$C,DIVERS!B29,'mouvement interne'!$F:$F,4)</f>
        <v>0</v>
      </c>
      <c r="N29" s="11">
        <f t="shared" si="1"/>
        <v>0</v>
      </c>
    </row>
    <row r="30" spans="1:14">
      <c r="A30" s="45"/>
      <c r="B30" s="3" t="str">
        <f>'mes donnees'!Q30</f>
        <v>FILTRE REFRIGERATEUR</v>
      </c>
      <c r="C30" s="4">
        <v>7</v>
      </c>
      <c r="D30" s="1"/>
      <c r="E30" s="1"/>
      <c r="F30" s="1"/>
      <c r="G30" s="11">
        <f t="shared" si="0"/>
        <v>7</v>
      </c>
      <c r="H30" s="11">
        <f>IF(B30="",0,SUMIF(achats!$D$2:$D$599,DIVERS!B30,achats!$E$2:$E$599))</f>
        <v>0</v>
      </c>
      <c r="I30" s="11">
        <f>IF(B30="",0,SUMIF(ventes!$D$2:$D$563,DIVERS!B30,ventes!$E$2:$E$563))</f>
        <v>0</v>
      </c>
      <c r="J30" s="11">
        <f>C30+IF($B30="",0,SUMIF(achats!$D$2:$D$599,DIVERS!$B30,achats!H$2:H$599))-IF($B30="",0,SUMIF(ventes!$D$2:$D$563,DIVERS!$B30,ventes!H$2:H$563))-SUMIFS('mouvement interne'!$D:$D,'mouvement interne'!$C:$C,DIVERS!B30,'mouvement interne'!$E:$E,1)+SUMIFS('mouvement interne'!$D:$D,'mouvement interne'!$C:$C,DIVERS!B30,'mouvement interne'!$F:$F,1)</f>
        <v>7</v>
      </c>
      <c r="K30" s="11">
        <f>D30+IF($B30="",0,SUMIF(achats!$D$2:$D$599,DIVERS!$B30,achats!I$2:I$599))-IF($B30="",0,SUMIF(ventes!$D$2:$D$563,DIVERS!$B30,ventes!I$2:I$563))-SUMIFS('mouvement interne'!$D:$D,'mouvement interne'!$C:$C,DIVERS!B30,'mouvement interne'!$E:$E,2)+SUMIFS('mouvement interne'!$D:$D,'mouvement interne'!$C:$C,DIVERS!B30,'mouvement interne'!$F:$F,2)</f>
        <v>0</v>
      </c>
      <c r="L30" s="11">
        <f>E30+IF($B30="",0,SUMIF(achats!$D$2:$D$599,DIVERS!$B30,achats!J$2:J$599))-IF($B30="",0,SUMIF(ventes!$D$2:$D$563,DIVERS!$B30,ventes!J$2:J$563))-SUMIFS('mouvement interne'!$D:$D,'mouvement interne'!$C:$C,DIVERS!B30,'mouvement interne'!$E:$E,3)+SUMIFS('mouvement interne'!$D:$D,'mouvement interne'!$C:$C,DIVERS!B30,'mouvement interne'!$F:$F,3)</f>
        <v>0</v>
      </c>
      <c r="M30" s="11">
        <f>F30+IF($B30="",0,SUMIF(achats!$D$2:$D$599,DIVERS!$B30,achats!K$2:K$599))-IF($B30="",0,SUMIF(ventes!$D$2:$D$563,DIVERS!$B30,ventes!K$2:K$563))-SUMIFS('mouvement interne'!$D:$D,'mouvement interne'!$C:$C,DIVERS!B30,'mouvement interne'!$E:$E,4)+SUMIFS('mouvement interne'!$D:$D,'mouvement interne'!$C:$C,DIVERS!B30,'mouvement interne'!$F:$F,4)</f>
        <v>0</v>
      </c>
      <c r="N30" s="11">
        <f t="shared" si="1"/>
        <v>7</v>
      </c>
    </row>
    <row r="31" spans="1:14">
      <c r="A31" s="45"/>
      <c r="B31" s="3" t="str">
        <f>'mes donnees'!Q31</f>
        <v>GT-C3310</v>
      </c>
      <c r="C31" s="4"/>
      <c r="D31" s="1"/>
      <c r="E31" s="1"/>
      <c r="F31" s="1"/>
      <c r="G31" s="11">
        <f t="shared" si="0"/>
        <v>0</v>
      </c>
      <c r="H31" s="11">
        <f>IF(B31="",0,SUMIF(achats!$D$2:$D$599,DIVERS!B31,achats!$E$2:$E$599))</f>
        <v>0</v>
      </c>
      <c r="I31" s="11">
        <f>IF(B31="",0,SUMIF(ventes!$D$2:$D$563,DIVERS!B31,ventes!$E$2:$E$563))</f>
        <v>0</v>
      </c>
      <c r="J31" s="11">
        <f>C31+IF($B31="",0,SUMIF(achats!$D$2:$D$599,DIVERS!$B31,achats!H$2:H$599))-IF($B31="",0,SUMIF(ventes!$D$2:$D$563,DIVERS!$B31,ventes!H$2:H$563))-SUMIFS('mouvement interne'!$D:$D,'mouvement interne'!$C:$C,DIVERS!B31,'mouvement interne'!$E:$E,1)+SUMIFS('mouvement interne'!$D:$D,'mouvement interne'!$C:$C,DIVERS!B31,'mouvement interne'!$F:$F,1)</f>
        <v>0</v>
      </c>
      <c r="K31" s="11">
        <f>D31+IF($B31="",0,SUMIF(achats!$D$2:$D$599,DIVERS!$B31,achats!I$2:I$599))-IF($B31="",0,SUMIF(ventes!$D$2:$D$563,DIVERS!$B31,ventes!I$2:I$563))-SUMIFS('mouvement interne'!$D:$D,'mouvement interne'!$C:$C,DIVERS!B31,'mouvement interne'!$E:$E,2)+SUMIFS('mouvement interne'!$D:$D,'mouvement interne'!$C:$C,DIVERS!B31,'mouvement interne'!$F:$F,2)</f>
        <v>0</v>
      </c>
      <c r="L31" s="11">
        <f>E31+IF($B31="",0,SUMIF(achats!$D$2:$D$599,DIVERS!$B31,achats!J$2:J$599))-IF($B31="",0,SUMIF(ventes!$D$2:$D$563,DIVERS!$B31,ventes!J$2:J$563))-SUMIFS('mouvement interne'!$D:$D,'mouvement interne'!$C:$C,DIVERS!B31,'mouvement interne'!$E:$E,3)+SUMIFS('mouvement interne'!$D:$D,'mouvement interne'!$C:$C,DIVERS!B31,'mouvement interne'!$F:$F,3)</f>
        <v>0</v>
      </c>
      <c r="M31" s="11">
        <f>F31+IF($B31="",0,SUMIF(achats!$D$2:$D$599,DIVERS!$B31,achats!K$2:K$599))-IF($B31="",0,SUMIF(ventes!$D$2:$D$563,DIVERS!$B31,ventes!K$2:K$563))-SUMIFS('mouvement interne'!$D:$D,'mouvement interne'!$C:$C,DIVERS!B31,'mouvement interne'!$E:$E,4)+SUMIFS('mouvement interne'!$D:$D,'mouvement interne'!$C:$C,DIVERS!B31,'mouvement interne'!$F:$F,4)</f>
        <v>0</v>
      </c>
      <c r="N31" s="11">
        <f t="shared" si="1"/>
        <v>0</v>
      </c>
    </row>
    <row r="32" spans="1:14">
      <c r="A32" s="45"/>
      <c r="B32" s="3" t="str">
        <f>'mes donnees'!Q32</f>
        <v>HDMI splitter</v>
      </c>
      <c r="C32" s="4"/>
      <c r="D32" s="1"/>
      <c r="E32" s="1"/>
      <c r="F32" s="1"/>
      <c r="G32" s="11">
        <f t="shared" si="0"/>
        <v>0</v>
      </c>
      <c r="H32" s="11">
        <f>IF(B32="",0,SUMIF(achats!$D$2:$D$599,DIVERS!B32,achats!$E$2:$E$599))</f>
        <v>0</v>
      </c>
      <c r="I32" s="11">
        <f>IF(B32="",0,SUMIF(ventes!$D$2:$D$563,DIVERS!B32,ventes!$E$2:$E$563))</f>
        <v>0</v>
      </c>
      <c r="J32" s="11">
        <f>C32+IF($B32="",0,SUMIF(achats!$D$2:$D$599,DIVERS!$B32,achats!H$2:H$599))-IF($B32="",0,SUMIF(ventes!$D$2:$D$563,DIVERS!$B32,ventes!H$2:H$563))-SUMIFS('mouvement interne'!$D:$D,'mouvement interne'!$C:$C,DIVERS!B32,'mouvement interne'!$E:$E,1)+SUMIFS('mouvement interne'!$D:$D,'mouvement interne'!$C:$C,DIVERS!B32,'mouvement interne'!$F:$F,1)</f>
        <v>0</v>
      </c>
      <c r="K32" s="11">
        <f>D32+IF($B32="",0,SUMIF(achats!$D$2:$D$599,DIVERS!$B32,achats!I$2:I$599))-IF($B32="",0,SUMIF(ventes!$D$2:$D$563,DIVERS!$B32,ventes!I$2:I$563))-SUMIFS('mouvement interne'!$D:$D,'mouvement interne'!$C:$C,DIVERS!B32,'mouvement interne'!$E:$E,2)+SUMIFS('mouvement interne'!$D:$D,'mouvement interne'!$C:$C,DIVERS!B32,'mouvement interne'!$F:$F,2)</f>
        <v>0</v>
      </c>
      <c r="L32" s="11">
        <f>E32+IF($B32="",0,SUMIF(achats!$D$2:$D$599,DIVERS!$B32,achats!J$2:J$599))-IF($B32="",0,SUMIF(ventes!$D$2:$D$563,DIVERS!$B32,ventes!J$2:J$563))-SUMIFS('mouvement interne'!$D:$D,'mouvement interne'!$C:$C,DIVERS!B32,'mouvement interne'!$E:$E,3)+SUMIFS('mouvement interne'!$D:$D,'mouvement interne'!$C:$C,DIVERS!B32,'mouvement interne'!$F:$F,3)</f>
        <v>0</v>
      </c>
      <c r="M32" s="11">
        <f>F32+IF($B32="",0,SUMIF(achats!$D$2:$D$599,DIVERS!$B32,achats!K$2:K$599))-IF($B32="",0,SUMIF(ventes!$D$2:$D$563,DIVERS!$B32,ventes!K$2:K$563))-SUMIFS('mouvement interne'!$D:$D,'mouvement interne'!$C:$C,DIVERS!B32,'mouvement interne'!$E:$E,4)+SUMIFS('mouvement interne'!$D:$D,'mouvement interne'!$C:$C,DIVERS!B32,'mouvement interne'!$F:$F,4)</f>
        <v>0</v>
      </c>
      <c r="N32" s="11">
        <f t="shared" si="1"/>
        <v>0</v>
      </c>
    </row>
    <row r="33" spans="1:14">
      <c r="A33" s="45"/>
      <c r="B33" s="3" t="str">
        <f>'mes donnees'!Q33</f>
        <v>HDTV   ADAPTER SIII</v>
      </c>
      <c r="C33" s="4"/>
      <c r="D33" s="1"/>
      <c r="E33" s="1"/>
      <c r="F33" s="1"/>
      <c r="G33" s="11">
        <f t="shared" si="0"/>
        <v>0</v>
      </c>
      <c r="H33" s="11">
        <f>IF(B33="",0,SUMIF(achats!$D$2:$D$599,DIVERS!B33,achats!$E$2:$E$599))</f>
        <v>0</v>
      </c>
      <c r="I33" s="11">
        <f>IF(B33="",0,SUMIF(ventes!$D$2:$D$563,DIVERS!B33,ventes!$E$2:$E$563))</f>
        <v>0</v>
      </c>
      <c r="J33" s="11">
        <f>C33+IF($B33="",0,SUMIF(achats!$D$2:$D$599,DIVERS!$B33,achats!H$2:H$599))-IF($B33="",0,SUMIF(ventes!$D$2:$D$563,DIVERS!$B33,ventes!H$2:H$563))-SUMIFS('mouvement interne'!$D:$D,'mouvement interne'!$C:$C,DIVERS!B33,'mouvement interne'!$E:$E,1)+SUMIFS('mouvement interne'!$D:$D,'mouvement interne'!$C:$C,DIVERS!B33,'mouvement interne'!$F:$F,1)</f>
        <v>0</v>
      </c>
      <c r="K33" s="11">
        <f>D33+IF($B33="",0,SUMIF(achats!$D$2:$D$599,DIVERS!$B33,achats!I$2:I$599))-IF($B33="",0,SUMIF(ventes!$D$2:$D$563,DIVERS!$B33,ventes!I$2:I$563))-SUMIFS('mouvement interne'!$D:$D,'mouvement interne'!$C:$C,DIVERS!B33,'mouvement interne'!$E:$E,2)+SUMIFS('mouvement interne'!$D:$D,'mouvement interne'!$C:$C,DIVERS!B33,'mouvement interne'!$F:$F,2)</f>
        <v>0</v>
      </c>
      <c r="L33" s="11">
        <f>E33+IF($B33="",0,SUMIF(achats!$D$2:$D$599,DIVERS!$B33,achats!J$2:J$599))-IF($B33="",0,SUMIF(ventes!$D$2:$D$563,DIVERS!$B33,ventes!J$2:J$563))-SUMIFS('mouvement interne'!$D:$D,'mouvement interne'!$C:$C,DIVERS!B33,'mouvement interne'!$E:$E,3)+SUMIFS('mouvement interne'!$D:$D,'mouvement interne'!$C:$C,DIVERS!B33,'mouvement interne'!$F:$F,3)</f>
        <v>0</v>
      </c>
      <c r="M33" s="11">
        <f>F33+IF($B33="",0,SUMIF(achats!$D$2:$D$599,DIVERS!$B33,achats!K$2:K$599))-IF($B33="",0,SUMIF(ventes!$D$2:$D$563,DIVERS!$B33,ventes!K$2:K$563))-SUMIFS('mouvement interne'!$D:$D,'mouvement interne'!$C:$C,DIVERS!B33,'mouvement interne'!$E:$E,4)+SUMIFS('mouvement interne'!$D:$D,'mouvement interne'!$C:$C,DIVERS!B33,'mouvement interne'!$F:$F,4)</f>
        <v>0</v>
      </c>
      <c r="N33" s="11">
        <f t="shared" si="1"/>
        <v>0</v>
      </c>
    </row>
    <row r="34" spans="1:14">
      <c r="A34" s="45"/>
      <c r="B34" s="3" t="str">
        <f>'mes donnees'!Q34</f>
        <v>HDTV I9300</v>
      </c>
      <c r="C34" s="4"/>
      <c r="D34" s="1"/>
      <c r="E34" s="1"/>
      <c r="F34" s="1"/>
      <c r="G34" s="11">
        <f t="shared" si="0"/>
        <v>0</v>
      </c>
      <c r="H34" s="11">
        <f>IF(B34="",0,SUMIF(achats!$D$2:$D$599,DIVERS!B34,achats!$E$2:$E$599))</f>
        <v>0</v>
      </c>
      <c r="I34" s="11">
        <f>IF(B34="",0,SUMIF(ventes!$D$2:$D$563,DIVERS!B34,ventes!$E$2:$E$563))</f>
        <v>0</v>
      </c>
      <c r="J34" s="11">
        <f>C34+IF($B34="",0,SUMIF(achats!$D$2:$D$599,DIVERS!$B34,achats!H$2:H$599))-IF($B34="",0,SUMIF(ventes!$D$2:$D$563,DIVERS!$B34,ventes!H$2:H$563))-SUMIFS('mouvement interne'!$D:$D,'mouvement interne'!$C:$C,DIVERS!B34,'mouvement interne'!$E:$E,1)+SUMIFS('mouvement interne'!$D:$D,'mouvement interne'!$C:$C,DIVERS!B34,'mouvement interne'!$F:$F,1)</f>
        <v>0</v>
      </c>
      <c r="K34" s="11">
        <f>D34+IF($B34="",0,SUMIF(achats!$D$2:$D$599,DIVERS!$B34,achats!I$2:I$599))-IF($B34="",0,SUMIF(ventes!$D$2:$D$563,DIVERS!$B34,ventes!I$2:I$563))-SUMIFS('mouvement interne'!$D:$D,'mouvement interne'!$C:$C,DIVERS!B34,'mouvement interne'!$E:$E,2)+SUMIFS('mouvement interne'!$D:$D,'mouvement interne'!$C:$C,DIVERS!B34,'mouvement interne'!$F:$F,2)</f>
        <v>0</v>
      </c>
      <c r="L34" s="11">
        <f>E34+IF($B34="",0,SUMIF(achats!$D$2:$D$599,DIVERS!$B34,achats!J$2:J$599))-IF($B34="",0,SUMIF(ventes!$D$2:$D$563,DIVERS!$B34,ventes!J$2:J$563))-SUMIFS('mouvement interne'!$D:$D,'mouvement interne'!$C:$C,DIVERS!B34,'mouvement interne'!$E:$E,3)+SUMIFS('mouvement interne'!$D:$D,'mouvement interne'!$C:$C,DIVERS!B34,'mouvement interne'!$F:$F,3)</f>
        <v>0</v>
      </c>
      <c r="M34" s="11">
        <f>F34+IF($B34="",0,SUMIF(achats!$D$2:$D$599,DIVERS!$B34,achats!K$2:K$599))-IF($B34="",0,SUMIF(ventes!$D$2:$D$563,DIVERS!$B34,ventes!K$2:K$563))-SUMIFS('mouvement interne'!$D:$D,'mouvement interne'!$C:$C,DIVERS!B34,'mouvement interne'!$E:$E,4)+SUMIFS('mouvement interne'!$D:$D,'mouvement interne'!$C:$C,DIVERS!B34,'mouvement interne'!$F:$F,4)</f>
        <v>0</v>
      </c>
      <c r="N34" s="11">
        <f t="shared" si="1"/>
        <v>0</v>
      </c>
    </row>
    <row r="35" spans="1:14">
      <c r="A35" s="45"/>
      <c r="B35" s="3" t="str">
        <f>'mes donnees'!Q35</f>
        <v>HT-155DD  L G</v>
      </c>
      <c r="C35" s="4">
        <v>22</v>
      </c>
      <c r="D35" s="1"/>
      <c r="E35" s="1"/>
      <c r="F35" s="1"/>
      <c r="G35" s="11">
        <f t="shared" si="0"/>
        <v>22</v>
      </c>
      <c r="H35" s="11">
        <f>IF(B35="",0,SUMIF(achats!$D$2:$D$599,DIVERS!B35,achats!$E$2:$E$599))</f>
        <v>0</v>
      </c>
      <c r="I35" s="11">
        <f>IF(B35="",0,SUMIF(ventes!$D$2:$D$563,DIVERS!B35,ventes!$E$2:$E$563))</f>
        <v>0</v>
      </c>
      <c r="J35" s="11">
        <f>C35+IF($B35="",0,SUMIF(achats!$D$2:$D$599,DIVERS!$B35,achats!H$2:H$599))-IF($B35="",0,SUMIF(ventes!$D$2:$D$563,DIVERS!$B35,ventes!H$2:H$563))-SUMIFS('mouvement interne'!$D:$D,'mouvement interne'!$C:$C,DIVERS!B35,'mouvement interne'!$E:$E,1)+SUMIFS('mouvement interne'!$D:$D,'mouvement interne'!$C:$C,DIVERS!B35,'mouvement interne'!$F:$F,1)</f>
        <v>22</v>
      </c>
      <c r="K35" s="11">
        <f>D35+IF($B35="",0,SUMIF(achats!$D$2:$D$599,DIVERS!$B35,achats!I$2:I$599))-IF($B35="",0,SUMIF(ventes!$D$2:$D$563,DIVERS!$B35,ventes!I$2:I$563))-SUMIFS('mouvement interne'!$D:$D,'mouvement interne'!$C:$C,DIVERS!B35,'mouvement interne'!$E:$E,2)+SUMIFS('mouvement interne'!$D:$D,'mouvement interne'!$C:$C,DIVERS!B35,'mouvement interne'!$F:$F,2)</f>
        <v>0</v>
      </c>
      <c r="L35" s="11">
        <f>E35+IF($B35="",0,SUMIF(achats!$D$2:$D$599,DIVERS!$B35,achats!J$2:J$599))-IF($B35="",0,SUMIF(ventes!$D$2:$D$563,DIVERS!$B35,ventes!J$2:J$563))-SUMIFS('mouvement interne'!$D:$D,'mouvement interne'!$C:$C,DIVERS!B35,'mouvement interne'!$E:$E,3)+SUMIFS('mouvement interne'!$D:$D,'mouvement interne'!$C:$C,DIVERS!B35,'mouvement interne'!$F:$F,3)</f>
        <v>0</v>
      </c>
      <c r="M35" s="11">
        <f>F35+IF($B35="",0,SUMIF(achats!$D$2:$D$599,DIVERS!$B35,achats!K$2:K$599))-IF($B35="",0,SUMIF(ventes!$D$2:$D$563,DIVERS!$B35,ventes!K$2:K$563))-SUMIFS('mouvement interne'!$D:$D,'mouvement interne'!$C:$C,DIVERS!B35,'mouvement interne'!$E:$E,4)+SUMIFS('mouvement interne'!$D:$D,'mouvement interne'!$C:$C,DIVERS!B35,'mouvement interne'!$F:$F,4)</f>
        <v>0</v>
      </c>
      <c r="N35" s="11">
        <f t="shared" si="1"/>
        <v>22</v>
      </c>
    </row>
    <row r="36" spans="1:14">
      <c r="A36" s="45"/>
      <c r="B36" s="3" t="str">
        <f>'mes donnees'!Q36</f>
        <v>HT-D5550</v>
      </c>
      <c r="C36" s="4"/>
      <c r="D36" s="1"/>
      <c r="E36" s="1"/>
      <c r="F36" s="1"/>
      <c r="G36" s="11">
        <f t="shared" si="0"/>
        <v>0</v>
      </c>
      <c r="H36" s="11">
        <f>IF(B36="",0,SUMIF(achats!$D$2:$D$599,DIVERS!B36,achats!$E$2:$E$599))</f>
        <v>0</v>
      </c>
      <c r="I36" s="11">
        <f>IF(B36="",0,SUMIF(ventes!$D$2:$D$563,DIVERS!B36,ventes!$E$2:$E$563))</f>
        <v>0</v>
      </c>
      <c r="J36" s="11">
        <f>C36+IF($B36="",0,SUMIF(achats!$D$2:$D$599,DIVERS!$B36,achats!H$2:H$599))-IF($B36="",0,SUMIF(ventes!$D$2:$D$563,DIVERS!$B36,ventes!H$2:H$563))-SUMIFS('mouvement interne'!$D:$D,'mouvement interne'!$C:$C,DIVERS!B36,'mouvement interne'!$E:$E,1)+SUMIFS('mouvement interne'!$D:$D,'mouvement interne'!$C:$C,DIVERS!B36,'mouvement interne'!$F:$F,1)</f>
        <v>0</v>
      </c>
      <c r="K36" s="11">
        <f>D36+IF($B36="",0,SUMIF(achats!$D$2:$D$599,DIVERS!$B36,achats!I$2:I$599))-IF($B36="",0,SUMIF(ventes!$D$2:$D$563,DIVERS!$B36,ventes!I$2:I$563))-SUMIFS('mouvement interne'!$D:$D,'mouvement interne'!$C:$C,DIVERS!B36,'mouvement interne'!$E:$E,2)+SUMIFS('mouvement interne'!$D:$D,'mouvement interne'!$C:$C,DIVERS!B36,'mouvement interne'!$F:$F,2)</f>
        <v>0</v>
      </c>
      <c r="L36" s="11">
        <f>E36+IF($B36="",0,SUMIF(achats!$D$2:$D$599,DIVERS!$B36,achats!J$2:J$599))-IF($B36="",0,SUMIF(ventes!$D$2:$D$563,DIVERS!$B36,ventes!J$2:J$563))-SUMIFS('mouvement interne'!$D:$D,'mouvement interne'!$C:$C,DIVERS!B36,'mouvement interne'!$E:$E,3)+SUMIFS('mouvement interne'!$D:$D,'mouvement interne'!$C:$C,DIVERS!B36,'mouvement interne'!$F:$F,3)</f>
        <v>0</v>
      </c>
      <c r="M36" s="11">
        <f>F36+IF($B36="",0,SUMIF(achats!$D$2:$D$599,DIVERS!$B36,achats!K$2:K$599))-IF($B36="",0,SUMIF(ventes!$D$2:$D$563,DIVERS!$B36,ventes!K$2:K$563))-SUMIFS('mouvement interne'!$D:$D,'mouvement interne'!$C:$C,DIVERS!B36,'mouvement interne'!$E:$E,4)+SUMIFS('mouvement interne'!$D:$D,'mouvement interne'!$C:$C,DIVERS!B36,'mouvement interne'!$F:$F,4)</f>
        <v>0</v>
      </c>
      <c r="N36" s="11">
        <f t="shared" si="1"/>
        <v>0</v>
      </c>
    </row>
    <row r="37" spans="1:14">
      <c r="A37" s="45"/>
      <c r="B37" s="3" t="str">
        <f>'mes donnees'!Q37</f>
        <v>HVP -4015R (lecteur de flux )</v>
      </c>
      <c r="C37" s="4"/>
      <c r="D37" s="1"/>
      <c r="E37" s="1"/>
      <c r="F37" s="1"/>
      <c r="G37" s="11">
        <f t="shared" si="0"/>
        <v>0</v>
      </c>
      <c r="H37" s="11">
        <f>IF(B37="",0,SUMIF(achats!$D$2:$D$599,DIVERS!B37,achats!$E$2:$E$599))</f>
        <v>0</v>
      </c>
      <c r="I37" s="11">
        <f>IF(B37="",0,SUMIF(ventes!$D$2:$D$563,DIVERS!B37,ventes!$E$2:$E$563))</f>
        <v>0</v>
      </c>
      <c r="J37" s="11">
        <f>C37+IF($B37="",0,SUMIF(achats!$D$2:$D$599,DIVERS!$B37,achats!H$2:H$599))-IF($B37="",0,SUMIF(ventes!$D$2:$D$563,DIVERS!$B37,ventes!H$2:H$563))-SUMIFS('mouvement interne'!$D:$D,'mouvement interne'!$C:$C,DIVERS!B37,'mouvement interne'!$E:$E,1)+SUMIFS('mouvement interne'!$D:$D,'mouvement interne'!$C:$C,DIVERS!B37,'mouvement interne'!$F:$F,1)</f>
        <v>0</v>
      </c>
      <c r="K37" s="11">
        <f>D37+IF($B37="",0,SUMIF(achats!$D$2:$D$599,DIVERS!$B37,achats!I$2:I$599))-IF($B37="",0,SUMIF(ventes!$D$2:$D$563,DIVERS!$B37,ventes!I$2:I$563))-SUMIFS('mouvement interne'!$D:$D,'mouvement interne'!$C:$C,DIVERS!B37,'mouvement interne'!$E:$E,2)+SUMIFS('mouvement interne'!$D:$D,'mouvement interne'!$C:$C,DIVERS!B37,'mouvement interne'!$F:$F,2)</f>
        <v>0</v>
      </c>
      <c r="L37" s="11">
        <f>E37+IF($B37="",0,SUMIF(achats!$D$2:$D$599,DIVERS!$B37,achats!J$2:J$599))-IF($B37="",0,SUMIF(ventes!$D$2:$D$563,DIVERS!$B37,ventes!J$2:J$563))-SUMIFS('mouvement interne'!$D:$D,'mouvement interne'!$C:$C,DIVERS!B37,'mouvement interne'!$E:$E,3)+SUMIFS('mouvement interne'!$D:$D,'mouvement interne'!$C:$C,DIVERS!B37,'mouvement interne'!$F:$F,3)</f>
        <v>0</v>
      </c>
      <c r="M37" s="11">
        <f>F37+IF($B37="",0,SUMIF(achats!$D$2:$D$599,DIVERS!$B37,achats!K$2:K$599))-IF($B37="",0,SUMIF(ventes!$D$2:$D$563,DIVERS!$B37,ventes!K$2:K$563))-SUMIFS('mouvement interne'!$D:$D,'mouvement interne'!$C:$C,DIVERS!B37,'mouvement interne'!$E:$E,4)+SUMIFS('mouvement interne'!$D:$D,'mouvement interne'!$C:$C,DIVERS!B37,'mouvement interne'!$F:$F,4)</f>
        <v>0</v>
      </c>
      <c r="N37" s="11">
        <f t="shared" si="1"/>
        <v>0</v>
      </c>
    </row>
    <row r="38" spans="1:14">
      <c r="A38" s="45"/>
      <c r="B38" s="3" t="str">
        <f>'mes donnees'!Q38</f>
        <v>INTERVISION SLIM</v>
      </c>
      <c r="C38" s="4"/>
      <c r="D38" s="1"/>
      <c r="E38" s="1"/>
      <c r="F38" s="1"/>
      <c r="G38" s="11">
        <f t="shared" si="0"/>
        <v>0</v>
      </c>
      <c r="H38" s="11">
        <f>IF(B38="",0,SUMIF(achats!$D$2:$D$599,DIVERS!B38,achats!$E$2:$E$599))</f>
        <v>0</v>
      </c>
      <c r="I38" s="11">
        <f>IF(B38="",0,SUMIF(ventes!$D$2:$D$563,DIVERS!B38,ventes!$E$2:$E$563))</f>
        <v>0</v>
      </c>
      <c r="J38" s="11">
        <f>C38+IF($B38="",0,SUMIF(achats!$D$2:$D$599,DIVERS!$B38,achats!H$2:H$599))-IF($B38="",0,SUMIF(ventes!$D$2:$D$563,DIVERS!$B38,ventes!H$2:H$563))-SUMIFS('mouvement interne'!$D:$D,'mouvement interne'!$C:$C,DIVERS!B38,'mouvement interne'!$E:$E,1)+SUMIFS('mouvement interne'!$D:$D,'mouvement interne'!$C:$C,DIVERS!B38,'mouvement interne'!$F:$F,1)</f>
        <v>0</v>
      </c>
      <c r="K38" s="11">
        <f>D38+IF($B38="",0,SUMIF(achats!$D$2:$D$599,DIVERS!$B38,achats!I$2:I$599))-IF($B38="",0,SUMIF(ventes!$D$2:$D$563,DIVERS!$B38,ventes!I$2:I$563))-SUMIFS('mouvement interne'!$D:$D,'mouvement interne'!$C:$C,DIVERS!B38,'mouvement interne'!$E:$E,2)+SUMIFS('mouvement interne'!$D:$D,'mouvement interne'!$C:$C,DIVERS!B38,'mouvement interne'!$F:$F,2)</f>
        <v>0</v>
      </c>
      <c r="L38" s="11">
        <f>E38+IF($B38="",0,SUMIF(achats!$D$2:$D$599,DIVERS!$B38,achats!J$2:J$599))-IF($B38="",0,SUMIF(ventes!$D$2:$D$563,DIVERS!$B38,ventes!J$2:J$563))-SUMIFS('mouvement interne'!$D:$D,'mouvement interne'!$C:$C,DIVERS!B38,'mouvement interne'!$E:$E,3)+SUMIFS('mouvement interne'!$D:$D,'mouvement interne'!$C:$C,DIVERS!B38,'mouvement interne'!$F:$F,3)</f>
        <v>0</v>
      </c>
      <c r="M38" s="11">
        <f>F38+IF($B38="",0,SUMIF(achats!$D$2:$D$599,DIVERS!$B38,achats!K$2:K$599))-IF($B38="",0,SUMIF(ventes!$D$2:$D$563,DIVERS!$B38,ventes!K$2:K$563))-SUMIFS('mouvement interne'!$D:$D,'mouvement interne'!$C:$C,DIVERS!B38,'mouvement interne'!$E:$E,4)+SUMIFS('mouvement interne'!$D:$D,'mouvement interne'!$C:$C,DIVERS!B38,'mouvement interne'!$F:$F,4)</f>
        <v>0</v>
      </c>
      <c r="N38" s="11">
        <f t="shared" si="1"/>
        <v>0</v>
      </c>
    </row>
    <row r="39" spans="1:14">
      <c r="A39" s="45"/>
      <c r="B39" s="3" t="str">
        <f>'mes donnees'!Q39</f>
        <v>LCD  LG</v>
      </c>
      <c r="C39" s="4"/>
      <c r="D39" s="1"/>
      <c r="E39" s="1"/>
      <c r="F39" s="1"/>
      <c r="G39" s="11">
        <f t="shared" si="0"/>
        <v>0</v>
      </c>
      <c r="H39" s="11">
        <f>IF(B39="",0,SUMIF(achats!$D$2:$D$599,DIVERS!B39,achats!$E$2:$E$599))</f>
        <v>0</v>
      </c>
      <c r="I39" s="11">
        <f>IF(B39="",0,SUMIF(ventes!$D$2:$D$563,DIVERS!B39,ventes!$E$2:$E$563))</f>
        <v>0</v>
      </c>
      <c r="J39" s="11">
        <f>C39+IF($B39="",0,SUMIF(achats!$D$2:$D$599,DIVERS!$B39,achats!H$2:H$599))-IF($B39="",0,SUMIF(ventes!$D$2:$D$563,DIVERS!$B39,ventes!H$2:H$563))-SUMIFS('mouvement interne'!$D:$D,'mouvement interne'!$C:$C,DIVERS!B39,'mouvement interne'!$E:$E,1)+SUMIFS('mouvement interne'!$D:$D,'mouvement interne'!$C:$C,DIVERS!B39,'mouvement interne'!$F:$F,1)</f>
        <v>0</v>
      </c>
      <c r="K39" s="11">
        <f>D39+IF($B39="",0,SUMIF(achats!$D$2:$D$599,DIVERS!$B39,achats!I$2:I$599))-IF($B39="",0,SUMIF(ventes!$D$2:$D$563,DIVERS!$B39,ventes!I$2:I$563))-SUMIFS('mouvement interne'!$D:$D,'mouvement interne'!$C:$C,DIVERS!B39,'mouvement interne'!$E:$E,2)+SUMIFS('mouvement interne'!$D:$D,'mouvement interne'!$C:$C,DIVERS!B39,'mouvement interne'!$F:$F,2)</f>
        <v>0</v>
      </c>
      <c r="L39" s="11">
        <f>E39+IF($B39="",0,SUMIF(achats!$D$2:$D$599,DIVERS!$B39,achats!J$2:J$599))-IF($B39="",0,SUMIF(ventes!$D$2:$D$563,DIVERS!$B39,ventes!J$2:J$563))-SUMIFS('mouvement interne'!$D:$D,'mouvement interne'!$C:$C,DIVERS!B39,'mouvement interne'!$E:$E,3)+SUMIFS('mouvement interne'!$D:$D,'mouvement interne'!$C:$C,DIVERS!B39,'mouvement interne'!$F:$F,3)</f>
        <v>0</v>
      </c>
      <c r="M39" s="11">
        <f>F39+IF($B39="",0,SUMIF(achats!$D$2:$D$599,DIVERS!$B39,achats!K$2:K$599))-IF($B39="",0,SUMIF(ventes!$D$2:$D$563,DIVERS!$B39,ventes!K$2:K$563))-SUMIFS('mouvement interne'!$D:$D,'mouvement interne'!$C:$C,DIVERS!B39,'mouvement interne'!$E:$E,4)+SUMIFS('mouvement interne'!$D:$D,'mouvement interne'!$C:$C,DIVERS!B39,'mouvement interne'!$F:$F,4)</f>
        <v>0</v>
      </c>
      <c r="N39" s="11">
        <f t="shared" si="1"/>
        <v>0</v>
      </c>
    </row>
    <row r="40" spans="1:14">
      <c r="A40" s="45"/>
      <c r="B40" s="3" t="str">
        <f>'mes donnees'!Q40</f>
        <v>LED 32 SHARP</v>
      </c>
      <c r="C40" s="4"/>
      <c r="D40" s="1"/>
      <c r="E40" s="1"/>
      <c r="F40" s="1"/>
      <c r="G40" s="11">
        <f t="shared" si="0"/>
        <v>0</v>
      </c>
      <c r="H40" s="11">
        <f>IF(B40="",0,SUMIF(achats!$D$2:$D$599,DIVERS!B40,achats!$E$2:$E$599))</f>
        <v>0</v>
      </c>
      <c r="I40" s="11">
        <f>IF(B40="",0,SUMIF(ventes!$D$2:$D$563,DIVERS!B40,ventes!$E$2:$E$563))</f>
        <v>0</v>
      </c>
      <c r="J40" s="11">
        <f>C40+IF($B40="",0,SUMIF(achats!$D$2:$D$599,DIVERS!$B40,achats!H$2:H$599))-IF($B40="",0,SUMIF(ventes!$D$2:$D$563,DIVERS!$B40,ventes!H$2:H$563))-SUMIFS('mouvement interne'!$D:$D,'mouvement interne'!$C:$C,DIVERS!B40,'mouvement interne'!$E:$E,1)+SUMIFS('mouvement interne'!$D:$D,'mouvement interne'!$C:$C,DIVERS!B40,'mouvement interne'!$F:$F,1)</f>
        <v>0</v>
      </c>
      <c r="K40" s="11">
        <f>D40+IF($B40="",0,SUMIF(achats!$D$2:$D$599,DIVERS!$B40,achats!I$2:I$599))-IF($B40="",0,SUMIF(ventes!$D$2:$D$563,DIVERS!$B40,ventes!I$2:I$563))-SUMIFS('mouvement interne'!$D:$D,'mouvement interne'!$C:$C,DIVERS!B40,'mouvement interne'!$E:$E,2)+SUMIFS('mouvement interne'!$D:$D,'mouvement interne'!$C:$C,DIVERS!B40,'mouvement interne'!$F:$F,2)</f>
        <v>0</v>
      </c>
      <c r="L40" s="11">
        <f>E40+IF($B40="",0,SUMIF(achats!$D$2:$D$599,DIVERS!$B40,achats!J$2:J$599))-IF($B40="",0,SUMIF(ventes!$D$2:$D$563,DIVERS!$B40,ventes!J$2:J$563))-SUMIFS('mouvement interne'!$D:$D,'mouvement interne'!$C:$C,DIVERS!B40,'mouvement interne'!$E:$E,3)+SUMIFS('mouvement interne'!$D:$D,'mouvement interne'!$C:$C,DIVERS!B40,'mouvement interne'!$F:$F,3)</f>
        <v>0</v>
      </c>
      <c r="M40" s="11">
        <f>F40+IF($B40="",0,SUMIF(achats!$D$2:$D$599,DIVERS!$B40,achats!K$2:K$599))-IF($B40="",0,SUMIF(ventes!$D$2:$D$563,DIVERS!$B40,ventes!K$2:K$563))-SUMIFS('mouvement interne'!$D:$D,'mouvement interne'!$C:$C,DIVERS!B40,'mouvement interne'!$E:$E,4)+SUMIFS('mouvement interne'!$D:$D,'mouvement interne'!$C:$C,DIVERS!B40,'mouvement interne'!$F:$F,4)</f>
        <v>0</v>
      </c>
      <c r="N40" s="11">
        <f t="shared" si="1"/>
        <v>0</v>
      </c>
    </row>
    <row r="41" spans="1:14">
      <c r="A41" s="45"/>
      <c r="B41" s="3" t="str">
        <f>'mes donnees'!Q41</f>
        <v>LENS (protege ecran 5100 )</v>
      </c>
      <c r="C41" s="7"/>
      <c r="D41" s="7"/>
      <c r="E41" s="7"/>
      <c r="F41" s="7"/>
      <c r="G41" s="11">
        <f t="shared" si="0"/>
        <v>0</v>
      </c>
      <c r="H41" s="11">
        <f>IF(B41="",0,SUMIF(achats!$D$2:$D$599,DIVERS!B41,achats!$E$2:$E$599))</f>
        <v>0</v>
      </c>
      <c r="I41" s="11">
        <f>IF(B41="",0,SUMIF(ventes!$D$2:$D$563,DIVERS!B41,ventes!$E$2:$E$563))</f>
        <v>0</v>
      </c>
      <c r="J41" s="11">
        <f>C41+IF($B41="",0,SUMIF(achats!$D$2:$D$599,DIVERS!$B41,achats!H$2:H$599))-IF($B41="",0,SUMIF(ventes!$D$2:$D$563,DIVERS!$B41,ventes!H$2:H$563))-SUMIFS('mouvement interne'!$D:$D,'mouvement interne'!$C:$C,DIVERS!B41,'mouvement interne'!$E:$E,1)+SUMIFS('mouvement interne'!$D:$D,'mouvement interne'!$C:$C,DIVERS!B41,'mouvement interne'!$F:$F,1)</f>
        <v>0</v>
      </c>
      <c r="K41" s="11">
        <f>D41+IF($B41="",0,SUMIF(achats!$D$2:$D$599,DIVERS!$B41,achats!I$2:I$599))-IF($B41="",0,SUMIF(ventes!$D$2:$D$563,DIVERS!$B41,ventes!I$2:I$563))-SUMIFS('mouvement interne'!$D:$D,'mouvement interne'!$C:$C,DIVERS!B41,'mouvement interne'!$E:$E,2)+SUMIFS('mouvement interne'!$D:$D,'mouvement interne'!$C:$C,DIVERS!B41,'mouvement interne'!$F:$F,2)</f>
        <v>0</v>
      </c>
      <c r="L41" s="11">
        <f>E41+IF($B41="",0,SUMIF(achats!$D$2:$D$599,DIVERS!$B41,achats!J$2:J$599))-IF($B41="",0,SUMIF(ventes!$D$2:$D$563,DIVERS!$B41,ventes!J$2:J$563))-SUMIFS('mouvement interne'!$D:$D,'mouvement interne'!$C:$C,DIVERS!B41,'mouvement interne'!$E:$E,3)+SUMIFS('mouvement interne'!$D:$D,'mouvement interne'!$C:$C,DIVERS!B41,'mouvement interne'!$F:$F,3)</f>
        <v>0</v>
      </c>
      <c r="M41" s="11">
        <f>F41+IF($B41="",0,SUMIF(achats!$D$2:$D$599,DIVERS!$B41,achats!K$2:K$599))-IF($B41="",0,SUMIF(ventes!$D$2:$D$563,DIVERS!$B41,ventes!K$2:K$563))-SUMIFS('mouvement interne'!$D:$D,'mouvement interne'!$C:$C,DIVERS!B41,'mouvement interne'!$E:$E,4)+SUMIFS('mouvement interne'!$D:$D,'mouvement interne'!$C:$C,DIVERS!B41,'mouvement interne'!$F:$F,4)</f>
        <v>0</v>
      </c>
      <c r="N41" s="11">
        <f t="shared" si="1"/>
        <v>0</v>
      </c>
    </row>
    <row r="42" spans="1:14">
      <c r="A42" s="45"/>
      <c r="B42" s="3" t="str">
        <f>'mes donnees'!Q42</f>
        <v>LENS N 8000</v>
      </c>
      <c r="C42" s="7">
        <v>2</v>
      </c>
      <c r="D42" s="7"/>
      <c r="E42" s="7"/>
      <c r="F42" s="7"/>
      <c r="G42" s="11">
        <f t="shared" si="0"/>
        <v>2</v>
      </c>
      <c r="H42" s="11">
        <f>IF(B42="",0,SUMIF(achats!$D$2:$D$599,DIVERS!B42,achats!$E$2:$E$599))</f>
        <v>0</v>
      </c>
      <c r="I42" s="11">
        <f>IF(B42="",0,SUMIF(ventes!$D$2:$D$563,DIVERS!B42,ventes!$E$2:$E$563))</f>
        <v>1</v>
      </c>
      <c r="J42" s="11">
        <f>C42+IF($B42="",0,SUMIF(achats!$D$2:$D$599,DIVERS!$B42,achats!H$2:H$599))-IF($B42="",0,SUMIF(ventes!$D$2:$D$563,DIVERS!$B42,ventes!H$2:H$563))-SUMIFS('mouvement interne'!$D:$D,'mouvement interne'!$C:$C,DIVERS!B42,'mouvement interne'!$E:$E,1)+SUMIFS('mouvement interne'!$D:$D,'mouvement interne'!$C:$C,DIVERS!B42,'mouvement interne'!$F:$F,1)</f>
        <v>1</v>
      </c>
      <c r="K42" s="11">
        <f>D42+IF($B42="",0,SUMIF(achats!$D$2:$D$599,DIVERS!$B42,achats!I$2:I$599))-IF($B42="",0,SUMIF(ventes!$D$2:$D$563,DIVERS!$B42,ventes!I$2:I$563))-SUMIFS('mouvement interne'!$D:$D,'mouvement interne'!$C:$C,DIVERS!B42,'mouvement interne'!$E:$E,2)+SUMIFS('mouvement interne'!$D:$D,'mouvement interne'!$C:$C,DIVERS!B42,'mouvement interne'!$F:$F,2)</f>
        <v>0</v>
      </c>
      <c r="L42" s="11">
        <f>E42+IF($B42="",0,SUMIF(achats!$D$2:$D$599,DIVERS!$B42,achats!J$2:J$599))-IF($B42="",0,SUMIF(ventes!$D$2:$D$563,DIVERS!$B42,ventes!J$2:J$563))-SUMIFS('mouvement interne'!$D:$D,'mouvement interne'!$C:$C,DIVERS!B42,'mouvement interne'!$E:$E,3)+SUMIFS('mouvement interne'!$D:$D,'mouvement interne'!$C:$C,DIVERS!B42,'mouvement interne'!$F:$F,3)</f>
        <v>0</v>
      </c>
      <c r="M42" s="11">
        <f>F42+IF($B42="",0,SUMIF(achats!$D$2:$D$599,DIVERS!$B42,achats!K$2:K$599))-IF($B42="",0,SUMIF(ventes!$D$2:$D$563,DIVERS!$B42,ventes!K$2:K$563))-SUMIFS('mouvement interne'!$D:$D,'mouvement interne'!$C:$C,DIVERS!B42,'mouvement interne'!$E:$E,4)+SUMIFS('mouvement interne'!$D:$D,'mouvement interne'!$C:$C,DIVERS!B42,'mouvement interne'!$F:$F,4)</f>
        <v>0</v>
      </c>
      <c r="N42" s="11">
        <f t="shared" si="1"/>
        <v>1</v>
      </c>
    </row>
    <row r="43" spans="1:14">
      <c r="A43" s="45"/>
      <c r="B43" s="3" t="str">
        <f>'mes donnees'!Q43</f>
        <v>LENS N7100</v>
      </c>
      <c r="C43" s="7"/>
      <c r="D43" s="7"/>
      <c r="E43" s="7"/>
      <c r="F43" s="7"/>
      <c r="G43" s="11">
        <f t="shared" si="0"/>
        <v>0</v>
      </c>
      <c r="H43" s="11">
        <f>IF(B43="",0,SUMIF(achats!$D$2:$D$599,DIVERS!B43,achats!$E$2:$E$599))</f>
        <v>0</v>
      </c>
      <c r="I43" s="11">
        <f>IF(B43="",0,SUMIF(ventes!$D$2:$D$563,DIVERS!B43,ventes!$E$2:$E$563))</f>
        <v>0</v>
      </c>
      <c r="J43" s="11">
        <f>C43+IF($B43="",0,SUMIF(achats!$D$2:$D$599,DIVERS!$B43,achats!H$2:H$599))-IF($B43="",0,SUMIF(ventes!$D$2:$D$563,DIVERS!$B43,ventes!H$2:H$563))-SUMIFS('mouvement interne'!$D:$D,'mouvement interne'!$C:$C,DIVERS!B43,'mouvement interne'!$E:$E,1)+SUMIFS('mouvement interne'!$D:$D,'mouvement interne'!$C:$C,DIVERS!B43,'mouvement interne'!$F:$F,1)</f>
        <v>0</v>
      </c>
      <c r="K43" s="11">
        <f>D43+IF($B43="",0,SUMIF(achats!$D$2:$D$599,DIVERS!$B43,achats!I$2:I$599))-IF($B43="",0,SUMIF(ventes!$D$2:$D$563,DIVERS!$B43,ventes!I$2:I$563))-SUMIFS('mouvement interne'!$D:$D,'mouvement interne'!$C:$C,DIVERS!B43,'mouvement interne'!$E:$E,2)+SUMIFS('mouvement interne'!$D:$D,'mouvement interne'!$C:$C,DIVERS!B43,'mouvement interne'!$F:$F,2)</f>
        <v>0</v>
      </c>
      <c r="L43" s="11">
        <f>E43+IF($B43="",0,SUMIF(achats!$D$2:$D$599,DIVERS!$B43,achats!J$2:J$599))-IF($B43="",0,SUMIF(ventes!$D$2:$D$563,DIVERS!$B43,ventes!J$2:J$563))-SUMIFS('mouvement interne'!$D:$D,'mouvement interne'!$C:$C,DIVERS!B43,'mouvement interne'!$E:$E,3)+SUMIFS('mouvement interne'!$D:$D,'mouvement interne'!$C:$C,DIVERS!B43,'mouvement interne'!$F:$F,3)</f>
        <v>0</v>
      </c>
      <c r="M43" s="11">
        <f>F43+IF($B43="",0,SUMIF(achats!$D$2:$D$599,DIVERS!$B43,achats!K$2:K$599))-IF($B43="",0,SUMIF(ventes!$D$2:$D$563,DIVERS!$B43,ventes!K$2:K$563))-SUMIFS('mouvement interne'!$D:$D,'mouvement interne'!$C:$C,DIVERS!B43,'mouvement interne'!$E:$E,4)+SUMIFS('mouvement interne'!$D:$D,'mouvement interne'!$C:$C,DIVERS!B43,'mouvement interne'!$F:$F,4)</f>
        <v>0</v>
      </c>
      <c r="N43" s="11">
        <f t="shared" si="1"/>
        <v>0</v>
      </c>
    </row>
    <row r="44" spans="1:14">
      <c r="A44" s="45"/>
      <c r="B44" s="3" t="str">
        <f>'mes donnees'!Q44</f>
        <v>LENS N9220</v>
      </c>
      <c r="C44" s="7"/>
      <c r="D44" s="7"/>
      <c r="E44" s="7"/>
      <c r="F44" s="7"/>
      <c r="G44" s="11">
        <f t="shared" si="0"/>
        <v>0</v>
      </c>
      <c r="H44" s="11">
        <f>IF(B44="",0,SUMIF(achats!$D$2:$D$599,DIVERS!B44,achats!$E$2:$E$599))</f>
        <v>0</v>
      </c>
      <c r="I44" s="11">
        <f>IF(B44="",0,SUMIF(ventes!$D$2:$D$563,DIVERS!B44,ventes!$E$2:$E$563))</f>
        <v>0</v>
      </c>
      <c r="J44" s="11">
        <f>C44+IF($B44="",0,SUMIF(achats!$D$2:$D$599,DIVERS!$B44,achats!H$2:H$599))-IF($B44="",0,SUMIF(ventes!$D$2:$D$563,DIVERS!$B44,ventes!H$2:H$563))-SUMIFS('mouvement interne'!$D:$D,'mouvement interne'!$C:$C,DIVERS!B44,'mouvement interne'!$E:$E,1)+SUMIFS('mouvement interne'!$D:$D,'mouvement interne'!$C:$C,DIVERS!B44,'mouvement interne'!$F:$F,1)</f>
        <v>0</v>
      </c>
      <c r="K44" s="11">
        <f>D44+IF($B44="",0,SUMIF(achats!$D$2:$D$599,DIVERS!$B44,achats!I$2:I$599))-IF($B44="",0,SUMIF(ventes!$D$2:$D$563,DIVERS!$B44,ventes!I$2:I$563))-SUMIFS('mouvement interne'!$D:$D,'mouvement interne'!$C:$C,DIVERS!B44,'mouvement interne'!$E:$E,2)+SUMIFS('mouvement interne'!$D:$D,'mouvement interne'!$C:$C,DIVERS!B44,'mouvement interne'!$F:$F,2)</f>
        <v>0</v>
      </c>
      <c r="L44" s="11">
        <f>E44+IF($B44="",0,SUMIF(achats!$D$2:$D$599,DIVERS!$B44,achats!J$2:J$599))-IF($B44="",0,SUMIF(ventes!$D$2:$D$563,DIVERS!$B44,ventes!J$2:J$563))-SUMIFS('mouvement interne'!$D:$D,'mouvement interne'!$C:$C,DIVERS!B44,'mouvement interne'!$E:$E,3)+SUMIFS('mouvement interne'!$D:$D,'mouvement interne'!$C:$C,DIVERS!B44,'mouvement interne'!$F:$F,3)</f>
        <v>0</v>
      </c>
      <c r="M44" s="11">
        <f>F44+IF($B44="",0,SUMIF(achats!$D$2:$D$599,DIVERS!$B44,achats!K$2:K$599))-IF($B44="",0,SUMIF(ventes!$D$2:$D$563,DIVERS!$B44,ventes!K$2:K$563))-SUMIFS('mouvement interne'!$D:$D,'mouvement interne'!$C:$C,DIVERS!B44,'mouvement interne'!$E:$E,4)+SUMIFS('mouvement interne'!$D:$D,'mouvement interne'!$C:$C,DIVERS!B44,'mouvement interne'!$F:$F,4)</f>
        <v>0</v>
      </c>
      <c r="N44" s="11">
        <f t="shared" si="1"/>
        <v>0</v>
      </c>
    </row>
    <row r="45" spans="1:14">
      <c r="A45" s="45"/>
      <c r="B45" s="3" t="str">
        <f>'mes donnees'!Q45</f>
        <v>LENS N9300 NORMAL</v>
      </c>
      <c r="C45" s="2"/>
      <c r="D45" s="7"/>
      <c r="E45" s="7"/>
      <c r="F45" s="7"/>
      <c r="G45" s="11">
        <f t="shared" si="0"/>
        <v>0</v>
      </c>
      <c r="H45" s="11">
        <f>IF(B45="",0,SUMIF(achats!$D$2:$D$599,DIVERS!B45,achats!$E$2:$E$599))</f>
        <v>0</v>
      </c>
      <c r="I45" s="11">
        <f>IF(B45="",0,SUMIF(ventes!$D$2:$D$563,DIVERS!B45,ventes!$E$2:$E$563))</f>
        <v>0</v>
      </c>
      <c r="J45" s="11">
        <f>C45+IF($B45="",0,SUMIF(achats!$D$2:$D$599,DIVERS!$B45,achats!H$2:H$599))-IF($B45="",0,SUMIF(ventes!$D$2:$D$563,DIVERS!$B45,ventes!H$2:H$563))-SUMIFS('mouvement interne'!$D:$D,'mouvement interne'!$C:$C,DIVERS!B45,'mouvement interne'!$E:$E,1)+SUMIFS('mouvement interne'!$D:$D,'mouvement interne'!$C:$C,DIVERS!B45,'mouvement interne'!$F:$F,1)</f>
        <v>0</v>
      </c>
      <c r="K45" s="11">
        <f>D45+IF($B45="",0,SUMIF(achats!$D$2:$D$599,DIVERS!$B45,achats!I$2:I$599))-IF($B45="",0,SUMIF(ventes!$D$2:$D$563,DIVERS!$B45,ventes!I$2:I$563))-SUMIFS('mouvement interne'!$D:$D,'mouvement interne'!$C:$C,DIVERS!B45,'mouvement interne'!$E:$E,2)+SUMIFS('mouvement interne'!$D:$D,'mouvement interne'!$C:$C,DIVERS!B45,'mouvement interne'!$F:$F,2)</f>
        <v>0</v>
      </c>
      <c r="L45" s="11">
        <f>E45+IF($B45="",0,SUMIF(achats!$D$2:$D$599,DIVERS!$B45,achats!J$2:J$599))-IF($B45="",0,SUMIF(ventes!$D$2:$D$563,DIVERS!$B45,ventes!J$2:J$563))-SUMIFS('mouvement interne'!$D:$D,'mouvement interne'!$C:$C,DIVERS!B45,'mouvement interne'!$E:$E,3)+SUMIFS('mouvement interne'!$D:$D,'mouvement interne'!$C:$C,DIVERS!B45,'mouvement interne'!$F:$F,3)</f>
        <v>0</v>
      </c>
      <c r="M45" s="11">
        <f>F45+IF($B45="",0,SUMIF(achats!$D$2:$D$599,DIVERS!$B45,achats!K$2:K$599))-IF($B45="",0,SUMIF(ventes!$D$2:$D$563,DIVERS!$B45,ventes!K$2:K$563))-SUMIFS('mouvement interne'!$D:$D,'mouvement interne'!$C:$C,DIVERS!B45,'mouvement interne'!$E:$E,4)+SUMIFS('mouvement interne'!$D:$D,'mouvement interne'!$C:$C,DIVERS!B45,'mouvement interne'!$F:$F,4)</f>
        <v>0</v>
      </c>
      <c r="N45" s="11">
        <f t="shared" si="1"/>
        <v>0</v>
      </c>
    </row>
    <row r="46" spans="1:14">
      <c r="A46" s="45"/>
      <c r="B46" s="3" t="str">
        <f>'mes donnees'!Q46</f>
        <v>LNB</v>
      </c>
      <c r="C46" s="7">
        <v>27</v>
      </c>
      <c r="D46" s="7"/>
      <c r="E46" s="7"/>
      <c r="F46" s="7"/>
      <c r="G46" s="11">
        <f t="shared" si="0"/>
        <v>27</v>
      </c>
      <c r="H46" s="11">
        <f>IF(B46="",0,SUMIF(achats!$D$2:$D$599,DIVERS!B46,achats!$E$2:$E$599))</f>
        <v>0</v>
      </c>
      <c r="I46" s="11">
        <f>IF(B46="",0,SUMIF(ventes!$D$2:$D$563,DIVERS!B46,ventes!$E$2:$E$563))</f>
        <v>0</v>
      </c>
      <c r="J46" s="11">
        <f>C46+IF($B46="",0,SUMIF(achats!$D$2:$D$599,DIVERS!$B46,achats!H$2:H$599))-IF($B46="",0,SUMIF(ventes!$D$2:$D$563,DIVERS!$B46,ventes!H$2:H$563))-SUMIFS('mouvement interne'!$D:$D,'mouvement interne'!$C:$C,DIVERS!B46,'mouvement interne'!$E:$E,1)+SUMIFS('mouvement interne'!$D:$D,'mouvement interne'!$C:$C,DIVERS!B46,'mouvement interne'!$F:$F,1)</f>
        <v>27</v>
      </c>
      <c r="K46" s="11">
        <f>D46+IF($B46="",0,SUMIF(achats!$D$2:$D$599,DIVERS!$B46,achats!I$2:I$599))-IF($B46="",0,SUMIF(ventes!$D$2:$D$563,DIVERS!$B46,ventes!I$2:I$563))-SUMIFS('mouvement interne'!$D:$D,'mouvement interne'!$C:$C,DIVERS!B46,'mouvement interne'!$E:$E,2)+SUMIFS('mouvement interne'!$D:$D,'mouvement interne'!$C:$C,DIVERS!B46,'mouvement interne'!$F:$F,2)</f>
        <v>0</v>
      </c>
      <c r="L46" s="11">
        <f>E46+IF($B46="",0,SUMIF(achats!$D$2:$D$599,DIVERS!$B46,achats!J$2:J$599))-IF($B46="",0,SUMIF(ventes!$D$2:$D$563,DIVERS!$B46,ventes!J$2:J$563))-SUMIFS('mouvement interne'!$D:$D,'mouvement interne'!$C:$C,DIVERS!B46,'mouvement interne'!$E:$E,3)+SUMIFS('mouvement interne'!$D:$D,'mouvement interne'!$C:$C,DIVERS!B46,'mouvement interne'!$F:$F,3)</f>
        <v>0</v>
      </c>
      <c r="M46" s="11">
        <f>F46+IF($B46="",0,SUMIF(achats!$D$2:$D$599,DIVERS!$B46,achats!K$2:K$599))-IF($B46="",0,SUMIF(ventes!$D$2:$D$563,DIVERS!$B46,ventes!K$2:K$563))-SUMIFS('mouvement interne'!$D:$D,'mouvement interne'!$C:$C,DIVERS!B46,'mouvement interne'!$E:$E,4)+SUMIFS('mouvement interne'!$D:$D,'mouvement interne'!$C:$C,DIVERS!B46,'mouvement interne'!$F:$F,4)</f>
        <v>0</v>
      </c>
      <c r="N46" s="11">
        <f t="shared" si="1"/>
        <v>27</v>
      </c>
    </row>
    <row r="47" spans="1:14">
      <c r="A47" s="45"/>
      <c r="B47" s="3" t="str">
        <f>'mes donnees'!Q47</f>
        <v>LNB2</v>
      </c>
      <c r="C47" s="7">
        <v>2</v>
      </c>
      <c r="D47" s="7"/>
      <c r="E47" s="7"/>
      <c r="F47" s="7"/>
      <c r="G47" s="11">
        <f t="shared" si="0"/>
        <v>2</v>
      </c>
      <c r="H47" s="11">
        <f>IF(B47="",0,SUMIF(achats!$D$2:$D$599,DIVERS!B47,achats!$E$2:$E$599))</f>
        <v>0</v>
      </c>
      <c r="I47" s="11">
        <f>IF(B47="",0,SUMIF(ventes!$D$2:$D$563,DIVERS!B47,ventes!$E$2:$E$563))</f>
        <v>0</v>
      </c>
      <c r="J47" s="11">
        <f>C47+IF($B47="",0,SUMIF(achats!$D$2:$D$599,DIVERS!$B47,achats!H$2:H$599))-IF($B47="",0,SUMIF(ventes!$D$2:$D$563,DIVERS!$B47,ventes!H$2:H$563))-SUMIFS('mouvement interne'!$D:$D,'mouvement interne'!$C:$C,DIVERS!B47,'mouvement interne'!$E:$E,1)+SUMIFS('mouvement interne'!$D:$D,'mouvement interne'!$C:$C,DIVERS!B47,'mouvement interne'!$F:$F,1)</f>
        <v>2</v>
      </c>
      <c r="K47" s="11">
        <f>D47+IF($B47="",0,SUMIF(achats!$D$2:$D$599,DIVERS!$B47,achats!I$2:I$599))-IF($B47="",0,SUMIF(ventes!$D$2:$D$563,DIVERS!$B47,ventes!I$2:I$563))-SUMIFS('mouvement interne'!$D:$D,'mouvement interne'!$C:$C,DIVERS!B47,'mouvement interne'!$E:$E,2)+SUMIFS('mouvement interne'!$D:$D,'mouvement interne'!$C:$C,DIVERS!B47,'mouvement interne'!$F:$F,2)</f>
        <v>0</v>
      </c>
      <c r="L47" s="11">
        <f>E47+IF($B47="",0,SUMIF(achats!$D$2:$D$599,DIVERS!$B47,achats!J$2:J$599))-IF($B47="",0,SUMIF(ventes!$D$2:$D$563,DIVERS!$B47,ventes!J$2:J$563))-SUMIFS('mouvement interne'!$D:$D,'mouvement interne'!$C:$C,DIVERS!B47,'mouvement interne'!$E:$E,3)+SUMIFS('mouvement interne'!$D:$D,'mouvement interne'!$C:$C,DIVERS!B47,'mouvement interne'!$F:$F,3)</f>
        <v>0</v>
      </c>
      <c r="M47" s="11">
        <f>F47+IF($B47="",0,SUMIF(achats!$D$2:$D$599,DIVERS!$B47,achats!K$2:K$599))-IF($B47="",0,SUMIF(ventes!$D$2:$D$563,DIVERS!$B47,ventes!K$2:K$563))-SUMIFS('mouvement interne'!$D:$D,'mouvement interne'!$C:$C,DIVERS!B47,'mouvement interne'!$E:$E,4)+SUMIFS('mouvement interne'!$D:$D,'mouvement interne'!$C:$C,DIVERS!B47,'mouvement interne'!$F:$F,4)</f>
        <v>0</v>
      </c>
      <c r="N47" s="11">
        <f t="shared" si="1"/>
        <v>2</v>
      </c>
    </row>
    <row r="48" spans="1:14">
      <c r="A48" s="45"/>
      <c r="B48" s="3" t="str">
        <f>'mes donnees'!Q48</f>
        <v>LUNETTES 3D  1 Paire</v>
      </c>
      <c r="C48" s="7"/>
      <c r="D48" s="7"/>
      <c r="E48" s="7"/>
      <c r="F48" s="7"/>
      <c r="G48" s="11">
        <f t="shared" si="0"/>
        <v>0</v>
      </c>
      <c r="H48" s="11">
        <f>IF(B48="",0,SUMIF(achats!$D$2:$D$599,DIVERS!B48,achats!$E$2:$E$599))</f>
        <v>0</v>
      </c>
      <c r="I48" s="11">
        <f>IF(B48="",0,SUMIF(ventes!$D$2:$D$563,DIVERS!B48,ventes!$E$2:$E$563))</f>
        <v>0</v>
      </c>
      <c r="J48" s="11">
        <f>C48+IF($B48="",0,SUMIF(achats!$D$2:$D$599,DIVERS!$B48,achats!H$2:H$599))-IF($B48="",0,SUMIF(ventes!$D$2:$D$563,DIVERS!$B48,ventes!H$2:H$563))-SUMIFS('mouvement interne'!$D:$D,'mouvement interne'!$C:$C,DIVERS!B48,'mouvement interne'!$E:$E,1)+SUMIFS('mouvement interne'!$D:$D,'mouvement interne'!$C:$C,DIVERS!B48,'mouvement interne'!$F:$F,1)</f>
        <v>0</v>
      </c>
      <c r="K48" s="11">
        <f>D48+IF($B48="",0,SUMIF(achats!$D$2:$D$599,DIVERS!$B48,achats!I$2:I$599))-IF($B48="",0,SUMIF(ventes!$D$2:$D$563,DIVERS!$B48,ventes!I$2:I$563))-SUMIFS('mouvement interne'!$D:$D,'mouvement interne'!$C:$C,DIVERS!B48,'mouvement interne'!$E:$E,2)+SUMIFS('mouvement interne'!$D:$D,'mouvement interne'!$C:$C,DIVERS!B48,'mouvement interne'!$F:$F,2)</f>
        <v>0</v>
      </c>
      <c r="L48" s="11">
        <f>E48+IF($B48="",0,SUMIF(achats!$D$2:$D$599,DIVERS!$B48,achats!J$2:J$599))-IF($B48="",0,SUMIF(ventes!$D$2:$D$563,DIVERS!$B48,ventes!J$2:J$563))-SUMIFS('mouvement interne'!$D:$D,'mouvement interne'!$C:$C,DIVERS!B48,'mouvement interne'!$E:$E,3)+SUMIFS('mouvement interne'!$D:$D,'mouvement interne'!$C:$C,DIVERS!B48,'mouvement interne'!$F:$F,3)</f>
        <v>0</v>
      </c>
      <c r="M48" s="11">
        <f>F48+IF($B48="",0,SUMIF(achats!$D$2:$D$599,DIVERS!$B48,achats!K$2:K$599))-IF($B48="",0,SUMIF(ventes!$D$2:$D$563,DIVERS!$B48,ventes!K$2:K$563))-SUMIFS('mouvement interne'!$D:$D,'mouvement interne'!$C:$C,DIVERS!B48,'mouvement interne'!$E:$E,4)+SUMIFS('mouvement interne'!$D:$D,'mouvement interne'!$C:$C,DIVERS!B48,'mouvement interne'!$F:$F,4)</f>
        <v>0</v>
      </c>
      <c r="N48" s="11">
        <f t="shared" si="1"/>
        <v>0</v>
      </c>
    </row>
    <row r="49" spans="1:14">
      <c r="A49" s="45"/>
      <c r="B49" s="3" t="str">
        <f>'mes donnees'!Q49</f>
        <v>M/L  SIROCCO MW200</v>
      </c>
      <c r="C49" s="7"/>
      <c r="D49" s="7">
        <v>4</v>
      </c>
      <c r="E49" s="7"/>
      <c r="F49" s="7"/>
      <c r="G49" s="11">
        <f t="shared" si="0"/>
        <v>4</v>
      </c>
      <c r="H49" s="11">
        <f>IF(B49="",0,SUMIF(achats!$D$2:$D$599,DIVERS!B49,achats!$E$2:$E$599))</f>
        <v>0</v>
      </c>
      <c r="I49" s="11">
        <f>IF(B49="",0,SUMIF(ventes!$D$2:$D$563,DIVERS!B49,ventes!$E$2:$E$563))</f>
        <v>0</v>
      </c>
      <c r="J49" s="11">
        <f>C49+IF($B49="",0,SUMIF(achats!$D$2:$D$599,DIVERS!$B49,achats!H$2:H$599))-IF($B49="",0,SUMIF(ventes!$D$2:$D$563,DIVERS!$B49,ventes!H$2:H$563))-SUMIFS('mouvement interne'!$D:$D,'mouvement interne'!$C:$C,DIVERS!B49,'mouvement interne'!$E:$E,1)+SUMIFS('mouvement interne'!$D:$D,'mouvement interne'!$C:$C,DIVERS!B49,'mouvement interne'!$F:$F,1)</f>
        <v>4</v>
      </c>
      <c r="K49" s="11">
        <f>D49+IF($B49="",0,SUMIF(achats!$D$2:$D$599,DIVERS!$B49,achats!I$2:I$599))-IF($B49="",0,SUMIF(ventes!$D$2:$D$563,DIVERS!$B49,ventes!I$2:I$563))-SUMIFS('mouvement interne'!$D:$D,'mouvement interne'!$C:$C,DIVERS!B49,'mouvement interne'!$E:$E,2)+SUMIFS('mouvement interne'!$D:$D,'mouvement interne'!$C:$C,DIVERS!B49,'mouvement interne'!$F:$F,2)</f>
        <v>0</v>
      </c>
      <c r="L49" s="11">
        <f>E49+IF($B49="",0,SUMIF(achats!$D$2:$D$599,DIVERS!$B49,achats!J$2:J$599))-IF($B49="",0,SUMIF(ventes!$D$2:$D$563,DIVERS!$B49,ventes!J$2:J$563))-SUMIFS('mouvement interne'!$D:$D,'mouvement interne'!$C:$C,DIVERS!B49,'mouvement interne'!$E:$E,3)+SUMIFS('mouvement interne'!$D:$D,'mouvement interne'!$C:$C,DIVERS!B49,'mouvement interne'!$F:$F,3)</f>
        <v>0</v>
      </c>
      <c r="M49" s="11">
        <f>F49+IF($B49="",0,SUMIF(achats!$D$2:$D$599,DIVERS!$B49,achats!K$2:K$599))-IF($B49="",0,SUMIF(ventes!$D$2:$D$563,DIVERS!$B49,ventes!K$2:K$563))-SUMIFS('mouvement interne'!$D:$D,'mouvement interne'!$C:$C,DIVERS!B49,'mouvement interne'!$E:$E,4)+SUMIFS('mouvement interne'!$D:$D,'mouvement interne'!$C:$C,DIVERS!B49,'mouvement interne'!$F:$F,4)</f>
        <v>0</v>
      </c>
      <c r="N49" s="11">
        <f t="shared" si="1"/>
        <v>4</v>
      </c>
    </row>
    <row r="50" spans="1:14">
      <c r="A50" s="45"/>
      <c r="B50" s="3" t="str">
        <f>'mes donnees'!Q50</f>
        <v>MINI SMART HD 9000</v>
      </c>
      <c r="C50" s="7">
        <v>19</v>
      </c>
      <c r="D50" s="7"/>
      <c r="E50" s="7"/>
      <c r="F50" s="7"/>
      <c r="G50" s="11">
        <f t="shared" si="0"/>
        <v>19</v>
      </c>
      <c r="H50" s="11">
        <f>IF(B50="",0,SUMIF(achats!$D$2:$D$599,DIVERS!B50,achats!$E$2:$E$599))</f>
        <v>0</v>
      </c>
      <c r="I50" s="11">
        <f>IF(B50="",0,SUMIF(ventes!$D$2:$D$563,DIVERS!B50,ventes!$E$2:$E$563))</f>
        <v>1</v>
      </c>
      <c r="J50" s="11">
        <f>C50+IF($B50="",0,SUMIF(achats!$D$2:$D$599,DIVERS!$B50,achats!H$2:H$599))-IF($B50="",0,SUMIF(ventes!$D$2:$D$563,DIVERS!$B50,ventes!H$2:H$563))-SUMIFS('mouvement interne'!$D:$D,'mouvement interne'!$C:$C,DIVERS!B50,'mouvement interne'!$E:$E,1)+SUMIFS('mouvement interne'!$D:$D,'mouvement interne'!$C:$C,DIVERS!B50,'mouvement interne'!$F:$F,1)</f>
        <v>18</v>
      </c>
      <c r="K50" s="11">
        <f>D50+IF($B50="",0,SUMIF(achats!$D$2:$D$599,DIVERS!$B50,achats!I$2:I$599))-IF($B50="",0,SUMIF(ventes!$D$2:$D$563,DIVERS!$B50,ventes!I$2:I$563))-SUMIFS('mouvement interne'!$D:$D,'mouvement interne'!$C:$C,DIVERS!B50,'mouvement interne'!$E:$E,2)+SUMIFS('mouvement interne'!$D:$D,'mouvement interne'!$C:$C,DIVERS!B50,'mouvement interne'!$F:$F,2)</f>
        <v>0</v>
      </c>
      <c r="L50" s="11">
        <f>E50+IF($B50="",0,SUMIF(achats!$D$2:$D$599,DIVERS!$B50,achats!J$2:J$599))-IF($B50="",0,SUMIF(ventes!$D$2:$D$563,DIVERS!$B50,ventes!J$2:J$563))-SUMIFS('mouvement interne'!$D:$D,'mouvement interne'!$C:$C,DIVERS!B50,'mouvement interne'!$E:$E,3)+SUMIFS('mouvement interne'!$D:$D,'mouvement interne'!$C:$C,DIVERS!B50,'mouvement interne'!$F:$F,3)</f>
        <v>0</v>
      </c>
      <c r="M50" s="11">
        <f>F50+IF($B50="",0,SUMIF(achats!$D$2:$D$599,DIVERS!$B50,achats!K$2:K$599))-IF($B50="",0,SUMIF(ventes!$D$2:$D$563,DIVERS!$B50,ventes!K$2:K$563))-SUMIFS('mouvement interne'!$D:$D,'mouvement interne'!$C:$C,DIVERS!B50,'mouvement interne'!$E:$E,4)+SUMIFS('mouvement interne'!$D:$D,'mouvement interne'!$C:$C,DIVERS!B50,'mouvement interne'!$F:$F,4)</f>
        <v>0</v>
      </c>
      <c r="N50" s="11">
        <f t="shared" si="1"/>
        <v>18</v>
      </c>
    </row>
    <row r="51" spans="1:14">
      <c r="A51" s="45"/>
      <c r="B51" s="3" t="str">
        <f>'mes donnees'!Q51</f>
        <v>MONTURE</v>
      </c>
      <c r="C51" s="7"/>
      <c r="D51" s="7"/>
      <c r="E51" s="7"/>
      <c r="F51" s="7"/>
      <c r="G51" s="11">
        <f t="shared" si="0"/>
        <v>0</v>
      </c>
      <c r="H51" s="11">
        <f>IF(B51="",0,SUMIF(achats!$D$2:$D$599,DIVERS!B51,achats!$E$2:$E$599))</f>
        <v>0</v>
      </c>
      <c r="I51" s="11">
        <f>IF(B51="",0,SUMIF(ventes!$D$2:$D$563,DIVERS!B51,ventes!$E$2:$E$563))</f>
        <v>0</v>
      </c>
      <c r="J51" s="11">
        <f>C51+IF($B51="",0,SUMIF(achats!$D$2:$D$599,DIVERS!$B51,achats!H$2:H$599))-IF($B51="",0,SUMIF(ventes!$D$2:$D$563,DIVERS!$B51,ventes!H$2:H$563))-SUMIFS('mouvement interne'!$D:$D,'mouvement interne'!$C:$C,DIVERS!B51,'mouvement interne'!$E:$E,1)+SUMIFS('mouvement interne'!$D:$D,'mouvement interne'!$C:$C,DIVERS!B51,'mouvement interne'!$F:$F,1)</f>
        <v>0</v>
      </c>
      <c r="K51" s="11">
        <f>D51+IF($B51="",0,SUMIF(achats!$D$2:$D$599,DIVERS!$B51,achats!I$2:I$599))-IF($B51="",0,SUMIF(ventes!$D$2:$D$563,DIVERS!$B51,ventes!I$2:I$563))-SUMIFS('mouvement interne'!$D:$D,'mouvement interne'!$C:$C,DIVERS!B51,'mouvement interne'!$E:$E,2)+SUMIFS('mouvement interne'!$D:$D,'mouvement interne'!$C:$C,DIVERS!B51,'mouvement interne'!$F:$F,2)</f>
        <v>0</v>
      </c>
      <c r="L51" s="11">
        <f>E51+IF($B51="",0,SUMIF(achats!$D$2:$D$599,DIVERS!$B51,achats!J$2:J$599))-IF($B51="",0,SUMIF(ventes!$D$2:$D$563,DIVERS!$B51,ventes!J$2:J$563))-SUMIFS('mouvement interne'!$D:$D,'mouvement interne'!$C:$C,DIVERS!B51,'mouvement interne'!$E:$E,3)+SUMIFS('mouvement interne'!$D:$D,'mouvement interne'!$C:$C,DIVERS!B51,'mouvement interne'!$F:$F,3)</f>
        <v>0</v>
      </c>
      <c r="M51" s="11">
        <f>F51+IF($B51="",0,SUMIF(achats!$D$2:$D$599,DIVERS!$B51,achats!K$2:K$599))-IF($B51="",0,SUMIF(ventes!$D$2:$D$563,DIVERS!$B51,ventes!K$2:K$563))-SUMIFS('mouvement interne'!$D:$D,'mouvement interne'!$C:$C,DIVERS!B51,'mouvement interne'!$E:$E,4)+SUMIFS('mouvement interne'!$D:$D,'mouvement interne'!$C:$C,DIVERS!B51,'mouvement interne'!$F:$F,4)</f>
        <v>0</v>
      </c>
      <c r="N51" s="11">
        <f t="shared" si="1"/>
        <v>0</v>
      </c>
    </row>
    <row r="52" spans="1:14">
      <c r="A52" s="45"/>
      <c r="B52" s="3" t="str">
        <f>'mes donnees'!Q52</f>
        <v>MOTEUR</v>
      </c>
      <c r="C52" s="7"/>
      <c r="D52" s="7"/>
      <c r="E52" s="7"/>
      <c r="F52" s="7"/>
      <c r="G52" s="11">
        <f t="shared" si="0"/>
        <v>0</v>
      </c>
      <c r="H52" s="11">
        <f>IF(B52="",0,SUMIF(achats!$D$2:$D$599,DIVERS!B52,achats!$E$2:$E$599))</f>
        <v>0</v>
      </c>
      <c r="I52" s="11">
        <f>IF(B52="",0,SUMIF(ventes!$D$2:$D$563,DIVERS!B52,ventes!$E$2:$E$563))</f>
        <v>0</v>
      </c>
      <c r="J52" s="11">
        <f>C52+IF($B52="",0,SUMIF(achats!$D$2:$D$599,DIVERS!$B52,achats!H$2:H$599))-IF($B52="",0,SUMIF(ventes!$D$2:$D$563,DIVERS!$B52,ventes!H$2:H$563))-SUMIFS('mouvement interne'!$D:$D,'mouvement interne'!$C:$C,DIVERS!B52,'mouvement interne'!$E:$E,1)+SUMIFS('mouvement interne'!$D:$D,'mouvement interne'!$C:$C,DIVERS!B52,'mouvement interne'!$F:$F,1)</f>
        <v>0</v>
      </c>
      <c r="K52" s="11">
        <f>D52+IF($B52="",0,SUMIF(achats!$D$2:$D$599,DIVERS!$B52,achats!I$2:I$599))-IF($B52="",0,SUMIF(ventes!$D$2:$D$563,DIVERS!$B52,ventes!I$2:I$563))-SUMIFS('mouvement interne'!$D:$D,'mouvement interne'!$C:$C,DIVERS!B52,'mouvement interne'!$E:$E,2)+SUMIFS('mouvement interne'!$D:$D,'mouvement interne'!$C:$C,DIVERS!B52,'mouvement interne'!$F:$F,2)</f>
        <v>0</v>
      </c>
      <c r="L52" s="11">
        <f>E52+IF($B52="",0,SUMIF(achats!$D$2:$D$599,DIVERS!$B52,achats!J$2:J$599))-IF($B52="",0,SUMIF(ventes!$D$2:$D$563,DIVERS!$B52,ventes!J$2:J$563))-SUMIFS('mouvement interne'!$D:$D,'mouvement interne'!$C:$C,DIVERS!B52,'mouvement interne'!$E:$E,3)+SUMIFS('mouvement interne'!$D:$D,'mouvement interne'!$C:$C,DIVERS!B52,'mouvement interne'!$F:$F,3)</f>
        <v>0</v>
      </c>
      <c r="M52" s="11">
        <f>F52+IF($B52="",0,SUMIF(achats!$D$2:$D$599,DIVERS!$B52,achats!K$2:K$599))-IF($B52="",0,SUMIF(ventes!$D$2:$D$563,DIVERS!$B52,ventes!K$2:K$563))-SUMIFS('mouvement interne'!$D:$D,'mouvement interne'!$C:$C,DIVERS!B52,'mouvement interne'!$E:$E,4)+SUMIFS('mouvement interne'!$D:$D,'mouvement interne'!$C:$C,DIVERS!B52,'mouvement interne'!$F:$F,4)</f>
        <v>0</v>
      </c>
      <c r="N52" s="11">
        <f t="shared" si="1"/>
        <v>0</v>
      </c>
    </row>
    <row r="53" spans="1:14">
      <c r="A53" s="45"/>
      <c r="B53" s="3" t="str">
        <f>'mes donnees'!Q53</f>
        <v xml:space="preserve">P1000:  pochette Tablet </v>
      </c>
      <c r="C53" s="7"/>
      <c r="D53" s="7"/>
      <c r="E53" s="7"/>
      <c r="F53" s="7"/>
      <c r="G53" s="11">
        <f t="shared" si="0"/>
        <v>0</v>
      </c>
      <c r="H53" s="11">
        <f>IF(B53="",0,SUMIF(achats!$D$2:$D$599,DIVERS!B53,achats!$E$2:$E$599))</f>
        <v>0</v>
      </c>
      <c r="I53" s="11">
        <f>IF(B53="",0,SUMIF(ventes!$D$2:$D$563,DIVERS!B53,ventes!$E$2:$E$563))</f>
        <v>0</v>
      </c>
      <c r="J53" s="11">
        <f>C53+IF($B53="",0,SUMIF(achats!$D$2:$D$599,DIVERS!$B53,achats!H$2:H$599))-IF($B53="",0,SUMIF(ventes!$D$2:$D$563,DIVERS!$B53,ventes!H$2:H$563))-SUMIFS('mouvement interne'!$D:$D,'mouvement interne'!$C:$C,DIVERS!B53,'mouvement interne'!$E:$E,1)+SUMIFS('mouvement interne'!$D:$D,'mouvement interne'!$C:$C,DIVERS!B53,'mouvement interne'!$F:$F,1)</f>
        <v>0</v>
      </c>
      <c r="K53" s="11">
        <f>D53+IF($B53="",0,SUMIF(achats!$D$2:$D$599,DIVERS!$B53,achats!I$2:I$599))-IF($B53="",0,SUMIF(ventes!$D$2:$D$563,DIVERS!$B53,ventes!I$2:I$563))-SUMIFS('mouvement interne'!$D:$D,'mouvement interne'!$C:$C,DIVERS!B53,'mouvement interne'!$E:$E,2)+SUMIFS('mouvement interne'!$D:$D,'mouvement interne'!$C:$C,DIVERS!B53,'mouvement interne'!$F:$F,2)</f>
        <v>0</v>
      </c>
      <c r="L53" s="11">
        <f>E53+IF($B53="",0,SUMIF(achats!$D$2:$D$599,DIVERS!$B53,achats!J$2:J$599))-IF($B53="",0,SUMIF(ventes!$D$2:$D$563,DIVERS!$B53,ventes!J$2:J$563))-SUMIFS('mouvement interne'!$D:$D,'mouvement interne'!$C:$C,DIVERS!B53,'mouvement interne'!$E:$E,3)+SUMIFS('mouvement interne'!$D:$D,'mouvement interne'!$C:$C,DIVERS!B53,'mouvement interne'!$F:$F,3)</f>
        <v>0</v>
      </c>
      <c r="M53" s="11">
        <f>F53+IF($B53="",0,SUMIF(achats!$D$2:$D$599,DIVERS!$B53,achats!K$2:K$599))-IF($B53="",0,SUMIF(ventes!$D$2:$D$563,DIVERS!$B53,ventes!K$2:K$563))-SUMIFS('mouvement interne'!$D:$D,'mouvement interne'!$C:$C,DIVERS!B53,'mouvement interne'!$E:$E,4)+SUMIFS('mouvement interne'!$D:$D,'mouvement interne'!$C:$C,DIVERS!B53,'mouvement interne'!$F:$F,4)</f>
        <v>0</v>
      </c>
      <c r="N53" s="11">
        <f t="shared" si="1"/>
        <v>0</v>
      </c>
    </row>
    <row r="54" spans="1:14">
      <c r="A54" s="45"/>
      <c r="B54" s="3" t="str">
        <f>'mes donnees'!Q54</f>
        <v>POCH N8000 BELK</v>
      </c>
      <c r="C54" s="7"/>
      <c r="D54" s="7"/>
      <c r="E54" s="7"/>
      <c r="F54" s="7"/>
      <c r="G54" s="11">
        <f t="shared" si="0"/>
        <v>0</v>
      </c>
      <c r="H54" s="11">
        <f>IF(B54="",0,SUMIF(achats!$D$2:$D$599,DIVERS!B54,achats!$E$2:$E$599))</f>
        <v>0</v>
      </c>
      <c r="I54" s="11">
        <f>IF(B54="",0,SUMIF(ventes!$D$2:$D$563,DIVERS!B54,ventes!$E$2:$E$563))</f>
        <v>0</v>
      </c>
      <c r="J54" s="11">
        <f>C54+IF($B54="",0,SUMIF(achats!$D$2:$D$599,DIVERS!$B54,achats!H$2:H$599))-IF($B54="",0,SUMIF(ventes!$D$2:$D$563,DIVERS!$B54,ventes!H$2:H$563))-SUMIFS('mouvement interne'!$D:$D,'mouvement interne'!$C:$C,DIVERS!B54,'mouvement interne'!$E:$E,1)+SUMIFS('mouvement interne'!$D:$D,'mouvement interne'!$C:$C,DIVERS!B54,'mouvement interne'!$F:$F,1)</f>
        <v>0</v>
      </c>
      <c r="K54" s="11">
        <f>D54+IF($B54="",0,SUMIF(achats!$D$2:$D$599,DIVERS!$B54,achats!I$2:I$599))-IF($B54="",0,SUMIF(ventes!$D$2:$D$563,DIVERS!$B54,ventes!I$2:I$563))-SUMIFS('mouvement interne'!$D:$D,'mouvement interne'!$C:$C,DIVERS!B54,'mouvement interne'!$E:$E,2)+SUMIFS('mouvement interne'!$D:$D,'mouvement interne'!$C:$C,DIVERS!B54,'mouvement interne'!$F:$F,2)</f>
        <v>0</v>
      </c>
      <c r="L54" s="11">
        <f>E54+IF($B54="",0,SUMIF(achats!$D$2:$D$599,DIVERS!$B54,achats!J$2:J$599))-IF($B54="",0,SUMIF(ventes!$D$2:$D$563,DIVERS!$B54,ventes!J$2:J$563))-SUMIFS('mouvement interne'!$D:$D,'mouvement interne'!$C:$C,DIVERS!B54,'mouvement interne'!$E:$E,3)+SUMIFS('mouvement interne'!$D:$D,'mouvement interne'!$C:$C,DIVERS!B54,'mouvement interne'!$F:$F,3)</f>
        <v>0</v>
      </c>
      <c r="M54" s="11">
        <f>F54+IF($B54="",0,SUMIF(achats!$D$2:$D$599,DIVERS!$B54,achats!K$2:K$599))-IF($B54="",0,SUMIF(ventes!$D$2:$D$563,DIVERS!$B54,ventes!K$2:K$563))-SUMIFS('mouvement interne'!$D:$D,'mouvement interne'!$C:$C,DIVERS!B54,'mouvement interne'!$E:$E,4)+SUMIFS('mouvement interne'!$D:$D,'mouvement interne'!$C:$C,DIVERS!B54,'mouvement interne'!$F:$F,4)</f>
        <v>0</v>
      </c>
      <c r="N54" s="11">
        <f t="shared" si="1"/>
        <v>0</v>
      </c>
    </row>
    <row r="55" spans="1:14">
      <c r="A55" s="45"/>
      <c r="B55" s="3" t="str">
        <f>'mes donnees'!Q55</f>
        <v>POCHETTE     I9300   1 FACE</v>
      </c>
      <c r="C55" s="7"/>
      <c r="D55" s="7"/>
      <c r="E55" s="7"/>
      <c r="F55" s="7"/>
      <c r="G55" s="11">
        <f t="shared" si="0"/>
        <v>0</v>
      </c>
      <c r="H55" s="11">
        <f>IF(B55="",0,SUMIF(achats!$D$2:$D$599,DIVERS!B55,achats!$E$2:$E$599))</f>
        <v>0</v>
      </c>
      <c r="I55" s="11">
        <f>IF(B55="",0,SUMIF(ventes!$D$2:$D$563,DIVERS!B55,ventes!$E$2:$E$563))</f>
        <v>0</v>
      </c>
      <c r="J55" s="11">
        <f>C55+IF($B55="",0,SUMIF(achats!$D$2:$D$599,DIVERS!$B55,achats!H$2:H$599))-IF($B55="",0,SUMIF(ventes!$D$2:$D$563,DIVERS!$B55,ventes!H$2:H$563))-SUMIFS('mouvement interne'!$D:$D,'mouvement interne'!$C:$C,DIVERS!B55,'mouvement interne'!$E:$E,1)+SUMIFS('mouvement interne'!$D:$D,'mouvement interne'!$C:$C,DIVERS!B55,'mouvement interne'!$F:$F,1)</f>
        <v>0</v>
      </c>
      <c r="K55" s="11">
        <f>D55+IF($B55="",0,SUMIF(achats!$D$2:$D$599,DIVERS!$B55,achats!I$2:I$599))-IF($B55="",0,SUMIF(ventes!$D$2:$D$563,DIVERS!$B55,ventes!I$2:I$563))-SUMIFS('mouvement interne'!$D:$D,'mouvement interne'!$C:$C,DIVERS!B55,'mouvement interne'!$E:$E,2)+SUMIFS('mouvement interne'!$D:$D,'mouvement interne'!$C:$C,DIVERS!B55,'mouvement interne'!$F:$F,2)</f>
        <v>0</v>
      </c>
      <c r="L55" s="11">
        <f>E55+IF($B55="",0,SUMIF(achats!$D$2:$D$599,DIVERS!$B55,achats!J$2:J$599))-IF($B55="",0,SUMIF(ventes!$D$2:$D$563,DIVERS!$B55,ventes!J$2:J$563))-SUMIFS('mouvement interne'!$D:$D,'mouvement interne'!$C:$C,DIVERS!B55,'mouvement interne'!$E:$E,3)+SUMIFS('mouvement interne'!$D:$D,'mouvement interne'!$C:$C,DIVERS!B55,'mouvement interne'!$F:$F,3)</f>
        <v>0</v>
      </c>
      <c r="M55" s="11">
        <f>F55+IF($B55="",0,SUMIF(achats!$D$2:$D$599,DIVERS!$B55,achats!K$2:K$599))-IF($B55="",0,SUMIF(ventes!$D$2:$D$563,DIVERS!$B55,ventes!K$2:K$563))-SUMIFS('mouvement interne'!$D:$D,'mouvement interne'!$C:$C,DIVERS!B55,'mouvement interne'!$E:$E,4)+SUMIFS('mouvement interne'!$D:$D,'mouvement interne'!$C:$C,DIVERS!B55,'mouvement interne'!$F:$F,4)</f>
        <v>0</v>
      </c>
      <c r="N55" s="11">
        <f t="shared" si="1"/>
        <v>0</v>
      </c>
    </row>
    <row r="56" spans="1:14">
      <c r="A56" s="45"/>
      <c r="B56" s="3" t="str">
        <f>'mes donnees'!Q56</f>
        <v>Pochette camera  sony</v>
      </c>
      <c r="C56" s="7"/>
      <c r="D56" s="7"/>
      <c r="E56" s="7"/>
      <c r="F56" s="7"/>
      <c r="G56" s="11">
        <f t="shared" si="0"/>
        <v>0</v>
      </c>
      <c r="H56" s="11">
        <f>IF(B56="",0,SUMIF(achats!$D$2:$D$599,DIVERS!B56,achats!$E$2:$E$599))</f>
        <v>0</v>
      </c>
      <c r="I56" s="11">
        <f>IF(B56="",0,SUMIF(ventes!$D$2:$D$563,DIVERS!B56,ventes!$E$2:$E$563))</f>
        <v>0</v>
      </c>
      <c r="J56" s="11">
        <f>C56+IF($B56="",0,SUMIF(achats!$D$2:$D$599,DIVERS!$B56,achats!H$2:H$599))-IF($B56="",0,SUMIF(ventes!$D$2:$D$563,DIVERS!$B56,ventes!H$2:H$563))-SUMIFS('mouvement interne'!$D:$D,'mouvement interne'!$C:$C,DIVERS!B56,'mouvement interne'!$E:$E,1)+SUMIFS('mouvement interne'!$D:$D,'mouvement interne'!$C:$C,DIVERS!B56,'mouvement interne'!$F:$F,1)</f>
        <v>0</v>
      </c>
      <c r="K56" s="11">
        <f>D56+IF($B56="",0,SUMIF(achats!$D$2:$D$599,DIVERS!$B56,achats!I$2:I$599))-IF($B56="",0,SUMIF(ventes!$D$2:$D$563,DIVERS!$B56,ventes!I$2:I$563))-SUMIFS('mouvement interne'!$D:$D,'mouvement interne'!$C:$C,DIVERS!B56,'mouvement interne'!$E:$E,2)+SUMIFS('mouvement interne'!$D:$D,'mouvement interne'!$C:$C,DIVERS!B56,'mouvement interne'!$F:$F,2)</f>
        <v>0</v>
      </c>
      <c r="L56" s="11">
        <f>E56+IF($B56="",0,SUMIF(achats!$D$2:$D$599,DIVERS!$B56,achats!J$2:J$599))-IF($B56="",0,SUMIF(ventes!$D$2:$D$563,DIVERS!$B56,ventes!J$2:J$563))-SUMIFS('mouvement interne'!$D:$D,'mouvement interne'!$C:$C,DIVERS!B56,'mouvement interne'!$E:$E,3)+SUMIFS('mouvement interne'!$D:$D,'mouvement interne'!$C:$C,DIVERS!B56,'mouvement interne'!$F:$F,3)</f>
        <v>0</v>
      </c>
      <c r="M56" s="11">
        <f>F56+IF($B56="",0,SUMIF(achats!$D$2:$D$599,DIVERS!$B56,achats!K$2:K$599))-IF($B56="",0,SUMIF(ventes!$D$2:$D$563,DIVERS!$B56,ventes!K$2:K$563))-SUMIFS('mouvement interne'!$D:$D,'mouvement interne'!$C:$C,DIVERS!B56,'mouvement interne'!$E:$E,4)+SUMIFS('mouvement interne'!$D:$D,'mouvement interne'!$C:$C,DIVERS!B56,'mouvement interne'!$F:$F,4)</f>
        <v>0</v>
      </c>
      <c r="N56" s="11">
        <f t="shared" si="1"/>
        <v>0</v>
      </c>
    </row>
    <row r="57" spans="1:14">
      <c r="A57" s="45"/>
      <c r="B57" s="3" t="str">
        <f>'mes donnees'!Q57</f>
        <v>POCHETTE I9300  2FACES</v>
      </c>
      <c r="C57" s="7"/>
      <c r="D57" s="7"/>
      <c r="E57" s="7"/>
      <c r="F57" s="7"/>
      <c r="G57" s="11">
        <f t="shared" si="0"/>
        <v>0</v>
      </c>
      <c r="H57" s="11">
        <f>IF(B57="",0,SUMIF(achats!$D$2:$D$599,DIVERS!B57,achats!$E$2:$E$599))</f>
        <v>0</v>
      </c>
      <c r="I57" s="11">
        <f>IF(B57="",0,SUMIF(ventes!$D$2:$D$563,DIVERS!B57,ventes!$E$2:$E$563))</f>
        <v>0</v>
      </c>
      <c r="J57" s="11">
        <f>C57+IF($B57="",0,SUMIF(achats!$D$2:$D$599,DIVERS!$B57,achats!H$2:H$599))-IF($B57="",0,SUMIF(ventes!$D$2:$D$563,DIVERS!$B57,ventes!H$2:H$563))-SUMIFS('mouvement interne'!$D:$D,'mouvement interne'!$C:$C,DIVERS!B57,'mouvement interne'!$E:$E,1)+SUMIFS('mouvement interne'!$D:$D,'mouvement interne'!$C:$C,DIVERS!B57,'mouvement interne'!$F:$F,1)</f>
        <v>0</v>
      </c>
      <c r="K57" s="11">
        <f>D57+IF($B57="",0,SUMIF(achats!$D$2:$D$599,DIVERS!$B57,achats!I$2:I$599))-IF($B57="",0,SUMIF(ventes!$D$2:$D$563,DIVERS!$B57,ventes!I$2:I$563))-SUMIFS('mouvement interne'!$D:$D,'mouvement interne'!$C:$C,DIVERS!B57,'mouvement interne'!$E:$E,2)+SUMIFS('mouvement interne'!$D:$D,'mouvement interne'!$C:$C,DIVERS!B57,'mouvement interne'!$F:$F,2)</f>
        <v>0</v>
      </c>
      <c r="L57" s="11">
        <f>E57+IF($B57="",0,SUMIF(achats!$D$2:$D$599,DIVERS!$B57,achats!J$2:J$599))-IF($B57="",0,SUMIF(ventes!$D$2:$D$563,DIVERS!$B57,ventes!J$2:J$563))-SUMIFS('mouvement interne'!$D:$D,'mouvement interne'!$C:$C,DIVERS!B57,'mouvement interne'!$E:$E,3)+SUMIFS('mouvement interne'!$D:$D,'mouvement interne'!$C:$C,DIVERS!B57,'mouvement interne'!$F:$F,3)</f>
        <v>0</v>
      </c>
      <c r="M57" s="11">
        <f>F57+IF($B57="",0,SUMIF(achats!$D$2:$D$599,DIVERS!$B57,achats!K$2:K$599))-IF($B57="",0,SUMIF(ventes!$D$2:$D$563,DIVERS!$B57,ventes!K$2:K$563))-SUMIFS('mouvement interne'!$D:$D,'mouvement interne'!$C:$C,DIVERS!B57,'mouvement interne'!$E:$E,4)+SUMIFS('mouvement interne'!$D:$D,'mouvement interne'!$C:$C,DIVERS!B57,'mouvement interne'!$F:$F,4)</f>
        <v>0</v>
      </c>
      <c r="N57" s="11">
        <f t="shared" si="1"/>
        <v>0</v>
      </c>
    </row>
    <row r="58" spans="1:14">
      <c r="A58" s="45"/>
      <c r="B58" s="3" t="str">
        <f>'mes donnees'!Q58</f>
        <v>POCHETTE N71000 FLIP</v>
      </c>
      <c r="C58" s="7"/>
      <c r="D58" s="7"/>
      <c r="E58" s="7"/>
      <c r="F58" s="7"/>
      <c r="G58" s="11">
        <f t="shared" si="0"/>
        <v>0</v>
      </c>
      <c r="H58" s="11">
        <f>IF(B58="",0,SUMIF(achats!$D$2:$D$599,DIVERS!B58,achats!$E$2:$E$599))</f>
        <v>0</v>
      </c>
      <c r="I58" s="11">
        <f>IF(B58="",0,SUMIF(ventes!$D$2:$D$563,DIVERS!B58,ventes!$E$2:$E$563))</f>
        <v>0</v>
      </c>
      <c r="J58" s="11">
        <f>C58+IF($B58="",0,SUMIF(achats!$D$2:$D$599,DIVERS!$B58,achats!H$2:H$599))-IF($B58="",0,SUMIF(ventes!$D$2:$D$563,DIVERS!$B58,ventes!H$2:H$563))-SUMIFS('mouvement interne'!$D:$D,'mouvement interne'!$C:$C,DIVERS!B58,'mouvement interne'!$E:$E,1)+SUMIFS('mouvement interne'!$D:$D,'mouvement interne'!$C:$C,DIVERS!B58,'mouvement interne'!$F:$F,1)</f>
        <v>0</v>
      </c>
      <c r="K58" s="11">
        <f>D58+IF($B58="",0,SUMIF(achats!$D$2:$D$599,DIVERS!$B58,achats!I$2:I$599))-IF($B58="",0,SUMIF(ventes!$D$2:$D$563,DIVERS!$B58,ventes!I$2:I$563))-SUMIFS('mouvement interne'!$D:$D,'mouvement interne'!$C:$C,DIVERS!B58,'mouvement interne'!$E:$E,2)+SUMIFS('mouvement interne'!$D:$D,'mouvement interne'!$C:$C,DIVERS!B58,'mouvement interne'!$F:$F,2)</f>
        <v>0</v>
      </c>
      <c r="L58" s="11">
        <f>E58+IF($B58="",0,SUMIF(achats!$D$2:$D$599,DIVERS!$B58,achats!J$2:J$599))-IF($B58="",0,SUMIF(ventes!$D$2:$D$563,DIVERS!$B58,ventes!J$2:J$563))-SUMIFS('mouvement interne'!$D:$D,'mouvement interne'!$C:$C,DIVERS!B58,'mouvement interne'!$E:$E,3)+SUMIFS('mouvement interne'!$D:$D,'mouvement interne'!$C:$C,DIVERS!B58,'mouvement interne'!$F:$F,3)</f>
        <v>0</v>
      </c>
      <c r="M58" s="11">
        <f>F58+IF($B58="",0,SUMIF(achats!$D$2:$D$599,DIVERS!$B58,achats!K$2:K$599))-IF($B58="",0,SUMIF(ventes!$D$2:$D$563,DIVERS!$B58,ventes!K$2:K$563))-SUMIFS('mouvement interne'!$D:$D,'mouvement interne'!$C:$C,DIVERS!B58,'mouvement interne'!$E:$E,4)+SUMIFS('mouvement interne'!$D:$D,'mouvement interne'!$C:$C,DIVERS!B58,'mouvement interne'!$F:$F,4)</f>
        <v>0</v>
      </c>
      <c r="N58" s="11">
        <f t="shared" si="1"/>
        <v>0</v>
      </c>
    </row>
    <row r="59" spans="1:14">
      <c r="A59" s="43"/>
      <c r="B59" s="3" t="str">
        <f>'mes donnees'!Q59</f>
        <v>POCHETTE N8000</v>
      </c>
      <c r="C59" s="7"/>
      <c r="D59" s="7"/>
      <c r="E59" s="7"/>
      <c r="F59" s="7"/>
      <c r="G59" s="11">
        <f t="shared" si="0"/>
        <v>0</v>
      </c>
      <c r="H59" s="11">
        <f>IF(B59="",0,SUMIF(achats!$D$2:$D$599,DIVERS!B59,achats!$E$2:$E$599))</f>
        <v>0</v>
      </c>
      <c r="I59" s="11">
        <f>IF(B59="",0,SUMIF(ventes!$D$2:$D$563,DIVERS!B59,ventes!$E$2:$E$563))</f>
        <v>0</v>
      </c>
      <c r="J59" s="11">
        <f>C59+IF($B59="",0,SUMIF(achats!$D$2:$D$599,DIVERS!$B59,achats!H$2:H$599))-IF($B59="",0,SUMIF(ventes!$D$2:$D$563,DIVERS!$B59,ventes!H$2:H$563))-SUMIFS('mouvement interne'!$D:$D,'mouvement interne'!$C:$C,DIVERS!B59,'mouvement interne'!$E:$E,1)+SUMIFS('mouvement interne'!$D:$D,'mouvement interne'!$C:$C,DIVERS!B59,'mouvement interne'!$F:$F,1)</f>
        <v>0</v>
      </c>
      <c r="K59" s="11">
        <f>D59+IF($B59="",0,SUMIF(achats!$D$2:$D$599,DIVERS!$B59,achats!I$2:I$599))-IF($B59="",0,SUMIF(ventes!$D$2:$D$563,DIVERS!$B59,ventes!I$2:I$563))-SUMIFS('mouvement interne'!$D:$D,'mouvement interne'!$C:$C,DIVERS!B59,'mouvement interne'!$E:$E,2)+SUMIFS('mouvement interne'!$D:$D,'mouvement interne'!$C:$C,DIVERS!B59,'mouvement interne'!$F:$F,2)</f>
        <v>0</v>
      </c>
      <c r="L59" s="11">
        <f>E59+IF($B59="",0,SUMIF(achats!$D$2:$D$599,DIVERS!$B59,achats!J$2:J$599))-IF($B59="",0,SUMIF(ventes!$D$2:$D$563,DIVERS!$B59,ventes!J$2:J$563))-SUMIFS('mouvement interne'!$D:$D,'mouvement interne'!$C:$C,DIVERS!B59,'mouvement interne'!$E:$E,3)+SUMIFS('mouvement interne'!$D:$D,'mouvement interne'!$C:$C,DIVERS!B59,'mouvement interne'!$F:$F,3)</f>
        <v>0</v>
      </c>
      <c r="M59" s="11">
        <f>F59+IF($B59="",0,SUMIF(achats!$D$2:$D$599,DIVERS!$B59,achats!K$2:K$599))-IF($B59="",0,SUMIF(ventes!$D$2:$D$563,DIVERS!$B59,ventes!K$2:K$563))-SUMIFS('mouvement interne'!$D:$D,'mouvement interne'!$C:$C,DIVERS!B59,'mouvement interne'!$E:$E,4)+SUMIFS('mouvement interne'!$D:$D,'mouvement interne'!$C:$C,DIVERS!B59,'mouvement interne'!$F:$F,4)</f>
        <v>0</v>
      </c>
      <c r="N59" s="11">
        <f t="shared" si="1"/>
        <v>0</v>
      </c>
    </row>
    <row r="60" spans="1:14">
      <c r="A60" s="43"/>
      <c r="B60" s="3" t="str">
        <f>'mes donnees'!Q60</f>
        <v>PORTES(2PCS)</v>
      </c>
      <c r="C60" s="7"/>
      <c r="D60" s="7"/>
      <c r="E60" s="7">
        <v>45</v>
      </c>
      <c r="F60" s="7"/>
      <c r="G60" s="11">
        <f t="shared" si="0"/>
        <v>45</v>
      </c>
      <c r="H60" s="11">
        <f>IF(B60="",0,SUMIF(achats!$D$2:$D$599,DIVERS!B60,achats!$E$2:$E$599))</f>
        <v>0</v>
      </c>
      <c r="I60" s="11">
        <f>IF(B60="",0,SUMIF(ventes!$D$2:$D$563,DIVERS!B60,ventes!$E$2:$E$563))</f>
        <v>0</v>
      </c>
      <c r="J60" s="11">
        <f>C60+IF($B60="",0,SUMIF(achats!$D$2:$D$599,DIVERS!$B60,achats!H$2:H$599))-IF($B60="",0,SUMIF(ventes!$D$2:$D$563,DIVERS!$B60,ventes!H$2:H$563))-SUMIFS('mouvement interne'!$D:$D,'mouvement interne'!$C:$C,DIVERS!B60,'mouvement interne'!$E:$E,1)+SUMIFS('mouvement interne'!$D:$D,'mouvement interne'!$C:$C,DIVERS!B60,'mouvement interne'!$F:$F,1)</f>
        <v>0</v>
      </c>
      <c r="K60" s="11">
        <f>D60+IF($B60="",0,SUMIF(achats!$D$2:$D$599,DIVERS!$B60,achats!I$2:I$599))-IF($B60="",0,SUMIF(ventes!$D$2:$D$563,DIVERS!$B60,ventes!I$2:I$563))-SUMIFS('mouvement interne'!$D:$D,'mouvement interne'!$C:$C,DIVERS!B60,'mouvement interne'!$E:$E,2)+SUMIFS('mouvement interne'!$D:$D,'mouvement interne'!$C:$C,DIVERS!B60,'mouvement interne'!$F:$F,2)</f>
        <v>0</v>
      </c>
      <c r="L60" s="11">
        <f>E60+IF($B60="",0,SUMIF(achats!$D$2:$D$599,DIVERS!$B60,achats!J$2:J$599))-IF($B60="",0,SUMIF(ventes!$D$2:$D$563,DIVERS!$B60,ventes!J$2:J$563))-SUMIFS('mouvement interne'!$D:$D,'mouvement interne'!$C:$C,DIVERS!B60,'mouvement interne'!$E:$E,3)+SUMIFS('mouvement interne'!$D:$D,'mouvement interne'!$C:$C,DIVERS!B60,'mouvement interne'!$F:$F,3)</f>
        <v>45</v>
      </c>
      <c r="M60" s="11">
        <f>F60+IF($B60="",0,SUMIF(achats!$D$2:$D$599,DIVERS!$B60,achats!K$2:K$599))-IF($B60="",0,SUMIF(ventes!$D$2:$D$563,DIVERS!$B60,ventes!K$2:K$563))-SUMIFS('mouvement interne'!$D:$D,'mouvement interne'!$C:$C,DIVERS!B60,'mouvement interne'!$E:$E,4)+SUMIFS('mouvement interne'!$D:$D,'mouvement interne'!$C:$C,DIVERS!B60,'mouvement interne'!$F:$F,4)</f>
        <v>0</v>
      </c>
      <c r="N60" s="11">
        <f t="shared" si="1"/>
        <v>45</v>
      </c>
    </row>
    <row r="61" spans="1:14">
      <c r="A61" s="43"/>
      <c r="B61" s="3" t="str">
        <f>'mes donnees'!Q61</f>
        <v>PROTEGE ECARN N8000 3D</v>
      </c>
      <c r="C61" s="7"/>
      <c r="D61" s="7"/>
      <c r="E61" s="7"/>
      <c r="F61" s="7"/>
      <c r="G61" s="11">
        <f t="shared" si="0"/>
        <v>0</v>
      </c>
      <c r="H61" s="11">
        <f>IF(B61="",0,SUMIF(achats!$D$2:$D$599,DIVERS!B61,achats!$E$2:$E$599))</f>
        <v>0</v>
      </c>
      <c r="I61" s="11">
        <f>IF(B61="",0,SUMIF(ventes!$D$2:$D$563,DIVERS!B61,ventes!$E$2:$E$563))</f>
        <v>0</v>
      </c>
      <c r="J61" s="11">
        <f>C61+IF($B61="",0,SUMIF(achats!$D$2:$D$599,DIVERS!$B61,achats!H$2:H$599))-IF($B61="",0,SUMIF(ventes!$D$2:$D$563,DIVERS!$B61,ventes!H$2:H$563))-SUMIFS('mouvement interne'!$D:$D,'mouvement interne'!$C:$C,DIVERS!B61,'mouvement interne'!$E:$E,1)+SUMIFS('mouvement interne'!$D:$D,'mouvement interne'!$C:$C,DIVERS!B61,'mouvement interne'!$F:$F,1)</f>
        <v>0</v>
      </c>
      <c r="K61" s="11">
        <f>D61+IF($B61="",0,SUMIF(achats!$D$2:$D$599,DIVERS!$B61,achats!I$2:I$599))-IF($B61="",0,SUMIF(ventes!$D$2:$D$563,DIVERS!$B61,ventes!I$2:I$563))-SUMIFS('mouvement interne'!$D:$D,'mouvement interne'!$C:$C,DIVERS!B61,'mouvement interne'!$E:$E,2)+SUMIFS('mouvement interne'!$D:$D,'mouvement interne'!$C:$C,DIVERS!B61,'mouvement interne'!$F:$F,2)</f>
        <v>0</v>
      </c>
      <c r="L61" s="11">
        <f>E61+IF($B61="",0,SUMIF(achats!$D$2:$D$599,DIVERS!$B61,achats!J$2:J$599))-IF($B61="",0,SUMIF(ventes!$D$2:$D$563,DIVERS!$B61,ventes!J$2:J$563))-SUMIFS('mouvement interne'!$D:$D,'mouvement interne'!$C:$C,DIVERS!B61,'mouvement interne'!$E:$E,3)+SUMIFS('mouvement interne'!$D:$D,'mouvement interne'!$C:$C,DIVERS!B61,'mouvement interne'!$F:$F,3)</f>
        <v>0</v>
      </c>
      <c r="M61" s="11">
        <f>F61+IF($B61="",0,SUMIF(achats!$D$2:$D$599,DIVERS!$B61,achats!K$2:K$599))-IF($B61="",0,SUMIF(ventes!$D$2:$D$563,DIVERS!$B61,ventes!K$2:K$563))-SUMIFS('mouvement interne'!$D:$D,'mouvement interne'!$C:$C,DIVERS!B61,'mouvement interne'!$E:$E,4)+SUMIFS('mouvement interne'!$D:$D,'mouvement interne'!$C:$C,DIVERS!B61,'mouvement interne'!$F:$F,4)</f>
        <v>0</v>
      </c>
      <c r="N61" s="11">
        <f t="shared" si="1"/>
        <v>0</v>
      </c>
    </row>
    <row r="62" spans="1:14">
      <c r="A62" s="43"/>
      <c r="B62" s="3" t="str">
        <f>'mes donnees'!Q62</f>
        <v>PS 50 C 430</v>
      </c>
      <c r="C62" s="7"/>
      <c r="D62" s="7"/>
      <c r="E62" s="7"/>
      <c r="F62" s="7"/>
      <c r="G62" s="11">
        <f t="shared" si="0"/>
        <v>0</v>
      </c>
      <c r="H62" s="11">
        <f>IF(B62="",0,SUMIF(achats!$D$2:$D$599,DIVERS!B62,achats!$E$2:$E$599))</f>
        <v>0</v>
      </c>
      <c r="I62" s="11">
        <f>IF(B62="",0,SUMIF(ventes!$D$2:$D$563,DIVERS!B62,ventes!$E$2:$E$563))</f>
        <v>0</v>
      </c>
      <c r="J62" s="11">
        <f>C62+IF($B62="",0,SUMIF(achats!$D$2:$D$599,DIVERS!$B62,achats!H$2:H$599))-IF($B62="",0,SUMIF(ventes!$D$2:$D$563,DIVERS!$B62,ventes!H$2:H$563))-SUMIFS('mouvement interne'!$D:$D,'mouvement interne'!$C:$C,DIVERS!B62,'mouvement interne'!$E:$E,1)+SUMIFS('mouvement interne'!$D:$D,'mouvement interne'!$C:$C,DIVERS!B62,'mouvement interne'!$F:$F,1)</f>
        <v>0</v>
      </c>
      <c r="K62" s="11">
        <f>D62+IF($B62="",0,SUMIF(achats!$D$2:$D$599,DIVERS!$B62,achats!I$2:I$599))-IF($B62="",0,SUMIF(ventes!$D$2:$D$563,DIVERS!$B62,ventes!I$2:I$563))-SUMIFS('mouvement interne'!$D:$D,'mouvement interne'!$C:$C,DIVERS!B62,'mouvement interne'!$E:$E,2)+SUMIFS('mouvement interne'!$D:$D,'mouvement interne'!$C:$C,DIVERS!B62,'mouvement interne'!$F:$F,2)</f>
        <v>0</v>
      </c>
      <c r="L62" s="11">
        <f>E62+IF($B62="",0,SUMIF(achats!$D$2:$D$599,DIVERS!$B62,achats!J$2:J$599))-IF($B62="",0,SUMIF(ventes!$D$2:$D$563,DIVERS!$B62,ventes!J$2:J$563))-SUMIFS('mouvement interne'!$D:$D,'mouvement interne'!$C:$C,DIVERS!B62,'mouvement interne'!$E:$E,3)+SUMIFS('mouvement interne'!$D:$D,'mouvement interne'!$C:$C,DIVERS!B62,'mouvement interne'!$F:$F,3)</f>
        <v>0</v>
      </c>
      <c r="M62" s="11">
        <f>F62+IF($B62="",0,SUMIF(achats!$D$2:$D$599,DIVERS!$B62,achats!K$2:K$599))-IF($B62="",0,SUMIF(ventes!$D$2:$D$563,DIVERS!$B62,ventes!K$2:K$563))-SUMIFS('mouvement interne'!$D:$D,'mouvement interne'!$C:$C,DIVERS!B62,'mouvement interne'!$E:$E,4)+SUMIFS('mouvement interne'!$D:$D,'mouvement interne'!$C:$C,DIVERS!B62,'mouvement interne'!$F:$F,4)</f>
        <v>0</v>
      </c>
      <c r="N62" s="11">
        <f t="shared" si="1"/>
        <v>0</v>
      </c>
    </row>
    <row r="63" spans="1:14">
      <c r="A63" s="43"/>
      <c r="B63" s="3" t="str">
        <f>'mes donnees'!Q63</f>
        <v>PS- 51E450</v>
      </c>
      <c r="C63" s="7"/>
      <c r="D63" s="7"/>
      <c r="E63" s="7"/>
      <c r="F63" s="7"/>
      <c r="G63" s="11">
        <f t="shared" si="0"/>
        <v>0</v>
      </c>
      <c r="H63" s="11">
        <f>IF(B63="",0,SUMIF(achats!$D$2:$D$599,DIVERS!B63,achats!$E$2:$E$599))</f>
        <v>0</v>
      </c>
      <c r="I63" s="11">
        <f>IF(B63="",0,SUMIF(ventes!$D$2:$D$563,DIVERS!B63,ventes!$E$2:$E$563))</f>
        <v>0</v>
      </c>
      <c r="J63" s="11">
        <f>C63+IF($B63="",0,SUMIF(achats!$D$2:$D$599,DIVERS!$B63,achats!H$2:H$599))-IF($B63="",0,SUMIF(ventes!$D$2:$D$563,DIVERS!$B63,ventes!H$2:H$563))-SUMIFS('mouvement interne'!$D:$D,'mouvement interne'!$C:$C,DIVERS!B63,'mouvement interne'!$E:$E,1)+SUMIFS('mouvement interne'!$D:$D,'mouvement interne'!$C:$C,DIVERS!B63,'mouvement interne'!$F:$F,1)</f>
        <v>0</v>
      </c>
      <c r="K63" s="11">
        <f>D63+IF($B63="",0,SUMIF(achats!$D$2:$D$599,DIVERS!$B63,achats!I$2:I$599))-IF($B63="",0,SUMIF(ventes!$D$2:$D$563,DIVERS!$B63,ventes!I$2:I$563))-SUMIFS('mouvement interne'!$D:$D,'mouvement interne'!$C:$C,DIVERS!B63,'mouvement interne'!$E:$E,2)+SUMIFS('mouvement interne'!$D:$D,'mouvement interne'!$C:$C,DIVERS!B63,'mouvement interne'!$F:$F,2)</f>
        <v>0</v>
      </c>
      <c r="L63" s="11">
        <f>E63+IF($B63="",0,SUMIF(achats!$D$2:$D$599,DIVERS!$B63,achats!J$2:J$599))-IF($B63="",0,SUMIF(ventes!$D$2:$D$563,DIVERS!$B63,ventes!J$2:J$563))-SUMIFS('mouvement interne'!$D:$D,'mouvement interne'!$C:$C,DIVERS!B63,'mouvement interne'!$E:$E,3)+SUMIFS('mouvement interne'!$D:$D,'mouvement interne'!$C:$C,DIVERS!B63,'mouvement interne'!$F:$F,3)</f>
        <v>0</v>
      </c>
      <c r="M63" s="11">
        <f>F63+IF($B63="",0,SUMIF(achats!$D$2:$D$599,DIVERS!$B63,achats!K$2:K$599))-IF($B63="",0,SUMIF(ventes!$D$2:$D$563,DIVERS!$B63,ventes!K$2:K$563))-SUMIFS('mouvement interne'!$D:$D,'mouvement interne'!$C:$C,DIVERS!B63,'mouvement interne'!$E:$E,4)+SUMIFS('mouvement interne'!$D:$D,'mouvement interne'!$C:$C,DIVERS!B63,'mouvement interne'!$F:$F,4)</f>
        <v>0</v>
      </c>
      <c r="N63" s="11">
        <f t="shared" si="1"/>
        <v>0</v>
      </c>
    </row>
    <row r="64" spans="1:14">
      <c r="A64" s="43"/>
      <c r="B64" s="3" t="str">
        <f>'mes donnees'!Q64</f>
        <v>PS-64ES8000</v>
      </c>
      <c r="C64" s="7"/>
      <c r="D64" s="7"/>
      <c r="E64" s="7"/>
      <c r="F64" s="7"/>
      <c r="G64" s="11">
        <f t="shared" si="0"/>
        <v>0</v>
      </c>
      <c r="H64" s="11">
        <f>IF(B64="",0,SUMIF(achats!$D$2:$D$599,DIVERS!B64,achats!$E$2:$E$599))</f>
        <v>0</v>
      </c>
      <c r="I64" s="11">
        <f>IF(B64="",0,SUMIF(ventes!$D$2:$D$563,DIVERS!B64,ventes!$E$2:$E$563))</f>
        <v>0</v>
      </c>
      <c r="J64" s="11">
        <f>C64+IF($B64="",0,SUMIF(achats!$D$2:$D$599,DIVERS!$B64,achats!H$2:H$599))-IF($B64="",0,SUMIF(ventes!$D$2:$D$563,DIVERS!$B64,ventes!H$2:H$563))-SUMIFS('mouvement interne'!$D:$D,'mouvement interne'!$C:$C,DIVERS!B64,'mouvement interne'!$E:$E,1)+SUMIFS('mouvement interne'!$D:$D,'mouvement interne'!$C:$C,DIVERS!B64,'mouvement interne'!$F:$F,1)</f>
        <v>0</v>
      </c>
      <c r="K64" s="11">
        <f>D64+IF($B64="",0,SUMIF(achats!$D$2:$D$599,DIVERS!$B64,achats!I$2:I$599))-IF($B64="",0,SUMIF(ventes!$D$2:$D$563,DIVERS!$B64,ventes!I$2:I$563))-SUMIFS('mouvement interne'!$D:$D,'mouvement interne'!$C:$C,DIVERS!B64,'mouvement interne'!$E:$E,2)+SUMIFS('mouvement interne'!$D:$D,'mouvement interne'!$C:$C,DIVERS!B64,'mouvement interne'!$F:$F,2)</f>
        <v>0</v>
      </c>
      <c r="L64" s="11">
        <f>E64+IF($B64="",0,SUMIF(achats!$D$2:$D$599,DIVERS!$B64,achats!J$2:J$599))-IF($B64="",0,SUMIF(ventes!$D$2:$D$563,DIVERS!$B64,ventes!J$2:J$563))-SUMIFS('mouvement interne'!$D:$D,'mouvement interne'!$C:$C,DIVERS!B64,'mouvement interne'!$E:$E,3)+SUMIFS('mouvement interne'!$D:$D,'mouvement interne'!$C:$C,DIVERS!B64,'mouvement interne'!$F:$F,3)</f>
        <v>0</v>
      </c>
      <c r="M64" s="11">
        <f>F64+IF($B64="",0,SUMIF(achats!$D$2:$D$599,DIVERS!$B64,achats!K$2:K$599))-IF($B64="",0,SUMIF(ventes!$D$2:$D$563,DIVERS!$B64,ventes!K$2:K$563))-SUMIFS('mouvement interne'!$D:$D,'mouvement interne'!$C:$C,DIVERS!B64,'mouvement interne'!$E:$E,4)+SUMIFS('mouvement interne'!$D:$D,'mouvement interne'!$C:$C,DIVERS!B64,'mouvement interne'!$F:$F,4)</f>
        <v>0</v>
      </c>
      <c r="N64" s="11">
        <f t="shared" si="1"/>
        <v>0</v>
      </c>
    </row>
    <row r="65" spans="1:14">
      <c r="A65" s="43"/>
      <c r="B65" s="3" t="str">
        <f>'mes donnees'!Q65</f>
        <v>REC GOLDEN  INTER STAR</v>
      </c>
      <c r="C65" s="7"/>
      <c r="D65" s="7"/>
      <c r="E65" s="7"/>
      <c r="F65" s="7"/>
      <c r="G65" s="11">
        <f t="shared" si="0"/>
        <v>0</v>
      </c>
      <c r="H65" s="11">
        <f>IF(B65="",0,SUMIF(achats!$D$2:$D$599,DIVERS!B65,achats!$E$2:$E$599))</f>
        <v>0</v>
      </c>
      <c r="I65" s="11">
        <f>IF(B65="",0,SUMIF(ventes!$D$2:$D$563,DIVERS!B65,ventes!$E$2:$E$563))</f>
        <v>0</v>
      </c>
      <c r="J65" s="11">
        <f>C65+IF($B65="",0,SUMIF(achats!$D$2:$D$599,DIVERS!$B65,achats!H$2:H$599))-IF($B65="",0,SUMIF(ventes!$D$2:$D$563,DIVERS!$B65,ventes!H$2:H$563))-SUMIFS('mouvement interne'!$D:$D,'mouvement interne'!$C:$C,DIVERS!B65,'mouvement interne'!$E:$E,1)+SUMIFS('mouvement interne'!$D:$D,'mouvement interne'!$C:$C,DIVERS!B65,'mouvement interne'!$F:$F,1)</f>
        <v>0</v>
      </c>
      <c r="K65" s="11">
        <f>D65+IF($B65="",0,SUMIF(achats!$D$2:$D$599,DIVERS!$B65,achats!I$2:I$599))-IF($B65="",0,SUMIF(ventes!$D$2:$D$563,DIVERS!$B65,ventes!I$2:I$563))-SUMIFS('mouvement interne'!$D:$D,'mouvement interne'!$C:$C,DIVERS!B65,'mouvement interne'!$E:$E,2)+SUMIFS('mouvement interne'!$D:$D,'mouvement interne'!$C:$C,DIVERS!B65,'mouvement interne'!$F:$F,2)</f>
        <v>0</v>
      </c>
      <c r="L65" s="11">
        <f>E65+IF($B65="",0,SUMIF(achats!$D$2:$D$599,DIVERS!$B65,achats!J$2:J$599))-IF($B65="",0,SUMIF(ventes!$D$2:$D$563,DIVERS!$B65,ventes!J$2:J$563))-SUMIFS('mouvement interne'!$D:$D,'mouvement interne'!$C:$C,DIVERS!B65,'mouvement interne'!$E:$E,3)+SUMIFS('mouvement interne'!$D:$D,'mouvement interne'!$C:$C,DIVERS!B65,'mouvement interne'!$F:$F,3)</f>
        <v>0</v>
      </c>
      <c r="M65" s="11">
        <f>F65+IF($B65="",0,SUMIF(achats!$D$2:$D$599,DIVERS!$B65,achats!K$2:K$599))-IF($B65="",0,SUMIF(ventes!$D$2:$D$563,DIVERS!$B65,ventes!K$2:K$563))-SUMIFS('mouvement interne'!$D:$D,'mouvement interne'!$C:$C,DIVERS!B65,'mouvement interne'!$E:$E,4)+SUMIFS('mouvement interne'!$D:$D,'mouvement interne'!$C:$C,DIVERS!B65,'mouvement interne'!$F:$F,4)</f>
        <v>0</v>
      </c>
      <c r="N65" s="11">
        <f t="shared" si="1"/>
        <v>0</v>
      </c>
    </row>
    <row r="66" spans="1:14">
      <c r="A66" s="43"/>
      <c r="B66" s="3" t="str">
        <f>'mes donnees'!Q66</f>
        <v>REC HD505</v>
      </c>
      <c r="C66" s="7"/>
      <c r="D66" s="7"/>
      <c r="E66" s="7"/>
      <c r="F66" s="7"/>
      <c r="G66" s="11">
        <f t="shared" si="0"/>
        <v>0</v>
      </c>
      <c r="H66" s="11">
        <f>IF(B66="",0,SUMIF(achats!$D$2:$D$599,DIVERS!B66,achats!$E$2:$E$599))</f>
        <v>0</v>
      </c>
      <c r="I66" s="11">
        <f>IF(B66="",0,SUMIF(ventes!$D$2:$D$563,DIVERS!B66,ventes!$E$2:$E$563))</f>
        <v>0</v>
      </c>
      <c r="J66" s="11">
        <f>C66+IF($B66="",0,SUMIF(achats!$D$2:$D$599,DIVERS!$B66,achats!H$2:H$599))-IF($B66="",0,SUMIF(ventes!$D$2:$D$563,DIVERS!$B66,ventes!H$2:H$563))-SUMIFS('mouvement interne'!$D:$D,'mouvement interne'!$C:$C,DIVERS!B66,'mouvement interne'!$E:$E,1)+SUMIFS('mouvement interne'!$D:$D,'mouvement interne'!$C:$C,DIVERS!B66,'mouvement interne'!$F:$F,1)</f>
        <v>0</v>
      </c>
      <c r="K66" s="11">
        <f>D66+IF($B66="",0,SUMIF(achats!$D$2:$D$599,DIVERS!$B66,achats!I$2:I$599))-IF($B66="",0,SUMIF(ventes!$D$2:$D$563,DIVERS!$B66,ventes!I$2:I$563))-SUMIFS('mouvement interne'!$D:$D,'mouvement interne'!$C:$C,DIVERS!B66,'mouvement interne'!$E:$E,2)+SUMIFS('mouvement interne'!$D:$D,'mouvement interne'!$C:$C,DIVERS!B66,'mouvement interne'!$F:$F,2)</f>
        <v>0</v>
      </c>
      <c r="L66" s="11">
        <f>E66+IF($B66="",0,SUMIF(achats!$D$2:$D$599,DIVERS!$B66,achats!J$2:J$599))-IF($B66="",0,SUMIF(ventes!$D$2:$D$563,DIVERS!$B66,ventes!J$2:J$563))-SUMIFS('mouvement interne'!$D:$D,'mouvement interne'!$C:$C,DIVERS!B66,'mouvement interne'!$E:$E,3)+SUMIFS('mouvement interne'!$D:$D,'mouvement interne'!$C:$C,DIVERS!B66,'mouvement interne'!$F:$F,3)</f>
        <v>0</v>
      </c>
      <c r="M66" s="11">
        <f>F66+IF($B66="",0,SUMIF(achats!$D$2:$D$599,DIVERS!$B66,achats!K$2:K$599))-IF($B66="",0,SUMIF(ventes!$D$2:$D$563,DIVERS!$B66,ventes!K$2:K$563))-SUMIFS('mouvement interne'!$D:$D,'mouvement interne'!$C:$C,DIVERS!B66,'mouvement interne'!$E:$E,4)+SUMIFS('mouvement interne'!$D:$D,'mouvement interne'!$C:$C,DIVERS!B66,'mouvement interne'!$F:$F,4)</f>
        <v>0</v>
      </c>
      <c r="N66" s="11">
        <f t="shared" si="1"/>
        <v>0</v>
      </c>
    </row>
    <row r="67" spans="1:14">
      <c r="A67" s="43"/>
      <c r="B67" s="3" t="str">
        <f>'mes donnees'!Q67</f>
        <v>REC X210</v>
      </c>
      <c r="C67" s="7"/>
      <c r="D67" s="7"/>
      <c r="E67" s="7"/>
      <c r="F67" s="7"/>
      <c r="G67" s="11">
        <f t="shared" ref="G67:G89" si="2">SUM(C67:F67)</f>
        <v>0</v>
      </c>
      <c r="H67" s="11">
        <f>IF(B67="",0,SUMIF(achats!$D$2:$D$599,DIVERS!B67,achats!$E$2:$E$599))</f>
        <v>0</v>
      </c>
      <c r="I67" s="11">
        <f>IF(B67="",0,SUMIF(ventes!$D$2:$D$563,DIVERS!B67,ventes!$E$2:$E$563))</f>
        <v>0</v>
      </c>
      <c r="J67" s="11">
        <f>C67+IF($B67="",0,SUMIF(achats!$D$2:$D$599,DIVERS!$B67,achats!H$2:H$599))-IF($B67="",0,SUMIF(ventes!$D$2:$D$563,DIVERS!$B67,ventes!H$2:H$563))-SUMIFS('mouvement interne'!$D:$D,'mouvement interne'!$C:$C,DIVERS!B67,'mouvement interne'!$E:$E,1)+SUMIFS('mouvement interne'!$D:$D,'mouvement interne'!$C:$C,DIVERS!B67,'mouvement interne'!$F:$F,1)</f>
        <v>0</v>
      </c>
      <c r="K67" s="11">
        <f>D67+IF($B67="",0,SUMIF(achats!$D$2:$D$599,DIVERS!$B67,achats!I$2:I$599))-IF($B67="",0,SUMIF(ventes!$D$2:$D$563,DIVERS!$B67,ventes!I$2:I$563))-SUMIFS('mouvement interne'!$D:$D,'mouvement interne'!$C:$C,DIVERS!B67,'mouvement interne'!$E:$E,2)+SUMIFS('mouvement interne'!$D:$D,'mouvement interne'!$C:$C,DIVERS!B67,'mouvement interne'!$F:$F,2)</f>
        <v>0</v>
      </c>
      <c r="L67" s="11">
        <f>E67+IF($B67="",0,SUMIF(achats!$D$2:$D$599,DIVERS!$B67,achats!J$2:J$599))-IF($B67="",0,SUMIF(ventes!$D$2:$D$563,DIVERS!$B67,ventes!J$2:J$563))-SUMIFS('mouvement interne'!$D:$D,'mouvement interne'!$C:$C,DIVERS!B67,'mouvement interne'!$E:$E,3)+SUMIFS('mouvement interne'!$D:$D,'mouvement interne'!$C:$C,DIVERS!B67,'mouvement interne'!$F:$F,3)</f>
        <v>0</v>
      </c>
      <c r="M67" s="11">
        <f>F67+IF($B67="",0,SUMIF(achats!$D$2:$D$599,DIVERS!$B67,achats!K$2:K$599))-IF($B67="",0,SUMIF(ventes!$D$2:$D$563,DIVERS!$B67,ventes!K$2:K$563))-SUMIFS('mouvement interne'!$D:$D,'mouvement interne'!$C:$C,DIVERS!B67,'mouvement interne'!$E:$E,4)+SUMIFS('mouvement interne'!$D:$D,'mouvement interne'!$C:$C,DIVERS!B67,'mouvement interne'!$F:$F,4)</f>
        <v>0</v>
      </c>
      <c r="N67" s="11">
        <f t="shared" ref="N67:N89" si="3">SUM(J67:M67)</f>
        <v>0</v>
      </c>
    </row>
    <row r="68" spans="1:14">
      <c r="A68" s="43"/>
      <c r="B68" s="3" t="str">
        <f>'mes donnees'!Q68</f>
        <v>RECEPTEUR   SLIM BOX</v>
      </c>
      <c r="C68" s="7"/>
      <c r="D68" s="7"/>
      <c r="E68" s="7"/>
      <c r="F68" s="7"/>
      <c r="G68" s="11">
        <f t="shared" si="2"/>
        <v>0</v>
      </c>
      <c r="H68" s="11">
        <f>IF(B68="",0,SUMIF(achats!$D$2:$D$599,DIVERS!B68,achats!$E$2:$E$599))</f>
        <v>0</v>
      </c>
      <c r="I68" s="11">
        <f>IF(B68="",0,SUMIF(ventes!$D$2:$D$563,DIVERS!B68,ventes!$E$2:$E$563))</f>
        <v>0</v>
      </c>
      <c r="J68" s="11">
        <f>C68+IF($B68="",0,SUMIF(achats!$D$2:$D$599,DIVERS!$B68,achats!H$2:H$599))-IF($B68="",0,SUMIF(ventes!$D$2:$D$563,DIVERS!$B68,ventes!H$2:H$563))-SUMIFS('mouvement interne'!$D:$D,'mouvement interne'!$C:$C,DIVERS!B68,'mouvement interne'!$E:$E,1)+SUMIFS('mouvement interne'!$D:$D,'mouvement interne'!$C:$C,DIVERS!B68,'mouvement interne'!$F:$F,1)</f>
        <v>0</v>
      </c>
      <c r="K68" s="11">
        <f>D68+IF($B68="",0,SUMIF(achats!$D$2:$D$599,DIVERS!$B68,achats!I$2:I$599))-IF($B68="",0,SUMIF(ventes!$D$2:$D$563,DIVERS!$B68,ventes!I$2:I$563))-SUMIFS('mouvement interne'!$D:$D,'mouvement interne'!$C:$C,DIVERS!B68,'mouvement interne'!$E:$E,2)+SUMIFS('mouvement interne'!$D:$D,'mouvement interne'!$C:$C,DIVERS!B68,'mouvement interne'!$F:$F,2)</f>
        <v>0</v>
      </c>
      <c r="L68" s="11">
        <f>E68+IF($B68="",0,SUMIF(achats!$D$2:$D$599,DIVERS!$B68,achats!J$2:J$599))-IF($B68="",0,SUMIF(ventes!$D$2:$D$563,DIVERS!$B68,ventes!J$2:J$563))-SUMIFS('mouvement interne'!$D:$D,'mouvement interne'!$C:$C,DIVERS!B68,'mouvement interne'!$E:$E,3)+SUMIFS('mouvement interne'!$D:$D,'mouvement interne'!$C:$C,DIVERS!B68,'mouvement interne'!$F:$F,3)</f>
        <v>0</v>
      </c>
      <c r="M68" s="11">
        <f>F68+IF($B68="",0,SUMIF(achats!$D$2:$D$599,DIVERS!$B68,achats!K$2:K$599))-IF($B68="",0,SUMIF(ventes!$D$2:$D$563,DIVERS!$B68,ventes!K$2:K$563))-SUMIFS('mouvement interne'!$D:$D,'mouvement interne'!$C:$C,DIVERS!B68,'mouvement interne'!$E:$E,4)+SUMIFS('mouvement interne'!$D:$D,'mouvement interne'!$C:$C,DIVERS!B68,'mouvement interne'!$F:$F,4)</f>
        <v>0</v>
      </c>
      <c r="N68" s="11">
        <f t="shared" si="3"/>
        <v>0</v>
      </c>
    </row>
    <row r="69" spans="1:14">
      <c r="A69" s="43"/>
      <c r="B69" s="3" t="str">
        <f>'mes donnees'!Q69</f>
        <v>RECEPTEUR  ECHO SONIC</v>
      </c>
      <c r="C69" s="7">
        <v>13</v>
      </c>
      <c r="D69" s="7"/>
      <c r="E69" s="7"/>
      <c r="F69" s="7"/>
      <c r="G69" s="11">
        <f t="shared" si="2"/>
        <v>13</v>
      </c>
      <c r="H69" s="11">
        <f>IF(B69="",0,SUMIF(achats!$D$2:$D$599,DIVERS!B69,achats!$E$2:$E$599))</f>
        <v>0</v>
      </c>
      <c r="I69" s="11">
        <f>IF(B69="",0,SUMIF(ventes!$D$2:$D$563,DIVERS!B69,ventes!$E$2:$E$563))</f>
        <v>1</v>
      </c>
      <c r="J69" s="11">
        <f>C69+IF($B69="",0,SUMIF(achats!$D$2:$D$599,DIVERS!$B69,achats!H$2:H$599))-IF($B69="",0,SUMIF(ventes!$D$2:$D$563,DIVERS!$B69,ventes!H$2:H$563))-SUMIFS('mouvement interne'!$D:$D,'mouvement interne'!$C:$C,DIVERS!B69,'mouvement interne'!$E:$E,1)+SUMIFS('mouvement interne'!$D:$D,'mouvement interne'!$C:$C,DIVERS!B69,'mouvement interne'!$F:$F,1)</f>
        <v>12</v>
      </c>
      <c r="K69" s="11">
        <f>D69+IF($B69="",0,SUMIF(achats!$D$2:$D$599,DIVERS!$B69,achats!I$2:I$599))-IF($B69="",0,SUMIF(ventes!$D$2:$D$563,DIVERS!$B69,ventes!I$2:I$563))-SUMIFS('mouvement interne'!$D:$D,'mouvement interne'!$C:$C,DIVERS!B69,'mouvement interne'!$E:$E,2)+SUMIFS('mouvement interne'!$D:$D,'mouvement interne'!$C:$C,DIVERS!B69,'mouvement interne'!$F:$F,2)</f>
        <v>0</v>
      </c>
      <c r="L69" s="11">
        <f>E69+IF($B69="",0,SUMIF(achats!$D$2:$D$599,DIVERS!$B69,achats!J$2:J$599))-IF($B69="",0,SUMIF(ventes!$D$2:$D$563,DIVERS!$B69,ventes!J$2:J$563))-SUMIFS('mouvement interne'!$D:$D,'mouvement interne'!$C:$C,DIVERS!B69,'mouvement interne'!$E:$E,3)+SUMIFS('mouvement interne'!$D:$D,'mouvement interne'!$C:$C,DIVERS!B69,'mouvement interne'!$F:$F,3)</f>
        <v>0</v>
      </c>
      <c r="M69" s="11">
        <f>F69+IF($B69="",0,SUMIF(achats!$D$2:$D$599,DIVERS!$B69,achats!K$2:K$599))-IF($B69="",0,SUMIF(ventes!$D$2:$D$563,DIVERS!$B69,ventes!K$2:K$563))-SUMIFS('mouvement interne'!$D:$D,'mouvement interne'!$C:$C,DIVERS!B69,'mouvement interne'!$E:$E,4)+SUMIFS('mouvement interne'!$D:$D,'mouvement interne'!$C:$C,DIVERS!B69,'mouvement interne'!$F:$F,4)</f>
        <v>0</v>
      </c>
      <c r="N69" s="11">
        <f t="shared" si="3"/>
        <v>12</v>
      </c>
    </row>
    <row r="70" spans="1:14">
      <c r="A70" s="43"/>
      <c r="B70" s="3" t="str">
        <f>'mes donnees'!Q70</f>
        <v>REF BEKO  MBA4110D</v>
      </c>
      <c r="C70" s="7">
        <v>1</v>
      </c>
      <c r="D70" s="7">
        <v>20</v>
      </c>
      <c r="E70" s="7"/>
      <c r="F70" s="7"/>
      <c r="G70" s="11">
        <f t="shared" si="2"/>
        <v>21</v>
      </c>
      <c r="H70" s="11">
        <f>IF(B70="",0,SUMIF(achats!$D$2:$D$599,DIVERS!B70,achats!$E$2:$E$599))</f>
        <v>0</v>
      </c>
      <c r="I70" s="11">
        <f>IF(B70="",0,SUMIF(ventes!$D$2:$D$563,DIVERS!B70,ventes!$E$2:$E$563))</f>
        <v>0</v>
      </c>
      <c r="J70" s="11">
        <f>C70+IF($B70="",0,SUMIF(achats!$D$2:$D$599,DIVERS!$B70,achats!H$2:H$599))-IF($B70="",0,SUMIF(ventes!$D$2:$D$563,DIVERS!$B70,ventes!H$2:H$563))-SUMIFS('mouvement interne'!$D:$D,'mouvement interne'!$C:$C,DIVERS!B70,'mouvement interne'!$E:$E,1)+SUMIFS('mouvement interne'!$D:$D,'mouvement interne'!$C:$C,DIVERS!B70,'mouvement interne'!$F:$F,1)</f>
        <v>1</v>
      </c>
      <c r="K70" s="11">
        <f>D70+IF($B70="",0,SUMIF(achats!$D$2:$D$599,DIVERS!$B70,achats!I$2:I$599))-IF($B70="",0,SUMIF(ventes!$D$2:$D$563,DIVERS!$B70,ventes!I$2:I$563))-SUMIFS('mouvement interne'!$D:$D,'mouvement interne'!$C:$C,DIVERS!B70,'mouvement interne'!$E:$E,2)+SUMIFS('mouvement interne'!$D:$D,'mouvement interne'!$C:$C,DIVERS!B70,'mouvement interne'!$F:$F,2)</f>
        <v>20</v>
      </c>
      <c r="L70" s="11">
        <f>E70+IF($B70="",0,SUMIF(achats!$D$2:$D$599,DIVERS!$B70,achats!J$2:J$599))-IF($B70="",0,SUMIF(ventes!$D$2:$D$563,DIVERS!$B70,ventes!J$2:J$563))-SUMIFS('mouvement interne'!$D:$D,'mouvement interne'!$C:$C,DIVERS!B70,'mouvement interne'!$E:$E,3)+SUMIFS('mouvement interne'!$D:$D,'mouvement interne'!$C:$C,DIVERS!B70,'mouvement interne'!$F:$F,3)</f>
        <v>0</v>
      </c>
      <c r="M70" s="11">
        <f>F70+IF($B70="",0,SUMIF(achats!$D$2:$D$599,DIVERS!$B70,achats!K$2:K$599))-IF($B70="",0,SUMIF(ventes!$D$2:$D$563,DIVERS!$B70,ventes!K$2:K$563))-SUMIFS('mouvement interne'!$D:$D,'mouvement interne'!$C:$C,DIVERS!B70,'mouvement interne'!$E:$E,4)+SUMIFS('mouvement interne'!$D:$D,'mouvement interne'!$C:$C,DIVERS!B70,'mouvement interne'!$F:$F,4)</f>
        <v>0</v>
      </c>
      <c r="N70" s="11">
        <f t="shared" si="3"/>
        <v>21</v>
      </c>
    </row>
    <row r="71" spans="1:14">
      <c r="A71" s="43"/>
      <c r="B71" s="3" t="str">
        <f>'mes donnees'!Q71</f>
        <v>REF BEKO  MBA4110W</v>
      </c>
      <c r="C71" s="7">
        <v>2</v>
      </c>
      <c r="D71" s="7">
        <v>2</v>
      </c>
      <c r="E71" s="7"/>
      <c r="F71" s="7"/>
      <c r="G71" s="11">
        <f t="shared" si="2"/>
        <v>4</v>
      </c>
      <c r="H71" s="11">
        <f>IF(B71="",0,SUMIF(achats!$D$2:$D$599,DIVERS!B71,achats!$E$2:$E$599))</f>
        <v>0</v>
      </c>
      <c r="I71" s="11">
        <f>IF(B71="",0,SUMIF(ventes!$D$2:$D$563,DIVERS!B71,ventes!$E$2:$E$563))</f>
        <v>0</v>
      </c>
      <c r="J71" s="11">
        <f>C71+IF($B71="",0,SUMIF(achats!$D$2:$D$599,DIVERS!$B71,achats!H$2:H$599))-IF($B71="",0,SUMIF(ventes!$D$2:$D$563,DIVERS!$B71,ventes!H$2:H$563))-SUMIFS('mouvement interne'!$D:$D,'mouvement interne'!$C:$C,DIVERS!B71,'mouvement interne'!$E:$E,1)+SUMIFS('mouvement interne'!$D:$D,'mouvement interne'!$C:$C,DIVERS!B71,'mouvement interne'!$F:$F,1)</f>
        <v>2</v>
      </c>
      <c r="K71" s="11">
        <f>D71+IF($B71="",0,SUMIF(achats!$D$2:$D$599,DIVERS!$B71,achats!I$2:I$599))-IF($B71="",0,SUMIF(ventes!$D$2:$D$563,DIVERS!$B71,ventes!I$2:I$563))-SUMIFS('mouvement interne'!$D:$D,'mouvement interne'!$C:$C,DIVERS!B71,'mouvement interne'!$E:$E,2)+SUMIFS('mouvement interne'!$D:$D,'mouvement interne'!$C:$C,DIVERS!B71,'mouvement interne'!$F:$F,2)</f>
        <v>2</v>
      </c>
      <c r="L71" s="11">
        <f>E71+IF($B71="",0,SUMIF(achats!$D$2:$D$599,DIVERS!$B71,achats!J$2:J$599))-IF($B71="",0,SUMIF(ventes!$D$2:$D$563,DIVERS!$B71,ventes!J$2:J$563))-SUMIFS('mouvement interne'!$D:$D,'mouvement interne'!$C:$C,DIVERS!B71,'mouvement interne'!$E:$E,3)+SUMIFS('mouvement interne'!$D:$D,'mouvement interne'!$C:$C,DIVERS!B71,'mouvement interne'!$F:$F,3)</f>
        <v>0</v>
      </c>
      <c r="M71" s="11">
        <f>F71+IF($B71="",0,SUMIF(achats!$D$2:$D$599,DIVERS!$B71,achats!K$2:K$599))-IF($B71="",0,SUMIF(ventes!$D$2:$D$563,DIVERS!$B71,ventes!K$2:K$563))-SUMIFS('mouvement interne'!$D:$D,'mouvement interne'!$C:$C,DIVERS!B71,'mouvement interne'!$E:$E,4)+SUMIFS('mouvement interne'!$D:$D,'mouvement interne'!$C:$C,DIVERS!B71,'mouvement interne'!$F:$F,4)</f>
        <v>0</v>
      </c>
      <c r="N71" s="11">
        <f t="shared" si="3"/>
        <v>4</v>
      </c>
    </row>
    <row r="72" spans="1:14">
      <c r="A72" s="43"/>
      <c r="B72" s="3" t="str">
        <f>'mes donnees'!Q72</f>
        <v>S2755 ASPIR A MAIN</v>
      </c>
      <c r="C72" s="7"/>
      <c r="D72" s="7"/>
      <c r="E72" s="7"/>
      <c r="F72" s="7"/>
      <c r="G72" s="11">
        <f t="shared" si="2"/>
        <v>0</v>
      </c>
      <c r="H72" s="11">
        <f>IF(B72="",0,SUMIF(achats!$D$2:$D$599,DIVERS!B72,achats!$E$2:$E$599))</f>
        <v>0</v>
      </c>
      <c r="I72" s="11">
        <f>IF(B72="",0,SUMIF(ventes!$D$2:$D$563,DIVERS!B72,ventes!$E$2:$E$563))</f>
        <v>0</v>
      </c>
      <c r="J72" s="11">
        <f>C72+IF($B72="",0,SUMIF(achats!$D$2:$D$599,DIVERS!$B72,achats!H$2:H$599))-IF($B72="",0,SUMIF(ventes!$D$2:$D$563,DIVERS!$B72,ventes!H$2:H$563))-SUMIFS('mouvement interne'!$D:$D,'mouvement interne'!$C:$C,DIVERS!B72,'mouvement interne'!$E:$E,1)+SUMIFS('mouvement interne'!$D:$D,'mouvement interne'!$C:$C,DIVERS!B72,'mouvement interne'!$F:$F,1)</f>
        <v>0</v>
      </c>
      <c r="K72" s="11">
        <f>D72+IF($B72="",0,SUMIF(achats!$D$2:$D$599,DIVERS!$B72,achats!I$2:I$599))-IF($B72="",0,SUMIF(ventes!$D$2:$D$563,DIVERS!$B72,ventes!I$2:I$563))-SUMIFS('mouvement interne'!$D:$D,'mouvement interne'!$C:$C,DIVERS!B72,'mouvement interne'!$E:$E,2)+SUMIFS('mouvement interne'!$D:$D,'mouvement interne'!$C:$C,DIVERS!B72,'mouvement interne'!$F:$F,2)</f>
        <v>0</v>
      </c>
      <c r="L72" s="11">
        <f>E72+IF($B72="",0,SUMIF(achats!$D$2:$D$599,DIVERS!$B72,achats!J$2:J$599))-IF($B72="",0,SUMIF(ventes!$D$2:$D$563,DIVERS!$B72,ventes!J$2:J$563))-SUMIFS('mouvement interne'!$D:$D,'mouvement interne'!$C:$C,DIVERS!B72,'mouvement interne'!$E:$E,3)+SUMIFS('mouvement interne'!$D:$D,'mouvement interne'!$C:$C,DIVERS!B72,'mouvement interne'!$F:$F,3)</f>
        <v>0</v>
      </c>
      <c r="M72" s="11">
        <f>F72+IF($B72="",0,SUMIF(achats!$D$2:$D$599,DIVERS!$B72,achats!K$2:K$599))-IF($B72="",0,SUMIF(ventes!$D$2:$D$563,DIVERS!$B72,ventes!K$2:K$563))-SUMIFS('mouvement interne'!$D:$D,'mouvement interne'!$C:$C,DIVERS!B72,'mouvement interne'!$E:$E,4)+SUMIFS('mouvement interne'!$D:$D,'mouvement interne'!$C:$C,DIVERS!B72,'mouvement interne'!$F:$F,4)</f>
        <v>0</v>
      </c>
      <c r="N72" s="11">
        <f t="shared" si="3"/>
        <v>0</v>
      </c>
    </row>
    <row r="73" spans="1:14">
      <c r="A73" s="43"/>
      <c r="B73" s="3" t="str">
        <f>'mes donnees'!Q73</f>
        <v>SCREEN GARD P1000</v>
      </c>
      <c r="C73" s="7"/>
      <c r="D73" s="7"/>
      <c r="E73" s="7"/>
      <c r="F73" s="7"/>
      <c r="G73" s="11">
        <f t="shared" si="2"/>
        <v>0</v>
      </c>
      <c r="H73" s="11">
        <f>IF(B73="",0,SUMIF(achats!$D$2:$D$599,DIVERS!B73,achats!$E$2:$E$599))</f>
        <v>0</v>
      </c>
      <c r="I73" s="11">
        <f>IF(B73="",0,SUMIF(ventes!$D$2:$D$563,DIVERS!B73,ventes!$E$2:$E$563))</f>
        <v>0</v>
      </c>
      <c r="J73" s="11">
        <f>C73+IF($B73="",0,SUMIF(achats!$D$2:$D$599,DIVERS!$B73,achats!H$2:H$599))-IF($B73="",0,SUMIF(ventes!$D$2:$D$563,DIVERS!$B73,ventes!H$2:H$563))-SUMIFS('mouvement interne'!$D:$D,'mouvement interne'!$C:$C,DIVERS!B73,'mouvement interne'!$E:$E,1)+SUMIFS('mouvement interne'!$D:$D,'mouvement interne'!$C:$C,DIVERS!B73,'mouvement interne'!$F:$F,1)</f>
        <v>0</v>
      </c>
      <c r="K73" s="11">
        <f>D73+IF($B73="",0,SUMIF(achats!$D$2:$D$599,DIVERS!$B73,achats!I$2:I$599))-IF($B73="",0,SUMIF(ventes!$D$2:$D$563,DIVERS!$B73,ventes!I$2:I$563))-SUMIFS('mouvement interne'!$D:$D,'mouvement interne'!$C:$C,DIVERS!B73,'mouvement interne'!$E:$E,2)+SUMIFS('mouvement interne'!$D:$D,'mouvement interne'!$C:$C,DIVERS!B73,'mouvement interne'!$F:$F,2)</f>
        <v>0</v>
      </c>
      <c r="L73" s="11">
        <f>E73+IF($B73="",0,SUMIF(achats!$D$2:$D$599,DIVERS!$B73,achats!J$2:J$599))-IF($B73="",0,SUMIF(ventes!$D$2:$D$563,DIVERS!$B73,ventes!J$2:J$563))-SUMIFS('mouvement interne'!$D:$D,'mouvement interne'!$C:$C,DIVERS!B73,'mouvement interne'!$E:$E,3)+SUMIFS('mouvement interne'!$D:$D,'mouvement interne'!$C:$C,DIVERS!B73,'mouvement interne'!$F:$F,3)</f>
        <v>0</v>
      </c>
      <c r="M73" s="11">
        <f>F73+IF($B73="",0,SUMIF(achats!$D$2:$D$599,DIVERS!$B73,achats!K$2:K$599))-IF($B73="",0,SUMIF(ventes!$D$2:$D$563,DIVERS!$B73,ventes!K$2:K$563))-SUMIFS('mouvement interne'!$D:$D,'mouvement interne'!$C:$C,DIVERS!B73,'mouvement interne'!$E:$E,4)+SUMIFS('mouvement interne'!$D:$D,'mouvement interne'!$C:$C,DIVERS!B73,'mouvement interne'!$F:$F,4)</f>
        <v>0</v>
      </c>
      <c r="N73" s="11">
        <f t="shared" si="3"/>
        <v>0</v>
      </c>
    </row>
    <row r="74" spans="1:14">
      <c r="A74" s="43"/>
      <c r="B74" s="3" t="str">
        <f>'mes donnees'!Q74</f>
        <v>SCREEN GARD SIII</v>
      </c>
      <c r="C74" s="7"/>
      <c r="D74" s="7"/>
      <c r="E74" s="7"/>
      <c r="F74" s="7"/>
      <c r="G74" s="11">
        <f t="shared" si="2"/>
        <v>0</v>
      </c>
      <c r="H74" s="11">
        <f>IF(B74="",0,SUMIF(achats!$D$2:$D$599,DIVERS!B74,achats!$E$2:$E$599))</f>
        <v>0</v>
      </c>
      <c r="I74" s="11">
        <f>IF(B74="",0,SUMIF(ventes!$D$2:$D$563,DIVERS!B74,ventes!$E$2:$E$563))</f>
        <v>0</v>
      </c>
      <c r="J74" s="11">
        <f>C74+IF($B74="",0,SUMIF(achats!$D$2:$D$599,DIVERS!$B74,achats!H$2:H$599))-IF($B74="",0,SUMIF(ventes!$D$2:$D$563,DIVERS!$B74,ventes!H$2:H$563))-SUMIFS('mouvement interne'!$D:$D,'mouvement interne'!$C:$C,DIVERS!B74,'mouvement interne'!$E:$E,1)+SUMIFS('mouvement interne'!$D:$D,'mouvement interne'!$C:$C,DIVERS!B74,'mouvement interne'!$F:$F,1)</f>
        <v>0</v>
      </c>
      <c r="K74" s="11">
        <f>D74+IF($B74="",0,SUMIF(achats!$D$2:$D$599,DIVERS!$B74,achats!I$2:I$599))-IF($B74="",0,SUMIF(ventes!$D$2:$D$563,DIVERS!$B74,ventes!I$2:I$563))-SUMIFS('mouvement interne'!$D:$D,'mouvement interne'!$C:$C,DIVERS!B74,'mouvement interne'!$E:$E,2)+SUMIFS('mouvement interne'!$D:$D,'mouvement interne'!$C:$C,DIVERS!B74,'mouvement interne'!$F:$F,2)</f>
        <v>0</v>
      </c>
      <c r="L74" s="11">
        <f>E74+IF($B74="",0,SUMIF(achats!$D$2:$D$599,DIVERS!$B74,achats!J$2:J$599))-IF($B74="",0,SUMIF(ventes!$D$2:$D$563,DIVERS!$B74,ventes!J$2:J$563))-SUMIFS('mouvement interne'!$D:$D,'mouvement interne'!$C:$C,DIVERS!B74,'mouvement interne'!$E:$E,3)+SUMIFS('mouvement interne'!$D:$D,'mouvement interne'!$C:$C,DIVERS!B74,'mouvement interne'!$F:$F,3)</f>
        <v>0</v>
      </c>
      <c r="M74" s="11">
        <f>F74+IF($B74="",0,SUMIF(achats!$D$2:$D$599,DIVERS!$B74,achats!K$2:K$599))-IF($B74="",0,SUMIF(ventes!$D$2:$D$563,DIVERS!$B74,ventes!K$2:K$563))-SUMIFS('mouvement interne'!$D:$D,'mouvement interne'!$C:$C,DIVERS!B74,'mouvement interne'!$E:$E,4)+SUMIFS('mouvement interne'!$D:$D,'mouvement interne'!$C:$C,DIVERS!B74,'mouvement interne'!$F:$F,4)</f>
        <v>0</v>
      </c>
      <c r="N74" s="11">
        <f t="shared" si="3"/>
        <v>0</v>
      </c>
    </row>
    <row r="75" spans="1:14">
      <c r="A75" s="43"/>
      <c r="B75" s="3" t="str">
        <f>'mes donnees'!Q75</f>
        <v>SUP PIED</v>
      </c>
      <c r="C75" s="7">
        <v>18</v>
      </c>
      <c r="D75" s="7"/>
      <c r="E75" s="7"/>
      <c r="F75" s="7"/>
      <c r="G75" s="11">
        <f t="shared" si="2"/>
        <v>18</v>
      </c>
      <c r="H75" s="11">
        <f>IF(B75="",0,SUMIF(achats!$D$2:$D$599,DIVERS!B75,achats!$E$2:$E$599))</f>
        <v>0</v>
      </c>
      <c r="I75" s="11">
        <f>IF(B75="",0,SUMIF(ventes!$D$2:$D$563,DIVERS!B75,ventes!$E$2:$E$563))</f>
        <v>0</v>
      </c>
      <c r="J75" s="11">
        <f>C75+IF($B75="",0,SUMIF(achats!$D$2:$D$599,DIVERS!$B75,achats!H$2:H$599))-IF($B75="",0,SUMIF(ventes!$D$2:$D$563,DIVERS!$B75,ventes!H$2:H$563))-SUMIFS('mouvement interne'!$D:$D,'mouvement interne'!$C:$C,DIVERS!B75,'mouvement interne'!$E:$E,1)+SUMIFS('mouvement interne'!$D:$D,'mouvement interne'!$C:$C,DIVERS!B75,'mouvement interne'!$F:$F,1)</f>
        <v>18</v>
      </c>
      <c r="K75" s="11">
        <f>D75+IF($B75="",0,SUMIF(achats!$D$2:$D$599,DIVERS!$B75,achats!I$2:I$599))-IF($B75="",0,SUMIF(ventes!$D$2:$D$563,DIVERS!$B75,ventes!I$2:I$563))-SUMIFS('mouvement interne'!$D:$D,'mouvement interne'!$C:$C,DIVERS!B75,'mouvement interne'!$E:$E,2)+SUMIFS('mouvement interne'!$D:$D,'mouvement interne'!$C:$C,DIVERS!B75,'mouvement interne'!$F:$F,2)</f>
        <v>0</v>
      </c>
      <c r="L75" s="11">
        <f>E75+IF($B75="",0,SUMIF(achats!$D$2:$D$599,DIVERS!$B75,achats!J$2:J$599))-IF($B75="",0,SUMIF(ventes!$D$2:$D$563,DIVERS!$B75,ventes!J$2:J$563))-SUMIFS('mouvement interne'!$D:$D,'mouvement interne'!$C:$C,DIVERS!B75,'mouvement interne'!$E:$E,3)+SUMIFS('mouvement interne'!$D:$D,'mouvement interne'!$C:$C,DIVERS!B75,'mouvement interne'!$F:$F,3)</f>
        <v>0</v>
      </c>
      <c r="M75" s="11">
        <f>F75+IF($B75="",0,SUMIF(achats!$D$2:$D$599,DIVERS!$B75,achats!K$2:K$599))-IF($B75="",0,SUMIF(ventes!$D$2:$D$563,DIVERS!$B75,ventes!K$2:K$563))-SUMIFS('mouvement interne'!$D:$D,'mouvement interne'!$C:$C,DIVERS!B75,'mouvement interne'!$E:$E,4)+SUMIFS('mouvement interne'!$D:$D,'mouvement interne'!$C:$C,DIVERS!B75,'mouvement interne'!$F:$F,4)</f>
        <v>0</v>
      </c>
      <c r="N75" s="11">
        <f t="shared" si="3"/>
        <v>18</v>
      </c>
    </row>
    <row r="76" spans="1:14">
      <c r="A76" s="43"/>
      <c r="B76" s="3" t="str">
        <f>'mes donnees'!Q76</f>
        <v>SUPPORT  CLIM G V</v>
      </c>
      <c r="C76" s="7"/>
      <c r="D76" s="7">
        <v>23</v>
      </c>
      <c r="E76" s="7"/>
      <c r="F76" s="7"/>
      <c r="G76" s="11">
        <f t="shared" si="2"/>
        <v>23</v>
      </c>
      <c r="H76" s="11">
        <f>IF(B76="",0,SUMIF(achats!$D$2:$D$599,DIVERS!B76,achats!$E$2:$E$599))</f>
        <v>0</v>
      </c>
      <c r="I76" s="11">
        <f>IF(B76="",0,SUMIF(ventes!$D$2:$D$563,DIVERS!B76,ventes!$E$2:$E$563))</f>
        <v>0</v>
      </c>
      <c r="J76" s="11">
        <f>C76+IF($B76="",0,SUMIF(achats!$D$2:$D$599,DIVERS!$B76,achats!H$2:H$599))-IF($B76="",0,SUMIF(ventes!$D$2:$D$563,DIVERS!$B76,ventes!H$2:H$563))-SUMIFS('mouvement interne'!$D:$D,'mouvement interne'!$C:$C,DIVERS!B76,'mouvement interne'!$E:$E,1)+SUMIFS('mouvement interne'!$D:$D,'mouvement interne'!$C:$C,DIVERS!B76,'mouvement interne'!$F:$F,1)</f>
        <v>0</v>
      </c>
      <c r="K76" s="11">
        <f>D76+IF($B76="",0,SUMIF(achats!$D$2:$D$599,DIVERS!$B76,achats!I$2:I$599))-IF($B76="",0,SUMIF(ventes!$D$2:$D$563,DIVERS!$B76,ventes!I$2:I$563))-SUMIFS('mouvement interne'!$D:$D,'mouvement interne'!$C:$C,DIVERS!B76,'mouvement interne'!$E:$E,2)+SUMIFS('mouvement interne'!$D:$D,'mouvement interne'!$C:$C,DIVERS!B76,'mouvement interne'!$F:$F,2)</f>
        <v>23</v>
      </c>
      <c r="L76" s="11">
        <f>E76+IF($B76="",0,SUMIF(achats!$D$2:$D$599,DIVERS!$B76,achats!J$2:J$599))-IF($B76="",0,SUMIF(ventes!$D$2:$D$563,DIVERS!$B76,ventes!J$2:J$563))-SUMIFS('mouvement interne'!$D:$D,'mouvement interne'!$C:$C,DIVERS!B76,'mouvement interne'!$E:$E,3)+SUMIFS('mouvement interne'!$D:$D,'mouvement interne'!$C:$C,DIVERS!B76,'mouvement interne'!$F:$F,3)</f>
        <v>0</v>
      </c>
      <c r="M76" s="11">
        <f>F76+IF($B76="",0,SUMIF(achats!$D$2:$D$599,DIVERS!$B76,achats!K$2:K$599))-IF($B76="",0,SUMIF(ventes!$D$2:$D$563,DIVERS!$B76,ventes!K$2:K$563))-SUMIFS('mouvement interne'!$D:$D,'mouvement interne'!$C:$C,DIVERS!B76,'mouvement interne'!$E:$E,4)+SUMIFS('mouvement interne'!$D:$D,'mouvement interne'!$C:$C,DIVERS!B76,'mouvement interne'!$F:$F,4)</f>
        <v>0</v>
      </c>
      <c r="N76" s="11">
        <f t="shared" si="3"/>
        <v>23</v>
      </c>
    </row>
    <row r="77" spans="1:14">
      <c r="A77" s="43"/>
      <c r="B77" s="3" t="str">
        <f>'mes donnees'!Q77</f>
        <v>SUPPORT MURAL AVES MOTEUR</v>
      </c>
      <c r="C77" s="7"/>
      <c r="D77" s="7"/>
      <c r="E77" s="7">
        <v>185</v>
      </c>
      <c r="F77" s="7"/>
      <c r="G77" s="11">
        <f t="shared" si="2"/>
        <v>185</v>
      </c>
      <c r="H77" s="11">
        <f>IF(B77="",0,SUMIF(achats!$D$2:$D$599,DIVERS!B77,achats!$E$2:$E$599))</f>
        <v>0</v>
      </c>
      <c r="I77" s="11">
        <f>IF(B77="",0,SUMIF(ventes!$D$2:$D$563,DIVERS!B77,ventes!$E$2:$E$563))</f>
        <v>0</v>
      </c>
      <c r="J77" s="11">
        <f>C77+IF($B77="",0,SUMIF(achats!$D$2:$D$599,DIVERS!$B77,achats!H$2:H$599))-IF($B77="",0,SUMIF(ventes!$D$2:$D$563,DIVERS!$B77,ventes!H$2:H$563))-SUMIFS('mouvement interne'!$D:$D,'mouvement interne'!$C:$C,DIVERS!B77,'mouvement interne'!$E:$E,1)+SUMIFS('mouvement interne'!$D:$D,'mouvement interne'!$C:$C,DIVERS!B77,'mouvement interne'!$F:$F,1)</f>
        <v>0</v>
      </c>
      <c r="K77" s="11">
        <f>D77+IF($B77="",0,SUMIF(achats!$D$2:$D$599,DIVERS!$B77,achats!I$2:I$599))-IF($B77="",0,SUMIF(ventes!$D$2:$D$563,DIVERS!$B77,ventes!I$2:I$563))-SUMIFS('mouvement interne'!$D:$D,'mouvement interne'!$C:$C,DIVERS!B77,'mouvement interne'!$E:$E,2)+SUMIFS('mouvement interne'!$D:$D,'mouvement interne'!$C:$C,DIVERS!B77,'mouvement interne'!$F:$F,2)</f>
        <v>0</v>
      </c>
      <c r="L77" s="11">
        <f>E77+IF($B77="",0,SUMIF(achats!$D$2:$D$599,DIVERS!$B77,achats!J$2:J$599))-IF($B77="",0,SUMIF(ventes!$D$2:$D$563,DIVERS!$B77,ventes!J$2:J$563))-SUMIFS('mouvement interne'!$D:$D,'mouvement interne'!$C:$C,DIVERS!B77,'mouvement interne'!$E:$E,3)+SUMIFS('mouvement interne'!$D:$D,'mouvement interne'!$C:$C,DIVERS!B77,'mouvement interne'!$F:$F,3)</f>
        <v>185</v>
      </c>
      <c r="M77" s="11">
        <f>F77+IF($B77="",0,SUMIF(achats!$D$2:$D$599,DIVERS!$B77,achats!K$2:K$599))-IF($B77="",0,SUMIF(ventes!$D$2:$D$563,DIVERS!$B77,ventes!K$2:K$563))-SUMIFS('mouvement interne'!$D:$D,'mouvement interne'!$C:$C,DIVERS!B77,'mouvement interne'!$E:$E,4)+SUMIFS('mouvement interne'!$D:$D,'mouvement interne'!$C:$C,DIVERS!B77,'mouvement interne'!$F:$F,4)</f>
        <v>0</v>
      </c>
      <c r="N77" s="11">
        <f t="shared" si="3"/>
        <v>185</v>
      </c>
    </row>
    <row r="78" spans="1:14">
      <c r="A78" s="43"/>
      <c r="B78" s="3" t="str">
        <f>'mes donnees'!Q78</f>
        <v>Telecommande clim (cassette )</v>
      </c>
      <c r="C78" s="7"/>
      <c r="D78" s="7"/>
      <c r="E78" s="7"/>
      <c r="F78" s="7"/>
      <c r="G78" s="11">
        <f t="shared" si="2"/>
        <v>0</v>
      </c>
      <c r="H78" s="11">
        <f>IF(B78="",0,SUMIF(achats!$D$2:$D$599,DIVERS!B78,achats!$E$2:$E$599))</f>
        <v>0</v>
      </c>
      <c r="I78" s="11">
        <f>IF(B78="",0,SUMIF(ventes!$D$2:$D$563,DIVERS!B78,ventes!$E$2:$E$563))</f>
        <v>0</v>
      </c>
      <c r="J78" s="11">
        <f>C78+IF($B78="",0,SUMIF(achats!$D$2:$D$599,DIVERS!$B78,achats!H$2:H$599))-IF($B78="",0,SUMIF(ventes!$D$2:$D$563,DIVERS!$B78,ventes!H$2:H$563))-SUMIFS('mouvement interne'!$D:$D,'mouvement interne'!$C:$C,DIVERS!B78,'mouvement interne'!$E:$E,1)+SUMIFS('mouvement interne'!$D:$D,'mouvement interne'!$C:$C,DIVERS!B78,'mouvement interne'!$F:$F,1)</f>
        <v>0</v>
      </c>
      <c r="K78" s="11">
        <f>D78+IF($B78="",0,SUMIF(achats!$D$2:$D$599,DIVERS!$B78,achats!I$2:I$599))-IF($B78="",0,SUMIF(ventes!$D$2:$D$563,DIVERS!$B78,ventes!I$2:I$563))-SUMIFS('mouvement interne'!$D:$D,'mouvement interne'!$C:$C,DIVERS!B78,'mouvement interne'!$E:$E,2)+SUMIFS('mouvement interne'!$D:$D,'mouvement interne'!$C:$C,DIVERS!B78,'mouvement interne'!$F:$F,2)</f>
        <v>0</v>
      </c>
      <c r="L78" s="11">
        <f>E78+IF($B78="",0,SUMIF(achats!$D$2:$D$599,DIVERS!$B78,achats!J$2:J$599))-IF($B78="",0,SUMIF(ventes!$D$2:$D$563,DIVERS!$B78,ventes!J$2:J$563))-SUMIFS('mouvement interne'!$D:$D,'mouvement interne'!$C:$C,DIVERS!B78,'mouvement interne'!$E:$E,3)+SUMIFS('mouvement interne'!$D:$D,'mouvement interne'!$C:$C,DIVERS!B78,'mouvement interne'!$F:$F,3)</f>
        <v>0</v>
      </c>
      <c r="M78" s="11">
        <f>F78+IF($B78="",0,SUMIF(achats!$D$2:$D$599,DIVERS!$B78,achats!K$2:K$599))-IF($B78="",0,SUMIF(ventes!$D$2:$D$563,DIVERS!$B78,ventes!K$2:K$563))-SUMIFS('mouvement interne'!$D:$D,'mouvement interne'!$C:$C,DIVERS!B78,'mouvement interne'!$E:$E,4)+SUMIFS('mouvement interne'!$D:$D,'mouvement interne'!$C:$C,DIVERS!B78,'mouvement interne'!$F:$F,4)</f>
        <v>0</v>
      </c>
      <c r="N78" s="11">
        <f t="shared" si="3"/>
        <v>0</v>
      </c>
    </row>
    <row r="79" spans="1:14">
      <c r="A79" s="43"/>
      <c r="B79" s="3" t="str">
        <f>'mes donnees'!Q79</f>
        <v>TNT</v>
      </c>
      <c r="C79" s="7"/>
      <c r="D79" s="7"/>
      <c r="E79" s="7"/>
      <c r="F79" s="7"/>
      <c r="G79" s="11">
        <f t="shared" si="2"/>
        <v>0</v>
      </c>
      <c r="H79" s="11">
        <f>IF(B79="",0,SUMIF(achats!$D$2:$D$599,DIVERS!B79,achats!$E$2:$E$599))</f>
        <v>0</v>
      </c>
      <c r="I79" s="11">
        <f>IF(B79="",0,SUMIF(ventes!$D$2:$D$563,DIVERS!B79,ventes!$E$2:$E$563))</f>
        <v>0</v>
      </c>
      <c r="J79" s="11">
        <f>C79+IF($B79="",0,SUMIF(achats!$D$2:$D$599,DIVERS!$B79,achats!H$2:H$599))-IF($B79="",0,SUMIF(ventes!$D$2:$D$563,DIVERS!$B79,ventes!H$2:H$563))-SUMIFS('mouvement interne'!$D:$D,'mouvement interne'!$C:$C,DIVERS!B79,'mouvement interne'!$E:$E,1)+SUMIFS('mouvement interne'!$D:$D,'mouvement interne'!$C:$C,DIVERS!B79,'mouvement interne'!$F:$F,1)</f>
        <v>0</v>
      </c>
      <c r="K79" s="11">
        <f>D79+IF($B79="",0,SUMIF(achats!$D$2:$D$599,DIVERS!$B79,achats!I$2:I$599))-IF($B79="",0,SUMIF(ventes!$D$2:$D$563,DIVERS!$B79,ventes!I$2:I$563))-SUMIFS('mouvement interne'!$D:$D,'mouvement interne'!$C:$C,DIVERS!B79,'mouvement interne'!$E:$E,2)+SUMIFS('mouvement interne'!$D:$D,'mouvement interne'!$C:$C,DIVERS!B79,'mouvement interne'!$F:$F,2)</f>
        <v>0</v>
      </c>
      <c r="L79" s="11">
        <f>E79+IF($B79="",0,SUMIF(achats!$D$2:$D$599,DIVERS!$B79,achats!J$2:J$599))-IF($B79="",0,SUMIF(ventes!$D$2:$D$563,DIVERS!$B79,ventes!J$2:J$563))-SUMIFS('mouvement interne'!$D:$D,'mouvement interne'!$C:$C,DIVERS!B79,'mouvement interne'!$E:$E,3)+SUMIFS('mouvement interne'!$D:$D,'mouvement interne'!$C:$C,DIVERS!B79,'mouvement interne'!$F:$F,3)</f>
        <v>0</v>
      </c>
      <c r="M79" s="11">
        <f>F79+IF($B79="",0,SUMIF(achats!$D$2:$D$599,DIVERS!$B79,achats!K$2:K$599))-IF($B79="",0,SUMIF(ventes!$D$2:$D$563,DIVERS!$B79,ventes!K$2:K$563))-SUMIFS('mouvement interne'!$D:$D,'mouvement interne'!$C:$C,DIVERS!B79,'mouvement interne'!$E:$E,4)+SUMIFS('mouvement interne'!$D:$D,'mouvement interne'!$C:$C,DIVERS!B79,'mouvement interne'!$F:$F,4)</f>
        <v>0</v>
      </c>
      <c r="N79" s="11">
        <f t="shared" si="3"/>
        <v>0</v>
      </c>
    </row>
    <row r="80" spans="1:14">
      <c r="A80" s="43"/>
      <c r="B80" s="3" t="str">
        <f>'mes donnees'!Q80</f>
        <v>TONNER   ML2010D3</v>
      </c>
      <c r="C80" s="7"/>
      <c r="D80" s="7"/>
      <c r="E80" s="7"/>
      <c r="F80" s="7"/>
      <c r="G80" s="11">
        <f t="shared" si="2"/>
        <v>0</v>
      </c>
      <c r="H80" s="11">
        <f>IF(B80="",0,SUMIF(achats!$D$2:$D$599,DIVERS!B80,achats!$E$2:$E$599))</f>
        <v>0</v>
      </c>
      <c r="I80" s="11">
        <f>IF(B80="",0,SUMIF(ventes!$D$2:$D$563,DIVERS!B80,ventes!$E$2:$E$563))</f>
        <v>0</v>
      </c>
      <c r="J80" s="11">
        <f>C80+IF($B80="",0,SUMIF(achats!$D$2:$D$599,DIVERS!$B80,achats!H$2:H$599))-IF($B80="",0,SUMIF(ventes!$D$2:$D$563,DIVERS!$B80,ventes!H$2:H$563))-SUMIFS('mouvement interne'!$D:$D,'mouvement interne'!$C:$C,DIVERS!B80,'mouvement interne'!$E:$E,1)+SUMIFS('mouvement interne'!$D:$D,'mouvement interne'!$C:$C,DIVERS!B80,'mouvement interne'!$F:$F,1)</f>
        <v>0</v>
      </c>
      <c r="K80" s="11">
        <f>D80+IF($B80="",0,SUMIF(achats!$D$2:$D$599,DIVERS!$B80,achats!I$2:I$599))-IF($B80="",0,SUMIF(ventes!$D$2:$D$563,DIVERS!$B80,ventes!I$2:I$563))-SUMIFS('mouvement interne'!$D:$D,'mouvement interne'!$C:$C,DIVERS!B80,'mouvement interne'!$E:$E,2)+SUMIFS('mouvement interne'!$D:$D,'mouvement interne'!$C:$C,DIVERS!B80,'mouvement interne'!$F:$F,2)</f>
        <v>0</v>
      </c>
      <c r="L80" s="11">
        <f>E80+IF($B80="",0,SUMIF(achats!$D$2:$D$599,DIVERS!$B80,achats!J$2:J$599))-IF($B80="",0,SUMIF(ventes!$D$2:$D$563,DIVERS!$B80,ventes!J$2:J$563))-SUMIFS('mouvement interne'!$D:$D,'mouvement interne'!$C:$C,DIVERS!B80,'mouvement interne'!$E:$E,3)+SUMIFS('mouvement interne'!$D:$D,'mouvement interne'!$C:$C,DIVERS!B80,'mouvement interne'!$F:$F,3)</f>
        <v>0</v>
      </c>
      <c r="M80" s="11">
        <f>F80+IF($B80="",0,SUMIF(achats!$D$2:$D$599,DIVERS!$B80,achats!K$2:K$599))-IF($B80="",0,SUMIF(ventes!$D$2:$D$563,DIVERS!$B80,ventes!K$2:K$563))-SUMIFS('mouvement interne'!$D:$D,'mouvement interne'!$C:$C,DIVERS!B80,'mouvement interne'!$E:$E,4)+SUMIFS('mouvement interne'!$D:$D,'mouvement interne'!$C:$C,DIVERS!B80,'mouvement interne'!$F:$F,4)</f>
        <v>0</v>
      </c>
      <c r="N80" s="11">
        <f t="shared" si="3"/>
        <v>0</v>
      </c>
    </row>
    <row r="81" spans="1:14">
      <c r="A81" s="43"/>
      <c r="B81" s="3" t="str">
        <f>'mes donnees'!Q81</f>
        <v>UA-40EH5000</v>
      </c>
      <c r="C81" s="7"/>
      <c r="D81" s="7"/>
      <c r="E81" s="7"/>
      <c r="F81" s="7"/>
      <c r="G81" s="11">
        <f t="shared" si="2"/>
        <v>0</v>
      </c>
      <c r="H81" s="11">
        <f>IF(B81="",0,SUMIF(achats!$D$2:$D$599,DIVERS!B81,achats!$E$2:$E$599))</f>
        <v>0</v>
      </c>
      <c r="I81" s="11">
        <f>IF(B81="",0,SUMIF(ventes!$D$2:$D$563,DIVERS!B81,ventes!$E$2:$E$563))</f>
        <v>0</v>
      </c>
      <c r="J81" s="11">
        <f>C81+IF($B81="",0,SUMIF(achats!$D$2:$D$599,DIVERS!$B81,achats!H$2:H$599))-IF($B81="",0,SUMIF(ventes!$D$2:$D$563,DIVERS!$B81,ventes!H$2:H$563))-SUMIFS('mouvement interne'!$D:$D,'mouvement interne'!$C:$C,DIVERS!B81,'mouvement interne'!$E:$E,1)+SUMIFS('mouvement interne'!$D:$D,'mouvement interne'!$C:$C,DIVERS!B81,'mouvement interne'!$F:$F,1)</f>
        <v>0</v>
      </c>
      <c r="K81" s="11">
        <f>D81+IF($B81="",0,SUMIF(achats!$D$2:$D$599,DIVERS!$B81,achats!I$2:I$599))-IF($B81="",0,SUMIF(ventes!$D$2:$D$563,DIVERS!$B81,ventes!I$2:I$563))-SUMIFS('mouvement interne'!$D:$D,'mouvement interne'!$C:$C,DIVERS!B81,'mouvement interne'!$E:$E,2)+SUMIFS('mouvement interne'!$D:$D,'mouvement interne'!$C:$C,DIVERS!B81,'mouvement interne'!$F:$F,2)</f>
        <v>0</v>
      </c>
      <c r="L81" s="11">
        <f>E81+IF($B81="",0,SUMIF(achats!$D$2:$D$599,DIVERS!$B81,achats!J$2:J$599))-IF($B81="",0,SUMIF(ventes!$D$2:$D$563,DIVERS!$B81,ventes!J$2:J$563))-SUMIFS('mouvement interne'!$D:$D,'mouvement interne'!$C:$C,DIVERS!B81,'mouvement interne'!$E:$E,3)+SUMIFS('mouvement interne'!$D:$D,'mouvement interne'!$C:$C,DIVERS!B81,'mouvement interne'!$F:$F,3)</f>
        <v>0</v>
      </c>
      <c r="M81" s="11">
        <f>F81+IF($B81="",0,SUMIF(achats!$D$2:$D$599,DIVERS!$B81,achats!K$2:K$599))-IF($B81="",0,SUMIF(ventes!$D$2:$D$563,DIVERS!$B81,ventes!K$2:K$563))-SUMIFS('mouvement interne'!$D:$D,'mouvement interne'!$C:$C,DIVERS!B81,'mouvement interne'!$E:$E,4)+SUMIFS('mouvement interne'!$D:$D,'mouvement interne'!$C:$C,DIVERS!B81,'mouvement interne'!$F:$F,4)</f>
        <v>0</v>
      </c>
      <c r="N81" s="11">
        <f t="shared" si="3"/>
        <v>0</v>
      </c>
    </row>
    <row r="82" spans="1:14">
      <c r="A82" s="43"/>
      <c r="B82" s="3" t="str">
        <f>'mes donnees'!Q82</f>
        <v>UA-40EH5300</v>
      </c>
      <c r="C82" s="7"/>
      <c r="D82" s="7"/>
      <c r="E82" s="7"/>
      <c r="F82" s="7"/>
      <c r="G82" s="11">
        <f t="shared" si="2"/>
        <v>0</v>
      </c>
      <c r="H82" s="11">
        <f>IF(B82="",0,SUMIF(achats!$D$2:$D$599,DIVERS!B82,achats!$E$2:$E$599))</f>
        <v>0</v>
      </c>
      <c r="I82" s="11">
        <f>IF(B82="",0,SUMIF(ventes!$D$2:$D$563,DIVERS!B82,ventes!$E$2:$E$563))</f>
        <v>0</v>
      </c>
      <c r="J82" s="11">
        <f>C82+IF($B82="",0,SUMIF(achats!$D$2:$D$599,DIVERS!$B82,achats!H$2:H$599))-IF($B82="",0,SUMIF(ventes!$D$2:$D$563,DIVERS!$B82,ventes!H$2:H$563))-SUMIFS('mouvement interne'!$D:$D,'mouvement interne'!$C:$C,DIVERS!B82,'mouvement interne'!$E:$E,1)+SUMIFS('mouvement interne'!$D:$D,'mouvement interne'!$C:$C,DIVERS!B82,'mouvement interne'!$F:$F,1)</f>
        <v>0</v>
      </c>
      <c r="K82" s="11">
        <f>D82+IF($B82="",0,SUMIF(achats!$D$2:$D$599,DIVERS!$B82,achats!I$2:I$599))-IF($B82="",0,SUMIF(ventes!$D$2:$D$563,DIVERS!$B82,ventes!I$2:I$563))-SUMIFS('mouvement interne'!$D:$D,'mouvement interne'!$C:$C,DIVERS!B82,'mouvement interne'!$E:$E,2)+SUMIFS('mouvement interne'!$D:$D,'mouvement interne'!$C:$C,DIVERS!B82,'mouvement interne'!$F:$F,2)</f>
        <v>0</v>
      </c>
      <c r="L82" s="11">
        <f>E82+IF($B82="",0,SUMIF(achats!$D$2:$D$599,DIVERS!$B82,achats!J$2:J$599))-IF($B82="",0,SUMIF(ventes!$D$2:$D$563,DIVERS!$B82,ventes!J$2:J$563))-SUMIFS('mouvement interne'!$D:$D,'mouvement interne'!$C:$C,DIVERS!B82,'mouvement interne'!$E:$E,3)+SUMIFS('mouvement interne'!$D:$D,'mouvement interne'!$C:$C,DIVERS!B82,'mouvement interne'!$F:$F,3)</f>
        <v>0</v>
      </c>
      <c r="M82" s="11">
        <f>F82+IF($B82="",0,SUMIF(achats!$D$2:$D$599,DIVERS!$B82,achats!K$2:K$599))-IF($B82="",0,SUMIF(ventes!$D$2:$D$563,DIVERS!$B82,ventes!K$2:K$563))-SUMIFS('mouvement interne'!$D:$D,'mouvement interne'!$C:$C,DIVERS!B82,'mouvement interne'!$E:$E,4)+SUMIFS('mouvement interne'!$D:$D,'mouvement interne'!$C:$C,DIVERS!B82,'mouvement interne'!$F:$F,4)</f>
        <v>0</v>
      </c>
      <c r="N82" s="11">
        <f t="shared" si="3"/>
        <v>0</v>
      </c>
    </row>
    <row r="83" spans="1:14">
      <c r="A83" s="43"/>
      <c r="B83" s="3" t="str">
        <f>'mes donnees'!Q83</f>
        <v>UE 46 ES 6100</v>
      </c>
      <c r="C83" s="7"/>
      <c r="D83" s="7"/>
      <c r="E83" s="7"/>
      <c r="F83" s="7"/>
      <c r="G83" s="11">
        <f t="shared" si="2"/>
        <v>0</v>
      </c>
      <c r="H83" s="11">
        <f>IF(B83="",0,SUMIF(achats!$D$2:$D$599,DIVERS!B83,achats!$E$2:$E$599))</f>
        <v>0</v>
      </c>
      <c r="I83" s="11">
        <f>IF(B83="",0,SUMIF(ventes!$D$2:$D$563,DIVERS!B83,ventes!$E$2:$E$563))</f>
        <v>0</v>
      </c>
      <c r="J83" s="11">
        <f>C83+IF($B83="",0,SUMIF(achats!$D$2:$D$599,DIVERS!$B83,achats!H$2:H$599))-IF($B83="",0,SUMIF(ventes!$D$2:$D$563,DIVERS!$B83,ventes!H$2:H$563))-SUMIFS('mouvement interne'!$D:$D,'mouvement interne'!$C:$C,DIVERS!B83,'mouvement interne'!$E:$E,1)+SUMIFS('mouvement interne'!$D:$D,'mouvement interne'!$C:$C,DIVERS!B83,'mouvement interne'!$F:$F,1)</f>
        <v>0</v>
      </c>
      <c r="K83" s="11">
        <f>D83+IF($B83="",0,SUMIF(achats!$D$2:$D$599,DIVERS!$B83,achats!I$2:I$599))-IF($B83="",0,SUMIF(ventes!$D$2:$D$563,DIVERS!$B83,ventes!I$2:I$563))-SUMIFS('mouvement interne'!$D:$D,'mouvement interne'!$C:$C,DIVERS!B83,'mouvement interne'!$E:$E,2)+SUMIFS('mouvement interne'!$D:$D,'mouvement interne'!$C:$C,DIVERS!B83,'mouvement interne'!$F:$F,2)</f>
        <v>0</v>
      </c>
      <c r="L83" s="11">
        <f>E83+IF($B83="",0,SUMIF(achats!$D$2:$D$599,DIVERS!$B83,achats!J$2:J$599))-IF($B83="",0,SUMIF(ventes!$D$2:$D$563,DIVERS!$B83,ventes!J$2:J$563))-SUMIFS('mouvement interne'!$D:$D,'mouvement interne'!$C:$C,DIVERS!B83,'mouvement interne'!$E:$E,3)+SUMIFS('mouvement interne'!$D:$D,'mouvement interne'!$C:$C,DIVERS!B83,'mouvement interne'!$F:$F,3)</f>
        <v>0</v>
      </c>
      <c r="M83" s="11">
        <f>F83+IF($B83="",0,SUMIF(achats!$D$2:$D$599,DIVERS!$B83,achats!K$2:K$599))-IF($B83="",0,SUMIF(ventes!$D$2:$D$563,DIVERS!$B83,ventes!K$2:K$563))-SUMIFS('mouvement interne'!$D:$D,'mouvement interne'!$C:$C,DIVERS!B83,'mouvement interne'!$E:$E,4)+SUMIFS('mouvement interne'!$D:$D,'mouvement interne'!$C:$C,DIVERS!B83,'mouvement interne'!$F:$F,4)</f>
        <v>0</v>
      </c>
      <c r="N83" s="11">
        <f t="shared" si="3"/>
        <v>0</v>
      </c>
    </row>
    <row r="84" spans="1:14">
      <c r="A84" s="43"/>
      <c r="B84" s="3" t="str">
        <f>'mes donnees'!Q84</f>
        <v>UE 65 ES 8000</v>
      </c>
      <c r="C84" s="7"/>
      <c r="D84" s="7"/>
      <c r="E84" s="7"/>
      <c r="F84" s="7"/>
      <c r="G84" s="11">
        <f t="shared" si="2"/>
        <v>0</v>
      </c>
      <c r="H84" s="11">
        <f>IF(B84="",0,SUMIF(achats!$D$2:$D$599,DIVERS!B84,achats!$E$2:$E$599))</f>
        <v>0</v>
      </c>
      <c r="I84" s="11">
        <f>IF(B84="",0,SUMIF(ventes!$D$2:$D$563,DIVERS!B84,ventes!$E$2:$E$563))</f>
        <v>0</v>
      </c>
      <c r="J84" s="11">
        <f>C84+IF($B84="",0,SUMIF(achats!$D$2:$D$599,DIVERS!$B84,achats!H$2:H$599))-IF($B84="",0,SUMIF(ventes!$D$2:$D$563,DIVERS!$B84,ventes!H$2:H$563))-SUMIFS('mouvement interne'!$D:$D,'mouvement interne'!$C:$C,DIVERS!B84,'mouvement interne'!$E:$E,1)+SUMIFS('mouvement interne'!$D:$D,'mouvement interne'!$C:$C,DIVERS!B84,'mouvement interne'!$F:$F,1)</f>
        <v>0</v>
      </c>
      <c r="K84" s="11">
        <f>D84+IF($B84="",0,SUMIF(achats!$D$2:$D$599,DIVERS!$B84,achats!I$2:I$599))-IF($B84="",0,SUMIF(ventes!$D$2:$D$563,DIVERS!$B84,ventes!I$2:I$563))-SUMIFS('mouvement interne'!$D:$D,'mouvement interne'!$C:$C,DIVERS!B84,'mouvement interne'!$E:$E,2)+SUMIFS('mouvement interne'!$D:$D,'mouvement interne'!$C:$C,DIVERS!B84,'mouvement interne'!$F:$F,2)</f>
        <v>0</v>
      </c>
      <c r="L84" s="11">
        <f>E84+IF($B84="",0,SUMIF(achats!$D$2:$D$599,DIVERS!$B84,achats!J$2:J$599))-IF($B84="",0,SUMIF(ventes!$D$2:$D$563,DIVERS!$B84,ventes!J$2:J$563))-SUMIFS('mouvement interne'!$D:$D,'mouvement interne'!$C:$C,DIVERS!B84,'mouvement interne'!$E:$E,3)+SUMIFS('mouvement interne'!$D:$D,'mouvement interne'!$C:$C,DIVERS!B84,'mouvement interne'!$F:$F,3)</f>
        <v>0</v>
      </c>
      <c r="M84" s="11">
        <f>F84+IF($B84="",0,SUMIF(achats!$D$2:$D$599,DIVERS!$B84,achats!K$2:K$599))-IF($B84="",0,SUMIF(ventes!$D$2:$D$563,DIVERS!$B84,ventes!K$2:K$563))-SUMIFS('mouvement interne'!$D:$D,'mouvement interne'!$C:$C,DIVERS!B84,'mouvement interne'!$E:$E,4)+SUMIFS('mouvement interne'!$D:$D,'mouvement interne'!$C:$C,DIVERS!B84,'mouvement interne'!$F:$F,4)</f>
        <v>0</v>
      </c>
      <c r="N84" s="11">
        <f t="shared" si="3"/>
        <v>0</v>
      </c>
    </row>
    <row r="85" spans="1:14">
      <c r="A85" s="43"/>
      <c r="B85" s="3" t="str">
        <f>'mes donnees'!Q85</f>
        <v>UE-32EH4000</v>
      </c>
      <c r="C85" s="7"/>
      <c r="D85" s="7"/>
      <c r="E85" s="7"/>
      <c r="F85" s="7"/>
      <c r="G85" s="11">
        <f t="shared" si="2"/>
        <v>0</v>
      </c>
      <c r="H85" s="11">
        <f>IF(B85="",0,SUMIF(achats!$D$2:$D$599,DIVERS!B85,achats!$E$2:$E$599))</f>
        <v>0</v>
      </c>
      <c r="I85" s="11">
        <f>IF(B85="",0,SUMIF(ventes!$D$2:$D$563,DIVERS!B85,ventes!$E$2:$E$563))</f>
        <v>0</v>
      </c>
      <c r="J85" s="11">
        <f>C85+IF($B85="",0,SUMIF(achats!$D$2:$D$599,DIVERS!$B85,achats!H$2:H$599))-IF($B85="",0,SUMIF(ventes!$D$2:$D$563,DIVERS!$B85,ventes!H$2:H$563))-SUMIFS('mouvement interne'!$D:$D,'mouvement interne'!$C:$C,DIVERS!B85,'mouvement interne'!$E:$E,1)+SUMIFS('mouvement interne'!$D:$D,'mouvement interne'!$C:$C,DIVERS!B85,'mouvement interne'!$F:$F,1)</f>
        <v>0</v>
      </c>
      <c r="K85" s="11">
        <f>D85+IF($B85="",0,SUMIF(achats!$D$2:$D$599,DIVERS!$B85,achats!I$2:I$599))-IF($B85="",0,SUMIF(ventes!$D$2:$D$563,DIVERS!$B85,ventes!I$2:I$563))-SUMIFS('mouvement interne'!$D:$D,'mouvement interne'!$C:$C,DIVERS!B85,'mouvement interne'!$E:$E,2)+SUMIFS('mouvement interne'!$D:$D,'mouvement interne'!$C:$C,DIVERS!B85,'mouvement interne'!$F:$F,2)</f>
        <v>0</v>
      </c>
      <c r="L85" s="11">
        <f>E85+IF($B85="",0,SUMIF(achats!$D$2:$D$599,DIVERS!$B85,achats!J$2:J$599))-IF($B85="",0,SUMIF(ventes!$D$2:$D$563,DIVERS!$B85,ventes!J$2:J$563))-SUMIFS('mouvement interne'!$D:$D,'mouvement interne'!$C:$C,DIVERS!B85,'mouvement interne'!$E:$E,3)+SUMIFS('mouvement interne'!$D:$D,'mouvement interne'!$C:$C,DIVERS!B85,'mouvement interne'!$F:$F,3)</f>
        <v>0</v>
      </c>
      <c r="M85" s="11">
        <f>F85+IF($B85="",0,SUMIF(achats!$D$2:$D$599,DIVERS!$B85,achats!K$2:K$599))-IF($B85="",0,SUMIF(ventes!$D$2:$D$563,DIVERS!$B85,ventes!K$2:K$563))-SUMIFS('mouvement interne'!$D:$D,'mouvement interne'!$C:$C,DIVERS!B85,'mouvement interne'!$E:$E,4)+SUMIFS('mouvement interne'!$D:$D,'mouvement interne'!$C:$C,DIVERS!B85,'mouvement interne'!$F:$F,4)</f>
        <v>0</v>
      </c>
      <c r="N85" s="11">
        <f t="shared" si="3"/>
        <v>0</v>
      </c>
    </row>
    <row r="86" spans="1:14">
      <c r="A86" s="43"/>
      <c r="B86" s="3" t="str">
        <f>'mes donnees'!Q86</f>
        <v>UE-32EH420</v>
      </c>
      <c r="C86" s="7"/>
      <c r="D86" s="7"/>
      <c r="E86" s="7"/>
      <c r="F86" s="7"/>
      <c r="G86" s="11">
        <f t="shared" si="2"/>
        <v>0</v>
      </c>
      <c r="H86" s="11">
        <f>IF(B86="",0,SUMIF(achats!$D$2:$D$599,DIVERS!B86,achats!$E$2:$E$599))</f>
        <v>0</v>
      </c>
      <c r="I86" s="11">
        <f>IF(B86="",0,SUMIF(ventes!$D$2:$D$563,DIVERS!B86,ventes!$E$2:$E$563))</f>
        <v>0</v>
      </c>
      <c r="J86" s="11">
        <f>C86+IF($B86="",0,SUMIF(achats!$D$2:$D$599,DIVERS!$B86,achats!H$2:H$599))-IF($B86="",0,SUMIF(ventes!$D$2:$D$563,DIVERS!$B86,ventes!H$2:H$563))-SUMIFS('mouvement interne'!$D:$D,'mouvement interne'!$C:$C,DIVERS!B86,'mouvement interne'!$E:$E,1)+SUMIFS('mouvement interne'!$D:$D,'mouvement interne'!$C:$C,DIVERS!B86,'mouvement interne'!$F:$F,1)</f>
        <v>0</v>
      </c>
      <c r="K86" s="11">
        <f>D86+IF($B86="",0,SUMIF(achats!$D$2:$D$599,DIVERS!$B86,achats!I$2:I$599))-IF($B86="",0,SUMIF(ventes!$D$2:$D$563,DIVERS!$B86,ventes!I$2:I$563))-SUMIFS('mouvement interne'!$D:$D,'mouvement interne'!$C:$C,DIVERS!B86,'mouvement interne'!$E:$E,2)+SUMIFS('mouvement interne'!$D:$D,'mouvement interne'!$C:$C,DIVERS!B86,'mouvement interne'!$F:$F,2)</f>
        <v>0</v>
      </c>
      <c r="L86" s="11">
        <f>E86+IF($B86="",0,SUMIF(achats!$D$2:$D$599,DIVERS!$B86,achats!J$2:J$599))-IF($B86="",0,SUMIF(ventes!$D$2:$D$563,DIVERS!$B86,ventes!J$2:J$563))-SUMIFS('mouvement interne'!$D:$D,'mouvement interne'!$C:$C,DIVERS!B86,'mouvement interne'!$E:$E,3)+SUMIFS('mouvement interne'!$D:$D,'mouvement interne'!$C:$C,DIVERS!B86,'mouvement interne'!$F:$F,3)</f>
        <v>0</v>
      </c>
      <c r="M86" s="11">
        <f>F86+IF($B86="",0,SUMIF(achats!$D$2:$D$599,DIVERS!$B86,achats!K$2:K$599))-IF($B86="",0,SUMIF(ventes!$D$2:$D$563,DIVERS!$B86,ventes!K$2:K$563))-SUMIFS('mouvement interne'!$D:$D,'mouvement interne'!$C:$C,DIVERS!B86,'mouvement interne'!$E:$E,4)+SUMIFS('mouvement interne'!$D:$D,'mouvement interne'!$C:$C,DIVERS!B86,'mouvement interne'!$F:$F,4)</f>
        <v>0</v>
      </c>
      <c r="N86" s="11">
        <f t="shared" si="3"/>
        <v>0</v>
      </c>
    </row>
    <row r="87" spans="1:14">
      <c r="A87" s="43"/>
      <c r="B87" s="3" t="str">
        <f>'mes donnees'!Q87</f>
        <v>UE-55ES8000</v>
      </c>
      <c r="C87" s="7"/>
      <c r="D87" s="7"/>
      <c r="E87" s="7"/>
      <c r="F87" s="7"/>
      <c r="G87" s="11">
        <f t="shared" si="2"/>
        <v>0</v>
      </c>
      <c r="H87" s="11">
        <f>IF(B87="",0,SUMIF(achats!$D$2:$D$599,DIVERS!B87,achats!$E$2:$E$599))</f>
        <v>0</v>
      </c>
      <c r="I87" s="11">
        <f>IF(B87="",0,SUMIF(ventes!$D$2:$D$563,DIVERS!B87,ventes!$E$2:$E$563))</f>
        <v>0</v>
      </c>
      <c r="J87" s="11">
        <f>C87+IF($B87="",0,SUMIF(achats!$D$2:$D$599,DIVERS!$B87,achats!H$2:H$599))-IF($B87="",0,SUMIF(ventes!$D$2:$D$563,DIVERS!$B87,ventes!H$2:H$563))-SUMIFS('mouvement interne'!$D:$D,'mouvement interne'!$C:$C,DIVERS!B87,'mouvement interne'!$E:$E,1)+SUMIFS('mouvement interne'!$D:$D,'mouvement interne'!$C:$C,DIVERS!B87,'mouvement interne'!$F:$F,1)</f>
        <v>0</v>
      </c>
      <c r="K87" s="11">
        <f>D87+IF($B87="",0,SUMIF(achats!$D$2:$D$599,DIVERS!$B87,achats!I$2:I$599))-IF($B87="",0,SUMIF(ventes!$D$2:$D$563,DIVERS!$B87,ventes!I$2:I$563))-SUMIFS('mouvement interne'!$D:$D,'mouvement interne'!$C:$C,DIVERS!B87,'mouvement interne'!$E:$E,2)+SUMIFS('mouvement interne'!$D:$D,'mouvement interne'!$C:$C,DIVERS!B87,'mouvement interne'!$F:$F,2)</f>
        <v>0</v>
      </c>
      <c r="L87" s="11">
        <f>E87+IF($B87="",0,SUMIF(achats!$D$2:$D$599,DIVERS!$B87,achats!J$2:J$599))-IF($B87="",0,SUMIF(ventes!$D$2:$D$563,DIVERS!$B87,ventes!J$2:J$563))-SUMIFS('mouvement interne'!$D:$D,'mouvement interne'!$C:$C,DIVERS!B87,'mouvement interne'!$E:$E,3)+SUMIFS('mouvement interne'!$D:$D,'mouvement interne'!$C:$C,DIVERS!B87,'mouvement interne'!$F:$F,3)</f>
        <v>0</v>
      </c>
      <c r="M87" s="11">
        <f>F87+IF($B87="",0,SUMIF(achats!$D$2:$D$599,DIVERS!$B87,achats!K$2:K$599))-IF($B87="",0,SUMIF(ventes!$D$2:$D$563,DIVERS!$B87,ventes!K$2:K$563))-SUMIFS('mouvement interne'!$D:$D,'mouvement interne'!$C:$C,DIVERS!B87,'mouvement interne'!$E:$E,4)+SUMIFS('mouvement interne'!$D:$D,'mouvement interne'!$C:$C,DIVERS!B87,'mouvement interne'!$F:$F,4)</f>
        <v>0</v>
      </c>
      <c r="N87" s="11">
        <f t="shared" si="3"/>
        <v>0</v>
      </c>
    </row>
    <row r="88" spans="1:14">
      <c r="B88" s="3" t="str">
        <f>'mes donnees'!Q88</f>
        <v>WERLESS  EURO CLASS</v>
      </c>
      <c r="C88" s="7"/>
      <c r="D88" s="7"/>
      <c r="E88" s="7"/>
      <c r="F88" s="7"/>
      <c r="G88" s="11">
        <f t="shared" si="2"/>
        <v>0</v>
      </c>
      <c r="H88" s="11">
        <f>IF(B88="",0,SUMIF(achats!$D$2:$D$599,DIVERS!B88,achats!$E$2:$E$599))</f>
        <v>0</v>
      </c>
      <c r="I88" s="11">
        <f>IF(B88="",0,SUMIF(ventes!$D$2:$D$563,DIVERS!B88,ventes!$E$2:$E$563))</f>
        <v>0</v>
      </c>
      <c r="J88" s="11">
        <f>C88+IF($B88="",0,SUMIF(achats!$D$2:$D$599,DIVERS!$B88,achats!H$2:H$599))-IF($B88="",0,SUMIF(ventes!$D$2:$D$563,DIVERS!$B88,ventes!H$2:H$563))-SUMIFS('mouvement interne'!$D:$D,'mouvement interne'!$C:$C,DIVERS!B88,'mouvement interne'!$E:$E,1)+SUMIFS('mouvement interne'!$D:$D,'mouvement interne'!$C:$C,DIVERS!B88,'mouvement interne'!$F:$F,1)</f>
        <v>0</v>
      </c>
      <c r="K88" s="11">
        <f>D88+IF($B88="",0,SUMIF(achats!$D$2:$D$599,DIVERS!$B88,achats!I$2:I$599))-IF($B88="",0,SUMIF(ventes!$D$2:$D$563,DIVERS!$B88,ventes!I$2:I$563))-SUMIFS('mouvement interne'!$D:$D,'mouvement interne'!$C:$C,DIVERS!B88,'mouvement interne'!$E:$E,2)+SUMIFS('mouvement interne'!$D:$D,'mouvement interne'!$C:$C,DIVERS!B88,'mouvement interne'!$F:$F,2)</f>
        <v>0</v>
      </c>
      <c r="L88" s="11">
        <f>E88+IF($B88="",0,SUMIF(achats!$D$2:$D$599,DIVERS!$B88,achats!J$2:J$599))-IF($B88="",0,SUMIF(ventes!$D$2:$D$563,DIVERS!$B88,ventes!J$2:J$563))-SUMIFS('mouvement interne'!$D:$D,'mouvement interne'!$C:$C,DIVERS!B88,'mouvement interne'!$E:$E,3)+SUMIFS('mouvement interne'!$D:$D,'mouvement interne'!$C:$C,DIVERS!B88,'mouvement interne'!$F:$F,3)</f>
        <v>0</v>
      </c>
      <c r="M88" s="11">
        <f>F88+IF($B88="",0,SUMIF(achats!$D$2:$D$599,DIVERS!$B88,achats!K$2:K$599))-IF($B88="",0,SUMIF(ventes!$D$2:$D$563,DIVERS!$B88,ventes!K$2:K$563))-SUMIFS('mouvement interne'!$D:$D,'mouvement interne'!$C:$C,DIVERS!B88,'mouvement interne'!$E:$E,4)+SUMIFS('mouvement interne'!$D:$D,'mouvement interne'!$C:$C,DIVERS!B88,'mouvement interne'!$F:$F,4)</f>
        <v>0</v>
      </c>
      <c r="N88" s="11">
        <f t="shared" si="3"/>
        <v>0</v>
      </c>
    </row>
    <row r="89" spans="1:14">
      <c r="B89" s="3" t="str">
        <f>'mes donnees'!Q89</f>
        <v>WIFI</v>
      </c>
      <c r="C89" s="7"/>
      <c r="D89" s="7"/>
      <c r="E89" s="7"/>
      <c r="F89" s="7"/>
      <c r="G89" s="11">
        <f t="shared" si="2"/>
        <v>0</v>
      </c>
      <c r="H89" s="11">
        <f>IF(B89="",0,SUMIF(achats!$D$2:$D$599,DIVERS!B89,achats!$E$2:$E$599))</f>
        <v>0</v>
      </c>
      <c r="I89" s="11">
        <f>IF(B89="",0,SUMIF(ventes!$D$2:$D$563,DIVERS!B89,ventes!$E$2:$E$563))</f>
        <v>0</v>
      </c>
      <c r="J89" s="11">
        <f>C89+IF($B89="",0,SUMIF(achats!$D$2:$D$599,DIVERS!$B89,achats!H$2:H$599))-IF($B89="",0,SUMIF(ventes!$D$2:$D$563,DIVERS!$B89,ventes!H$2:H$563))-SUMIFS('mouvement interne'!$D:$D,'mouvement interne'!$C:$C,DIVERS!B89,'mouvement interne'!$E:$E,1)+SUMIFS('mouvement interne'!$D:$D,'mouvement interne'!$C:$C,DIVERS!B89,'mouvement interne'!$F:$F,1)</f>
        <v>0</v>
      </c>
      <c r="K89" s="11">
        <f>D89+IF($B89="",0,SUMIF(achats!$D$2:$D$599,DIVERS!$B89,achats!I$2:I$599))-IF($B89="",0,SUMIF(ventes!$D$2:$D$563,DIVERS!$B89,ventes!I$2:I$563))-SUMIFS('mouvement interne'!$D:$D,'mouvement interne'!$C:$C,DIVERS!B89,'mouvement interne'!$E:$E,2)+SUMIFS('mouvement interne'!$D:$D,'mouvement interne'!$C:$C,DIVERS!B89,'mouvement interne'!$F:$F,2)</f>
        <v>0</v>
      </c>
      <c r="L89" s="11">
        <f>E89+IF($B89="",0,SUMIF(achats!$D$2:$D$599,DIVERS!$B89,achats!J$2:J$599))-IF($B89="",0,SUMIF(ventes!$D$2:$D$563,DIVERS!$B89,ventes!J$2:J$563))-SUMIFS('mouvement interne'!$D:$D,'mouvement interne'!$C:$C,DIVERS!B89,'mouvement interne'!$E:$E,3)+SUMIFS('mouvement interne'!$D:$D,'mouvement interne'!$C:$C,DIVERS!B89,'mouvement interne'!$F:$F,3)</f>
        <v>0</v>
      </c>
      <c r="M89" s="11">
        <f>F89+IF($B89="",0,SUMIF(achats!$D$2:$D$599,DIVERS!$B89,achats!K$2:K$599))-IF($B89="",0,SUMIF(ventes!$D$2:$D$563,DIVERS!$B89,ventes!K$2:K$563))-SUMIFS('mouvement interne'!$D:$D,'mouvement interne'!$C:$C,DIVERS!B89,'mouvement interne'!$E:$E,4)+SUMIFS('mouvement interne'!$D:$D,'mouvement interne'!$C:$C,DIVERS!B89,'mouvement interne'!$F:$F,4)</f>
        <v>0</v>
      </c>
      <c r="N89" s="11">
        <f t="shared" si="3"/>
        <v>0</v>
      </c>
    </row>
    <row r="90" spans="1:14">
      <c r="A90" s="43"/>
      <c r="B90" s="96">
        <f>'mes donnees'!Q90</f>
        <v>0</v>
      </c>
      <c r="C90" s="57"/>
      <c r="D90" s="57"/>
      <c r="E90" s="57"/>
      <c r="F90" s="57"/>
      <c r="G90" s="63">
        <f>SUM(C90:F90)</f>
        <v>0</v>
      </c>
      <c r="H90" s="63">
        <f>IF(B90="",0,SUMIF(achats!$D$2:$D$599,DIVERS!B90,achats!$E$2:$E$599))</f>
        <v>0</v>
      </c>
      <c r="I90" s="63">
        <f>IF(B90="",0,SUMIF(ventes!$D$2:$D$563,DIVERS!B90,ventes!$E$2:$E$563))</f>
        <v>0</v>
      </c>
      <c r="J90" s="63">
        <f>C90+IF($B90="",0,SUMIF(achats!$D$2:$D$599,DIVERS!$B90,achats!H$2:H$599))-IF($B90="",0,SUMIF(ventes!$D$2:$D$563,DIVERS!$B90,ventes!H$2:H$563))-SUMIFS('mouvement interne'!$D:$D,'mouvement interne'!$C:$C,DIVERS!B90,'mouvement interne'!$E:$E,1)+SUMIFS('mouvement interne'!$D:$D,'mouvement interne'!$C:$C,DIVERS!B90,'mouvement interne'!$F:$F,1)</f>
        <v>0</v>
      </c>
      <c r="K90" s="63">
        <f>D90+IF($B90="",0,SUMIF(achats!$D$2:$D$599,DIVERS!$B90,achats!I$2:I$599))-IF($B90="",0,SUMIF(ventes!$D$2:$D$563,DIVERS!$B90,ventes!I$2:I$563))-SUMIFS('mouvement interne'!$D:$D,'mouvement interne'!$C:$C,DIVERS!B90,'mouvement interne'!$E:$E,2)+SUMIFS('mouvement interne'!$D:$D,'mouvement interne'!$C:$C,DIVERS!B90,'mouvement interne'!$F:$F,2)</f>
        <v>0</v>
      </c>
      <c r="L90" s="63">
        <f>E90+IF($B90="",0,SUMIF(achats!$D$2:$D$599,DIVERS!$B90,achats!J$2:J$599))-IF($B90="",0,SUMIF(ventes!$D$2:$D$563,DIVERS!$B90,ventes!J$2:J$563))-SUMIFS('mouvement interne'!$D:$D,'mouvement interne'!$C:$C,DIVERS!B90,'mouvement interne'!$E:$E,3)+SUMIFS('mouvement interne'!$D:$D,'mouvement interne'!$C:$C,DIVERS!B90,'mouvement interne'!$F:$F,3)</f>
        <v>0</v>
      </c>
      <c r="M90" s="63">
        <f>F90+IF($B90="",0,SUMIF(achats!$D$2:$D$599,DIVERS!$B90,achats!K$2:K$599))-IF($B90="",0,SUMIF(ventes!$D$2:$D$563,DIVERS!$B90,ventes!K$2:K$563))-SUMIFS('mouvement interne'!$D:$D,'mouvement interne'!$C:$C,DIVERS!B90,'mouvement interne'!$E:$E,4)+SUMIFS('mouvement interne'!$D:$D,'mouvement interne'!$C:$C,DIVERS!B90,'mouvement interne'!$F:$F,4)</f>
        <v>0</v>
      </c>
      <c r="N90" s="63">
        <f>SUM(J90:M90)</f>
        <v>0</v>
      </c>
    </row>
  </sheetData>
  <conditionalFormatting sqref="I2:I90">
    <cfRule type="expression" dxfId="121" priority="5">
      <formula>I2=0</formula>
    </cfRule>
  </conditionalFormatting>
  <conditionalFormatting sqref="B2:B90">
    <cfRule type="duplicateValues" dxfId="120" priority="7"/>
  </conditionalFormatting>
  <conditionalFormatting sqref="J2:N90">
    <cfRule type="cellIs" dxfId="119" priority="1" operator="lessThan">
      <formula>0</formula>
    </cfRule>
    <cfRule type="cellIs" dxfId="11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O29"/>
  <sheetViews>
    <sheetView topLeftCell="F1" workbookViewId="0">
      <selection activeCell="B1" sqref="B1:N1"/>
    </sheetView>
  </sheetViews>
  <sheetFormatPr baseColWidth="10" defaultRowHeight="15"/>
  <cols>
    <col min="1" max="1" width="13.28515625" style="43" customWidth="1"/>
    <col min="2" max="2" width="16.140625" bestFit="1" customWidth="1"/>
    <col min="3" max="3" width="19.85546875" bestFit="1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>
      <c r="A1" s="44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B2" s="3" t="str">
        <f>'mes donnees'!L2</f>
        <v>EA-PCC 09U20N</v>
      </c>
      <c r="C2" s="4"/>
      <c r="D2" s="1"/>
      <c r="E2" s="1"/>
      <c r="F2" s="1"/>
      <c r="G2" s="11">
        <f>SUM(C2:F2)</f>
        <v>0</v>
      </c>
      <c r="H2" s="11">
        <f>IF(B2="",0,SUMIF(achats!$D$2:$D$599,CAMERASetPCetIMPRIM!B2,achats!$E$2:$E$599))</f>
        <v>0</v>
      </c>
      <c r="I2" s="11">
        <f>IF(B2="",0,SUMIF(ventes!$D$2:$D$563,CAMERASetPCetIMPRIM!B2,ventes!$E$2:$E$563))</f>
        <v>0</v>
      </c>
      <c r="J2" s="11">
        <f>C2+IF($B2="",0,SUMIF(achats!$D$2:$D$599,CAMERASetPCetIMPRIM!$B2,achats!H$2:H$599))-IF($B2="",0,SUMIF(ventes!$D$2:$D$563,CAMERASetPCetIMPRIM!$B2,ventes!H$2:H$563))-SUMIFS('mouvement interne'!$D:$D,'mouvement interne'!$C:$C,CAMERASetPCetIMPRIM!B2,'mouvement interne'!$E:$E,1)+SUMIFS('mouvement interne'!$D:$D,'mouvement interne'!$C:$C,CAMERASetPCetIMPRIM!B2,'mouvement interne'!$F:$F,1)</f>
        <v>0</v>
      </c>
      <c r="K2" s="11">
        <f>D2+IF($B2="",0,SUMIF(achats!$D$2:$D$599,CAMERASetPCetIMPRIM!$B2,achats!I$2:I$599))-IF($B2="",0,SUMIF(ventes!$D$2:$D$563,CAMERASetPCetIMPRIM!$B2,ventes!I$2:I$563))-SUMIFS('mouvement interne'!$D:$D,'mouvement interne'!$C:$C,CAMERASetPCetIMPRIM!B2,'mouvement interne'!$E:$E,2)+SUMIFS('mouvement interne'!$D:$D,'mouvement interne'!$C:$C,CAMERASetPCetIMPRIM!B2,'mouvement interne'!$F:$F,2)</f>
        <v>0</v>
      </c>
      <c r="L2" s="11">
        <f>E2+IF($B2="",0,SUMIF(achats!$D$2:$D$599,CAMERASetPCetIMPRIM!$B2,achats!J$2:J$599))-IF($B2="",0,SUMIF(ventes!$D$2:$D$563,CAMERASetPCetIMPRIM!$B2,ventes!J$2:J$563))-SUMIFS('mouvement interne'!$D:$D,'mouvement interne'!$C:$C,CAMERASetPCetIMPRIM!B2,'mouvement interne'!$E:$E,3)+SUMIFS('mouvement interne'!$D:$D,'mouvement interne'!$C:$C,CAMERASetPCetIMPRIM!B2,'mouvement interne'!$F:$F,3)</f>
        <v>0</v>
      </c>
      <c r="M2" s="11">
        <f>F2+IF($B2="",0,SUMIF(achats!$D$2:$D$599,CAMERASetPCetIMPRIM!$B2,achats!K$2:K$599))-IF($B2="",0,SUMIF(ventes!$D$2:$D$563,CAMERASetPCetIMPRIM!$B2,ventes!K$2:K$563))-SUMIFS('mouvement interne'!$D:$D,'mouvement interne'!$C:$C,CAMERASetPCetIMPRIM!B2,'mouvement interne'!$E:$E,4)+SUMIFS('mouvement interne'!$D:$D,'mouvement interne'!$C:$C,CAMERASetPCetIMPRIM!B2,'mouvement interne'!$F:$F,4)</f>
        <v>0</v>
      </c>
      <c r="N2" s="11">
        <f>SUM(J2:M2)</f>
        <v>0</v>
      </c>
    </row>
    <row r="3" spans="1:15">
      <c r="B3" s="3" t="str">
        <f>'mes donnees'!L3</f>
        <v>EA-PMCO2G /WW</v>
      </c>
      <c r="C3" s="4"/>
      <c r="D3" s="1"/>
      <c r="E3" s="1"/>
      <c r="F3" s="1"/>
      <c r="G3" s="11">
        <f t="shared" ref="G3:G28" si="0">SUM(C3:F3)</f>
        <v>0</v>
      </c>
      <c r="H3" s="11">
        <f>IF(B3="",0,SUMIF(achats!$D$2:$D$599,CAMERASetPCetIMPRIM!B3,achats!$E$2:$E$599))</f>
        <v>0</v>
      </c>
      <c r="I3" s="11">
        <f>IF(B3="",0,SUMIF(ventes!$D$2:$D$563,CAMERASetPCetIMPRIM!B3,ventes!$E$2:$E$563))</f>
        <v>0</v>
      </c>
      <c r="J3" s="11">
        <f>C3+IF($B3="",0,SUMIF(achats!$D$2:$D$599,CAMERASetPCetIMPRIM!$B3,achats!H$2:H$599))-IF($B3="",0,SUMIF(ventes!$D$2:$D$563,CAMERASetPCetIMPRIM!$B3,ventes!H$2:H$563))-SUMIFS('mouvement interne'!$D:$D,'mouvement interne'!$C:$C,CAMERASetPCetIMPRIM!B3,'mouvement interne'!$E:$E,1)+SUMIFS('mouvement interne'!$D:$D,'mouvement interne'!$C:$C,CAMERASetPCetIMPRIM!B3,'mouvement interne'!$F:$F,1)</f>
        <v>0</v>
      </c>
      <c r="K3" s="11">
        <f>D3+IF($B3="",0,SUMIF(achats!$D$2:$D$599,CAMERASetPCetIMPRIM!$B3,achats!I$2:I$599))-IF($B3="",0,SUMIF(ventes!$D$2:$D$563,CAMERASetPCetIMPRIM!$B3,ventes!I$2:I$563))-SUMIFS('mouvement interne'!$D:$D,'mouvement interne'!$C:$C,CAMERASetPCetIMPRIM!B3,'mouvement interne'!$E:$E,2)+SUMIFS('mouvement interne'!$D:$D,'mouvement interne'!$C:$C,CAMERASetPCetIMPRIM!B3,'mouvement interne'!$F:$F,2)</f>
        <v>0</v>
      </c>
      <c r="L3" s="11">
        <f>E3+IF($B3="",0,SUMIF(achats!$D$2:$D$599,CAMERASetPCetIMPRIM!$B3,achats!J$2:J$599))-IF($B3="",0,SUMIF(ventes!$D$2:$D$563,CAMERASetPCetIMPRIM!$B3,ventes!J$2:J$563))-SUMIFS('mouvement interne'!$D:$D,'mouvement interne'!$C:$C,CAMERASetPCetIMPRIM!B3,'mouvement interne'!$E:$E,3)+SUMIFS('mouvement interne'!$D:$D,'mouvement interne'!$C:$C,CAMERASetPCetIMPRIM!B3,'mouvement interne'!$F:$F,3)</f>
        <v>0</v>
      </c>
      <c r="M3" s="11">
        <f>F3+IF($B3="",0,SUMIF(achats!$D$2:$D$599,CAMERASetPCetIMPRIM!$B3,achats!K$2:K$599))-IF($B3="",0,SUMIF(ventes!$D$2:$D$563,CAMERASetPCetIMPRIM!$B3,ventes!K$2:K$563))-SUMIFS('mouvement interne'!$D:$D,'mouvement interne'!$C:$C,CAMERASetPCetIMPRIM!B3,'mouvement interne'!$E:$E,4)+SUMIFS('mouvement interne'!$D:$D,'mouvement interne'!$C:$C,CAMERASetPCetIMPRIM!B3,'mouvement interne'!$F:$F,4)</f>
        <v>0</v>
      </c>
      <c r="N3" s="11">
        <f t="shared" ref="N3:N28" si="1">SUM(J3:M3)</f>
        <v>0</v>
      </c>
    </row>
    <row r="4" spans="1:15">
      <c r="B4" s="3" t="str">
        <f>'mes donnees'!L4</f>
        <v>EA-PMSDO2G /M-S</v>
      </c>
      <c r="C4" s="4"/>
      <c r="D4" s="1"/>
      <c r="E4" s="1"/>
      <c r="F4" s="1"/>
      <c r="G4" s="11">
        <f t="shared" si="0"/>
        <v>0</v>
      </c>
      <c r="H4" s="11">
        <f>IF(B4="",0,SUMIF(achats!$D$2:$D$599,CAMERASetPCetIMPRIM!B4,achats!$E$2:$E$599))</f>
        <v>0</v>
      </c>
      <c r="I4" s="11">
        <f>IF(B4="",0,SUMIF(ventes!$D$2:$D$563,CAMERASetPCetIMPRIM!B4,ventes!$E$2:$E$563))</f>
        <v>0</v>
      </c>
      <c r="J4" s="11">
        <f>C4+IF($B4="",0,SUMIF(achats!$D$2:$D$599,CAMERASetPCetIMPRIM!$B4,achats!H$2:H$599))-IF($B4="",0,SUMIF(ventes!$D$2:$D$563,CAMERASetPCetIMPRIM!$B4,ventes!H$2:H$563))-SUMIFS('mouvement interne'!$D:$D,'mouvement interne'!$C:$C,CAMERASetPCetIMPRIM!B4,'mouvement interne'!$E:$E,1)+SUMIFS('mouvement interne'!$D:$D,'mouvement interne'!$C:$C,CAMERASetPCetIMPRIM!B4,'mouvement interne'!$F:$F,1)</f>
        <v>0</v>
      </c>
      <c r="K4" s="11">
        <f>D4+IF($B4="",0,SUMIF(achats!$D$2:$D$599,CAMERASetPCetIMPRIM!$B4,achats!I$2:I$599))-IF($B4="",0,SUMIF(ventes!$D$2:$D$563,CAMERASetPCetIMPRIM!$B4,ventes!I$2:I$563))-SUMIFS('mouvement interne'!$D:$D,'mouvement interne'!$C:$C,CAMERASetPCetIMPRIM!B4,'mouvement interne'!$E:$E,2)+SUMIFS('mouvement interne'!$D:$D,'mouvement interne'!$C:$C,CAMERASetPCetIMPRIM!B4,'mouvement interne'!$F:$F,2)</f>
        <v>0</v>
      </c>
      <c r="L4" s="11">
        <f>E4+IF($B4="",0,SUMIF(achats!$D$2:$D$599,CAMERASetPCetIMPRIM!$B4,achats!J$2:J$599))-IF($B4="",0,SUMIF(ventes!$D$2:$D$563,CAMERASetPCetIMPRIM!$B4,ventes!J$2:J$563))-SUMIFS('mouvement interne'!$D:$D,'mouvement interne'!$C:$C,CAMERASetPCetIMPRIM!B4,'mouvement interne'!$E:$E,3)+SUMIFS('mouvement interne'!$D:$D,'mouvement interne'!$C:$C,CAMERASetPCetIMPRIM!B4,'mouvement interne'!$F:$F,3)</f>
        <v>0</v>
      </c>
      <c r="M4" s="11">
        <f>F4+IF($B4="",0,SUMIF(achats!$D$2:$D$599,CAMERASetPCetIMPRIM!$B4,achats!K$2:K$599))-IF($B4="",0,SUMIF(ventes!$D$2:$D$563,CAMERASetPCetIMPRIM!$B4,ventes!K$2:K$563))-SUMIFS('mouvement interne'!$D:$D,'mouvement interne'!$C:$C,CAMERASetPCetIMPRIM!B4,'mouvement interne'!$E:$E,4)+SUMIFS('mouvement interne'!$D:$D,'mouvement interne'!$C:$C,CAMERASetPCetIMPRIM!B4,'mouvement interne'!$F:$F,4)</f>
        <v>0</v>
      </c>
      <c r="N4" s="11">
        <f t="shared" si="1"/>
        <v>0</v>
      </c>
    </row>
    <row r="5" spans="1:15">
      <c r="B5" s="3" t="str">
        <f>'mes donnees'!L5</f>
        <v>EC-DV150 FDD</v>
      </c>
      <c r="C5" s="36">
        <v>1</v>
      </c>
      <c r="D5" s="1"/>
      <c r="E5" s="1"/>
      <c r="F5" s="1"/>
      <c r="G5" s="11">
        <f t="shared" si="0"/>
        <v>1</v>
      </c>
      <c r="H5" s="11">
        <f>IF(B5="",0,SUMIF(achats!$D$2:$D$599,CAMERASetPCetIMPRIM!B5,achats!$E$2:$E$599))</f>
        <v>0</v>
      </c>
      <c r="I5" s="11">
        <f>IF(B5="",0,SUMIF(ventes!$D$2:$D$563,CAMERASetPCetIMPRIM!B5,ventes!$E$2:$E$563))</f>
        <v>0</v>
      </c>
      <c r="J5" s="11">
        <f>C5+IF($B5="",0,SUMIF(achats!$D$2:$D$599,CAMERASetPCetIMPRIM!$B5,achats!H$2:H$599))-IF($B5="",0,SUMIF(ventes!$D$2:$D$563,CAMERASetPCetIMPRIM!$B5,ventes!H$2:H$563))-SUMIFS('mouvement interne'!$D:$D,'mouvement interne'!$C:$C,CAMERASetPCetIMPRIM!B5,'mouvement interne'!$E:$E,1)+SUMIFS('mouvement interne'!$D:$D,'mouvement interne'!$C:$C,CAMERASetPCetIMPRIM!B5,'mouvement interne'!$F:$F,1)</f>
        <v>1</v>
      </c>
      <c r="K5" s="11">
        <f>D5+IF($B5="",0,SUMIF(achats!$D$2:$D$599,CAMERASetPCetIMPRIM!$B5,achats!I$2:I$599))-IF($B5="",0,SUMIF(ventes!$D$2:$D$563,CAMERASetPCetIMPRIM!$B5,ventes!I$2:I$563))-SUMIFS('mouvement interne'!$D:$D,'mouvement interne'!$C:$C,CAMERASetPCetIMPRIM!B5,'mouvement interne'!$E:$E,2)+SUMIFS('mouvement interne'!$D:$D,'mouvement interne'!$C:$C,CAMERASetPCetIMPRIM!B5,'mouvement interne'!$F:$F,2)</f>
        <v>0</v>
      </c>
      <c r="L5" s="11">
        <f>E5+IF($B5="",0,SUMIF(achats!$D$2:$D$599,CAMERASetPCetIMPRIM!$B5,achats!J$2:J$599))-IF($B5="",0,SUMIF(ventes!$D$2:$D$563,CAMERASetPCetIMPRIM!$B5,ventes!J$2:J$563))-SUMIFS('mouvement interne'!$D:$D,'mouvement interne'!$C:$C,CAMERASetPCetIMPRIM!B5,'mouvement interne'!$E:$E,3)+SUMIFS('mouvement interne'!$D:$D,'mouvement interne'!$C:$C,CAMERASetPCetIMPRIM!B5,'mouvement interne'!$F:$F,3)</f>
        <v>0</v>
      </c>
      <c r="M5" s="11">
        <f>F5+IF($B5="",0,SUMIF(achats!$D$2:$D$599,CAMERASetPCetIMPRIM!$B5,achats!K$2:K$599))-IF($B5="",0,SUMIF(ventes!$D$2:$D$563,CAMERASetPCetIMPRIM!$B5,ventes!K$2:K$563))-SUMIFS('mouvement interne'!$D:$D,'mouvement interne'!$C:$C,CAMERASetPCetIMPRIM!B5,'mouvement interne'!$E:$E,4)+SUMIFS('mouvement interne'!$D:$D,'mouvement interne'!$C:$C,CAMERASetPCetIMPRIM!B5,'mouvement interne'!$F:$F,4)</f>
        <v>0</v>
      </c>
      <c r="N5" s="11">
        <f t="shared" si="1"/>
        <v>1</v>
      </c>
    </row>
    <row r="6" spans="1:15">
      <c r="B6" s="3" t="str">
        <f>'mes donnees'!L6</f>
        <v>EC-ES70</v>
      </c>
      <c r="C6" s="4"/>
      <c r="D6" s="1"/>
      <c r="E6" s="1"/>
      <c r="F6" s="1"/>
      <c r="G6" s="11">
        <f t="shared" si="0"/>
        <v>0</v>
      </c>
      <c r="H6" s="11">
        <f>IF(B6="",0,SUMIF(achats!$D$2:$D$599,CAMERASetPCetIMPRIM!B6,achats!$E$2:$E$599))</f>
        <v>0</v>
      </c>
      <c r="I6" s="11">
        <f>IF(B6="",0,SUMIF(ventes!$D$2:$D$563,CAMERASetPCetIMPRIM!B6,ventes!$E$2:$E$563))</f>
        <v>0</v>
      </c>
      <c r="J6" s="11">
        <f>C6+IF($B6="",0,SUMIF(achats!$D$2:$D$599,CAMERASetPCetIMPRIM!$B6,achats!H$2:H$599))-IF($B6="",0,SUMIF(ventes!$D$2:$D$563,CAMERASetPCetIMPRIM!$B6,ventes!H$2:H$563))-SUMIFS('mouvement interne'!$D:$D,'mouvement interne'!$C:$C,CAMERASetPCetIMPRIM!B6,'mouvement interne'!$E:$E,1)+SUMIFS('mouvement interne'!$D:$D,'mouvement interne'!$C:$C,CAMERASetPCetIMPRIM!B6,'mouvement interne'!$F:$F,1)</f>
        <v>0</v>
      </c>
      <c r="K6" s="11">
        <f>D6+IF($B6="",0,SUMIF(achats!$D$2:$D$599,CAMERASetPCetIMPRIM!$B6,achats!I$2:I$599))-IF($B6="",0,SUMIF(ventes!$D$2:$D$563,CAMERASetPCetIMPRIM!$B6,ventes!I$2:I$563))-SUMIFS('mouvement interne'!$D:$D,'mouvement interne'!$C:$C,CAMERASetPCetIMPRIM!B6,'mouvement interne'!$E:$E,2)+SUMIFS('mouvement interne'!$D:$D,'mouvement interne'!$C:$C,CAMERASetPCetIMPRIM!B6,'mouvement interne'!$F:$F,2)</f>
        <v>0</v>
      </c>
      <c r="L6" s="11">
        <f>E6+IF($B6="",0,SUMIF(achats!$D$2:$D$599,CAMERASetPCetIMPRIM!$B6,achats!J$2:J$599))-IF($B6="",0,SUMIF(ventes!$D$2:$D$563,CAMERASetPCetIMPRIM!$B6,ventes!J$2:J$563))-SUMIFS('mouvement interne'!$D:$D,'mouvement interne'!$C:$C,CAMERASetPCetIMPRIM!B6,'mouvement interne'!$E:$E,3)+SUMIFS('mouvement interne'!$D:$D,'mouvement interne'!$C:$C,CAMERASetPCetIMPRIM!B6,'mouvement interne'!$F:$F,3)</f>
        <v>0</v>
      </c>
      <c r="M6" s="11">
        <f>F6+IF($B6="",0,SUMIF(achats!$D$2:$D$599,CAMERASetPCetIMPRIM!$B6,achats!K$2:K$599))-IF($B6="",0,SUMIF(ventes!$D$2:$D$563,CAMERASetPCetIMPRIM!$B6,ventes!K$2:K$563))-SUMIFS('mouvement interne'!$D:$D,'mouvement interne'!$C:$C,CAMERASetPCetIMPRIM!B6,'mouvement interne'!$E:$E,4)+SUMIFS('mouvement interne'!$D:$D,'mouvement interne'!$C:$C,CAMERASetPCetIMPRIM!B6,'mouvement interne'!$F:$F,4)</f>
        <v>0</v>
      </c>
      <c r="N6" s="11">
        <f t="shared" si="1"/>
        <v>0</v>
      </c>
    </row>
    <row r="7" spans="1:15">
      <c r="B7" s="3" t="str">
        <f>'mes donnees'!L7</f>
        <v>EC-ES95 ZZDD</v>
      </c>
      <c r="C7" s="36">
        <v>2</v>
      </c>
      <c r="D7" s="1"/>
      <c r="E7" s="1"/>
      <c r="F7" s="1"/>
      <c r="G7" s="11">
        <f t="shared" si="0"/>
        <v>2</v>
      </c>
      <c r="H7" s="11">
        <f>IF(B7="",0,SUMIF(achats!$D$2:$D$599,CAMERASetPCetIMPRIM!B7,achats!$E$2:$E$599))</f>
        <v>0</v>
      </c>
      <c r="I7" s="11">
        <f>IF(B7="",0,SUMIF(ventes!$D$2:$D$563,CAMERASetPCetIMPRIM!B7,ventes!$E$2:$E$563))</f>
        <v>0</v>
      </c>
      <c r="J7" s="11">
        <f>C7+IF($B7="",0,SUMIF(achats!$D$2:$D$599,CAMERASetPCetIMPRIM!$B7,achats!H$2:H$599))-IF($B7="",0,SUMIF(ventes!$D$2:$D$563,CAMERASetPCetIMPRIM!$B7,ventes!H$2:H$563))-SUMIFS('mouvement interne'!$D:$D,'mouvement interne'!$C:$C,CAMERASetPCetIMPRIM!B7,'mouvement interne'!$E:$E,1)+SUMIFS('mouvement interne'!$D:$D,'mouvement interne'!$C:$C,CAMERASetPCetIMPRIM!B7,'mouvement interne'!$F:$F,1)</f>
        <v>2</v>
      </c>
      <c r="K7" s="11">
        <f>D7+IF($B7="",0,SUMIF(achats!$D$2:$D$599,CAMERASetPCetIMPRIM!$B7,achats!I$2:I$599))-IF($B7="",0,SUMIF(ventes!$D$2:$D$563,CAMERASetPCetIMPRIM!$B7,ventes!I$2:I$563))-SUMIFS('mouvement interne'!$D:$D,'mouvement interne'!$C:$C,CAMERASetPCetIMPRIM!B7,'mouvement interne'!$E:$E,2)+SUMIFS('mouvement interne'!$D:$D,'mouvement interne'!$C:$C,CAMERASetPCetIMPRIM!B7,'mouvement interne'!$F:$F,2)</f>
        <v>0</v>
      </c>
      <c r="L7" s="11">
        <f>E7+IF($B7="",0,SUMIF(achats!$D$2:$D$599,CAMERASetPCetIMPRIM!$B7,achats!J$2:J$599))-IF($B7="",0,SUMIF(ventes!$D$2:$D$563,CAMERASetPCetIMPRIM!$B7,ventes!J$2:J$563))-SUMIFS('mouvement interne'!$D:$D,'mouvement interne'!$C:$C,CAMERASetPCetIMPRIM!B7,'mouvement interne'!$E:$E,3)+SUMIFS('mouvement interne'!$D:$D,'mouvement interne'!$C:$C,CAMERASetPCetIMPRIM!B7,'mouvement interne'!$F:$F,3)</f>
        <v>0</v>
      </c>
      <c r="M7" s="11">
        <f>F7+IF($B7="",0,SUMIF(achats!$D$2:$D$599,CAMERASetPCetIMPRIM!$B7,achats!K$2:K$599))-IF($B7="",0,SUMIF(ventes!$D$2:$D$563,CAMERASetPCetIMPRIM!$B7,ventes!K$2:K$563))-SUMIFS('mouvement interne'!$D:$D,'mouvement interne'!$C:$C,CAMERASetPCetIMPRIM!B7,'mouvement interne'!$E:$E,4)+SUMIFS('mouvement interne'!$D:$D,'mouvement interne'!$C:$C,CAMERASetPCetIMPRIM!B7,'mouvement interne'!$F:$F,4)</f>
        <v>0</v>
      </c>
      <c r="N7" s="11">
        <f t="shared" si="1"/>
        <v>2</v>
      </c>
    </row>
    <row r="8" spans="1:15">
      <c r="B8" s="3" t="str">
        <f>'mes donnees'!L8</f>
        <v>EC-PL55</v>
      </c>
      <c r="C8" s="4"/>
      <c r="D8" s="1"/>
      <c r="E8" s="1"/>
      <c r="F8" s="1"/>
      <c r="G8" s="11">
        <f t="shared" si="0"/>
        <v>0</v>
      </c>
      <c r="H8" s="11">
        <f>IF(B8="",0,SUMIF(achats!$D$2:$D$599,CAMERASetPCetIMPRIM!B8,achats!$E$2:$E$599))</f>
        <v>0</v>
      </c>
      <c r="I8" s="11">
        <f>IF(B8="",0,SUMIF(ventes!$D$2:$D$563,CAMERASetPCetIMPRIM!B8,ventes!$E$2:$E$563))</f>
        <v>0</v>
      </c>
      <c r="J8" s="11">
        <f>C8+IF($B8="",0,SUMIF(achats!$D$2:$D$599,CAMERASetPCetIMPRIM!$B8,achats!H$2:H$599))-IF($B8="",0,SUMIF(ventes!$D$2:$D$563,CAMERASetPCetIMPRIM!$B8,ventes!H$2:H$563))-SUMIFS('mouvement interne'!$D:$D,'mouvement interne'!$C:$C,CAMERASetPCetIMPRIM!B8,'mouvement interne'!$E:$E,1)+SUMIFS('mouvement interne'!$D:$D,'mouvement interne'!$C:$C,CAMERASetPCetIMPRIM!B8,'mouvement interne'!$F:$F,1)</f>
        <v>0</v>
      </c>
      <c r="K8" s="11">
        <f>D8+IF($B8="",0,SUMIF(achats!$D$2:$D$599,CAMERASetPCetIMPRIM!$B8,achats!I$2:I$599))-IF($B8="",0,SUMIF(ventes!$D$2:$D$563,CAMERASetPCetIMPRIM!$B8,ventes!I$2:I$563))-SUMIFS('mouvement interne'!$D:$D,'mouvement interne'!$C:$C,CAMERASetPCetIMPRIM!B8,'mouvement interne'!$E:$E,2)+SUMIFS('mouvement interne'!$D:$D,'mouvement interne'!$C:$C,CAMERASetPCetIMPRIM!B8,'mouvement interne'!$F:$F,2)</f>
        <v>0</v>
      </c>
      <c r="L8" s="11">
        <f>E8+IF($B8="",0,SUMIF(achats!$D$2:$D$599,CAMERASetPCetIMPRIM!$B8,achats!J$2:J$599))-IF($B8="",0,SUMIF(ventes!$D$2:$D$563,CAMERASetPCetIMPRIM!$B8,ventes!J$2:J$563))-SUMIFS('mouvement interne'!$D:$D,'mouvement interne'!$C:$C,CAMERASetPCetIMPRIM!B8,'mouvement interne'!$E:$E,3)+SUMIFS('mouvement interne'!$D:$D,'mouvement interne'!$C:$C,CAMERASetPCetIMPRIM!B8,'mouvement interne'!$F:$F,3)</f>
        <v>0</v>
      </c>
      <c r="M8" s="11">
        <f>F8+IF($B8="",0,SUMIF(achats!$D$2:$D$599,CAMERASetPCetIMPRIM!$B8,achats!K$2:K$599))-IF($B8="",0,SUMIF(ventes!$D$2:$D$563,CAMERASetPCetIMPRIM!$B8,ventes!K$2:K$563))-SUMIFS('mouvement interne'!$D:$D,'mouvement interne'!$C:$C,CAMERASetPCetIMPRIM!B8,'mouvement interne'!$E:$E,4)+SUMIFS('mouvement interne'!$D:$D,'mouvement interne'!$C:$C,CAMERASetPCetIMPRIM!B8,'mouvement interne'!$F:$F,4)</f>
        <v>0</v>
      </c>
      <c r="N8" s="11">
        <f t="shared" si="1"/>
        <v>0</v>
      </c>
    </row>
    <row r="9" spans="1:15">
      <c r="B9" s="3" t="str">
        <f>'mes donnees'!L9</f>
        <v>EC-ST550 ZDPGME</v>
      </c>
      <c r="C9" s="4"/>
      <c r="D9" s="1"/>
      <c r="E9" s="1"/>
      <c r="F9" s="1"/>
      <c r="G9" s="11">
        <f t="shared" si="0"/>
        <v>0</v>
      </c>
      <c r="H9" s="11">
        <f>IF(B9="",0,SUMIF(achats!$D$2:$D$599,CAMERASetPCetIMPRIM!B9,achats!$E$2:$E$599))</f>
        <v>0</v>
      </c>
      <c r="I9" s="11">
        <f>IF(B9="",0,SUMIF(ventes!$D$2:$D$563,CAMERASetPCetIMPRIM!B9,ventes!$E$2:$E$563))</f>
        <v>0</v>
      </c>
      <c r="J9" s="11">
        <f>C9+IF($B9="",0,SUMIF(achats!$D$2:$D$599,CAMERASetPCetIMPRIM!$B9,achats!H$2:H$599))-IF($B9="",0,SUMIF(ventes!$D$2:$D$563,CAMERASetPCetIMPRIM!$B9,ventes!H$2:H$563))-SUMIFS('mouvement interne'!$D:$D,'mouvement interne'!$C:$C,CAMERASetPCetIMPRIM!B9,'mouvement interne'!$E:$E,1)+SUMIFS('mouvement interne'!$D:$D,'mouvement interne'!$C:$C,CAMERASetPCetIMPRIM!B9,'mouvement interne'!$F:$F,1)</f>
        <v>0</v>
      </c>
      <c r="K9" s="11">
        <f>D9+IF($B9="",0,SUMIF(achats!$D$2:$D$599,CAMERASetPCetIMPRIM!$B9,achats!I$2:I$599))-IF($B9="",0,SUMIF(ventes!$D$2:$D$563,CAMERASetPCetIMPRIM!$B9,ventes!I$2:I$563))-SUMIFS('mouvement interne'!$D:$D,'mouvement interne'!$C:$C,CAMERASetPCetIMPRIM!B9,'mouvement interne'!$E:$E,2)+SUMIFS('mouvement interne'!$D:$D,'mouvement interne'!$C:$C,CAMERASetPCetIMPRIM!B9,'mouvement interne'!$F:$F,2)</f>
        <v>0</v>
      </c>
      <c r="L9" s="11">
        <f>E9+IF($B9="",0,SUMIF(achats!$D$2:$D$599,CAMERASetPCetIMPRIM!$B9,achats!J$2:J$599))-IF($B9="",0,SUMIF(ventes!$D$2:$D$563,CAMERASetPCetIMPRIM!$B9,ventes!J$2:J$563))-SUMIFS('mouvement interne'!$D:$D,'mouvement interne'!$C:$C,CAMERASetPCetIMPRIM!B9,'mouvement interne'!$E:$E,3)+SUMIFS('mouvement interne'!$D:$D,'mouvement interne'!$C:$C,CAMERASetPCetIMPRIM!B9,'mouvement interne'!$F:$F,3)</f>
        <v>0</v>
      </c>
      <c r="M9" s="11">
        <f>F9+IF($B9="",0,SUMIF(achats!$D$2:$D$599,CAMERASetPCetIMPRIM!$B9,achats!K$2:K$599))-IF($B9="",0,SUMIF(ventes!$D$2:$D$563,CAMERASetPCetIMPRIM!$B9,ventes!K$2:K$563))-SUMIFS('mouvement interne'!$D:$D,'mouvement interne'!$C:$C,CAMERASetPCetIMPRIM!B9,'mouvement interne'!$E:$E,4)+SUMIFS('mouvement interne'!$D:$D,'mouvement interne'!$C:$C,CAMERASetPCetIMPRIM!B9,'mouvement interne'!$F:$F,4)</f>
        <v>0</v>
      </c>
      <c r="N9" s="11">
        <f t="shared" si="1"/>
        <v>0</v>
      </c>
    </row>
    <row r="10" spans="1:15">
      <c r="A10" s="45"/>
      <c r="B10" s="3" t="str">
        <f>'mes donnees'!L10</f>
        <v>EC-ST72 ZZDD</v>
      </c>
      <c r="C10" s="36">
        <v>1</v>
      </c>
      <c r="D10" s="1"/>
      <c r="E10" s="1"/>
      <c r="F10" s="1"/>
      <c r="G10" s="11">
        <f t="shared" si="0"/>
        <v>1</v>
      </c>
      <c r="H10" s="11">
        <f>IF(B10="",0,SUMIF(achats!$D$2:$D$599,CAMERASetPCetIMPRIM!B10,achats!$E$2:$E$599))</f>
        <v>0</v>
      </c>
      <c r="I10" s="11">
        <f>IF(B10="",0,SUMIF(ventes!$D$2:$D$563,CAMERASetPCetIMPRIM!B10,ventes!$E$2:$E$563))</f>
        <v>0</v>
      </c>
      <c r="J10" s="11">
        <f>C10+IF($B10="",0,SUMIF(achats!$D$2:$D$599,CAMERASetPCetIMPRIM!$B10,achats!H$2:H$599))-IF($B10="",0,SUMIF(ventes!$D$2:$D$563,CAMERASetPCetIMPRIM!$B10,ventes!H$2:H$563))-SUMIFS('mouvement interne'!$D:$D,'mouvement interne'!$C:$C,CAMERASetPCetIMPRIM!B10,'mouvement interne'!$E:$E,1)+SUMIFS('mouvement interne'!$D:$D,'mouvement interne'!$C:$C,CAMERASetPCetIMPRIM!B10,'mouvement interne'!$F:$F,1)</f>
        <v>1</v>
      </c>
      <c r="K10" s="11">
        <f>D10+IF($B10="",0,SUMIF(achats!$D$2:$D$599,CAMERASetPCetIMPRIM!$B10,achats!I$2:I$599))-IF($B10="",0,SUMIF(ventes!$D$2:$D$563,CAMERASetPCetIMPRIM!$B10,ventes!I$2:I$563))-SUMIFS('mouvement interne'!$D:$D,'mouvement interne'!$C:$C,CAMERASetPCetIMPRIM!B10,'mouvement interne'!$E:$E,2)+SUMIFS('mouvement interne'!$D:$D,'mouvement interne'!$C:$C,CAMERASetPCetIMPRIM!B10,'mouvement interne'!$F:$F,2)</f>
        <v>0</v>
      </c>
      <c r="L10" s="11">
        <f>E10+IF($B10="",0,SUMIF(achats!$D$2:$D$599,CAMERASetPCetIMPRIM!$B10,achats!J$2:J$599))-IF($B10="",0,SUMIF(ventes!$D$2:$D$563,CAMERASetPCetIMPRIM!$B10,ventes!J$2:J$563))-SUMIFS('mouvement interne'!$D:$D,'mouvement interne'!$C:$C,CAMERASetPCetIMPRIM!B10,'mouvement interne'!$E:$E,3)+SUMIFS('mouvement interne'!$D:$D,'mouvement interne'!$C:$C,CAMERASetPCetIMPRIM!B10,'mouvement interne'!$F:$F,3)</f>
        <v>0</v>
      </c>
      <c r="M10" s="11">
        <f>F10+IF($B10="",0,SUMIF(achats!$D$2:$D$599,CAMERASetPCetIMPRIM!$B10,achats!K$2:K$599))-IF($B10="",0,SUMIF(ventes!$D$2:$D$563,CAMERASetPCetIMPRIM!$B10,ventes!K$2:K$563))-SUMIFS('mouvement interne'!$D:$D,'mouvement interne'!$C:$C,CAMERASetPCetIMPRIM!B10,'mouvement interne'!$E:$E,4)+SUMIFS('mouvement interne'!$D:$D,'mouvement interne'!$C:$C,CAMERASetPCetIMPRIM!B10,'mouvement interne'!$F:$F,4)</f>
        <v>0</v>
      </c>
      <c r="N10" s="11">
        <f t="shared" si="1"/>
        <v>1</v>
      </c>
    </row>
    <row r="11" spans="1:15">
      <c r="A11" s="45"/>
      <c r="B11" s="3" t="str">
        <f>'mes donnees'!L11</f>
        <v>EC-WB200 FDD</v>
      </c>
      <c r="C11" s="36">
        <v>2</v>
      </c>
      <c r="D11" s="1"/>
      <c r="E11" s="1"/>
      <c r="F11" s="1"/>
      <c r="G11" s="11">
        <f t="shared" si="0"/>
        <v>2</v>
      </c>
      <c r="H11" s="11">
        <f>IF(B11="",0,SUMIF(achats!$D$2:$D$599,CAMERASetPCetIMPRIM!B11,achats!$E$2:$E$599))</f>
        <v>0</v>
      </c>
      <c r="I11" s="11">
        <f>IF(B11="",0,SUMIF(ventes!$D$2:$D$563,CAMERASetPCetIMPRIM!B11,ventes!$E$2:$E$563))</f>
        <v>0</v>
      </c>
      <c r="J11" s="11">
        <f>C11+IF($B11="",0,SUMIF(achats!$D$2:$D$599,CAMERASetPCetIMPRIM!$B11,achats!H$2:H$599))-IF($B11="",0,SUMIF(ventes!$D$2:$D$563,CAMERASetPCetIMPRIM!$B11,ventes!H$2:H$563))-SUMIFS('mouvement interne'!$D:$D,'mouvement interne'!$C:$C,CAMERASetPCetIMPRIM!B11,'mouvement interne'!$E:$E,1)+SUMIFS('mouvement interne'!$D:$D,'mouvement interne'!$C:$C,CAMERASetPCetIMPRIM!B11,'mouvement interne'!$F:$F,1)</f>
        <v>2</v>
      </c>
      <c r="K11" s="11">
        <f>D11+IF($B11="",0,SUMIF(achats!$D$2:$D$599,CAMERASetPCetIMPRIM!$B11,achats!I$2:I$599))-IF($B11="",0,SUMIF(ventes!$D$2:$D$563,CAMERASetPCetIMPRIM!$B11,ventes!I$2:I$563))-SUMIFS('mouvement interne'!$D:$D,'mouvement interne'!$C:$C,CAMERASetPCetIMPRIM!B11,'mouvement interne'!$E:$E,2)+SUMIFS('mouvement interne'!$D:$D,'mouvement interne'!$C:$C,CAMERASetPCetIMPRIM!B11,'mouvement interne'!$F:$F,2)</f>
        <v>0</v>
      </c>
      <c r="L11" s="11">
        <f>E11+IF($B11="",0,SUMIF(achats!$D$2:$D$599,CAMERASetPCetIMPRIM!$B11,achats!J$2:J$599))-IF($B11="",0,SUMIF(ventes!$D$2:$D$563,CAMERASetPCetIMPRIM!$B11,ventes!J$2:J$563))-SUMIFS('mouvement interne'!$D:$D,'mouvement interne'!$C:$C,CAMERASetPCetIMPRIM!B11,'mouvement interne'!$E:$E,3)+SUMIFS('mouvement interne'!$D:$D,'mouvement interne'!$C:$C,CAMERASetPCetIMPRIM!B11,'mouvement interne'!$F:$F,3)</f>
        <v>0</v>
      </c>
      <c r="M11" s="11">
        <f>F11+IF($B11="",0,SUMIF(achats!$D$2:$D$599,CAMERASetPCetIMPRIM!$B11,achats!K$2:K$599))-IF($B11="",0,SUMIF(ventes!$D$2:$D$563,CAMERASetPCetIMPRIM!$B11,ventes!K$2:K$563))-SUMIFS('mouvement interne'!$D:$D,'mouvement interne'!$C:$C,CAMERASetPCetIMPRIM!B11,'mouvement interne'!$E:$E,4)+SUMIFS('mouvement interne'!$D:$D,'mouvement interne'!$C:$C,CAMERASetPCetIMPRIM!B11,'mouvement interne'!$F:$F,4)</f>
        <v>0</v>
      </c>
      <c r="N11" s="11">
        <f t="shared" si="1"/>
        <v>2</v>
      </c>
    </row>
    <row r="12" spans="1:15">
      <c r="A12" s="45"/>
      <c r="B12" s="3" t="str">
        <f>'mes donnees'!L12</f>
        <v>EK-GC100</v>
      </c>
      <c r="C12" s="4"/>
      <c r="D12" s="1"/>
      <c r="E12" s="1"/>
      <c r="F12" s="1"/>
      <c r="G12" s="11">
        <f t="shared" si="0"/>
        <v>0</v>
      </c>
      <c r="H12" s="11">
        <f>IF(B12="",0,SUMIF(achats!$D$2:$D$599,CAMERASetPCetIMPRIM!B12,achats!$E$2:$E$599))</f>
        <v>0</v>
      </c>
      <c r="I12" s="11">
        <f>IF(B12="",0,SUMIF(ventes!$D$2:$D$563,CAMERASetPCetIMPRIM!B12,ventes!$E$2:$E$563))</f>
        <v>0</v>
      </c>
      <c r="J12" s="11">
        <f>C12+IF($B12="",0,SUMIF(achats!$D$2:$D$599,CAMERASetPCetIMPRIM!$B12,achats!H$2:H$599))-IF($B12="",0,SUMIF(ventes!$D$2:$D$563,CAMERASetPCetIMPRIM!$B12,ventes!H$2:H$563))-SUMIFS('mouvement interne'!$D:$D,'mouvement interne'!$C:$C,CAMERASetPCetIMPRIM!B12,'mouvement interne'!$E:$E,1)+SUMIFS('mouvement interne'!$D:$D,'mouvement interne'!$C:$C,CAMERASetPCetIMPRIM!B12,'mouvement interne'!$F:$F,1)</f>
        <v>0</v>
      </c>
      <c r="K12" s="11">
        <f>D12+IF($B12="",0,SUMIF(achats!$D$2:$D$599,CAMERASetPCetIMPRIM!$B12,achats!I$2:I$599))-IF($B12="",0,SUMIF(ventes!$D$2:$D$563,CAMERASetPCetIMPRIM!$B12,ventes!I$2:I$563))-SUMIFS('mouvement interne'!$D:$D,'mouvement interne'!$C:$C,CAMERASetPCetIMPRIM!B12,'mouvement interne'!$E:$E,2)+SUMIFS('mouvement interne'!$D:$D,'mouvement interne'!$C:$C,CAMERASetPCetIMPRIM!B12,'mouvement interne'!$F:$F,2)</f>
        <v>0</v>
      </c>
      <c r="L12" s="11">
        <f>E12+IF($B12="",0,SUMIF(achats!$D$2:$D$599,CAMERASetPCetIMPRIM!$B12,achats!J$2:J$599))-IF($B12="",0,SUMIF(ventes!$D$2:$D$563,CAMERASetPCetIMPRIM!$B12,ventes!J$2:J$563))-SUMIFS('mouvement interne'!$D:$D,'mouvement interne'!$C:$C,CAMERASetPCetIMPRIM!B12,'mouvement interne'!$E:$E,3)+SUMIFS('mouvement interne'!$D:$D,'mouvement interne'!$C:$C,CAMERASetPCetIMPRIM!B12,'mouvement interne'!$F:$F,3)</f>
        <v>0</v>
      </c>
      <c r="M12" s="11">
        <f>F12+IF($B12="",0,SUMIF(achats!$D$2:$D$599,CAMERASetPCetIMPRIM!$B12,achats!K$2:K$599))-IF($B12="",0,SUMIF(ventes!$D$2:$D$563,CAMERASetPCetIMPRIM!$B12,ventes!K$2:K$563))-SUMIFS('mouvement interne'!$D:$D,'mouvement interne'!$C:$C,CAMERASetPCetIMPRIM!B12,'mouvement interne'!$E:$E,4)+SUMIFS('mouvement interne'!$D:$D,'mouvement interne'!$C:$C,CAMERASetPCetIMPRIM!B12,'mouvement interne'!$F:$F,4)</f>
        <v>0</v>
      </c>
      <c r="N12" s="11">
        <f t="shared" si="1"/>
        <v>0</v>
      </c>
    </row>
    <row r="13" spans="1:15">
      <c r="A13" s="45"/>
      <c r="B13" s="3" t="str">
        <f>'mes donnees'!L13</f>
        <v>EV-NX1000 DAB</v>
      </c>
      <c r="C13" s="36">
        <v>2</v>
      </c>
      <c r="D13" s="1"/>
      <c r="E13" s="1"/>
      <c r="F13" s="1"/>
      <c r="G13" s="11">
        <f t="shared" si="0"/>
        <v>2</v>
      </c>
      <c r="H13" s="11">
        <f>IF(B13="",0,SUMIF(achats!$D$2:$D$599,CAMERASetPCetIMPRIM!B13,achats!$E$2:$E$599))</f>
        <v>0</v>
      </c>
      <c r="I13" s="11">
        <f>IF(B13="",0,SUMIF(ventes!$D$2:$D$563,CAMERASetPCetIMPRIM!B13,ventes!$E$2:$E$563))</f>
        <v>0</v>
      </c>
      <c r="J13" s="11">
        <f>C13+IF($B13="",0,SUMIF(achats!$D$2:$D$599,CAMERASetPCetIMPRIM!$B13,achats!H$2:H$599))-IF($B13="",0,SUMIF(ventes!$D$2:$D$563,CAMERASetPCetIMPRIM!$B13,ventes!H$2:H$563))-SUMIFS('mouvement interne'!$D:$D,'mouvement interne'!$C:$C,CAMERASetPCetIMPRIM!B13,'mouvement interne'!$E:$E,1)+SUMIFS('mouvement interne'!$D:$D,'mouvement interne'!$C:$C,CAMERASetPCetIMPRIM!B13,'mouvement interne'!$F:$F,1)</f>
        <v>2</v>
      </c>
      <c r="K13" s="11">
        <f>D13+IF($B13="",0,SUMIF(achats!$D$2:$D$599,CAMERASetPCetIMPRIM!$B13,achats!I$2:I$599))-IF($B13="",0,SUMIF(ventes!$D$2:$D$563,CAMERASetPCetIMPRIM!$B13,ventes!I$2:I$563))-SUMIFS('mouvement interne'!$D:$D,'mouvement interne'!$C:$C,CAMERASetPCetIMPRIM!B13,'mouvement interne'!$E:$E,2)+SUMIFS('mouvement interne'!$D:$D,'mouvement interne'!$C:$C,CAMERASetPCetIMPRIM!B13,'mouvement interne'!$F:$F,2)</f>
        <v>0</v>
      </c>
      <c r="L13" s="11">
        <f>E13+IF($B13="",0,SUMIF(achats!$D$2:$D$599,CAMERASetPCetIMPRIM!$B13,achats!J$2:J$599))-IF($B13="",0,SUMIF(ventes!$D$2:$D$563,CAMERASetPCetIMPRIM!$B13,ventes!J$2:J$563))-SUMIFS('mouvement interne'!$D:$D,'mouvement interne'!$C:$C,CAMERASetPCetIMPRIM!B13,'mouvement interne'!$E:$E,3)+SUMIFS('mouvement interne'!$D:$D,'mouvement interne'!$C:$C,CAMERASetPCetIMPRIM!B13,'mouvement interne'!$F:$F,3)</f>
        <v>0</v>
      </c>
      <c r="M13" s="11">
        <f>F13+IF($B13="",0,SUMIF(achats!$D$2:$D$599,CAMERASetPCetIMPRIM!$B13,achats!K$2:K$599))-IF($B13="",0,SUMIF(ventes!$D$2:$D$563,CAMERASetPCetIMPRIM!$B13,ventes!K$2:K$563))-SUMIFS('mouvement interne'!$D:$D,'mouvement interne'!$C:$C,CAMERASetPCetIMPRIM!B13,'mouvement interne'!$E:$E,4)+SUMIFS('mouvement interne'!$D:$D,'mouvement interne'!$C:$C,CAMERASetPCetIMPRIM!B13,'mouvement interne'!$F:$F,4)</f>
        <v>0</v>
      </c>
      <c r="N13" s="11">
        <f t="shared" si="1"/>
        <v>2</v>
      </c>
    </row>
    <row r="14" spans="1:15">
      <c r="A14" s="45"/>
      <c r="B14" s="3" t="str">
        <f>'mes donnees'!L14</f>
        <v>HMX- E10WP</v>
      </c>
      <c r="C14" s="4"/>
      <c r="D14" s="1"/>
      <c r="E14" s="1"/>
      <c r="F14" s="1"/>
      <c r="G14" s="11">
        <f t="shared" si="0"/>
        <v>0</v>
      </c>
      <c r="H14" s="11">
        <f>IF(B14="",0,SUMIF(achats!$D$2:$D$599,CAMERASetPCetIMPRIM!B14,achats!$E$2:$E$599))</f>
        <v>0</v>
      </c>
      <c r="I14" s="11">
        <f>IF(B14="",0,SUMIF(ventes!$D$2:$D$563,CAMERASetPCetIMPRIM!B14,ventes!$E$2:$E$563))</f>
        <v>0</v>
      </c>
      <c r="J14" s="11">
        <f>C14+IF($B14="",0,SUMIF(achats!$D$2:$D$599,CAMERASetPCetIMPRIM!$B14,achats!H$2:H$599))-IF($B14="",0,SUMIF(ventes!$D$2:$D$563,CAMERASetPCetIMPRIM!$B14,ventes!H$2:H$563))-SUMIFS('mouvement interne'!$D:$D,'mouvement interne'!$C:$C,CAMERASetPCetIMPRIM!B14,'mouvement interne'!$E:$E,1)+SUMIFS('mouvement interne'!$D:$D,'mouvement interne'!$C:$C,CAMERASetPCetIMPRIM!B14,'mouvement interne'!$F:$F,1)</f>
        <v>0</v>
      </c>
      <c r="K14" s="11">
        <f>D14+IF($B14="",0,SUMIF(achats!$D$2:$D$599,CAMERASetPCetIMPRIM!$B14,achats!I$2:I$599))-IF($B14="",0,SUMIF(ventes!$D$2:$D$563,CAMERASetPCetIMPRIM!$B14,ventes!I$2:I$563))-SUMIFS('mouvement interne'!$D:$D,'mouvement interne'!$C:$C,CAMERASetPCetIMPRIM!B14,'mouvement interne'!$E:$E,2)+SUMIFS('mouvement interne'!$D:$D,'mouvement interne'!$C:$C,CAMERASetPCetIMPRIM!B14,'mouvement interne'!$F:$F,2)</f>
        <v>0</v>
      </c>
      <c r="L14" s="11">
        <f>E14+IF($B14="",0,SUMIF(achats!$D$2:$D$599,CAMERASetPCetIMPRIM!$B14,achats!J$2:J$599))-IF($B14="",0,SUMIF(ventes!$D$2:$D$563,CAMERASetPCetIMPRIM!$B14,ventes!J$2:J$563))-SUMIFS('mouvement interne'!$D:$D,'mouvement interne'!$C:$C,CAMERASetPCetIMPRIM!B14,'mouvement interne'!$E:$E,3)+SUMIFS('mouvement interne'!$D:$D,'mouvement interne'!$C:$C,CAMERASetPCetIMPRIM!B14,'mouvement interne'!$F:$F,3)</f>
        <v>0</v>
      </c>
      <c r="M14" s="11">
        <f>F14+IF($B14="",0,SUMIF(achats!$D$2:$D$599,CAMERASetPCetIMPRIM!$B14,achats!K$2:K$599))-IF($B14="",0,SUMIF(ventes!$D$2:$D$563,CAMERASetPCetIMPRIM!$B14,ventes!K$2:K$563))-SUMIFS('mouvement interne'!$D:$D,'mouvement interne'!$C:$C,CAMERASetPCetIMPRIM!B14,'mouvement interne'!$E:$E,4)+SUMIFS('mouvement interne'!$D:$D,'mouvement interne'!$C:$C,CAMERASetPCetIMPRIM!B14,'mouvement interne'!$F:$F,4)</f>
        <v>0</v>
      </c>
      <c r="N14" s="11">
        <f t="shared" si="1"/>
        <v>0</v>
      </c>
    </row>
    <row r="15" spans="1:15">
      <c r="A15" s="45"/>
      <c r="B15" s="3" t="str">
        <f>'mes donnees'!L15</f>
        <v>ML -2165W</v>
      </c>
      <c r="C15" s="36">
        <v>2</v>
      </c>
      <c r="D15" s="1"/>
      <c r="E15" s="1"/>
      <c r="F15" s="1"/>
      <c r="G15" s="11">
        <f t="shared" si="0"/>
        <v>2</v>
      </c>
      <c r="H15" s="11">
        <f>IF(B15="",0,SUMIF(achats!$D$2:$D$599,CAMERASetPCetIMPRIM!B15,achats!$E$2:$E$599))</f>
        <v>0</v>
      </c>
      <c r="I15" s="11">
        <f>IF(B15="",0,SUMIF(ventes!$D$2:$D$563,CAMERASetPCetIMPRIM!B15,ventes!$E$2:$E$563))</f>
        <v>0</v>
      </c>
      <c r="J15" s="11">
        <f>C15+IF($B15="",0,SUMIF(achats!$D$2:$D$599,CAMERASetPCetIMPRIM!$B15,achats!H$2:H$599))-IF($B15="",0,SUMIF(ventes!$D$2:$D$563,CAMERASetPCetIMPRIM!$B15,ventes!H$2:H$563))-SUMIFS('mouvement interne'!$D:$D,'mouvement interne'!$C:$C,CAMERASetPCetIMPRIM!B15,'mouvement interne'!$E:$E,1)+SUMIFS('mouvement interne'!$D:$D,'mouvement interne'!$C:$C,CAMERASetPCetIMPRIM!B15,'mouvement interne'!$F:$F,1)</f>
        <v>2</v>
      </c>
      <c r="K15" s="11">
        <f>D15+IF($B15="",0,SUMIF(achats!$D$2:$D$599,CAMERASetPCetIMPRIM!$B15,achats!I$2:I$599))-IF($B15="",0,SUMIF(ventes!$D$2:$D$563,CAMERASetPCetIMPRIM!$B15,ventes!I$2:I$563))-SUMIFS('mouvement interne'!$D:$D,'mouvement interne'!$C:$C,CAMERASetPCetIMPRIM!B15,'mouvement interne'!$E:$E,2)+SUMIFS('mouvement interne'!$D:$D,'mouvement interne'!$C:$C,CAMERASetPCetIMPRIM!B15,'mouvement interne'!$F:$F,2)</f>
        <v>0</v>
      </c>
      <c r="L15" s="11">
        <f>E15+IF($B15="",0,SUMIF(achats!$D$2:$D$599,CAMERASetPCetIMPRIM!$B15,achats!J$2:J$599))-IF($B15="",0,SUMIF(ventes!$D$2:$D$563,CAMERASetPCetIMPRIM!$B15,ventes!J$2:J$563))-SUMIFS('mouvement interne'!$D:$D,'mouvement interne'!$C:$C,CAMERASetPCetIMPRIM!B15,'mouvement interne'!$E:$E,3)+SUMIFS('mouvement interne'!$D:$D,'mouvement interne'!$C:$C,CAMERASetPCetIMPRIM!B15,'mouvement interne'!$F:$F,3)</f>
        <v>0</v>
      </c>
      <c r="M15" s="11">
        <f>F15+IF($B15="",0,SUMIF(achats!$D$2:$D$599,CAMERASetPCetIMPRIM!$B15,achats!K$2:K$599))-IF($B15="",0,SUMIF(ventes!$D$2:$D$563,CAMERASetPCetIMPRIM!$B15,ventes!K$2:K$563))-SUMIFS('mouvement interne'!$D:$D,'mouvement interne'!$C:$C,CAMERASetPCetIMPRIM!B15,'mouvement interne'!$E:$E,4)+SUMIFS('mouvement interne'!$D:$D,'mouvement interne'!$C:$C,CAMERASetPCetIMPRIM!B15,'mouvement interne'!$F:$F,4)</f>
        <v>0</v>
      </c>
      <c r="N15" s="11">
        <f t="shared" si="1"/>
        <v>2</v>
      </c>
    </row>
    <row r="16" spans="1:15">
      <c r="A16" s="45"/>
      <c r="B16" s="3" t="str">
        <f>'mes donnees'!L16</f>
        <v>MLT -D101 S/XSG</v>
      </c>
      <c r="C16" s="4"/>
      <c r="D16" s="1"/>
      <c r="E16" s="1"/>
      <c r="F16" s="1"/>
      <c r="G16" s="11">
        <f t="shared" si="0"/>
        <v>0</v>
      </c>
      <c r="H16" s="11">
        <f>IF(B16="",0,SUMIF(achats!$D$2:$D$599,CAMERASetPCetIMPRIM!B16,achats!$E$2:$E$599))</f>
        <v>0</v>
      </c>
      <c r="I16" s="11">
        <f>IF(B16="",0,SUMIF(ventes!$D$2:$D$563,CAMERASetPCetIMPRIM!B16,ventes!$E$2:$E$563))</f>
        <v>0</v>
      </c>
      <c r="J16" s="11">
        <f>C16+IF($B16="",0,SUMIF(achats!$D$2:$D$599,CAMERASetPCetIMPRIM!$B16,achats!H$2:H$599))-IF($B16="",0,SUMIF(ventes!$D$2:$D$563,CAMERASetPCetIMPRIM!$B16,ventes!H$2:H$563))-SUMIFS('mouvement interne'!$D:$D,'mouvement interne'!$C:$C,CAMERASetPCetIMPRIM!B16,'mouvement interne'!$E:$E,1)+SUMIFS('mouvement interne'!$D:$D,'mouvement interne'!$C:$C,CAMERASetPCetIMPRIM!B16,'mouvement interne'!$F:$F,1)</f>
        <v>0</v>
      </c>
      <c r="K16" s="11">
        <f>D16+IF($B16="",0,SUMIF(achats!$D$2:$D$599,CAMERASetPCetIMPRIM!$B16,achats!I$2:I$599))-IF($B16="",0,SUMIF(ventes!$D$2:$D$563,CAMERASetPCetIMPRIM!$B16,ventes!I$2:I$563))-SUMIFS('mouvement interne'!$D:$D,'mouvement interne'!$C:$C,CAMERASetPCetIMPRIM!B16,'mouvement interne'!$E:$E,2)+SUMIFS('mouvement interne'!$D:$D,'mouvement interne'!$C:$C,CAMERASetPCetIMPRIM!B16,'mouvement interne'!$F:$F,2)</f>
        <v>0</v>
      </c>
      <c r="L16" s="11">
        <f>E16+IF($B16="",0,SUMIF(achats!$D$2:$D$599,CAMERASetPCetIMPRIM!$B16,achats!J$2:J$599))-IF($B16="",0,SUMIF(ventes!$D$2:$D$563,CAMERASetPCetIMPRIM!$B16,ventes!J$2:J$563))-SUMIFS('mouvement interne'!$D:$D,'mouvement interne'!$C:$C,CAMERASetPCetIMPRIM!B16,'mouvement interne'!$E:$E,3)+SUMIFS('mouvement interne'!$D:$D,'mouvement interne'!$C:$C,CAMERASetPCetIMPRIM!B16,'mouvement interne'!$F:$F,3)</f>
        <v>0</v>
      </c>
      <c r="M16" s="11">
        <f>F16+IF($B16="",0,SUMIF(achats!$D$2:$D$599,CAMERASetPCetIMPRIM!$B16,achats!K$2:K$599))-IF($B16="",0,SUMIF(ventes!$D$2:$D$563,CAMERASetPCetIMPRIM!$B16,ventes!K$2:K$563))-SUMIFS('mouvement interne'!$D:$D,'mouvement interne'!$C:$C,CAMERASetPCetIMPRIM!B16,'mouvement interne'!$E:$E,4)+SUMIFS('mouvement interne'!$D:$D,'mouvement interne'!$C:$C,CAMERASetPCetIMPRIM!B16,'mouvement interne'!$F:$F,4)</f>
        <v>0</v>
      </c>
      <c r="N16" s="11">
        <f t="shared" si="1"/>
        <v>0</v>
      </c>
    </row>
    <row r="17" spans="1:15">
      <c r="A17" s="45"/>
      <c r="B17" s="3" t="str">
        <f>'mes donnees'!L17</f>
        <v>NP300 E5E -A03MA</v>
      </c>
      <c r="C17" s="4"/>
      <c r="D17" s="1"/>
      <c r="E17" s="1"/>
      <c r="F17" s="1"/>
      <c r="G17" s="11">
        <f t="shared" si="0"/>
        <v>0</v>
      </c>
      <c r="H17" s="11">
        <f>IF(B17="",0,SUMIF(achats!$D$2:$D$599,CAMERASetPCetIMPRIM!B17,achats!$E$2:$E$599))</f>
        <v>0</v>
      </c>
      <c r="I17" s="11">
        <f>IF(B17="",0,SUMIF(ventes!$D$2:$D$563,CAMERASetPCetIMPRIM!B17,ventes!$E$2:$E$563))</f>
        <v>0</v>
      </c>
      <c r="J17" s="11">
        <f>C17+IF($B17="",0,SUMIF(achats!$D$2:$D$599,CAMERASetPCetIMPRIM!$B17,achats!H$2:H$599))-IF($B17="",0,SUMIF(ventes!$D$2:$D$563,CAMERASetPCetIMPRIM!$B17,ventes!H$2:H$563))-SUMIFS('mouvement interne'!$D:$D,'mouvement interne'!$C:$C,CAMERASetPCetIMPRIM!B17,'mouvement interne'!$E:$E,1)+SUMIFS('mouvement interne'!$D:$D,'mouvement interne'!$C:$C,CAMERASetPCetIMPRIM!B17,'mouvement interne'!$F:$F,1)</f>
        <v>0</v>
      </c>
      <c r="K17" s="11">
        <f>D17+IF($B17="",0,SUMIF(achats!$D$2:$D$599,CAMERASetPCetIMPRIM!$B17,achats!I$2:I$599))-IF($B17="",0,SUMIF(ventes!$D$2:$D$563,CAMERASetPCetIMPRIM!$B17,ventes!I$2:I$563))-SUMIFS('mouvement interne'!$D:$D,'mouvement interne'!$C:$C,CAMERASetPCetIMPRIM!B17,'mouvement interne'!$E:$E,2)+SUMIFS('mouvement interne'!$D:$D,'mouvement interne'!$C:$C,CAMERASetPCetIMPRIM!B17,'mouvement interne'!$F:$F,2)</f>
        <v>0</v>
      </c>
      <c r="L17" s="11">
        <f>E17+IF($B17="",0,SUMIF(achats!$D$2:$D$599,CAMERASetPCetIMPRIM!$B17,achats!J$2:J$599))-IF($B17="",0,SUMIF(ventes!$D$2:$D$563,CAMERASetPCetIMPRIM!$B17,ventes!J$2:J$563))-SUMIFS('mouvement interne'!$D:$D,'mouvement interne'!$C:$C,CAMERASetPCetIMPRIM!B17,'mouvement interne'!$E:$E,3)+SUMIFS('mouvement interne'!$D:$D,'mouvement interne'!$C:$C,CAMERASetPCetIMPRIM!B17,'mouvement interne'!$F:$F,3)</f>
        <v>0</v>
      </c>
      <c r="M17" s="11">
        <f>F17+IF($B17="",0,SUMIF(achats!$D$2:$D$599,CAMERASetPCetIMPRIM!$B17,achats!K$2:K$599))-IF($B17="",0,SUMIF(ventes!$D$2:$D$563,CAMERASetPCetIMPRIM!$B17,ventes!K$2:K$563))-SUMIFS('mouvement interne'!$D:$D,'mouvement interne'!$C:$C,CAMERASetPCetIMPRIM!B17,'mouvement interne'!$E:$E,4)+SUMIFS('mouvement interne'!$D:$D,'mouvement interne'!$C:$C,CAMERASetPCetIMPRIM!B17,'mouvement interne'!$F:$F,4)</f>
        <v>0</v>
      </c>
      <c r="N17" s="11">
        <f t="shared" si="1"/>
        <v>0</v>
      </c>
    </row>
    <row r="18" spans="1:15">
      <c r="A18" s="45"/>
      <c r="B18" s="3" t="str">
        <f>'mes donnees'!L18</f>
        <v>NP300E5Z-A01MA</v>
      </c>
      <c r="C18" s="36">
        <v>2</v>
      </c>
      <c r="D18" s="1"/>
      <c r="E18" s="1"/>
      <c r="F18" s="1"/>
      <c r="G18" s="11">
        <f t="shared" si="0"/>
        <v>2</v>
      </c>
      <c r="H18" s="11">
        <f>IF(B18="",0,SUMIF(achats!$D$2:$D$599,CAMERASetPCetIMPRIM!B18,achats!$E$2:$E$599))</f>
        <v>0</v>
      </c>
      <c r="I18" s="11">
        <f>IF(B18="",0,SUMIF(ventes!$D$2:$D$563,CAMERASetPCetIMPRIM!B18,ventes!$E$2:$E$563))</f>
        <v>0</v>
      </c>
      <c r="J18" s="11">
        <f>C18+IF($B18="",0,SUMIF(achats!$D$2:$D$599,CAMERASetPCetIMPRIM!$B18,achats!H$2:H$599))-IF($B18="",0,SUMIF(ventes!$D$2:$D$563,CAMERASetPCetIMPRIM!$B18,ventes!H$2:H$563))-SUMIFS('mouvement interne'!$D:$D,'mouvement interne'!$C:$C,CAMERASetPCetIMPRIM!B18,'mouvement interne'!$E:$E,1)+SUMIFS('mouvement interne'!$D:$D,'mouvement interne'!$C:$C,CAMERASetPCetIMPRIM!B18,'mouvement interne'!$F:$F,1)</f>
        <v>2</v>
      </c>
      <c r="K18" s="11">
        <f>D18+IF($B18="",0,SUMIF(achats!$D$2:$D$599,CAMERASetPCetIMPRIM!$B18,achats!I$2:I$599))-IF($B18="",0,SUMIF(ventes!$D$2:$D$563,CAMERASetPCetIMPRIM!$B18,ventes!I$2:I$563))-SUMIFS('mouvement interne'!$D:$D,'mouvement interne'!$C:$C,CAMERASetPCetIMPRIM!B18,'mouvement interne'!$E:$E,2)+SUMIFS('mouvement interne'!$D:$D,'mouvement interne'!$C:$C,CAMERASetPCetIMPRIM!B18,'mouvement interne'!$F:$F,2)</f>
        <v>0</v>
      </c>
      <c r="L18" s="11">
        <f>E18+IF($B18="",0,SUMIF(achats!$D$2:$D$599,CAMERASetPCetIMPRIM!$B18,achats!J$2:J$599))-IF($B18="",0,SUMIF(ventes!$D$2:$D$563,CAMERASetPCetIMPRIM!$B18,ventes!J$2:J$563))-SUMIFS('mouvement interne'!$D:$D,'mouvement interne'!$C:$C,CAMERASetPCetIMPRIM!B18,'mouvement interne'!$E:$E,3)+SUMIFS('mouvement interne'!$D:$D,'mouvement interne'!$C:$C,CAMERASetPCetIMPRIM!B18,'mouvement interne'!$F:$F,3)</f>
        <v>0</v>
      </c>
      <c r="M18" s="11">
        <f>F18+IF($B18="",0,SUMIF(achats!$D$2:$D$599,CAMERASetPCetIMPRIM!$B18,achats!K$2:K$599))-IF($B18="",0,SUMIF(ventes!$D$2:$D$563,CAMERASetPCetIMPRIM!$B18,ventes!K$2:K$563))-SUMIFS('mouvement interne'!$D:$D,'mouvement interne'!$C:$C,CAMERASetPCetIMPRIM!B18,'mouvement interne'!$E:$E,4)+SUMIFS('mouvement interne'!$D:$D,'mouvement interne'!$C:$C,CAMERASetPCetIMPRIM!B18,'mouvement interne'!$F:$F,4)</f>
        <v>0</v>
      </c>
      <c r="N18" s="11">
        <f t="shared" si="1"/>
        <v>2</v>
      </c>
    </row>
    <row r="19" spans="1:15">
      <c r="A19" s="45"/>
      <c r="B19" s="3" t="str">
        <f>'mes donnees'!L19</f>
        <v>NP300V5A -A05MA</v>
      </c>
      <c r="C19" s="36">
        <v>3</v>
      </c>
      <c r="D19" s="1"/>
      <c r="E19" s="1"/>
      <c r="F19" s="1"/>
      <c r="G19" s="11">
        <f t="shared" si="0"/>
        <v>3</v>
      </c>
      <c r="H19" s="11">
        <f>IF(B19="",0,SUMIF(achats!$D$2:$D$599,CAMERASetPCetIMPRIM!B19,achats!$E$2:$E$599))</f>
        <v>0</v>
      </c>
      <c r="I19" s="11">
        <f>IF(B19="",0,SUMIF(ventes!$D$2:$D$563,CAMERASetPCetIMPRIM!B19,ventes!$E$2:$E$563))</f>
        <v>1</v>
      </c>
      <c r="J19" s="11">
        <f>C19+IF($B19="",0,SUMIF(achats!$D$2:$D$599,CAMERASetPCetIMPRIM!$B19,achats!H$2:H$599))-IF($B19="",0,SUMIF(ventes!$D$2:$D$563,CAMERASetPCetIMPRIM!$B19,ventes!H$2:H$563))-SUMIFS('mouvement interne'!$D:$D,'mouvement interne'!$C:$C,CAMERASetPCetIMPRIM!B19,'mouvement interne'!$E:$E,1)+SUMIFS('mouvement interne'!$D:$D,'mouvement interne'!$C:$C,CAMERASetPCetIMPRIM!B19,'mouvement interne'!$F:$F,1)</f>
        <v>2</v>
      </c>
      <c r="K19" s="11">
        <f>D19+IF($B19="",0,SUMIF(achats!$D$2:$D$599,CAMERASetPCetIMPRIM!$B19,achats!I$2:I$599))-IF($B19="",0,SUMIF(ventes!$D$2:$D$563,CAMERASetPCetIMPRIM!$B19,ventes!I$2:I$563))-SUMIFS('mouvement interne'!$D:$D,'mouvement interne'!$C:$C,CAMERASetPCetIMPRIM!B19,'mouvement interne'!$E:$E,2)+SUMIFS('mouvement interne'!$D:$D,'mouvement interne'!$C:$C,CAMERASetPCetIMPRIM!B19,'mouvement interne'!$F:$F,2)</f>
        <v>0</v>
      </c>
      <c r="L19" s="11">
        <f>E19+IF($B19="",0,SUMIF(achats!$D$2:$D$599,CAMERASetPCetIMPRIM!$B19,achats!J$2:J$599))-IF($B19="",0,SUMIF(ventes!$D$2:$D$563,CAMERASetPCetIMPRIM!$B19,ventes!J$2:J$563))-SUMIFS('mouvement interne'!$D:$D,'mouvement interne'!$C:$C,CAMERASetPCetIMPRIM!B19,'mouvement interne'!$E:$E,3)+SUMIFS('mouvement interne'!$D:$D,'mouvement interne'!$C:$C,CAMERASetPCetIMPRIM!B19,'mouvement interne'!$F:$F,3)</f>
        <v>0</v>
      </c>
      <c r="M19" s="11">
        <f>F19+IF($B19="",0,SUMIF(achats!$D$2:$D$599,CAMERASetPCetIMPRIM!$B19,achats!K$2:K$599))-IF($B19="",0,SUMIF(ventes!$D$2:$D$563,CAMERASetPCetIMPRIM!$B19,ventes!K$2:K$563))-SUMIFS('mouvement interne'!$D:$D,'mouvement interne'!$C:$C,CAMERASetPCetIMPRIM!B19,'mouvement interne'!$E:$E,4)+SUMIFS('mouvement interne'!$D:$D,'mouvement interne'!$C:$C,CAMERASetPCetIMPRIM!B19,'mouvement interne'!$F:$F,4)</f>
        <v>0</v>
      </c>
      <c r="N19" s="11">
        <f t="shared" si="1"/>
        <v>2</v>
      </c>
    </row>
    <row r="20" spans="1:15">
      <c r="A20" s="45"/>
      <c r="B20" s="3" t="str">
        <f>'mes donnees'!L20</f>
        <v>NP300V5A-S03MA</v>
      </c>
      <c r="C20" s="4"/>
      <c r="D20" s="1"/>
      <c r="E20" s="1"/>
      <c r="F20" s="1"/>
      <c r="G20" s="11">
        <f t="shared" si="0"/>
        <v>0</v>
      </c>
      <c r="H20" s="11">
        <f>IF(B20="",0,SUMIF(achats!$D$2:$D$599,CAMERASetPCetIMPRIM!B20,achats!$E$2:$E$599))</f>
        <v>0</v>
      </c>
      <c r="I20" s="11">
        <f>IF(B20="",0,SUMIF(ventes!$D$2:$D$563,CAMERASetPCetIMPRIM!B20,ventes!$E$2:$E$563))</f>
        <v>0</v>
      </c>
      <c r="J20" s="11">
        <f>C20+IF($B20="",0,SUMIF(achats!$D$2:$D$599,CAMERASetPCetIMPRIM!$B20,achats!H$2:H$599))-IF($B20="",0,SUMIF(ventes!$D$2:$D$563,CAMERASetPCetIMPRIM!$B20,ventes!H$2:H$563))-SUMIFS('mouvement interne'!$D:$D,'mouvement interne'!$C:$C,CAMERASetPCetIMPRIM!B20,'mouvement interne'!$E:$E,1)+SUMIFS('mouvement interne'!$D:$D,'mouvement interne'!$C:$C,CAMERASetPCetIMPRIM!B20,'mouvement interne'!$F:$F,1)</f>
        <v>0</v>
      </c>
      <c r="K20" s="11">
        <f>D20+IF($B20="",0,SUMIF(achats!$D$2:$D$599,CAMERASetPCetIMPRIM!$B20,achats!I$2:I$599))-IF($B20="",0,SUMIF(ventes!$D$2:$D$563,CAMERASetPCetIMPRIM!$B20,ventes!I$2:I$563))-SUMIFS('mouvement interne'!$D:$D,'mouvement interne'!$C:$C,CAMERASetPCetIMPRIM!B20,'mouvement interne'!$E:$E,2)+SUMIFS('mouvement interne'!$D:$D,'mouvement interne'!$C:$C,CAMERASetPCetIMPRIM!B20,'mouvement interne'!$F:$F,2)</f>
        <v>0</v>
      </c>
      <c r="L20" s="11">
        <f>E20+IF($B20="",0,SUMIF(achats!$D$2:$D$599,CAMERASetPCetIMPRIM!$B20,achats!J$2:J$599))-IF($B20="",0,SUMIF(ventes!$D$2:$D$563,CAMERASetPCetIMPRIM!$B20,ventes!J$2:J$563))-SUMIFS('mouvement interne'!$D:$D,'mouvement interne'!$C:$C,CAMERASetPCetIMPRIM!B20,'mouvement interne'!$E:$E,3)+SUMIFS('mouvement interne'!$D:$D,'mouvement interne'!$C:$C,CAMERASetPCetIMPRIM!B20,'mouvement interne'!$F:$F,3)</f>
        <v>0</v>
      </c>
      <c r="M20" s="11">
        <f>F20+IF($B20="",0,SUMIF(achats!$D$2:$D$599,CAMERASetPCetIMPRIM!$B20,achats!K$2:K$599))-IF($B20="",0,SUMIF(ventes!$D$2:$D$563,CAMERASetPCetIMPRIM!$B20,ventes!K$2:K$563))-SUMIFS('mouvement interne'!$D:$D,'mouvement interne'!$C:$C,CAMERASetPCetIMPRIM!B20,'mouvement interne'!$E:$E,4)+SUMIFS('mouvement interne'!$D:$D,'mouvement interne'!$C:$C,CAMERASetPCetIMPRIM!B20,'mouvement interne'!$F:$F,4)</f>
        <v>0</v>
      </c>
      <c r="N20" s="11">
        <f t="shared" si="1"/>
        <v>0</v>
      </c>
    </row>
    <row r="21" spans="1:15">
      <c r="A21" s="45"/>
      <c r="B21" s="3" t="str">
        <f>'mes donnees'!L21</f>
        <v>NP355 E5C-A03MA</v>
      </c>
      <c r="C21" s="4"/>
      <c r="D21" s="1"/>
      <c r="E21" s="1"/>
      <c r="F21" s="1"/>
      <c r="G21" s="11">
        <f t="shared" si="0"/>
        <v>0</v>
      </c>
      <c r="H21" s="11">
        <f>IF(B21="",0,SUMIF(achats!$D$2:$D$599,CAMERASetPCetIMPRIM!B21,achats!$E$2:$E$599))</f>
        <v>0</v>
      </c>
      <c r="I21" s="11">
        <f>IF(B21="",0,SUMIF(ventes!$D$2:$D$563,CAMERASetPCetIMPRIM!B21,ventes!$E$2:$E$563))</f>
        <v>0</v>
      </c>
      <c r="J21" s="11">
        <f>C21+IF($B21="",0,SUMIF(achats!$D$2:$D$599,CAMERASetPCetIMPRIM!$B21,achats!H$2:H$599))-IF($B21="",0,SUMIF(ventes!$D$2:$D$563,CAMERASetPCetIMPRIM!$B21,ventes!H$2:H$563))-SUMIFS('mouvement interne'!$D:$D,'mouvement interne'!$C:$C,CAMERASetPCetIMPRIM!B21,'mouvement interne'!$E:$E,1)+SUMIFS('mouvement interne'!$D:$D,'mouvement interne'!$C:$C,CAMERASetPCetIMPRIM!B21,'mouvement interne'!$F:$F,1)</f>
        <v>0</v>
      </c>
      <c r="K21" s="11">
        <f>D21+IF($B21="",0,SUMIF(achats!$D$2:$D$599,CAMERASetPCetIMPRIM!$B21,achats!I$2:I$599))-IF($B21="",0,SUMIF(ventes!$D$2:$D$563,CAMERASetPCetIMPRIM!$B21,ventes!I$2:I$563))-SUMIFS('mouvement interne'!$D:$D,'mouvement interne'!$C:$C,CAMERASetPCetIMPRIM!B21,'mouvement interne'!$E:$E,2)+SUMIFS('mouvement interne'!$D:$D,'mouvement interne'!$C:$C,CAMERASetPCetIMPRIM!B21,'mouvement interne'!$F:$F,2)</f>
        <v>0</v>
      </c>
      <c r="L21" s="11">
        <f>E21+IF($B21="",0,SUMIF(achats!$D$2:$D$599,CAMERASetPCetIMPRIM!$B21,achats!J$2:J$599))-IF($B21="",0,SUMIF(ventes!$D$2:$D$563,CAMERASetPCetIMPRIM!$B21,ventes!J$2:J$563))-SUMIFS('mouvement interne'!$D:$D,'mouvement interne'!$C:$C,CAMERASetPCetIMPRIM!B21,'mouvement interne'!$E:$E,3)+SUMIFS('mouvement interne'!$D:$D,'mouvement interne'!$C:$C,CAMERASetPCetIMPRIM!B21,'mouvement interne'!$F:$F,3)</f>
        <v>0</v>
      </c>
      <c r="M21" s="11">
        <f>F21+IF($B21="",0,SUMIF(achats!$D$2:$D$599,CAMERASetPCetIMPRIM!$B21,achats!K$2:K$599))-IF($B21="",0,SUMIF(ventes!$D$2:$D$563,CAMERASetPCetIMPRIM!$B21,ventes!K$2:K$563))-SUMIFS('mouvement interne'!$D:$D,'mouvement interne'!$C:$C,CAMERASetPCetIMPRIM!B21,'mouvement interne'!$E:$E,4)+SUMIFS('mouvement interne'!$D:$D,'mouvement interne'!$C:$C,CAMERASetPCetIMPRIM!B21,'mouvement interne'!$F:$F,4)</f>
        <v>0</v>
      </c>
      <c r="N21" s="11">
        <f t="shared" si="1"/>
        <v>0</v>
      </c>
    </row>
    <row r="22" spans="1:15">
      <c r="A22" s="45"/>
      <c r="B22" s="3" t="str">
        <f>'mes donnees'!L22</f>
        <v>NP355 E5X -A01MA</v>
      </c>
      <c r="C22" s="4"/>
      <c r="D22" s="1"/>
      <c r="E22" s="1"/>
      <c r="F22" s="1"/>
      <c r="G22" s="11">
        <f t="shared" si="0"/>
        <v>0</v>
      </c>
      <c r="H22" s="11">
        <f>IF(B22="",0,SUMIF(achats!$D$2:$D$599,CAMERASetPCetIMPRIM!B22,achats!$E$2:$E$599))</f>
        <v>0</v>
      </c>
      <c r="I22" s="11">
        <f>IF(B22="",0,SUMIF(ventes!$D$2:$D$563,CAMERASetPCetIMPRIM!B22,ventes!$E$2:$E$563))</f>
        <v>0</v>
      </c>
      <c r="J22" s="11">
        <f>C22+IF($B22="",0,SUMIF(achats!$D$2:$D$599,CAMERASetPCetIMPRIM!$B22,achats!H$2:H$599))-IF($B22="",0,SUMIF(ventes!$D$2:$D$563,CAMERASetPCetIMPRIM!$B22,ventes!H$2:H$563))-SUMIFS('mouvement interne'!$D:$D,'mouvement interne'!$C:$C,CAMERASetPCetIMPRIM!B22,'mouvement interne'!$E:$E,1)+SUMIFS('mouvement interne'!$D:$D,'mouvement interne'!$C:$C,CAMERASetPCetIMPRIM!B22,'mouvement interne'!$F:$F,1)</f>
        <v>0</v>
      </c>
      <c r="K22" s="11">
        <f>D22+IF($B22="",0,SUMIF(achats!$D$2:$D$599,CAMERASetPCetIMPRIM!$B22,achats!I$2:I$599))-IF($B22="",0,SUMIF(ventes!$D$2:$D$563,CAMERASetPCetIMPRIM!$B22,ventes!I$2:I$563))-SUMIFS('mouvement interne'!$D:$D,'mouvement interne'!$C:$C,CAMERASetPCetIMPRIM!B22,'mouvement interne'!$E:$E,2)+SUMIFS('mouvement interne'!$D:$D,'mouvement interne'!$C:$C,CAMERASetPCetIMPRIM!B22,'mouvement interne'!$F:$F,2)</f>
        <v>0</v>
      </c>
      <c r="L22" s="11">
        <f>E22+IF($B22="",0,SUMIF(achats!$D$2:$D$599,CAMERASetPCetIMPRIM!$B22,achats!J$2:J$599))-IF($B22="",0,SUMIF(ventes!$D$2:$D$563,CAMERASetPCetIMPRIM!$B22,ventes!J$2:J$563))-SUMIFS('mouvement interne'!$D:$D,'mouvement interne'!$C:$C,CAMERASetPCetIMPRIM!B22,'mouvement interne'!$E:$E,3)+SUMIFS('mouvement interne'!$D:$D,'mouvement interne'!$C:$C,CAMERASetPCetIMPRIM!B22,'mouvement interne'!$F:$F,3)</f>
        <v>0</v>
      </c>
      <c r="M22" s="11">
        <f>F22+IF($B22="",0,SUMIF(achats!$D$2:$D$599,CAMERASetPCetIMPRIM!$B22,achats!K$2:K$599))-IF($B22="",0,SUMIF(ventes!$D$2:$D$563,CAMERASetPCetIMPRIM!$B22,ventes!K$2:K$563))-SUMIFS('mouvement interne'!$D:$D,'mouvement interne'!$C:$C,CAMERASetPCetIMPRIM!B22,'mouvement interne'!$E:$E,4)+SUMIFS('mouvement interne'!$D:$D,'mouvement interne'!$C:$C,CAMERASetPCetIMPRIM!B22,'mouvement interne'!$F:$F,4)</f>
        <v>0</v>
      </c>
      <c r="N22" s="11">
        <f t="shared" si="1"/>
        <v>0</v>
      </c>
    </row>
    <row r="23" spans="1:15">
      <c r="A23" s="45"/>
      <c r="B23" s="3" t="str">
        <f>'mes donnees'!L23</f>
        <v>NP530U4C-S06MA</v>
      </c>
      <c r="C23" s="36">
        <v>1</v>
      </c>
      <c r="D23" s="1"/>
      <c r="E23" s="1"/>
      <c r="F23" s="1"/>
      <c r="G23" s="11">
        <f t="shared" si="0"/>
        <v>1</v>
      </c>
      <c r="H23" s="11">
        <f>IF(B23="",0,SUMIF(achats!$D$2:$D$599,CAMERASetPCetIMPRIM!B23,achats!$E$2:$E$599))</f>
        <v>0</v>
      </c>
      <c r="I23" s="11">
        <f>IF(B23="",0,SUMIF(ventes!$D$2:$D$563,CAMERASetPCetIMPRIM!B23,ventes!$E$2:$E$563))</f>
        <v>0</v>
      </c>
      <c r="J23" s="11">
        <f>C23+IF($B23="",0,SUMIF(achats!$D$2:$D$599,CAMERASetPCetIMPRIM!$B23,achats!H$2:H$599))-IF($B23="",0,SUMIF(ventes!$D$2:$D$563,CAMERASetPCetIMPRIM!$B23,ventes!H$2:H$563))-SUMIFS('mouvement interne'!$D:$D,'mouvement interne'!$C:$C,CAMERASetPCetIMPRIM!B23,'mouvement interne'!$E:$E,1)+SUMIFS('mouvement interne'!$D:$D,'mouvement interne'!$C:$C,CAMERASetPCetIMPRIM!B23,'mouvement interne'!$F:$F,1)</f>
        <v>1</v>
      </c>
      <c r="K23" s="11">
        <f>D23+IF($B23="",0,SUMIF(achats!$D$2:$D$599,CAMERASetPCetIMPRIM!$B23,achats!I$2:I$599))-IF($B23="",0,SUMIF(ventes!$D$2:$D$563,CAMERASetPCetIMPRIM!$B23,ventes!I$2:I$563))-SUMIFS('mouvement interne'!$D:$D,'mouvement interne'!$C:$C,CAMERASetPCetIMPRIM!B23,'mouvement interne'!$E:$E,2)+SUMIFS('mouvement interne'!$D:$D,'mouvement interne'!$C:$C,CAMERASetPCetIMPRIM!B23,'mouvement interne'!$F:$F,2)</f>
        <v>0</v>
      </c>
      <c r="L23" s="11">
        <f>E23+IF($B23="",0,SUMIF(achats!$D$2:$D$599,CAMERASetPCetIMPRIM!$B23,achats!J$2:J$599))-IF($B23="",0,SUMIF(ventes!$D$2:$D$563,CAMERASetPCetIMPRIM!$B23,ventes!J$2:J$563))-SUMIFS('mouvement interne'!$D:$D,'mouvement interne'!$C:$C,CAMERASetPCetIMPRIM!B23,'mouvement interne'!$E:$E,3)+SUMIFS('mouvement interne'!$D:$D,'mouvement interne'!$C:$C,CAMERASetPCetIMPRIM!B23,'mouvement interne'!$F:$F,3)</f>
        <v>0</v>
      </c>
      <c r="M23" s="11">
        <f>F23+IF($B23="",0,SUMIF(achats!$D$2:$D$599,CAMERASetPCetIMPRIM!$B23,achats!K$2:K$599))-IF($B23="",0,SUMIF(ventes!$D$2:$D$563,CAMERASetPCetIMPRIM!$B23,ventes!K$2:K$563))-SUMIFS('mouvement interne'!$D:$D,'mouvement interne'!$C:$C,CAMERASetPCetIMPRIM!B23,'mouvement interne'!$E:$E,4)+SUMIFS('mouvement interne'!$D:$D,'mouvement interne'!$C:$C,CAMERASetPCetIMPRIM!B23,'mouvement interne'!$F:$F,4)</f>
        <v>0</v>
      </c>
      <c r="N23" s="11">
        <f t="shared" si="1"/>
        <v>1</v>
      </c>
    </row>
    <row r="24" spans="1:15">
      <c r="A24" s="45"/>
      <c r="B24" s="3" t="str">
        <f>'mes donnees'!L24</f>
        <v>NP900 X3D-A01MA</v>
      </c>
      <c r="C24" s="36">
        <v>1</v>
      </c>
      <c r="D24" s="1"/>
      <c r="E24" s="1"/>
      <c r="F24" s="1"/>
      <c r="G24" s="11">
        <f t="shared" si="0"/>
        <v>1</v>
      </c>
      <c r="H24" s="11">
        <f>IF(B24="",0,SUMIF(achats!$D$2:$D$599,CAMERASetPCetIMPRIM!B24,achats!$E$2:$E$599))</f>
        <v>0</v>
      </c>
      <c r="I24" s="11">
        <f>IF(B24="",0,SUMIF(ventes!$D$2:$D$563,CAMERASetPCetIMPRIM!B24,ventes!$E$2:$E$563))</f>
        <v>0</v>
      </c>
      <c r="J24" s="11">
        <f>C24+IF($B24="",0,SUMIF(achats!$D$2:$D$599,CAMERASetPCetIMPRIM!$B24,achats!H$2:H$599))-IF($B24="",0,SUMIF(ventes!$D$2:$D$563,CAMERASetPCetIMPRIM!$B24,ventes!H$2:H$563))-SUMIFS('mouvement interne'!$D:$D,'mouvement interne'!$C:$C,CAMERASetPCetIMPRIM!B24,'mouvement interne'!$E:$E,1)+SUMIFS('mouvement interne'!$D:$D,'mouvement interne'!$C:$C,CAMERASetPCetIMPRIM!B24,'mouvement interne'!$F:$F,1)</f>
        <v>1</v>
      </c>
      <c r="K24" s="11">
        <f>D24+IF($B24="",0,SUMIF(achats!$D$2:$D$599,CAMERASetPCetIMPRIM!$B24,achats!I$2:I$599))-IF($B24="",0,SUMIF(ventes!$D$2:$D$563,CAMERASetPCetIMPRIM!$B24,ventes!I$2:I$563))-SUMIFS('mouvement interne'!$D:$D,'mouvement interne'!$C:$C,CAMERASetPCetIMPRIM!B24,'mouvement interne'!$E:$E,2)+SUMIFS('mouvement interne'!$D:$D,'mouvement interne'!$C:$C,CAMERASetPCetIMPRIM!B24,'mouvement interne'!$F:$F,2)</f>
        <v>0</v>
      </c>
      <c r="L24" s="11">
        <f>E24+IF($B24="",0,SUMIF(achats!$D$2:$D$599,CAMERASetPCetIMPRIM!$B24,achats!J$2:J$599))-IF($B24="",0,SUMIF(ventes!$D$2:$D$563,CAMERASetPCetIMPRIM!$B24,ventes!J$2:J$563))-SUMIFS('mouvement interne'!$D:$D,'mouvement interne'!$C:$C,CAMERASetPCetIMPRIM!B24,'mouvement interne'!$E:$E,3)+SUMIFS('mouvement interne'!$D:$D,'mouvement interne'!$C:$C,CAMERASetPCetIMPRIM!B24,'mouvement interne'!$F:$F,3)</f>
        <v>0</v>
      </c>
      <c r="M24" s="11">
        <f>F24+IF($B24="",0,SUMIF(achats!$D$2:$D$599,CAMERASetPCetIMPRIM!$B24,achats!K$2:K$599))-IF($B24="",0,SUMIF(ventes!$D$2:$D$563,CAMERASetPCetIMPRIM!$B24,ventes!K$2:K$563))-SUMIFS('mouvement interne'!$D:$D,'mouvement interne'!$C:$C,CAMERASetPCetIMPRIM!B24,'mouvement interne'!$E:$E,4)+SUMIFS('mouvement interne'!$D:$D,'mouvement interne'!$C:$C,CAMERASetPCetIMPRIM!B24,'mouvement interne'!$F:$F,4)</f>
        <v>0</v>
      </c>
      <c r="N24" s="11">
        <f t="shared" si="1"/>
        <v>1</v>
      </c>
    </row>
    <row r="25" spans="1:15">
      <c r="A25" s="45"/>
      <c r="B25" s="3" t="str">
        <f>'mes donnees'!L25</f>
        <v>NP-N102S-B04MA</v>
      </c>
      <c r="C25" s="36">
        <v>6</v>
      </c>
      <c r="D25" s="1"/>
      <c r="E25" s="1"/>
      <c r="F25" s="1"/>
      <c r="G25" s="11">
        <f t="shared" si="0"/>
        <v>6</v>
      </c>
      <c r="H25" s="11">
        <f>IF(B25="",0,SUMIF(achats!$D$2:$D$599,CAMERASetPCetIMPRIM!B25,achats!$E$2:$E$599))</f>
        <v>0</v>
      </c>
      <c r="I25" s="11">
        <f>IF(B25="",0,SUMIF(ventes!$D$2:$D$563,CAMERASetPCetIMPRIM!B25,ventes!$E$2:$E$563))</f>
        <v>1</v>
      </c>
      <c r="J25" s="11">
        <f>C25+IF($B25="",0,SUMIF(achats!$D$2:$D$599,CAMERASetPCetIMPRIM!$B25,achats!H$2:H$599))-IF($B25="",0,SUMIF(ventes!$D$2:$D$563,CAMERASetPCetIMPRIM!$B25,ventes!H$2:H$563))-SUMIFS('mouvement interne'!$D:$D,'mouvement interne'!$C:$C,CAMERASetPCetIMPRIM!B25,'mouvement interne'!$E:$E,1)+SUMIFS('mouvement interne'!$D:$D,'mouvement interne'!$C:$C,CAMERASetPCetIMPRIM!B25,'mouvement interne'!$F:$F,1)</f>
        <v>5</v>
      </c>
      <c r="K25" s="11">
        <f>D25+IF($B25="",0,SUMIF(achats!$D$2:$D$599,CAMERASetPCetIMPRIM!$B25,achats!I$2:I$599))-IF($B25="",0,SUMIF(ventes!$D$2:$D$563,CAMERASetPCetIMPRIM!$B25,ventes!I$2:I$563))-SUMIFS('mouvement interne'!$D:$D,'mouvement interne'!$C:$C,CAMERASetPCetIMPRIM!B25,'mouvement interne'!$E:$E,2)+SUMIFS('mouvement interne'!$D:$D,'mouvement interne'!$C:$C,CAMERASetPCetIMPRIM!B25,'mouvement interne'!$F:$F,2)</f>
        <v>0</v>
      </c>
      <c r="L25" s="11">
        <f>E25+IF($B25="",0,SUMIF(achats!$D$2:$D$599,CAMERASetPCetIMPRIM!$B25,achats!J$2:J$599))-IF($B25="",0,SUMIF(ventes!$D$2:$D$563,CAMERASetPCetIMPRIM!$B25,ventes!J$2:J$563))-SUMIFS('mouvement interne'!$D:$D,'mouvement interne'!$C:$C,CAMERASetPCetIMPRIM!B25,'mouvement interne'!$E:$E,3)+SUMIFS('mouvement interne'!$D:$D,'mouvement interne'!$C:$C,CAMERASetPCetIMPRIM!B25,'mouvement interne'!$F:$F,3)</f>
        <v>0</v>
      </c>
      <c r="M25" s="11">
        <f>F25+IF($B25="",0,SUMIF(achats!$D$2:$D$599,CAMERASetPCetIMPRIM!$B25,achats!K$2:K$599))-IF($B25="",0,SUMIF(ventes!$D$2:$D$563,CAMERASetPCetIMPRIM!$B25,ventes!K$2:K$563))-SUMIFS('mouvement interne'!$D:$D,'mouvement interne'!$C:$C,CAMERASetPCetIMPRIM!B25,'mouvement interne'!$E:$E,4)+SUMIFS('mouvement interne'!$D:$D,'mouvement interne'!$C:$C,CAMERASetPCetIMPRIM!B25,'mouvement interne'!$F:$F,4)</f>
        <v>0</v>
      </c>
      <c r="N25" s="11">
        <f t="shared" si="1"/>
        <v>5</v>
      </c>
    </row>
    <row r="26" spans="1:15">
      <c r="A26" s="45"/>
      <c r="B26" s="3" t="str">
        <f>'mes donnees'!L26</f>
        <v>SCX -3405F/XCG</v>
      </c>
      <c r="C26" s="4"/>
      <c r="D26" s="1"/>
      <c r="E26" s="1"/>
      <c r="F26" s="1"/>
      <c r="G26" s="11">
        <f t="shared" si="0"/>
        <v>0</v>
      </c>
      <c r="H26" s="11">
        <f>IF(B26="",0,SUMIF(achats!$D$2:$D$599,CAMERASetPCetIMPRIM!B26,achats!$E$2:$E$599))</f>
        <v>0</v>
      </c>
      <c r="I26" s="11">
        <f>IF(B26="",0,SUMIF(ventes!$D$2:$D$563,CAMERASetPCetIMPRIM!B26,ventes!$E$2:$E$563))</f>
        <v>0</v>
      </c>
      <c r="J26" s="11">
        <f>C26+IF($B26="",0,SUMIF(achats!$D$2:$D$599,CAMERASetPCetIMPRIM!$B26,achats!H$2:H$599))-IF($B26="",0,SUMIF(ventes!$D$2:$D$563,CAMERASetPCetIMPRIM!$B26,ventes!H$2:H$563))-SUMIFS('mouvement interne'!$D:$D,'mouvement interne'!$C:$C,CAMERASetPCetIMPRIM!B26,'mouvement interne'!$E:$E,1)+SUMIFS('mouvement interne'!$D:$D,'mouvement interne'!$C:$C,CAMERASetPCetIMPRIM!B26,'mouvement interne'!$F:$F,1)</f>
        <v>0</v>
      </c>
      <c r="K26" s="11">
        <f>D26+IF($B26="",0,SUMIF(achats!$D$2:$D$599,CAMERASetPCetIMPRIM!$B26,achats!I$2:I$599))-IF($B26="",0,SUMIF(ventes!$D$2:$D$563,CAMERASetPCetIMPRIM!$B26,ventes!I$2:I$563))-SUMIFS('mouvement interne'!$D:$D,'mouvement interne'!$C:$C,CAMERASetPCetIMPRIM!B26,'mouvement interne'!$E:$E,2)+SUMIFS('mouvement interne'!$D:$D,'mouvement interne'!$C:$C,CAMERASetPCetIMPRIM!B26,'mouvement interne'!$F:$F,2)</f>
        <v>0</v>
      </c>
      <c r="L26" s="11">
        <f>E26+IF($B26="",0,SUMIF(achats!$D$2:$D$599,CAMERASetPCetIMPRIM!$B26,achats!J$2:J$599))-IF($B26="",0,SUMIF(ventes!$D$2:$D$563,CAMERASetPCetIMPRIM!$B26,ventes!J$2:J$563))-SUMIFS('mouvement interne'!$D:$D,'mouvement interne'!$C:$C,CAMERASetPCetIMPRIM!B26,'mouvement interne'!$E:$E,3)+SUMIFS('mouvement interne'!$D:$D,'mouvement interne'!$C:$C,CAMERASetPCetIMPRIM!B26,'mouvement interne'!$F:$F,3)</f>
        <v>0</v>
      </c>
      <c r="M26" s="11">
        <f>F26+IF($B26="",0,SUMIF(achats!$D$2:$D$599,CAMERASetPCetIMPRIM!$B26,achats!K$2:K$599))-IF($B26="",0,SUMIF(ventes!$D$2:$D$563,CAMERASetPCetIMPRIM!$B26,ventes!K$2:K$563))-SUMIFS('mouvement interne'!$D:$D,'mouvement interne'!$C:$C,CAMERASetPCetIMPRIM!B26,'mouvement interne'!$E:$E,4)+SUMIFS('mouvement interne'!$D:$D,'mouvement interne'!$C:$C,CAMERASetPCetIMPRIM!B26,'mouvement interne'!$F:$F,4)</f>
        <v>0</v>
      </c>
      <c r="N26" s="11">
        <f t="shared" si="1"/>
        <v>0</v>
      </c>
    </row>
    <row r="27" spans="1:15">
      <c r="A27" s="45"/>
      <c r="B27" s="3" t="str">
        <f>'mes donnees'!L27</f>
        <v>SCX -3405W /XSG</v>
      </c>
      <c r="C27" s="36">
        <v>1</v>
      </c>
      <c r="D27" s="1"/>
      <c r="E27" s="1"/>
      <c r="F27" s="1"/>
      <c r="G27" s="11">
        <f t="shared" si="0"/>
        <v>1</v>
      </c>
      <c r="H27" s="11">
        <f>IF(B27="",0,SUMIF(achats!$D$2:$D$599,CAMERASetPCetIMPRIM!B27,achats!$E$2:$E$599))</f>
        <v>0</v>
      </c>
      <c r="I27" s="11">
        <f>IF(B27="",0,SUMIF(ventes!$D$2:$D$563,CAMERASetPCetIMPRIM!B27,ventes!$E$2:$E$563))</f>
        <v>0</v>
      </c>
      <c r="J27" s="11">
        <f>C27+IF($B27="",0,SUMIF(achats!$D$2:$D$599,CAMERASetPCetIMPRIM!$B27,achats!H$2:H$599))-IF($B27="",0,SUMIF(ventes!$D$2:$D$563,CAMERASetPCetIMPRIM!$B27,ventes!H$2:H$563))-SUMIFS('mouvement interne'!$D:$D,'mouvement interne'!$C:$C,CAMERASetPCetIMPRIM!B27,'mouvement interne'!$E:$E,1)+SUMIFS('mouvement interne'!$D:$D,'mouvement interne'!$C:$C,CAMERASetPCetIMPRIM!B27,'mouvement interne'!$F:$F,1)</f>
        <v>1</v>
      </c>
      <c r="K27" s="11">
        <f>D27+IF($B27="",0,SUMIF(achats!$D$2:$D$599,CAMERASetPCetIMPRIM!$B27,achats!I$2:I$599))-IF($B27="",0,SUMIF(ventes!$D$2:$D$563,CAMERASetPCetIMPRIM!$B27,ventes!I$2:I$563))-SUMIFS('mouvement interne'!$D:$D,'mouvement interne'!$C:$C,CAMERASetPCetIMPRIM!B27,'mouvement interne'!$E:$E,2)+SUMIFS('mouvement interne'!$D:$D,'mouvement interne'!$C:$C,CAMERASetPCetIMPRIM!B27,'mouvement interne'!$F:$F,2)</f>
        <v>0</v>
      </c>
      <c r="L27" s="11">
        <f>E27+IF($B27="",0,SUMIF(achats!$D$2:$D$599,CAMERASetPCetIMPRIM!$B27,achats!J$2:J$599))-IF($B27="",0,SUMIF(ventes!$D$2:$D$563,CAMERASetPCetIMPRIM!$B27,ventes!J$2:J$563))-SUMIFS('mouvement interne'!$D:$D,'mouvement interne'!$C:$C,CAMERASetPCetIMPRIM!B27,'mouvement interne'!$E:$E,3)+SUMIFS('mouvement interne'!$D:$D,'mouvement interne'!$C:$C,CAMERASetPCetIMPRIM!B27,'mouvement interne'!$F:$F,3)</f>
        <v>0</v>
      </c>
      <c r="M27" s="11">
        <f>F27+IF($B27="",0,SUMIF(achats!$D$2:$D$599,CAMERASetPCetIMPRIM!$B27,achats!K$2:K$599))-IF($B27="",0,SUMIF(ventes!$D$2:$D$563,CAMERASetPCetIMPRIM!$B27,ventes!K$2:K$563))-SUMIFS('mouvement interne'!$D:$D,'mouvement interne'!$C:$C,CAMERASetPCetIMPRIM!B27,'mouvement interne'!$E:$E,4)+SUMIFS('mouvement interne'!$D:$D,'mouvement interne'!$C:$C,CAMERASetPCetIMPRIM!B27,'mouvement interne'!$F:$F,4)</f>
        <v>0</v>
      </c>
      <c r="N27" s="11">
        <f t="shared" si="1"/>
        <v>1</v>
      </c>
    </row>
    <row r="28" spans="1:15">
      <c r="A28" s="45"/>
      <c r="B28" s="3" t="str">
        <f>'mes donnees'!L28</f>
        <v>XE500T1C-A02MA</v>
      </c>
      <c r="C28" s="4"/>
      <c r="D28" s="1"/>
      <c r="E28" s="1"/>
      <c r="F28" s="1"/>
      <c r="G28" s="11">
        <f t="shared" si="0"/>
        <v>0</v>
      </c>
      <c r="H28" s="11">
        <f>IF(B28="",0,SUMIF(achats!$D$2:$D$599,CAMERASetPCetIMPRIM!B28,achats!$E$2:$E$599))</f>
        <v>0</v>
      </c>
      <c r="I28" s="11">
        <f>IF(B28="",0,SUMIF(ventes!$D$2:$D$563,CAMERASetPCetIMPRIM!B28,ventes!$E$2:$E$563))</f>
        <v>0</v>
      </c>
      <c r="J28" s="11">
        <f>C28+IF($B28="",0,SUMIF(achats!$D$2:$D$599,CAMERASetPCetIMPRIM!$B28,achats!H$2:H$599))-IF($B28="",0,SUMIF(ventes!$D$2:$D$563,CAMERASetPCetIMPRIM!$B28,ventes!H$2:H$563))-SUMIFS('mouvement interne'!$D:$D,'mouvement interne'!$C:$C,CAMERASetPCetIMPRIM!B28,'mouvement interne'!$E:$E,1)+SUMIFS('mouvement interne'!$D:$D,'mouvement interne'!$C:$C,CAMERASetPCetIMPRIM!B28,'mouvement interne'!$F:$F,1)</f>
        <v>0</v>
      </c>
      <c r="K28" s="11">
        <f>D28+IF($B28="",0,SUMIF(achats!$D$2:$D$599,CAMERASetPCetIMPRIM!$B28,achats!I$2:I$599))-IF($B28="",0,SUMIF(ventes!$D$2:$D$563,CAMERASetPCetIMPRIM!$B28,ventes!I$2:I$563))-SUMIFS('mouvement interne'!$D:$D,'mouvement interne'!$C:$C,CAMERASetPCetIMPRIM!B28,'mouvement interne'!$E:$E,2)+SUMIFS('mouvement interne'!$D:$D,'mouvement interne'!$C:$C,CAMERASetPCetIMPRIM!B28,'mouvement interne'!$F:$F,2)</f>
        <v>0</v>
      </c>
      <c r="L28" s="11">
        <f>E28+IF($B28="",0,SUMIF(achats!$D$2:$D$599,CAMERASetPCetIMPRIM!$B28,achats!J$2:J$599))-IF($B28="",0,SUMIF(ventes!$D$2:$D$563,CAMERASetPCetIMPRIM!$B28,ventes!J$2:J$563))-SUMIFS('mouvement interne'!$D:$D,'mouvement interne'!$C:$C,CAMERASetPCetIMPRIM!B28,'mouvement interne'!$E:$E,3)+SUMIFS('mouvement interne'!$D:$D,'mouvement interne'!$C:$C,CAMERASetPCetIMPRIM!B28,'mouvement interne'!$F:$F,3)</f>
        <v>0</v>
      </c>
      <c r="M28" s="11">
        <f>F28+IF($B28="",0,SUMIF(achats!$D$2:$D$599,CAMERASetPCetIMPRIM!$B28,achats!K$2:K$599))-IF($B28="",0,SUMIF(ventes!$D$2:$D$563,CAMERASetPCetIMPRIM!$B28,ventes!K$2:K$563))-SUMIFS('mouvement interne'!$D:$D,'mouvement interne'!$C:$C,CAMERASetPCetIMPRIM!B28,'mouvement interne'!$E:$E,4)+SUMIFS('mouvement interne'!$D:$D,'mouvement interne'!$C:$C,CAMERASetPCetIMPRIM!B28,'mouvement interne'!$F:$F,4)</f>
        <v>0</v>
      </c>
      <c r="N28" s="11">
        <f t="shared" si="1"/>
        <v>0</v>
      </c>
    </row>
    <row r="29" spans="1:15">
      <c r="A29" s="93"/>
      <c r="B29" s="96">
        <f>'mes donnees'!L29</f>
        <v>0</v>
      </c>
      <c r="C29" s="97"/>
      <c r="D29" s="58"/>
      <c r="E29" s="58"/>
      <c r="F29" s="58"/>
      <c r="G29" s="63">
        <f>SUM(C29:F29)</f>
        <v>0</v>
      </c>
      <c r="H29" s="63">
        <f>IF(B29="",0,SUMIF(achats!$D$2:$D$599,CAMERASetPCetIMPRIM!B29,achats!$E$2:$E$599))</f>
        <v>0</v>
      </c>
      <c r="I29" s="63">
        <f>IF(B29="",0,SUMIF(ventes!$D$2:$D$563,CAMERASetPCetIMPRIM!B29,ventes!$E$2:$E$563))</f>
        <v>0</v>
      </c>
      <c r="J29" s="63">
        <f>C29+IF($B29="",0,SUMIF(achats!$D$2:$D$599,CAMERASetPCetIMPRIM!$B29,achats!H$2:H$599))-IF($B29="",0,SUMIF(ventes!$D$2:$D$563,CAMERASetPCetIMPRIM!$B29,ventes!H$2:H$563))-SUMIFS('mouvement interne'!$D:$D,'mouvement interne'!$C:$C,CAMERASetPCetIMPRIM!B29,'mouvement interne'!$E:$E,1)+SUMIFS('mouvement interne'!$D:$D,'mouvement interne'!$C:$C,CAMERASetPCetIMPRIM!B29,'mouvement interne'!$F:$F,1)</f>
        <v>0</v>
      </c>
      <c r="K29" s="63">
        <f>D29+IF($B29="",0,SUMIF(achats!$D$2:$D$599,CAMERASetPCetIMPRIM!$B29,achats!I$2:I$599))-IF($B29="",0,SUMIF(ventes!$D$2:$D$563,CAMERASetPCetIMPRIM!$B29,ventes!I$2:I$563))-SUMIFS('mouvement interne'!$D:$D,'mouvement interne'!$C:$C,CAMERASetPCetIMPRIM!B29,'mouvement interne'!$E:$E,2)+SUMIFS('mouvement interne'!$D:$D,'mouvement interne'!$C:$C,CAMERASetPCetIMPRIM!B29,'mouvement interne'!$F:$F,2)</f>
        <v>0</v>
      </c>
      <c r="L29" s="63">
        <f>E29+IF($B29="",0,SUMIF(achats!$D$2:$D$599,CAMERASetPCetIMPRIM!$B29,achats!J$2:J$599))-IF($B29="",0,SUMIF(ventes!$D$2:$D$563,CAMERASetPCetIMPRIM!$B29,ventes!J$2:J$563))-SUMIFS('mouvement interne'!$D:$D,'mouvement interne'!$C:$C,CAMERASetPCetIMPRIM!B29,'mouvement interne'!$E:$E,3)+SUMIFS('mouvement interne'!$D:$D,'mouvement interne'!$C:$C,CAMERASetPCetIMPRIM!B29,'mouvement interne'!$F:$F,3)</f>
        <v>0</v>
      </c>
      <c r="M29" s="63">
        <f>F29+IF($B29="",0,SUMIF(achats!$D$2:$D$599,CAMERASetPCetIMPRIM!$B29,achats!K$2:K$599))-IF($B29="",0,SUMIF(ventes!$D$2:$D$563,CAMERASetPCetIMPRIM!$B29,ventes!K$2:K$563))-SUMIFS('mouvement interne'!$D:$D,'mouvement interne'!$C:$C,CAMERASetPCetIMPRIM!B29,'mouvement interne'!$E:$E,4)+SUMIFS('mouvement interne'!$D:$D,'mouvement interne'!$C:$C,CAMERASetPCetIMPRIM!B29,'mouvement interne'!$F:$F,4)</f>
        <v>0</v>
      </c>
      <c r="N29" s="63">
        <f>SUM(J29:M29)</f>
        <v>0</v>
      </c>
      <c r="O29" s="43"/>
    </row>
  </sheetData>
  <conditionalFormatting sqref="I2:I29">
    <cfRule type="expression" dxfId="102" priority="5">
      <formula>I2=0</formula>
    </cfRule>
  </conditionalFormatting>
  <conditionalFormatting sqref="B2:B29">
    <cfRule type="duplicateValues" dxfId="101" priority="7"/>
  </conditionalFormatting>
  <conditionalFormatting sqref="J2:N27">
    <cfRule type="cellIs" dxfId="100" priority="2" operator="greaterThan">
      <formula>0</formula>
    </cfRule>
    <cfRule type="cellIs" dxfId="9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O7"/>
  <sheetViews>
    <sheetView topLeftCell="F1" workbookViewId="0">
      <selection activeCell="B1" sqref="B1:N1"/>
    </sheetView>
  </sheetViews>
  <sheetFormatPr baseColWidth="10" defaultRowHeight="15"/>
  <cols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>
      <c r="A1" s="86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85"/>
      <c r="B2" s="3" t="str">
        <f>'mes donnees'!J2</f>
        <v>GN641FFXD</v>
      </c>
      <c r="C2" s="4"/>
      <c r="D2" s="1"/>
      <c r="E2" s="1"/>
      <c r="F2" s="1"/>
      <c r="G2" s="11">
        <f t="shared" ref="G2:G7" si="0">SUM(C2:F2)</f>
        <v>0</v>
      </c>
      <c r="H2" s="11">
        <f>IF(B2="",0,SUMIF(achats!$D$2:$D$599,PLAQUEetFOURS!B2,achats!$E$2:$E$599))</f>
        <v>0</v>
      </c>
      <c r="I2" s="11">
        <f>IF(B2="",0,SUMIF(ventes!$D$2:$D$563,PLAQUEetFOURS!B2,ventes!$E$2:$E$563))</f>
        <v>0</v>
      </c>
      <c r="J2" s="11">
        <f>C2+IF($B2="",0,SUMIF(achats!$D$2:$D$599,PLAQUEetFOURS!$B2,achats!H$2:H$599))-IF($B2="",0,SUMIF(ventes!$D$2:$D$563,PLAQUEetFOURS!$B2,ventes!H$2:H$563))-SUMIFS('mouvement interne'!$D:$D,'mouvement interne'!$C:$C,PLAQUEetFOURS!B2,'mouvement interne'!$E:$E,1)+SUMIFS('mouvement interne'!$D:$D,'mouvement interne'!$C:$C,PLAQUEetFOURS!B2,'mouvement interne'!$F:$F,1)</f>
        <v>0</v>
      </c>
      <c r="K2" s="11">
        <f>D2+IF($B2="",0,SUMIF(achats!$D$2:$D$599,PLAQUEetFOURS!$B2,achats!I$2:I$599))-IF($B2="",0,SUMIF(ventes!$D$2:$D$563,PLAQUEetFOURS!$B2,ventes!I$2:I$563))-SUMIFS('mouvement interne'!$D:$D,'mouvement interne'!$C:$C,PLAQUEetFOURS!B2,'mouvement interne'!$E:$E,2)+SUMIFS('mouvement interne'!$D:$D,'mouvement interne'!$C:$C,PLAQUEetFOURS!B2,'mouvement interne'!$F:$F,2)</f>
        <v>0</v>
      </c>
      <c r="L2" s="11">
        <f>E2+IF($B2="",0,SUMIF(achats!$D$2:$D$599,PLAQUEetFOURS!$B2,achats!J$2:J$599))-IF($B2="",0,SUMIF(ventes!$D$2:$D$563,PLAQUEetFOURS!$B2,ventes!J$2:J$563))-SUMIFS('mouvement interne'!$D:$D,'mouvement interne'!$C:$C,PLAQUEetFOURS!B2,'mouvement interne'!$E:$E,3)+SUMIFS('mouvement interne'!$D:$D,'mouvement interne'!$C:$C,PLAQUEetFOURS!B2,'mouvement interne'!$F:$F,3)</f>
        <v>0</v>
      </c>
      <c r="M2" s="11">
        <f>F2+IF($B2="",0,SUMIF(achats!$D$2:$D$599,PLAQUEetFOURS!$B2,achats!K$2:K$599))-IF($B2="",0,SUMIF(ventes!$D$2:$D$563,PLAQUEetFOURS!$B2,ventes!K$2:K$563))-SUMIFS('mouvement interne'!$D:$D,'mouvement interne'!$C:$C,PLAQUEetFOURS!B2,'mouvement interne'!$E:$E,4)+SUMIFS('mouvement interne'!$D:$D,'mouvement interne'!$C:$C,PLAQUEetFOURS!B2,'mouvement interne'!$F:$F,4)</f>
        <v>0</v>
      </c>
      <c r="N2" s="11">
        <f t="shared" ref="N2:N7" si="1">SUM(J2:M2)</f>
        <v>0</v>
      </c>
    </row>
    <row r="3" spans="1:15">
      <c r="A3" s="85"/>
      <c r="B3" s="3" t="str">
        <f>'mes donnees'!J3</f>
        <v>GN642FFXD</v>
      </c>
      <c r="C3" s="4">
        <v>2</v>
      </c>
      <c r="D3" s="1"/>
      <c r="E3" s="1"/>
      <c r="F3" s="1"/>
      <c r="G3" s="11">
        <f t="shared" si="0"/>
        <v>2</v>
      </c>
      <c r="H3" s="11">
        <f>IF(B3="",0,SUMIF(achats!$D$2:$D$599,PLAQUEetFOURS!B3,achats!$E$2:$E$599))</f>
        <v>0</v>
      </c>
      <c r="I3" s="11">
        <f>IF(B3="",0,SUMIF(ventes!$D$2:$D$563,PLAQUEetFOURS!B3,ventes!$E$2:$E$563))</f>
        <v>0</v>
      </c>
      <c r="J3" s="11">
        <f>C3+IF($B3="",0,SUMIF(achats!$D$2:$D$599,PLAQUEetFOURS!$B3,achats!H$2:H$599))-IF($B3="",0,SUMIF(ventes!$D$2:$D$563,PLAQUEetFOURS!$B3,ventes!H$2:H$563))-SUMIFS('mouvement interne'!$D:$D,'mouvement interne'!$C:$C,PLAQUEetFOURS!B3,'mouvement interne'!$E:$E,1)+SUMIFS('mouvement interne'!$D:$D,'mouvement interne'!$C:$C,PLAQUEetFOURS!B3,'mouvement interne'!$F:$F,1)</f>
        <v>2</v>
      </c>
      <c r="K3" s="11">
        <f>D3+IF($B3="",0,SUMIF(achats!$D$2:$D$599,PLAQUEetFOURS!$B3,achats!I$2:I$599))-IF($B3="",0,SUMIF(ventes!$D$2:$D$563,PLAQUEetFOURS!$B3,ventes!I$2:I$563))-SUMIFS('mouvement interne'!$D:$D,'mouvement interne'!$C:$C,PLAQUEetFOURS!B3,'mouvement interne'!$E:$E,2)+SUMIFS('mouvement interne'!$D:$D,'mouvement interne'!$C:$C,PLAQUEetFOURS!B3,'mouvement interne'!$F:$F,2)</f>
        <v>0</v>
      </c>
      <c r="L3" s="11">
        <f>E3+IF($B3="",0,SUMIF(achats!$D$2:$D$599,PLAQUEetFOURS!$B3,achats!J$2:J$599))-IF($B3="",0,SUMIF(ventes!$D$2:$D$563,PLAQUEetFOURS!$B3,ventes!J$2:J$563))-SUMIFS('mouvement interne'!$D:$D,'mouvement interne'!$C:$C,PLAQUEetFOURS!B3,'mouvement interne'!$E:$E,3)+SUMIFS('mouvement interne'!$D:$D,'mouvement interne'!$C:$C,PLAQUEetFOURS!B3,'mouvement interne'!$F:$F,3)</f>
        <v>0</v>
      </c>
      <c r="M3" s="11">
        <f>F3+IF($B3="",0,SUMIF(achats!$D$2:$D$599,PLAQUEetFOURS!$B3,achats!K$2:K$599))-IF($B3="",0,SUMIF(ventes!$D$2:$D$563,PLAQUEetFOURS!$B3,ventes!K$2:K$563))-SUMIFS('mouvement interne'!$D:$D,'mouvement interne'!$C:$C,PLAQUEetFOURS!B3,'mouvement interne'!$E:$E,4)+SUMIFS('mouvement interne'!$D:$D,'mouvement interne'!$C:$C,PLAQUEetFOURS!B3,'mouvement interne'!$F:$F,4)</f>
        <v>0</v>
      </c>
      <c r="N3" s="11">
        <f t="shared" si="1"/>
        <v>2</v>
      </c>
    </row>
    <row r="4" spans="1:15">
      <c r="A4" s="85"/>
      <c r="B4" s="3" t="str">
        <f>'mes donnees'!J4</f>
        <v>GN792IFXD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IF(B4="",0,SUMIF(achats!$D$2:$D$599,PLAQUEetFOURS!B4,achats!$E$2:$E$599))</f>
        <v>0</v>
      </c>
      <c r="I4" s="11">
        <f>IF(B4="",0,SUMIF(ventes!$D$2:$D$563,PLAQUEetFOURS!B4,ventes!$E$2:$E$563))</f>
        <v>0</v>
      </c>
      <c r="J4" s="11">
        <f>C4+IF($B4="",0,SUMIF(achats!$D$2:$D$599,PLAQUEetFOURS!$B4,achats!H$2:H$599))-IF($B4="",0,SUMIF(ventes!$D$2:$D$563,PLAQUEetFOURS!$B4,ventes!H$2:H$563))-SUMIFS('mouvement interne'!$D:$D,'mouvement interne'!$C:$C,PLAQUEetFOURS!B4,'mouvement interne'!$E:$E,1)+SUMIFS('mouvement interne'!$D:$D,'mouvement interne'!$C:$C,PLAQUEetFOURS!B4,'mouvement interne'!$F:$F,1)</f>
        <v>1</v>
      </c>
      <c r="K4" s="11">
        <f>D4+IF($B4="",0,SUMIF(achats!$D$2:$D$599,PLAQUEetFOURS!$B4,achats!I$2:I$599))-IF($B4="",0,SUMIF(ventes!$D$2:$D$563,PLAQUEetFOURS!$B4,ventes!I$2:I$563))-SUMIFS('mouvement interne'!$D:$D,'mouvement interne'!$C:$C,PLAQUEetFOURS!B4,'mouvement interne'!$E:$E,2)+SUMIFS('mouvement interne'!$D:$D,'mouvement interne'!$C:$C,PLAQUEetFOURS!B4,'mouvement interne'!$F:$F,2)</f>
        <v>0</v>
      </c>
      <c r="L4" s="11">
        <f>E4+IF($B4="",0,SUMIF(achats!$D$2:$D$599,PLAQUEetFOURS!$B4,achats!J$2:J$599))-IF($B4="",0,SUMIF(ventes!$D$2:$D$563,PLAQUEetFOURS!$B4,ventes!J$2:J$563))-SUMIFS('mouvement interne'!$D:$D,'mouvement interne'!$C:$C,PLAQUEetFOURS!B4,'mouvement interne'!$E:$E,3)+SUMIFS('mouvement interne'!$D:$D,'mouvement interne'!$C:$C,PLAQUEetFOURS!B4,'mouvement interne'!$F:$F,3)</f>
        <v>0</v>
      </c>
      <c r="M4" s="11">
        <f>F4+IF($B4="",0,SUMIF(achats!$D$2:$D$599,PLAQUEetFOURS!$B4,achats!K$2:K$599))-IF($B4="",0,SUMIF(ventes!$D$2:$D$563,PLAQUEetFOURS!$B4,ventes!K$2:K$563))-SUMIFS('mouvement interne'!$D:$D,'mouvement interne'!$C:$C,PLAQUEetFOURS!B4,'mouvement interne'!$E:$E,4)+SUMIFS('mouvement interne'!$D:$D,'mouvement interne'!$C:$C,PLAQUEetFOURS!B4,'mouvement interne'!$F:$F,4)</f>
        <v>0</v>
      </c>
      <c r="N4" s="11">
        <f t="shared" si="1"/>
        <v>1</v>
      </c>
    </row>
    <row r="5" spans="1:15">
      <c r="A5" s="85"/>
      <c r="B5" s="3" t="str">
        <f>'mes donnees'!J5</f>
        <v>BF1NT013</v>
      </c>
      <c r="C5" s="4">
        <v>1</v>
      </c>
      <c r="D5" s="1"/>
      <c r="E5" s="1"/>
      <c r="F5" s="1"/>
      <c r="G5" s="11">
        <f t="shared" si="0"/>
        <v>1</v>
      </c>
      <c r="H5" s="11">
        <f>IF(B5="",0,SUMIF(achats!$D$2:$D$599,PLAQUEetFOURS!B5,achats!$E$2:$E$599))</f>
        <v>0</v>
      </c>
      <c r="I5" s="11">
        <f>IF(B5="",0,SUMIF(ventes!$D$2:$D$563,PLAQUEetFOURS!B5,ventes!$E$2:$E$563))</f>
        <v>0</v>
      </c>
      <c r="J5" s="11">
        <f>C5+IF($B5="",0,SUMIF(achats!$D$2:$D$599,PLAQUEetFOURS!$B5,achats!H$2:H$599))-IF($B5="",0,SUMIF(ventes!$D$2:$D$563,PLAQUEetFOURS!$B5,ventes!H$2:H$563))-SUMIFS('mouvement interne'!$D:$D,'mouvement interne'!$C:$C,PLAQUEetFOURS!B5,'mouvement interne'!$E:$E,1)+SUMIFS('mouvement interne'!$D:$D,'mouvement interne'!$C:$C,PLAQUEetFOURS!B5,'mouvement interne'!$F:$F,1)</f>
        <v>1</v>
      </c>
      <c r="K5" s="11">
        <f>D5+IF($B5="",0,SUMIF(achats!$D$2:$D$599,PLAQUEetFOURS!$B5,achats!I$2:I$599))-IF($B5="",0,SUMIF(ventes!$D$2:$D$563,PLAQUEetFOURS!$B5,ventes!I$2:I$563))-SUMIFS('mouvement interne'!$D:$D,'mouvement interne'!$C:$C,PLAQUEetFOURS!B5,'mouvement interne'!$E:$E,2)+SUMIFS('mouvement interne'!$D:$D,'mouvement interne'!$C:$C,PLAQUEetFOURS!B5,'mouvement interne'!$F:$F,2)</f>
        <v>0</v>
      </c>
      <c r="L5" s="11">
        <f>E5+IF($B5="",0,SUMIF(achats!$D$2:$D$599,PLAQUEetFOURS!$B5,achats!J$2:J$599))-IF($B5="",0,SUMIF(ventes!$D$2:$D$563,PLAQUEetFOURS!$B5,ventes!J$2:J$563))-SUMIFS('mouvement interne'!$D:$D,'mouvement interne'!$C:$C,PLAQUEetFOURS!B5,'mouvement interne'!$E:$E,3)+SUMIFS('mouvement interne'!$D:$D,'mouvement interne'!$C:$C,PLAQUEetFOURS!B5,'mouvement interne'!$F:$F,3)</f>
        <v>0</v>
      </c>
      <c r="M5" s="11">
        <f>F5+IF($B5="",0,SUMIF(achats!$D$2:$D$599,PLAQUEetFOURS!$B5,achats!K$2:K$599))-IF($B5="",0,SUMIF(ventes!$D$2:$D$563,PLAQUEetFOURS!$B5,ventes!K$2:K$563))-SUMIFS('mouvement interne'!$D:$D,'mouvement interne'!$C:$C,PLAQUEetFOURS!B5,'mouvement interne'!$E:$E,4)+SUMIFS('mouvement interne'!$D:$D,'mouvement interne'!$C:$C,PLAQUEetFOURS!B5,'mouvement interne'!$F:$F,4)</f>
        <v>0</v>
      </c>
      <c r="N5" s="11">
        <f t="shared" si="1"/>
        <v>1</v>
      </c>
    </row>
    <row r="6" spans="1:15">
      <c r="A6" s="85"/>
      <c r="B6" s="3" t="str">
        <f>'mes donnees'!J6</f>
        <v>BQ1S4T007</v>
      </c>
      <c r="C6" s="4"/>
      <c r="D6" s="1"/>
      <c r="E6" s="1"/>
      <c r="F6" s="1"/>
      <c r="G6" s="11">
        <f t="shared" si="0"/>
        <v>0</v>
      </c>
      <c r="H6" s="11">
        <f>IF(B6="",0,SUMIF(achats!$D$2:$D$599,PLAQUEetFOURS!B6,achats!$E$2:$E$599))</f>
        <v>0</v>
      </c>
      <c r="I6" s="11">
        <f>IF(B6="",0,SUMIF(ventes!$D$2:$D$563,PLAQUEetFOURS!B6,ventes!$E$2:$E$563))</f>
        <v>0</v>
      </c>
      <c r="J6" s="11">
        <f>C6+IF($B6="",0,SUMIF(achats!$D$2:$D$599,PLAQUEetFOURS!$B6,achats!H$2:H$599))-IF($B6="",0,SUMIF(ventes!$D$2:$D$563,PLAQUEetFOURS!$B6,ventes!H$2:H$563))-SUMIFS('mouvement interne'!$D:$D,'mouvement interne'!$C:$C,PLAQUEetFOURS!B6,'mouvement interne'!$E:$E,1)+SUMIFS('mouvement interne'!$D:$D,'mouvement interne'!$C:$C,PLAQUEetFOURS!B6,'mouvement interne'!$F:$F,1)</f>
        <v>0</v>
      </c>
      <c r="K6" s="11">
        <f>D6+IF($B6="",0,SUMIF(achats!$D$2:$D$599,PLAQUEetFOURS!$B6,achats!I$2:I$599))-IF($B6="",0,SUMIF(ventes!$D$2:$D$563,PLAQUEetFOURS!$B6,ventes!I$2:I$563))-SUMIFS('mouvement interne'!$D:$D,'mouvement interne'!$C:$C,PLAQUEetFOURS!B6,'mouvement interne'!$E:$E,2)+SUMIFS('mouvement interne'!$D:$D,'mouvement interne'!$C:$C,PLAQUEetFOURS!B6,'mouvement interne'!$F:$F,2)</f>
        <v>0</v>
      </c>
      <c r="L6" s="11">
        <f>E6+IF($B6="",0,SUMIF(achats!$D$2:$D$599,PLAQUEetFOURS!$B6,achats!J$2:J$599))-IF($B6="",0,SUMIF(ventes!$D$2:$D$563,PLAQUEetFOURS!$B6,ventes!J$2:J$563))-SUMIFS('mouvement interne'!$D:$D,'mouvement interne'!$C:$C,PLAQUEetFOURS!B6,'mouvement interne'!$E:$E,3)+SUMIFS('mouvement interne'!$D:$D,'mouvement interne'!$C:$C,PLAQUEetFOURS!B6,'mouvement interne'!$F:$F,3)</f>
        <v>0</v>
      </c>
      <c r="M6" s="11">
        <f>F6+IF($B6="",0,SUMIF(achats!$D$2:$D$599,PLAQUEetFOURS!$B6,achats!K$2:K$599))-IF($B6="",0,SUMIF(ventes!$D$2:$D$563,PLAQUEetFOURS!$B6,ventes!K$2:K$563))-SUMIFS('mouvement interne'!$D:$D,'mouvement interne'!$C:$C,PLAQUEetFOURS!B6,'mouvement interne'!$E:$E,4)+SUMIFS('mouvement interne'!$D:$D,'mouvement interne'!$C:$C,PLAQUEetFOURS!B6,'mouvement interne'!$F:$F,4)</f>
        <v>0</v>
      </c>
      <c r="N6" s="11">
        <f t="shared" si="1"/>
        <v>0</v>
      </c>
    </row>
    <row r="7" spans="1:15">
      <c r="A7" s="95"/>
      <c r="B7" s="96">
        <f>'mes donnees'!J7</f>
        <v>0</v>
      </c>
      <c r="C7" s="60"/>
      <c r="D7" s="58"/>
      <c r="E7" s="58"/>
      <c r="F7" s="58"/>
      <c r="G7" s="63">
        <f t="shared" si="0"/>
        <v>0</v>
      </c>
      <c r="H7" s="63">
        <f>IF(B7="",0,SUMIF(achats!$D$2:$D$599,PLAQUEetFOURS!B7,achats!$E$2:$E$599))</f>
        <v>0</v>
      </c>
      <c r="I7" s="63">
        <f>IF(B7="",0,SUMIF(ventes!$D$2:$D$563,PLAQUEetFOURS!B7,ventes!$E$2:$E$563))</f>
        <v>0</v>
      </c>
      <c r="J7" s="63">
        <f>C7+IF($B7="",0,SUMIF(achats!$D$2:$D$599,PLAQUEetFOURS!$B7,achats!H$2:H$599))-IF($B7="",0,SUMIF(ventes!$D$2:$D$563,PLAQUEetFOURS!$B7,ventes!H$2:H$563))-SUMIFS('mouvement interne'!$D:$D,'mouvement interne'!$C:$C,PLAQUEetFOURS!B7,'mouvement interne'!$E:$E,1)+SUMIFS('mouvement interne'!$D:$D,'mouvement interne'!$C:$C,PLAQUEetFOURS!B7,'mouvement interne'!$F:$F,1)</f>
        <v>0</v>
      </c>
      <c r="K7" s="63">
        <f>D7+IF($B7="",0,SUMIF(achats!$D$2:$D$599,PLAQUEetFOURS!$B7,achats!I$2:I$599))-IF($B7="",0,SUMIF(ventes!$D$2:$D$563,PLAQUEetFOURS!$B7,ventes!I$2:I$563))-SUMIFS('mouvement interne'!$D:$D,'mouvement interne'!$C:$C,PLAQUEetFOURS!B7,'mouvement interne'!$E:$E,2)+SUMIFS('mouvement interne'!$D:$D,'mouvement interne'!$C:$C,PLAQUEetFOURS!B7,'mouvement interne'!$F:$F,2)</f>
        <v>0</v>
      </c>
      <c r="L7" s="63">
        <f>E7+IF($B7="",0,SUMIF(achats!$D$2:$D$599,PLAQUEetFOURS!$B7,achats!J$2:J$599))-IF($B7="",0,SUMIF(ventes!$D$2:$D$563,PLAQUEetFOURS!$B7,ventes!J$2:J$563))-SUMIFS('mouvement interne'!$D:$D,'mouvement interne'!$C:$C,PLAQUEetFOURS!B7,'mouvement interne'!$E:$E,3)+SUMIFS('mouvement interne'!$D:$D,'mouvement interne'!$C:$C,PLAQUEetFOURS!B7,'mouvement interne'!$F:$F,3)</f>
        <v>0</v>
      </c>
      <c r="M7" s="63">
        <f>F7+IF($B7="",0,SUMIF(achats!$D$2:$D$599,PLAQUEetFOURS!$B7,achats!K$2:K$599))-IF($B7="",0,SUMIF(ventes!$D$2:$D$563,PLAQUEetFOURS!$B7,ventes!K$2:K$563))-SUMIFS('mouvement interne'!$D:$D,'mouvement interne'!$C:$C,PLAQUEetFOURS!B7,'mouvement interne'!$E:$E,4)+SUMIFS('mouvement interne'!$D:$D,'mouvement interne'!$C:$C,PLAQUEetFOURS!B7,'mouvement interne'!$F:$F,4)</f>
        <v>0</v>
      </c>
      <c r="N7" s="63">
        <f t="shared" si="1"/>
        <v>0</v>
      </c>
      <c r="O7" s="43"/>
    </row>
  </sheetData>
  <conditionalFormatting sqref="I2:I7">
    <cfRule type="expression" dxfId="82" priority="5">
      <formula>I2=0</formula>
    </cfRule>
  </conditionalFormatting>
  <conditionalFormatting sqref="B2:B7">
    <cfRule type="duplicateValues" dxfId="81" priority="7"/>
  </conditionalFormatting>
  <conditionalFormatting sqref="J2:N7">
    <cfRule type="cellIs" dxfId="80" priority="2" operator="greaterThan">
      <formula>0</formula>
    </cfRule>
    <cfRule type="cellIs" dxfId="7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O38"/>
  <sheetViews>
    <sheetView topLeftCell="F1" workbookViewId="0">
      <selection activeCell="B1" sqref="B1:N1"/>
    </sheetView>
  </sheetViews>
  <sheetFormatPr baseColWidth="10" defaultRowHeight="15"/>
  <cols>
    <col min="1" max="1" width="13.5703125" customWidth="1"/>
    <col min="2" max="2" width="20.140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>
      <c r="A1" s="38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45"/>
      <c r="B2" s="46" t="str">
        <f>'mes donnees'!O2</f>
        <v>AE 1150T-D  2 BAC</v>
      </c>
      <c r="C2" s="4">
        <v>22</v>
      </c>
      <c r="D2" s="1"/>
      <c r="E2" s="1"/>
      <c r="F2" s="1"/>
      <c r="G2" s="11">
        <f>SUM(C2:F2)</f>
        <v>22</v>
      </c>
      <c r="H2" s="11">
        <f>IF(B2="",0,SUMIF(achats!$D$2:$D$599,HANZ!B2,achats!$E$2:$E$599))</f>
        <v>0</v>
      </c>
      <c r="I2" s="11">
        <f>IF(B2="",0,SUMIF(ventes!$D$2:$D$563,HANZ!B2,ventes!$E$2:$E$563))</f>
        <v>0</v>
      </c>
      <c r="J2" s="11">
        <f>C2+IF($B2="",0,SUMIF(achats!$D$2:$D$599,HANZ!$B2,achats!H$2:H$599))-IF($B2="",0,SUMIF(ventes!$D$2:$D$563,HANZ!$B2,ventes!H$2:H$563))-SUMIFS('mouvement interne'!$D:$D,'mouvement interne'!$C:$C,HANZ!B2,'mouvement interne'!$E:$E,1)+SUMIFS('mouvement interne'!$D:$D,'mouvement interne'!$C:$C,HANZ!B2,'mouvement interne'!$F:$F,1)</f>
        <v>22</v>
      </c>
      <c r="K2" s="11">
        <f>D2+IF($B2="",0,SUMIF(achats!$D$2:$D$599,HANZ!$B2,achats!I$2:I$599))-IF($B2="",0,SUMIF(ventes!$D$2:$D$563,HANZ!$B2,ventes!I$2:I$563))-SUMIFS('mouvement interne'!$D:$D,'mouvement interne'!$C:$C,HANZ!B2,'mouvement interne'!$E:$E,2)+SUMIFS('mouvement interne'!$D:$D,'mouvement interne'!$C:$C,HANZ!B2,'mouvement interne'!$F:$F,2)</f>
        <v>0</v>
      </c>
      <c r="L2" s="11">
        <f>E2+IF($B2="",0,SUMIF(achats!$D$2:$D$599,HANZ!$B2,achats!J$2:J$599))-IF($B2="",0,SUMIF(ventes!$D$2:$D$563,HANZ!$B2,ventes!J$2:J$563))-SUMIFS('mouvement interne'!$D:$D,'mouvement interne'!$C:$C,HANZ!B2,'mouvement interne'!$E:$E,3)+SUMIFS('mouvement interne'!$D:$D,'mouvement interne'!$C:$C,HANZ!B2,'mouvement interne'!$F:$F,3)</f>
        <v>0</v>
      </c>
      <c r="M2" s="11">
        <f>F2+IF($B2="",0,SUMIF(achats!$D$2:$D$599,HANZ!$B2,achats!K$2:K$599))-IF($B2="",0,SUMIF(ventes!$D$2:$D$563,HANZ!$B2,ventes!K$2:K$563))-SUMIFS('mouvement interne'!$D:$D,'mouvement interne'!$C:$C,HANZ!B2,'mouvement interne'!$E:$E,4)+SUMIFS('mouvement interne'!$D:$D,'mouvement interne'!$C:$C,HANZ!B2,'mouvement interne'!$F:$F,4)</f>
        <v>0</v>
      </c>
      <c r="N2" s="99">
        <f t="shared" ref="N2:N38" si="0">SUM(J2:M2)</f>
        <v>22</v>
      </c>
    </row>
    <row r="3" spans="1:15">
      <c r="A3" s="45"/>
      <c r="B3" s="46" t="str">
        <f>'mes donnees'!O3</f>
        <v>AE 1150T-G  2 BAC</v>
      </c>
      <c r="C3" s="4"/>
      <c r="D3" s="1"/>
      <c r="E3" s="1"/>
      <c r="F3" s="1"/>
      <c r="G3" s="11">
        <f t="shared" ref="G3:G37" si="1">SUM(C3:F3)</f>
        <v>0</v>
      </c>
      <c r="H3" s="11">
        <f>IF(B3="",0,SUMIF(achats!$D$2:$D$599,HANZ!B3,achats!$E$2:$E$599))</f>
        <v>0</v>
      </c>
      <c r="I3" s="11">
        <f>IF(B3="",0,SUMIF(ventes!$D$2:$D$563,HANZ!B3,ventes!$E$2:$E$563))</f>
        <v>0</v>
      </c>
      <c r="J3" s="11">
        <f>C3+IF($B3="",0,SUMIF(achats!$D$2:$D$599,HANZ!$B3,achats!H$2:H$599))-IF($B3="",0,SUMIF(ventes!$D$2:$D$563,HANZ!$B3,ventes!H$2:H$563))-SUMIFS('mouvement interne'!$D:$D,'mouvement interne'!$C:$C,HANZ!B3,'mouvement interne'!$E:$E,1)+SUMIFS('mouvement interne'!$D:$D,'mouvement interne'!$C:$C,HANZ!B3,'mouvement interne'!$F:$F,1)</f>
        <v>0</v>
      </c>
      <c r="K3" s="11">
        <f>D3+IF($B3="",0,SUMIF(achats!$D$2:$D$599,HANZ!$B3,achats!I$2:I$599))-IF($B3="",0,SUMIF(ventes!$D$2:$D$563,HANZ!$B3,ventes!I$2:I$563))-SUMIFS('mouvement interne'!$D:$D,'mouvement interne'!$C:$C,HANZ!B3,'mouvement interne'!$E:$E,2)+SUMIFS('mouvement interne'!$D:$D,'mouvement interne'!$C:$C,HANZ!B3,'mouvement interne'!$F:$F,2)</f>
        <v>0</v>
      </c>
      <c r="L3" s="11">
        <f>E3+IF($B3="",0,SUMIF(achats!$D$2:$D$599,HANZ!$B3,achats!J$2:J$599))-IF($B3="",0,SUMIF(ventes!$D$2:$D$563,HANZ!$B3,ventes!J$2:J$563))-SUMIFS('mouvement interne'!$D:$D,'mouvement interne'!$C:$C,HANZ!B3,'mouvement interne'!$E:$E,3)+SUMIFS('mouvement interne'!$D:$D,'mouvement interne'!$C:$C,HANZ!B3,'mouvement interne'!$F:$F,3)</f>
        <v>0</v>
      </c>
      <c r="M3" s="11">
        <f>F3+IF($B3="",0,SUMIF(achats!$D$2:$D$599,HANZ!$B3,achats!K$2:K$599))-IF($B3="",0,SUMIF(ventes!$D$2:$D$563,HANZ!$B3,ventes!K$2:K$563))-SUMIFS('mouvement interne'!$D:$D,'mouvement interne'!$C:$C,HANZ!B3,'mouvement interne'!$E:$E,4)+SUMIFS('mouvement interne'!$D:$D,'mouvement interne'!$C:$C,HANZ!B3,'mouvement interne'!$F:$F,4)</f>
        <v>0</v>
      </c>
      <c r="N3" s="99">
        <f t="shared" si="0"/>
        <v>0</v>
      </c>
    </row>
    <row r="4" spans="1:15">
      <c r="A4" s="45"/>
      <c r="B4" s="46" t="str">
        <f>'mes donnees'!O4</f>
        <v>AE 865T-D 1 BAC</v>
      </c>
      <c r="C4" s="4">
        <v>1</v>
      </c>
      <c r="D4" s="1"/>
      <c r="E4" s="1"/>
      <c r="F4" s="1"/>
      <c r="G4" s="11">
        <f t="shared" si="1"/>
        <v>1</v>
      </c>
      <c r="H4" s="11">
        <f>IF(B4="",0,SUMIF(achats!$D$2:$D$599,HANZ!B4,achats!$E$2:$E$599))</f>
        <v>0</v>
      </c>
      <c r="I4" s="11">
        <f>IF(B4="",0,SUMIF(ventes!$D$2:$D$563,HANZ!B4,ventes!$E$2:$E$563))</f>
        <v>0</v>
      </c>
      <c r="J4" s="11">
        <f>C4+IF($B4="",0,SUMIF(achats!$D$2:$D$599,HANZ!$B4,achats!H$2:H$599))-IF($B4="",0,SUMIF(ventes!$D$2:$D$563,HANZ!$B4,ventes!H$2:H$563))-SUMIFS('mouvement interne'!$D:$D,'mouvement interne'!$C:$C,HANZ!B4,'mouvement interne'!$E:$E,1)+SUMIFS('mouvement interne'!$D:$D,'mouvement interne'!$C:$C,HANZ!B4,'mouvement interne'!$F:$F,1)</f>
        <v>1</v>
      </c>
      <c r="K4" s="11">
        <f>D4+IF($B4="",0,SUMIF(achats!$D$2:$D$599,HANZ!$B4,achats!I$2:I$599))-IF($B4="",0,SUMIF(ventes!$D$2:$D$563,HANZ!$B4,ventes!I$2:I$563))-SUMIFS('mouvement interne'!$D:$D,'mouvement interne'!$C:$C,HANZ!B4,'mouvement interne'!$E:$E,2)+SUMIFS('mouvement interne'!$D:$D,'mouvement interne'!$C:$C,HANZ!B4,'mouvement interne'!$F:$F,2)</f>
        <v>0</v>
      </c>
      <c r="L4" s="11">
        <f>E4+IF($B4="",0,SUMIF(achats!$D$2:$D$599,HANZ!$B4,achats!J$2:J$599))-IF($B4="",0,SUMIF(ventes!$D$2:$D$563,HANZ!$B4,ventes!J$2:J$563))-SUMIFS('mouvement interne'!$D:$D,'mouvement interne'!$C:$C,HANZ!B4,'mouvement interne'!$E:$E,3)+SUMIFS('mouvement interne'!$D:$D,'mouvement interne'!$C:$C,HANZ!B4,'mouvement interne'!$F:$F,3)</f>
        <v>0</v>
      </c>
      <c r="M4" s="11">
        <f>F4+IF($B4="",0,SUMIF(achats!$D$2:$D$599,HANZ!$B4,achats!K$2:K$599))-IF($B4="",0,SUMIF(ventes!$D$2:$D$563,HANZ!$B4,ventes!K$2:K$563))-SUMIFS('mouvement interne'!$D:$D,'mouvement interne'!$C:$C,HANZ!B4,'mouvement interne'!$E:$E,4)+SUMIFS('mouvement interne'!$D:$D,'mouvement interne'!$C:$C,HANZ!B4,'mouvement interne'!$F:$F,4)</f>
        <v>0</v>
      </c>
      <c r="N4" s="99">
        <f t="shared" si="0"/>
        <v>1</v>
      </c>
    </row>
    <row r="5" spans="1:15">
      <c r="A5" s="45"/>
      <c r="B5" s="46" t="str">
        <f>'mes donnees'!O5</f>
        <v>AE 865T-G 1 BAC</v>
      </c>
      <c r="C5" s="4"/>
      <c r="D5" s="1"/>
      <c r="E5" s="1"/>
      <c r="F5" s="1"/>
      <c r="G5" s="11">
        <f t="shared" si="1"/>
        <v>0</v>
      </c>
      <c r="H5" s="11">
        <f>IF(B5="",0,SUMIF(achats!$D$2:$D$599,HANZ!B5,achats!$E$2:$E$599))</f>
        <v>0</v>
      </c>
      <c r="I5" s="11">
        <f>IF(B5="",0,SUMIF(ventes!$D$2:$D$563,HANZ!B5,ventes!$E$2:$E$563))</f>
        <v>0</v>
      </c>
      <c r="J5" s="11">
        <f>C5+IF($B5="",0,SUMIF(achats!$D$2:$D$599,HANZ!$B5,achats!H$2:H$599))-IF($B5="",0,SUMIF(ventes!$D$2:$D$563,HANZ!$B5,ventes!H$2:H$563))-SUMIFS('mouvement interne'!$D:$D,'mouvement interne'!$C:$C,HANZ!B5,'mouvement interne'!$E:$E,1)+SUMIFS('mouvement interne'!$D:$D,'mouvement interne'!$C:$C,HANZ!B5,'mouvement interne'!$F:$F,1)</f>
        <v>0</v>
      </c>
      <c r="K5" s="11">
        <f>D5+IF($B5="",0,SUMIF(achats!$D$2:$D$599,HANZ!$B5,achats!I$2:I$599))-IF($B5="",0,SUMIF(ventes!$D$2:$D$563,HANZ!$B5,ventes!I$2:I$563))-SUMIFS('mouvement interne'!$D:$D,'mouvement interne'!$C:$C,HANZ!B5,'mouvement interne'!$E:$E,2)+SUMIFS('mouvement interne'!$D:$D,'mouvement interne'!$C:$C,HANZ!B5,'mouvement interne'!$F:$F,2)</f>
        <v>0</v>
      </c>
      <c r="L5" s="11">
        <f>E5+IF($B5="",0,SUMIF(achats!$D$2:$D$599,HANZ!$B5,achats!J$2:J$599))-IF($B5="",0,SUMIF(ventes!$D$2:$D$563,HANZ!$B5,ventes!J$2:J$563))-SUMIFS('mouvement interne'!$D:$D,'mouvement interne'!$C:$C,HANZ!B5,'mouvement interne'!$E:$E,3)+SUMIFS('mouvement interne'!$D:$D,'mouvement interne'!$C:$C,HANZ!B5,'mouvement interne'!$F:$F,3)</f>
        <v>0</v>
      </c>
      <c r="M5" s="11">
        <f>F5+IF($B5="",0,SUMIF(achats!$D$2:$D$599,HANZ!$B5,achats!K$2:K$599))-IF($B5="",0,SUMIF(ventes!$D$2:$D$563,HANZ!$B5,ventes!K$2:K$563))-SUMIFS('mouvement interne'!$D:$D,'mouvement interne'!$C:$C,HANZ!B5,'mouvement interne'!$E:$E,4)+SUMIFS('mouvement interne'!$D:$D,'mouvement interne'!$C:$C,HANZ!B5,'mouvement interne'!$F:$F,4)</f>
        <v>0</v>
      </c>
      <c r="N5" s="99">
        <f t="shared" si="0"/>
        <v>0</v>
      </c>
    </row>
    <row r="6" spans="1:15">
      <c r="A6" s="45"/>
      <c r="B6" s="46" t="str">
        <f>'mes donnees'!O6</f>
        <v>AEB 1010T-D 1,5 BAC</v>
      </c>
      <c r="C6" s="4">
        <v>1</v>
      </c>
      <c r="D6" s="1"/>
      <c r="E6" s="1"/>
      <c r="F6" s="1"/>
      <c r="G6" s="11">
        <f t="shared" si="1"/>
        <v>1</v>
      </c>
      <c r="H6" s="11">
        <f>IF(B6="",0,SUMIF(achats!$D$2:$D$599,HANZ!B6,achats!$E$2:$E$599))</f>
        <v>0</v>
      </c>
      <c r="I6" s="11">
        <f>IF(B6="",0,SUMIF(ventes!$D$2:$D$563,HANZ!B6,ventes!$E$2:$E$563))</f>
        <v>0</v>
      </c>
      <c r="J6" s="11">
        <f>C6+IF($B6="",0,SUMIF(achats!$D$2:$D$599,HANZ!$B6,achats!H$2:H$599))-IF($B6="",0,SUMIF(ventes!$D$2:$D$563,HANZ!$B6,ventes!H$2:H$563))-SUMIFS('mouvement interne'!$D:$D,'mouvement interne'!$C:$C,HANZ!B6,'mouvement interne'!$E:$E,1)+SUMIFS('mouvement interne'!$D:$D,'mouvement interne'!$C:$C,HANZ!B6,'mouvement interne'!$F:$F,1)</f>
        <v>1</v>
      </c>
      <c r="K6" s="11">
        <f>D6+IF($B6="",0,SUMIF(achats!$D$2:$D$599,HANZ!$B6,achats!I$2:I$599))-IF($B6="",0,SUMIF(ventes!$D$2:$D$563,HANZ!$B6,ventes!I$2:I$563))-SUMIFS('mouvement interne'!$D:$D,'mouvement interne'!$C:$C,HANZ!B6,'mouvement interne'!$E:$E,2)+SUMIFS('mouvement interne'!$D:$D,'mouvement interne'!$C:$C,HANZ!B6,'mouvement interne'!$F:$F,2)</f>
        <v>0</v>
      </c>
      <c r="L6" s="11">
        <f>E6+IF($B6="",0,SUMIF(achats!$D$2:$D$599,HANZ!$B6,achats!J$2:J$599))-IF($B6="",0,SUMIF(ventes!$D$2:$D$563,HANZ!$B6,ventes!J$2:J$563))-SUMIFS('mouvement interne'!$D:$D,'mouvement interne'!$C:$C,HANZ!B6,'mouvement interne'!$E:$E,3)+SUMIFS('mouvement interne'!$D:$D,'mouvement interne'!$C:$C,HANZ!B6,'mouvement interne'!$F:$F,3)</f>
        <v>0</v>
      </c>
      <c r="M6" s="11">
        <f>F6+IF($B6="",0,SUMIF(achats!$D$2:$D$599,HANZ!$B6,achats!K$2:K$599))-IF($B6="",0,SUMIF(ventes!$D$2:$D$563,HANZ!$B6,ventes!K$2:K$563))-SUMIFS('mouvement interne'!$D:$D,'mouvement interne'!$C:$C,HANZ!B6,'mouvement interne'!$E:$E,4)+SUMIFS('mouvement interne'!$D:$D,'mouvement interne'!$C:$C,HANZ!B6,'mouvement interne'!$F:$F,4)</f>
        <v>0</v>
      </c>
      <c r="N6" s="99">
        <f t="shared" si="0"/>
        <v>1</v>
      </c>
    </row>
    <row r="7" spans="1:15">
      <c r="A7" s="45"/>
      <c r="B7" s="46" t="str">
        <f>'mes donnees'!O7</f>
        <v>F 62 TIX</v>
      </c>
      <c r="C7" s="4"/>
      <c r="D7" s="1"/>
      <c r="E7" s="1"/>
      <c r="F7" s="1"/>
      <c r="G7" s="11">
        <f t="shared" si="1"/>
        <v>0</v>
      </c>
      <c r="H7" s="11">
        <f>IF(B7="",0,SUMIF(achats!$D$2:$D$599,HANZ!B7,achats!$E$2:$E$599))</f>
        <v>0</v>
      </c>
      <c r="I7" s="11">
        <f>IF(B7="",0,SUMIF(ventes!$D$2:$D$563,HANZ!B7,ventes!$E$2:$E$563))</f>
        <v>0</v>
      </c>
      <c r="J7" s="11">
        <f>C7+IF($B7="",0,SUMIF(achats!$D$2:$D$599,HANZ!$B7,achats!H$2:H$599))-IF($B7="",0,SUMIF(ventes!$D$2:$D$563,HANZ!$B7,ventes!H$2:H$563))-SUMIFS('mouvement interne'!$D:$D,'mouvement interne'!$C:$C,HANZ!B7,'mouvement interne'!$E:$E,1)+SUMIFS('mouvement interne'!$D:$D,'mouvement interne'!$C:$C,HANZ!B7,'mouvement interne'!$F:$F,1)</f>
        <v>0</v>
      </c>
      <c r="K7" s="11">
        <f>D7+IF($B7="",0,SUMIF(achats!$D$2:$D$599,HANZ!$B7,achats!I$2:I$599))-IF($B7="",0,SUMIF(ventes!$D$2:$D$563,HANZ!$B7,ventes!I$2:I$563))-SUMIFS('mouvement interne'!$D:$D,'mouvement interne'!$C:$C,HANZ!B7,'mouvement interne'!$E:$E,2)+SUMIFS('mouvement interne'!$D:$D,'mouvement interne'!$C:$C,HANZ!B7,'mouvement interne'!$F:$F,2)</f>
        <v>0</v>
      </c>
      <c r="L7" s="11">
        <f>E7+IF($B7="",0,SUMIF(achats!$D$2:$D$599,HANZ!$B7,achats!J$2:J$599))-IF($B7="",0,SUMIF(ventes!$D$2:$D$563,HANZ!$B7,ventes!J$2:J$563))-SUMIFS('mouvement interne'!$D:$D,'mouvement interne'!$C:$C,HANZ!B7,'mouvement interne'!$E:$E,3)+SUMIFS('mouvement interne'!$D:$D,'mouvement interne'!$C:$C,HANZ!B7,'mouvement interne'!$F:$F,3)</f>
        <v>0</v>
      </c>
      <c r="M7" s="11">
        <f>F7+IF($B7="",0,SUMIF(achats!$D$2:$D$599,HANZ!$B7,achats!K$2:K$599))-IF($B7="",0,SUMIF(ventes!$D$2:$D$563,HANZ!$B7,ventes!K$2:K$563))-SUMIFS('mouvement interne'!$D:$D,'mouvement interne'!$C:$C,HANZ!B7,'mouvement interne'!$E:$E,4)+SUMIFS('mouvement interne'!$D:$D,'mouvement interne'!$C:$C,HANZ!B7,'mouvement interne'!$F:$F,4)</f>
        <v>0</v>
      </c>
      <c r="N7" s="99">
        <f t="shared" si="0"/>
        <v>0</v>
      </c>
    </row>
    <row r="8" spans="1:15">
      <c r="A8" s="45"/>
      <c r="B8" s="46" t="str">
        <f>'mes donnees'!O8</f>
        <v>F 82TIX</v>
      </c>
      <c r="C8" s="4"/>
      <c r="D8" s="1"/>
      <c r="E8" s="1"/>
      <c r="F8" s="1"/>
      <c r="G8" s="11">
        <f t="shared" si="1"/>
        <v>0</v>
      </c>
      <c r="H8" s="11">
        <f>IF(B8="",0,SUMIF(achats!$D$2:$D$599,HANZ!B8,achats!$E$2:$E$599))</f>
        <v>0</v>
      </c>
      <c r="I8" s="11">
        <f>IF(B8="",0,SUMIF(ventes!$D$2:$D$563,HANZ!B8,ventes!$E$2:$E$563))</f>
        <v>0</v>
      </c>
      <c r="J8" s="11">
        <f>C8+IF($B8="",0,SUMIF(achats!$D$2:$D$599,HANZ!$B8,achats!H$2:H$599))-IF($B8="",0,SUMIF(ventes!$D$2:$D$563,HANZ!$B8,ventes!H$2:H$563))-SUMIFS('mouvement interne'!$D:$D,'mouvement interne'!$C:$C,HANZ!B8,'mouvement interne'!$E:$E,1)+SUMIFS('mouvement interne'!$D:$D,'mouvement interne'!$C:$C,HANZ!B8,'mouvement interne'!$F:$F,1)</f>
        <v>0</v>
      </c>
      <c r="K8" s="11">
        <f>D8+IF($B8="",0,SUMIF(achats!$D$2:$D$599,HANZ!$B8,achats!I$2:I$599))-IF($B8="",0,SUMIF(ventes!$D$2:$D$563,HANZ!$B8,ventes!I$2:I$563))-SUMIFS('mouvement interne'!$D:$D,'mouvement interne'!$C:$C,HANZ!B8,'mouvement interne'!$E:$E,2)+SUMIFS('mouvement interne'!$D:$D,'mouvement interne'!$C:$C,HANZ!B8,'mouvement interne'!$F:$F,2)</f>
        <v>0</v>
      </c>
      <c r="L8" s="11">
        <f>E8+IF($B8="",0,SUMIF(achats!$D$2:$D$599,HANZ!$B8,achats!J$2:J$599))-IF($B8="",0,SUMIF(ventes!$D$2:$D$563,HANZ!$B8,ventes!J$2:J$563))-SUMIFS('mouvement interne'!$D:$D,'mouvement interne'!$C:$C,HANZ!B8,'mouvement interne'!$E:$E,3)+SUMIFS('mouvement interne'!$D:$D,'mouvement interne'!$C:$C,HANZ!B8,'mouvement interne'!$F:$F,3)</f>
        <v>0</v>
      </c>
      <c r="M8" s="11">
        <f>F8+IF($B8="",0,SUMIF(achats!$D$2:$D$599,HANZ!$B8,achats!K$2:K$599))-IF($B8="",0,SUMIF(ventes!$D$2:$D$563,HANZ!$B8,ventes!K$2:K$563))-SUMIFS('mouvement interne'!$D:$D,'mouvement interne'!$C:$C,HANZ!B8,'mouvement interne'!$E:$E,4)+SUMIFS('mouvement interne'!$D:$D,'mouvement interne'!$C:$C,HANZ!B8,'mouvement interne'!$F:$F,4)</f>
        <v>0</v>
      </c>
      <c r="N8" s="99">
        <f t="shared" si="0"/>
        <v>0</v>
      </c>
    </row>
    <row r="9" spans="1:15">
      <c r="A9" s="45"/>
      <c r="B9" s="46" t="str">
        <f>'mes donnees'!O9</f>
        <v>F41MR</v>
      </c>
      <c r="C9" s="4">
        <v>2</v>
      </c>
      <c r="D9" s="1"/>
      <c r="E9" s="1"/>
      <c r="F9" s="1"/>
      <c r="G9" s="11">
        <f t="shared" si="1"/>
        <v>2</v>
      </c>
      <c r="H9" s="11">
        <f>IF(B9="",0,SUMIF(achats!$D$2:$D$599,HANZ!B9,achats!$E$2:$E$599))</f>
        <v>0</v>
      </c>
      <c r="I9" s="11">
        <f>IF(B9="",0,SUMIF(ventes!$D$2:$D$563,HANZ!B9,ventes!$E$2:$E$563))</f>
        <v>1</v>
      </c>
      <c r="J9" s="11">
        <f>C9+IF($B9="",0,SUMIF(achats!$D$2:$D$599,HANZ!$B9,achats!H$2:H$599))-IF($B9="",0,SUMIF(ventes!$D$2:$D$563,HANZ!$B9,ventes!H$2:H$563))-SUMIFS('mouvement interne'!$D:$D,'mouvement interne'!$C:$C,HANZ!B9,'mouvement interne'!$E:$E,1)+SUMIFS('mouvement interne'!$D:$D,'mouvement interne'!$C:$C,HANZ!B9,'mouvement interne'!$F:$F,1)</f>
        <v>1</v>
      </c>
      <c r="K9" s="11">
        <f>D9+IF($B9="",0,SUMIF(achats!$D$2:$D$599,HANZ!$B9,achats!I$2:I$599))-IF($B9="",0,SUMIF(ventes!$D$2:$D$563,HANZ!$B9,ventes!I$2:I$563))-SUMIFS('mouvement interne'!$D:$D,'mouvement interne'!$C:$C,HANZ!B9,'mouvement interne'!$E:$E,2)+SUMIFS('mouvement interne'!$D:$D,'mouvement interne'!$C:$C,HANZ!B9,'mouvement interne'!$F:$F,2)</f>
        <v>0</v>
      </c>
      <c r="L9" s="11">
        <f>E9+IF($B9="",0,SUMIF(achats!$D$2:$D$599,HANZ!$B9,achats!J$2:J$599))-IF($B9="",0,SUMIF(ventes!$D$2:$D$563,HANZ!$B9,ventes!J$2:J$563))-SUMIFS('mouvement interne'!$D:$D,'mouvement interne'!$C:$C,HANZ!B9,'mouvement interne'!$E:$E,3)+SUMIFS('mouvement interne'!$D:$D,'mouvement interne'!$C:$C,HANZ!B9,'mouvement interne'!$F:$F,3)</f>
        <v>0</v>
      </c>
      <c r="M9" s="11">
        <f>F9+IF($B9="",0,SUMIF(achats!$D$2:$D$599,HANZ!$B9,achats!K$2:K$599))-IF($B9="",0,SUMIF(ventes!$D$2:$D$563,HANZ!$B9,ventes!K$2:K$563))-SUMIFS('mouvement interne'!$D:$D,'mouvement interne'!$C:$C,HANZ!B9,'mouvement interne'!$E:$E,4)+SUMIFS('mouvement interne'!$D:$D,'mouvement interne'!$C:$C,HANZ!B9,'mouvement interne'!$F:$F,4)</f>
        <v>0</v>
      </c>
      <c r="N9" s="99">
        <f t="shared" si="0"/>
        <v>1</v>
      </c>
    </row>
    <row r="10" spans="1:15">
      <c r="A10" s="45"/>
      <c r="B10" s="46" t="str">
        <f>'mes donnees'!O10</f>
        <v>F87EIX</v>
      </c>
      <c r="C10" s="4">
        <v>1</v>
      </c>
      <c r="D10" s="1"/>
      <c r="E10" s="1"/>
      <c r="F10" s="1"/>
      <c r="G10" s="11">
        <f t="shared" si="1"/>
        <v>1</v>
      </c>
      <c r="H10" s="11">
        <f>IF(B10="",0,SUMIF(achats!$D$2:$D$599,HANZ!B10,achats!$E$2:$E$599))</f>
        <v>0</v>
      </c>
      <c r="I10" s="11">
        <f>IF(B10="",0,SUMIF(ventes!$D$2:$D$563,HANZ!B10,ventes!$E$2:$E$563))</f>
        <v>0</v>
      </c>
      <c r="J10" s="11">
        <f>C10+IF($B10="",0,SUMIF(achats!$D$2:$D$599,HANZ!$B10,achats!H$2:H$599))-IF($B10="",0,SUMIF(ventes!$D$2:$D$563,HANZ!$B10,ventes!H$2:H$563))-SUMIFS('mouvement interne'!$D:$D,'mouvement interne'!$C:$C,HANZ!B10,'mouvement interne'!$E:$E,1)+SUMIFS('mouvement interne'!$D:$D,'mouvement interne'!$C:$C,HANZ!B10,'mouvement interne'!$F:$F,1)</f>
        <v>1</v>
      </c>
      <c r="K10" s="11">
        <f>D10+IF($B10="",0,SUMIF(achats!$D$2:$D$599,HANZ!$B10,achats!I$2:I$599))-IF($B10="",0,SUMIF(ventes!$D$2:$D$563,HANZ!$B10,ventes!I$2:I$563))-SUMIFS('mouvement interne'!$D:$D,'mouvement interne'!$C:$C,HANZ!B10,'mouvement interne'!$E:$E,2)+SUMIFS('mouvement interne'!$D:$D,'mouvement interne'!$C:$C,HANZ!B10,'mouvement interne'!$F:$F,2)</f>
        <v>0</v>
      </c>
      <c r="L10" s="11">
        <f>E10+IF($B10="",0,SUMIF(achats!$D$2:$D$599,HANZ!$B10,achats!J$2:J$599))-IF($B10="",0,SUMIF(ventes!$D$2:$D$563,HANZ!$B10,ventes!J$2:J$563))-SUMIFS('mouvement interne'!$D:$D,'mouvement interne'!$C:$C,HANZ!B10,'mouvement interne'!$E:$E,3)+SUMIFS('mouvement interne'!$D:$D,'mouvement interne'!$C:$C,HANZ!B10,'mouvement interne'!$F:$F,3)</f>
        <v>0</v>
      </c>
      <c r="M10" s="11">
        <f>F10+IF($B10="",0,SUMIF(achats!$D$2:$D$599,HANZ!$B10,achats!K$2:K$599))-IF($B10="",0,SUMIF(ventes!$D$2:$D$563,HANZ!$B10,ventes!K$2:K$563))-SUMIFS('mouvement interne'!$D:$D,'mouvement interne'!$C:$C,HANZ!B10,'mouvement interne'!$E:$E,4)+SUMIFS('mouvement interne'!$D:$D,'mouvement interne'!$C:$C,HANZ!B10,'mouvement interne'!$F:$F,4)</f>
        <v>0</v>
      </c>
      <c r="N10" s="99">
        <f t="shared" si="0"/>
        <v>1</v>
      </c>
    </row>
    <row r="11" spans="1:15">
      <c r="A11" s="45"/>
      <c r="B11" s="46" t="str">
        <f>'mes donnees'!O11</f>
        <v>F88IX-P</v>
      </c>
      <c r="C11" s="4">
        <v>1</v>
      </c>
      <c r="D11" s="1"/>
      <c r="E11" s="1"/>
      <c r="F11" s="1"/>
      <c r="G11" s="11">
        <f t="shared" si="1"/>
        <v>1</v>
      </c>
      <c r="H11" s="11">
        <f>IF(B11="",0,SUMIF(achats!$D$2:$D$599,HANZ!B11,achats!$E$2:$E$599))</f>
        <v>0</v>
      </c>
      <c r="I11" s="11">
        <f>IF(B11="",0,SUMIF(ventes!$D$2:$D$563,HANZ!B11,ventes!$E$2:$E$563))</f>
        <v>0</v>
      </c>
      <c r="J11" s="11">
        <f>C11+IF($B11="",0,SUMIF(achats!$D$2:$D$599,HANZ!$B11,achats!H$2:H$599))-IF($B11="",0,SUMIF(ventes!$D$2:$D$563,HANZ!$B11,ventes!H$2:H$563))-SUMIFS('mouvement interne'!$D:$D,'mouvement interne'!$C:$C,HANZ!B11,'mouvement interne'!$E:$E,1)+SUMIFS('mouvement interne'!$D:$D,'mouvement interne'!$C:$C,HANZ!B11,'mouvement interne'!$F:$F,1)</f>
        <v>1</v>
      </c>
      <c r="K11" s="11">
        <f>D11+IF($B11="",0,SUMIF(achats!$D$2:$D$599,HANZ!$B11,achats!I$2:I$599))-IF($B11="",0,SUMIF(ventes!$D$2:$D$563,HANZ!$B11,ventes!I$2:I$563))-SUMIFS('mouvement interne'!$D:$D,'mouvement interne'!$C:$C,HANZ!B11,'mouvement interne'!$E:$E,2)+SUMIFS('mouvement interne'!$D:$D,'mouvement interne'!$C:$C,HANZ!B11,'mouvement interne'!$F:$F,2)</f>
        <v>0</v>
      </c>
      <c r="L11" s="11">
        <f>E11+IF($B11="",0,SUMIF(achats!$D$2:$D$599,HANZ!$B11,achats!J$2:J$599))-IF($B11="",0,SUMIF(ventes!$D$2:$D$563,HANZ!$B11,ventes!J$2:J$563))-SUMIFS('mouvement interne'!$D:$D,'mouvement interne'!$C:$C,HANZ!B11,'mouvement interne'!$E:$E,3)+SUMIFS('mouvement interne'!$D:$D,'mouvement interne'!$C:$C,HANZ!B11,'mouvement interne'!$F:$F,3)</f>
        <v>0</v>
      </c>
      <c r="M11" s="11">
        <f>F11+IF($B11="",0,SUMIF(achats!$D$2:$D$599,HANZ!$B11,achats!K$2:K$599))-IF($B11="",0,SUMIF(ventes!$D$2:$D$563,HANZ!$B11,ventes!K$2:K$563))-SUMIFS('mouvement interne'!$D:$D,'mouvement interne'!$C:$C,HANZ!B11,'mouvement interne'!$E:$E,4)+SUMIFS('mouvement interne'!$D:$D,'mouvement interne'!$C:$C,HANZ!B11,'mouvement interne'!$F:$F,4)</f>
        <v>0</v>
      </c>
      <c r="N11" s="99">
        <f t="shared" si="0"/>
        <v>1</v>
      </c>
    </row>
    <row r="12" spans="1:15">
      <c r="A12" s="45"/>
      <c r="B12" s="46" t="str">
        <f>'mes donnees'!O12</f>
        <v>HEF96A900MM</v>
      </c>
      <c r="C12" s="4">
        <v>1</v>
      </c>
      <c r="D12" s="1"/>
      <c r="E12" s="1"/>
      <c r="F12" s="1"/>
      <c r="G12" s="11">
        <f t="shared" si="1"/>
        <v>1</v>
      </c>
      <c r="H12" s="11">
        <f>IF(B12="",0,SUMIF(achats!$D$2:$D$599,HANZ!B12,achats!$E$2:$E$599))</f>
        <v>0</v>
      </c>
      <c r="I12" s="11">
        <f>IF(B12="",0,SUMIF(ventes!$D$2:$D$563,HANZ!B12,ventes!$E$2:$E$563))</f>
        <v>0</v>
      </c>
      <c r="J12" s="11">
        <f>C12+IF($B12="",0,SUMIF(achats!$D$2:$D$599,HANZ!$B12,achats!H$2:H$599))-IF($B12="",0,SUMIF(ventes!$D$2:$D$563,HANZ!$B12,ventes!H$2:H$563))-SUMIFS('mouvement interne'!$D:$D,'mouvement interne'!$C:$C,HANZ!B12,'mouvement interne'!$E:$E,1)+SUMIFS('mouvement interne'!$D:$D,'mouvement interne'!$C:$C,HANZ!B12,'mouvement interne'!$F:$F,1)</f>
        <v>1</v>
      </c>
      <c r="K12" s="11">
        <f>D12+IF($B12="",0,SUMIF(achats!$D$2:$D$599,HANZ!$B12,achats!I$2:I$599))-IF($B12="",0,SUMIF(ventes!$D$2:$D$563,HANZ!$B12,ventes!I$2:I$563))-SUMIFS('mouvement interne'!$D:$D,'mouvement interne'!$C:$C,HANZ!B12,'mouvement interne'!$E:$E,2)+SUMIFS('mouvement interne'!$D:$D,'mouvement interne'!$C:$C,HANZ!B12,'mouvement interne'!$F:$F,2)</f>
        <v>0</v>
      </c>
      <c r="L12" s="11">
        <f>E12+IF($B12="",0,SUMIF(achats!$D$2:$D$599,HANZ!$B12,achats!J$2:J$599))-IF($B12="",0,SUMIF(ventes!$D$2:$D$563,HANZ!$B12,ventes!J$2:J$563))-SUMIFS('mouvement interne'!$D:$D,'mouvement interne'!$C:$C,HANZ!B12,'mouvement interne'!$E:$E,3)+SUMIFS('mouvement interne'!$D:$D,'mouvement interne'!$C:$C,HANZ!B12,'mouvement interne'!$F:$F,3)</f>
        <v>0</v>
      </c>
      <c r="M12" s="11">
        <f>F12+IF($B12="",0,SUMIF(achats!$D$2:$D$599,HANZ!$B12,achats!K$2:K$599))-IF($B12="",0,SUMIF(ventes!$D$2:$D$563,HANZ!$B12,ventes!K$2:K$563))-SUMIFS('mouvement interne'!$D:$D,'mouvement interne'!$C:$C,HANZ!B12,'mouvement interne'!$E:$E,4)+SUMIFS('mouvement interne'!$D:$D,'mouvement interne'!$C:$C,HANZ!B12,'mouvement interne'!$F:$F,4)</f>
        <v>0</v>
      </c>
      <c r="N12" s="99">
        <f t="shared" si="0"/>
        <v>1</v>
      </c>
    </row>
    <row r="13" spans="1:15">
      <c r="A13" s="45"/>
      <c r="B13" s="46" t="str">
        <f>'mes donnees'!O13</f>
        <v>HEM 52-900</v>
      </c>
      <c r="C13" s="4">
        <v>1</v>
      </c>
      <c r="D13" s="1"/>
      <c r="E13" s="1"/>
      <c r="F13" s="1"/>
      <c r="G13" s="11">
        <f t="shared" si="1"/>
        <v>1</v>
      </c>
      <c r="H13" s="11">
        <f>IF(B13="",0,SUMIF(achats!$D$2:$D$599,HANZ!B13,achats!$E$2:$E$599))</f>
        <v>0</v>
      </c>
      <c r="I13" s="11">
        <f>IF(B13="",0,SUMIF(ventes!$D$2:$D$563,HANZ!B13,ventes!$E$2:$E$563))</f>
        <v>0</v>
      </c>
      <c r="J13" s="11">
        <f>C13+IF($B13="",0,SUMIF(achats!$D$2:$D$599,HANZ!$B13,achats!H$2:H$599))-IF($B13="",0,SUMIF(ventes!$D$2:$D$563,HANZ!$B13,ventes!H$2:H$563))-SUMIFS('mouvement interne'!$D:$D,'mouvement interne'!$C:$C,HANZ!B13,'mouvement interne'!$E:$E,1)+SUMIFS('mouvement interne'!$D:$D,'mouvement interne'!$C:$C,HANZ!B13,'mouvement interne'!$F:$F,1)</f>
        <v>1</v>
      </c>
      <c r="K13" s="11">
        <f>D13+IF($B13="",0,SUMIF(achats!$D$2:$D$599,HANZ!$B13,achats!I$2:I$599))-IF($B13="",0,SUMIF(ventes!$D$2:$D$563,HANZ!$B13,ventes!I$2:I$563))-SUMIFS('mouvement interne'!$D:$D,'mouvement interne'!$C:$C,HANZ!B13,'mouvement interne'!$E:$E,2)+SUMIFS('mouvement interne'!$D:$D,'mouvement interne'!$C:$C,HANZ!B13,'mouvement interne'!$F:$F,2)</f>
        <v>0</v>
      </c>
      <c r="L13" s="11">
        <f>E13+IF($B13="",0,SUMIF(achats!$D$2:$D$599,HANZ!$B13,achats!J$2:J$599))-IF($B13="",0,SUMIF(ventes!$D$2:$D$563,HANZ!$B13,ventes!J$2:J$563))-SUMIFS('mouvement interne'!$D:$D,'mouvement interne'!$C:$C,HANZ!B13,'mouvement interne'!$E:$E,3)+SUMIFS('mouvement interne'!$D:$D,'mouvement interne'!$C:$C,HANZ!B13,'mouvement interne'!$F:$F,3)</f>
        <v>0</v>
      </c>
      <c r="M13" s="11">
        <f>F13+IF($B13="",0,SUMIF(achats!$D$2:$D$599,HANZ!$B13,achats!K$2:K$599))-IF($B13="",0,SUMIF(ventes!$D$2:$D$563,HANZ!$B13,ventes!K$2:K$563))-SUMIFS('mouvement interne'!$D:$D,'mouvement interne'!$C:$C,HANZ!B13,'mouvement interne'!$E:$E,4)+SUMIFS('mouvement interne'!$D:$D,'mouvement interne'!$C:$C,HANZ!B13,'mouvement interne'!$F:$F,4)</f>
        <v>0</v>
      </c>
      <c r="N13" s="99">
        <f t="shared" si="0"/>
        <v>1</v>
      </c>
    </row>
    <row r="14" spans="1:15">
      <c r="A14" s="45"/>
      <c r="B14" s="46" t="str">
        <f>'mes donnees'!O14</f>
        <v>HEM-96-900</v>
      </c>
      <c r="C14" s="4">
        <v>6</v>
      </c>
      <c r="D14" s="1"/>
      <c r="E14" s="1"/>
      <c r="F14" s="1"/>
      <c r="G14" s="11">
        <f t="shared" si="1"/>
        <v>6</v>
      </c>
      <c r="H14" s="11">
        <f>IF(B14="",0,SUMIF(achats!$D$2:$D$599,HANZ!B14,achats!$E$2:$E$599))</f>
        <v>0</v>
      </c>
      <c r="I14" s="11">
        <f>IF(B14="",0,SUMIF(ventes!$D$2:$D$563,HANZ!B14,ventes!$E$2:$E$563))</f>
        <v>0</v>
      </c>
      <c r="J14" s="11">
        <f>C14+IF($B14="",0,SUMIF(achats!$D$2:$D$599,HANZ!$B14,achats!H$2:H$599))-IF($B14="",0,SUMIF(ventes!$D$2:$D$563,HANZ!$B14,ventes!H$2:H$563))-SUMIFS('mouvement interne'!$D:$D,'mouvement interne'!$C:$C,HANZ!B14,'mouvement interne'!$E:$E,1)+SUMIFS('mouvement interne'!$D:$D,'mouvement interne'!$C:$C,HANZ!B14,'mouvement interne'!$F:$F,1)</f>
        <v>6</v>
      </c>
      <c r="K14" s="11">
        <f>D14+IF($B14="",0,SUMIF(achats!$D$2:$D$599,HANZ!$B14,achats!I$2:I$599))-IF($B14="",0,SUMIF(ventes!$D$2:$D$563,HANZ!$B14,ventes!I$2:I$563))-SUMIFS('mouvement interne'!$D:$D,'mouvement interne'!$C:$C,HANZ!B14,'mouvement interne'!$E:$E,2)+SUMIFS('mouvement interne'!$D:$D,'mouvement interne'!$C:$C,HANZ!B14,'mouvement interne'!$F:$F,2)</f>
        <v>0</v>
      </c>
      <c r="L14" s="11">
        <f>E14+IF($B14="",0,SUMIF(achats!$D$2:$D$599,HANZ!$B14,achats!J$2:J$599))-IF($B14="",0,SUMIF(ventes!$D$2:$D$563,HANZ!$B14,ventes!J$2:J$563))-SUMIFS('mouvement interne'!$D:$D,'mouvement interne'!$C:$C,HANZ!B14,'mouvement interne'!$E:$E,3)+SUMIFS('mouvement interne'!$D:$D,'mouvement interne'!$C:$C,HANZ!B14,'mouvement interne'!$F:$F,3)</f>
        <v>0</v>
      </c>
      <c r="M14" s="11">
        <f>F14+IF($B14="",0,SUMIF(achats!$D$2:$D$599,HANZ!$B14,achats!K$2:K$599))-IF($B14="",0,SUMIF(ventes!$D$2:$D$563,HANZ!$B14,ventes!K$2:K$563))-SUMIFS('mouvement interne'!$D:$D,'mouvement interne'!$C:$C,HANZ!B14,'mouvement interne'!$E:$E,4)+SUMIFS('mouvement interne'!$D:$D,'mouvement interne'!$C:$C,HANZ!B14,'mouvement interne'!$F:$F,4)</f>
        <v>0</v>
      </c>
      <c r="N14" s="99">
        <f t="shared" si="0"/>
        <v>6</v>
      </c>
    </row>
    <row r="15" spans="1:15">
      <c r="A15" s="45"/>
      <c r="B15" s="46" t="str">
        <f>'mes donnees'!O15</f>
        <v>HLV-M9348 SS</v>
      </c>
      <c r="C15" s="4"/>
      <c r="D15" s="1"/>
      <c r="E15" s="1"/>
      <c r="F15" s="1"/>
      <c r="G15" s="11">
        <f t="shared" si="1"/>
        <v>0</v>
      </c>
      <c r="H15" s="11">
        <f>IF(B15="",0,SUMIF(achats!$D$2:$D$599,HANZ!B15,achats!$E$2:$E$599))</f>
        <v>0</v>
      </c>
      <c r="I15" s="11">
        <f>IF(B15="",0,SUMIF(ventes!$D$2:$D$563,HANZ!B15,ventes!$E$2:$E$563))</f>
        <v>0</v>
      </c>
      <c r="J15" s="11">
        <f>C15+IF($B15="",0,SUMIF(achats!$D$2:$D$599,HANZ!$B15,achats!H$2:H$599))-IF($B15="",0,SUMIF(ventes!$D$2:$D$563,HANZ!$B15,ventes!H$2:H$563))-SUMIFS('mouvement interne'!$D:$D,'mouvement interne'!$C:$C,HANZ!B15,'mouvement interne'!$E:$E,1)+SUMIFS('mouvement interne'!$D:$D,'mouvement interne'!$C:$C,HANZ!B15,'mouvement interne'!$F:$F,1)</f>
        <v>0</v>
      </c>
      <c r="K15" s="11">
        <f>D15+IF($B15="",0,SUMIF(achats!$D$2:$D$599,HANZ!$B15,achats!I$2:I$599))-IF($B15="",0,SUMIF(ventes!$D$2:$D$563,HANZ!$B15,ventes!I$2:I$563))-SUMIFS('mouvement interne'!$D:$D,'mouvement interne'!$C:$C,HANZ!B15,'mouvement interne'!$E:$E,2)+SUMIFS('mouvement interne'!$D:$D,'mouvement interne'!$C:$C,HANZ!B15,'mouvement interne'!$F:$F,2)</f>
        <v>0</v>
      </c>
      <c r="L15" s="11">
        <f>E15+IF($B15="",0,SUMIF(achats!$D$2:$D$599,HANZ!$B15,achats!J$2:J$599))-IF($B15="",0,SUMIF(ventes!$D$2:$D$563,HANZ!$B15,ventes!J$2:J$563))-SUMIFS('mouvement interne'!$D:$D,'mouvement interne'!$C:$C,HANZ!B15,'mouvement interne'!$E:$E,3)+SUMIFS('mouvement interne'!$D:$D,'mouvement interne'!$C:$C,HANZ!B15,'mouvement interne'!$F:$F,3)</f>
        <v>0</v>
      </c>
      <c r="M15" s="11">
        <f>F15+IF($B15="",0,SUMIF(achats!$D$2:$D$599,HANZ!$B15,achats!K$2:K$599))-IF($B15="",0,SUMIF(ventes!$D$2:$D$563,HANZ!$B15,ventes!K$2:K$563))-SUMIFS('mouvement interne'!$D:$D,'mouvement interne'!$C:$C,HANZ!B15,'mouvement interne'!$E:$E,4)+SUMIFS('mouvement interne'!$D:$D,'mouvement interne'!$C:$C,HANZ!B15,'mouvement interne'!$F:$F,4)</f>
        <v>0</v>
      </c>
      <c r="N15" s="99">
        <f t="shared" si="0"/>
        <v>0</v>
      </c>
    </row>
    <row r="16" spans="1:15">
      <c r="A16" s="45"/>
      <c r="B16" s="46" t="str">
        <f>'mes donnees'!O16</f>
        <v>HSM  102-900</v>
      </c>
      <c r="C16" s="4"/>
      <c r="D16" s="1"/>
      <c r="E16" s="1"/>
      <c r="F16" s="1"/>
      <c r="G16" s="11">
        <f t="shared" si="1"/>
        <v>0</v>
      </c>
      <c r="H16" s="11">
        <f>IF(B16="",0,SUMIF(achats!$D$2:$D$599,HANZ!B16,achats!$E$2:$E$599))</f>
        <v>0</v>
      </c>
      <c r="I16" s="11">
        <f>IF(B16="",0,SUMIF(ventes!$D$2:$D$563,HANZ!B16,ventes!$E$2:$E$563))</f>
        <v>0</v>
      </c>
      <c r="J16" s="11">
        <f>C16+IF($B16="",0,SUMIF(achats!$D$2:$D$599,HANZ!$B16,achats!H$2:H$599))-IF($B16="",0,SUMIF(ventes!$D$2:$D$563,HANZ!$B16,ventes!H$2:H$563))-SUMIFS('mouvement interne'!$D:$D,'mouvement interne'!$C:$C,HANZ!B16,'mouvement interne'!$E:$E,1)+SUMIFS('mouvement interne'!$D:$D,'mouvement interne'!$C:$C,HANZ!B16,'mouvement interne'!$F:$F,1)</f>
        <v>0</v>
      </c>
      <c r="K16" s="11">
        <f>D16+IF($B16="",0,SUMIF(achats!$D$2:$D$599,HANZ!$B16,achats!I$2:I$599))-IF($B16="",0,SUMIF(ventes!$D$2:$D$563,HANZ!$B16,ventes!I$2:I$563))-SUMIFS('mouvement interne'!$D:$D,'mouvement interne'!$C:$C,HANZ!B16,'mouvement interne'!$E:$E,2)+SUMIFS('mouvement interne'!$D:$D,'mouvement interne'!$C:$C,HANZ!B16,'mouvement interne'!$F:$F,2)</f>
        <v>0</v>
      </c>
      <c r="L16" s="11">
        <f>E16+IF($B16="",0,SUMIF(achats!$D$2:$D$599,HANZ!$B16,achats!J$2:J$599))-IF($B16="",0,SUMIF(ventes!$D$2:$D$563,HANZ!$B16,ventes!J$2:J$563))-SUMIFS('mouvement interne'!$D:$D,'mouvement interne'!$C:$C,HANZ!B16,'mouvement interne'!$E:$E,3)+SUMIFS('mouvement interne'!$D:$D,'mouvement interne'!$C:$C,HANZ!B16,'mouvement interne'!$F:$F,3)</f>
        <v>0</v>
      </c>
      <c r="M16" s="11">
        <f>F16+IF($B16="",0,SUMIF(achats!$D$2:$D$599,HANZ!$B16,achats!K$2:K$599))-IF($B16="",0,SUMIF(ventes!$D$2:$D$563,HANZ!$B16,ventes!K$2:K$563))-SUMIFS('mouvement interne'!$D:$D,'mouvement interne'!$C:$C,HANZ!B16,'mouvement interne'!$E:$E,4)+SUMIFS('mouvement interne'!$D:$D,'mouvement interne'!$C:$C,HANZ!B16,'mouvement interne'!$F:$F,4)</f>
        <v>0</v>
      </c>
      <c r="N16" s="99">
        <f t="shared" si="0"/>
        <v>0</v>
      </c>
    </row>
    <row r="17" spans="1:14">
      <c r="A17" s="45"/>
      <c r="B17" s="46" t="str">
        <f>'mes donnees'!O17</f>
        <v>HSM 101-600</v>
      </c>
      <c r="C17" s="4">
        <v>9</v>
      </c>
      <c r="D17" s="1"/>
      <c r="E17" s="1"/>
      <c r="F17" s="1"/>
      <c r="G17" s="11">
        <f t="shared" si="1"/>
        <v>9</v>
      </c>
      <c r="H17" s="11">
        <f>IF(B17="",0,SUMIF(achats!$D$2:$D$599,HANZ!B17,achats!$E$2:$E$599))</f>
        <v>0</v>
      </c>
      <c r="I17" s="11">
        <f>IF(B17="",0,SUMIF(ventes!$D$2:$D$563,HANZ!B17,ventes!$E$2:$E$563))</f>
        <v>0</v>
      </c>
      <c r="J17" s="11">
        <f>C17+IF($B17="",0,SUMIF(achats!$D$2:$D$599,HANZ!$B17,achats!H$2:H$599))-IF($B17="",0,SUMIF(ventes!$D$2:$D$563,HANZ!$B17,ventes!H$2:H$563))-SUMIFS('mouvement interne'!$D:$D,'mouvement interne'!$C:$C,HANZ!B17,'mouvement interne'!$E:$E,1)+SUMIFS('mouvement interne'!$D:$D,'mouvement interne'!$C:$C,HANZ!B17,'mouvement interne'!$F:$F,1)</f>
        <v>9</v>
      </c>
      <c r="K17" s="11">
        <f>D17+IF($B17="",0,SUMIF(achats!$D$2:$D$599,HANZ!$B17,achats!I$2:I$599))-IF($B17="",0,SUMIF(ventes!$D$2:$D$563,HANZ!$B17,ventes!I$2:I$563))-SUMIFS('mouvement interne'!$D:$D,'mouvement interne'!$C:$C,HANZ!B17,'mouvement interne'!$E:$E,2)+SUMIFS('mouvement interne'!$D:$D,'mouvement interne'!$C:$C,HANZ!B17,'mouvement interne'!$F:$F,2)</f>
        <v>0</v>
      </c>
      <c r="L17" s="11">
        <f>E17+IF($B17="",0,SUMIF(achats!$D$2:$D$599,HANZ!$B17,achats!J$2:J$599))-IF($B17="",0,SUMIF(ventes!$D$2:$D$563,HANZ!$B17,ventes!J$2:J$563))-SUMIFS('mouvement interne'!$D:$D,'mouvement interne'!$C:$C,HANZ!B17,'mouvement interne'!$E:$E,3)+SUMIFS('mouvement interne'!$D:$D,'mouvement interne'!$C:$C,HANZ!B17,'mouvement interne'!$F:$F,3)</f>
        <v>0</v>
      </c>
      <c r="M17" s="11">
        <f>F17+IF($B17="",0,SUMIF(achats!$D$2:$D$599,HANZ!$B17,achats!K$2:K$599))-IF($B17="",0,SUMIF(ventes!$D$2:$D$563,HANZ!$B17,ventes!K$2:K$563))-SUMIFS('mouvement interne'!$D:$D,'mouvement interne'!$C:$C,HANZ!B17,'mouvement interne'!$E:$E,4)+SUMIFS('mouvement interne'!$D:$D,'mouvement interne'!$C:$C,HANZ!B17,'mouvement interne'!$F:$F,4)</f>
        <v>0</v>
      </c>
      <c r="N17" s="99">
        <f t="shared" si="0"/>
        <v>9</v>
      </c>
    </row>
    <row r="18" spans="1:14">
      <c r="A18" s="45"/>
      <c r="B18" s="46" t="str">
        <f>'mes donnees'!O18</f>
        <v>HSM 101-900</v>
      </c>
      <c r="C18" s="4">
        <v>2</v>
      </c>
      <c r="D18" s="1"/>
      <c r="E18" s="1"/>
      <c r="F18" s="1"/>
      <c r="G18" s="11">
        <f t="shared" si="1"/>
        <v>2</v>
      </c>
      <c r="H18" s="11">
        <f>IF(B18="",0,SUMIF(achats!$D$2:$D$599,HANZ!B18,achats!$E$2:$E$599))</f>
        <v>0</v>
      </c>
      <c r="I18" s="11">
        <f>IF(B18="",0,SUMIF(ventes!$D$2:$D$563,HANZ!B18,ventes!$E$2:$E$563))</f>
        <v>1</v>
      </c>
      <c r="J18" s="11">
        <f>C18+IF($B18="",0,SUMIF(achats!$D$2:$D$599,HANZ!$B18,achats!H$2:H$599))-IF($B18="",0,SUMIF(ventes!$D$2:$D$563,HANZ!$B18,ventes!H$2:H$563))-SUMIFS('mouvement interne'!$D:$D,'mouvement interne'!$C:$C,HANZ!B18,'mouvement interne'!$E:$E,1)+SUMIFS('mouvement interne'!$D:$D,'mouvement interne'!$C:$C,HANZ!B18,'mouvement interne'!$F:$F,1)</f>
        <v>1</v>
      </c>
      <c r="K18" s="11">
        <f>D18+IF($B18="",0,SUMIF(achats!$D$2:$D$599,HANZ!$B18,achats!I$2:I$599))-IF($B18="",0,SUMIF(ventes!$D$2:$D$563,HANZ!$B18,ventes!I$2:I$563))-SUMIFS('mouvement interne'!$D:$D,'mouvement interne'!$C:$C,HANZ!B18,'mouvement interne'!$E:$E,2)+SUMIFS('mouvement interne'!$D:$D,'mouvement interne'!$C:$C,HANZ!B18,'mouvement interne'!$F:$F,2)</f>
        <v>0</v>
      </c>
      <c r="L18" s="11">
        <f>E18+IF($B18="",0,SUMIF(achats!$D$2:$D$599,HANZ!$B18,achats!J$2:J$599))-IF($B18="",0,SUMIF(ventes!$D$2:$D$563,HANZ!$B18,ventes!J$2:J$563))-SUMIFS('mouvement interne'!$D:$D,'mouvement interne'!$C:$C,HANZ!B18,'mouvement interne'!$E:$E,3)+SUMIFS('mouvement interne'!$D:$D,'mouvement interne'!$C:$C,HANZ!B18,'mouvement interne'!$F:$F,3)</f>
        <v>0</v>
      </c>
      <c r="M18" s="11">
        <f>F18+IF($B18="",0,SUMIF(achats!$D$2:$D$599,HANZ!$B18,achats!K$2:K$599))-IF($B18="",0,SUMIF(ventes!$D$2:$D$563,HANZ!$B18,ventes!K$2:K$563))-SUMIFS('mouvement interne'!$D:$D,'mouvement interne'!$C:$C,HANZ!B18,'mouvement interne'!$E:$E,4)+SUMIFS('mouvement interne'!$D:$D,'mouvement interne'!$C:$C,HANZ!B18,'mouvement interne'!$F:$F,4)</f>
        <v>0</v>
      </c>
      <c r="N18" s="99">
        <f t="shared" si="0"/>
        <v>1</v>
      </c>
    </row>
    <row r="19" spans="1:14">
      <c r="A19" s="45"/>
      <c r="B19" s="46" t="str">
        <f>'mes donnees'!O19</f>
        <v>HSM 102-750</v>
      </c>
      <c r="C19" s="4">
        <v>8</v>
      </c>
      <c r="D19" s="1"/>
      <c r="E19" s="1"/>
      <c r="F19" s="1"/>
      <c r="G19" s="11">
        <f t="shared" si="1"/>
        <v>8</v>
      </c>
      <c r="H19" s="11">
        <f>IF(B19="",0,SUMIF(achats!$D$2:$D$599,HANZ!B19,achats!$E$2:$E$599))</f>
        <v>0</v>
      </c>
      <c r="I19" s="11">
        <f>IF(B19="",0,SUMIF(ventes!$D$2:$D$563,HANZ!B19,ventes!$E$2:$E$563))</f>
        <v>0</v>
      </c>
      <c r="J19" s="11">
        <f>C19+IF($B19="",0,SUMIF(achats!$D$2:$D$599,HANZ!$B19,achats!H$2:H$599))-IF($B19="",0,SUMIF(ventes!$D$2:$D$563,HANZ!$B19,ventes!H$2:H$563))-SUMIFS('mouvement interne'!$D:$D,'mouvement interne'!$C:$C,HANZ!B19,'mouvement interne'!$E:$E,1)+SUMIFS('mouvement interne'!$D:$D,'mouvement interne'!$C:$C,HANZ!B19,'mouvement interne'!$F:$F,1)</f>
        <v>8</v>
      </c>
      <c r="K19" s="11">
        <f>D19+IF($B19="",0,SUMIF(achats!$D$2:$D$599,HANZ!$B19,achats!I$2:I$599))-IF($B19="",0,SUMIF(ventes!$D$2:$D$563,HANZ!$B19,ventes!I$2:I$563))-SUMIFS('mouvement interne'!$D:$D,'mouvement interne'!$C:$C,HANZ!B19,'mouvement interne'!$E:$E,2)+SUMIFS('mouvement interne'!$D:$D,'mouvement interne'!$C:$C,HANZ!B19,'mouvement interne'!$F:$F,2)</f>
        <v>0</v>
      </c>
      <c r="L19" s="11">
        <f>E19+IF($B19="",0,SUMIF(achats!$D$2:$D$599,HANZ!$B19,achats!J$2:J$599))-IF($B19="",0,SUMIF(ventes!$D$2:$D$563,HANZ!$B19,ventes!J$2:J$563))-SUMIFS('mouvement interne'!$D:$D,'mouvement interne'!$C:$C,HANZ!B19,'mouvement interne'!$E:$E,3)+SUMIFS('mouvement interne'!$D:$D,'mouvement interne'!$C:$C,HANZ!B19,'mouvement interne'!$F:$F,3)</f>
        <v>0</v>
      </c>
      <c r="M19" s="11">
        <f>F19+IF($B19="",0,SUMIF(achats!$D$2:$D$599,HANZ!$B19,achats!K$2:K$599))-IF($B19="",0,SUMIF(ventes!$D$2:$D$563,HANZ!$B19,ventes!K$2:K$563))-SUMIFS('mouvement interne'!$D:$D,'mouvement interne'!$C:$C,HANZ!B19,'mouvement interne'!$E:$E,4)+SUMIFS('mouvement interne'!$D:$D,'mouvement interne'!$C:$C,HANZ!B19,'mouvement interne'!$F:$F,4)</f>
        <v>0</v>
      </c>
      <c r="N19" s="99">
        <f t="shared" si="0"/>
        <v>8</v>
      </c>
    </row>
    <row r="20" spans="1:14">
      <c r="A20" s="45"/>
      <c r="B20" s="46" t="str">
        <f>'mes donnees'!O20</f>
        <v>HZF 060AG645,25</v>
      </c>
      <c r="C20" s="4">
        <v>2</v>
      </c>
      <c r="D20" s="1"/>
      <c r="E20" s="1"/>
      <c r="F20" s="1"/>
      <c r="G20" s="11">
        <f t="shared" si="1"/>
        <v>2</v>
      </c>
      <c r="H20" s="11">
        <f>IF(B20="",0,SUMIF(achats!$D$2:$D$599,HANZ!B20,achats!$E$2:$E$599))</f>
        <v>0</v>
      </c>
      <c r="I20" s="11">
        <f>IF(B20="",0,SUMIF(ventes!$D$2:$D$563,HANZ!B20,ventes!$E$2:$E$563))</f>
        <v>0</v>
      </c>
      <c r="J20" s="11">
        <f>C20+IF($B20="",0,SUMIF(achats!$D$2:$D$599,HANZ!$B20,achats!H$2:H$599))-IF($B20="",0,SUMIF(ventes!$D$2:$D$563,HANZ!$B20,ventes!H$2:H$563))-SUMIFS('mouvement interne'!$D:$D,'mouvement interne'!$C:$C,HANZ!B20,'mouvement interne'!$E:$E,1)+SUMIFS('mouvement interne'!$D:$D,'mouvement interne'!$C:$C,HANZ!B20,'mouvement interne'!$F:$F,1)</f>
        <v>2</v>
      </c>
      <c r="K20" s="11">
        <f>D20+IF($B20="",0,SUMIF(achats!$D$2:$D$599,HANZ!$B20,achats!I$2:I$599))-IF($B20="",0,SUMIF(ventes!$D$2:$D$563,HANZ!$B20,ventes!I$2:I$563))-SUMIFS('mouvement interne'!$D:$D,'mouvement interne'!$C:$C,HANZ!B20,'mouvement interne'!$E:$E,2)+SUMIFS('mouvement interne'!$D:$D,'mouvement interne'!$C:$C,HANZ!B20,'mouvement interne'!$F:$F,2)</f>
        <v>0</v>
      </c>
      <c r="L20" s="11">
        <f>E20+IF($B20="",0,SUMIF(achats!$D$2:$D$599,HANZ!$B20,achats!J$2:J$599))-IF($B20="",0,SUMIF(ventes!$D$2:$D$563,HANZ!$B20,ventes!J$2:J$563))-SUMIFS('mouvement interne'!$D:$D,'mouvement interne'!$C:$C,HANZ!B20,'mouvement interne'!$E:$E,3)+SUMIFS('mouvement interne'!$D:$D,'mouvement interne'!$C:$C,HANZ!B20,'mouvement interne'!$F:$F,3)</f>
        <v>0</v>
      </c>
      <c r="M20" s="11">
        <f>F20+IF($B20="",0,SUMIF(achats!$D$2:$D$599,HANZ!$B20,achats!K$2:K$599))-IF($B20="",0,SUMIF(ventes!$D$2:$D$563,HANZ!$B20,ventes!K$2:K$563))-SUMIFS('mouvement interne'!$D:$D,'mouvement interne'!$C:$C,HANZ!B20,'mouvement interne'!$E:$E,4)+SUMIFS('mouvement interne'!$D:$D,'mouvement interne'!$C:$C,HANZ!B20,'mouvement interne'!$F:$F,4)</f>
        <v>0</v>
      </c>
      <c r="N20" s="99">
        <f t="shared" si="0"/>
        <v>2</v>
      </c>
    </row>
    <row r="21" spans="1:14">
      <c r="A21" s="45"/>
      <c r="B21" s="46" t="str">
        <f>'mes donnees'!O21</f>
        <v>HZF 060CO640,05</v>
      </c>
      <c r="C21" s="4">
        <v>6</v>
      </c>
      <c r="D21" s="1"/>
      <c r="E21" s="1"/>
      <c r="F21" s="1"/>
      <c r="G21" s="11">
        <f t="shared" si="1"/>
        <v>6</v>
      </c>
      <c r="H21" s="11">
        <f>IF(B21="",0,SUMIF(achats!$D$2:$D$599,HANZ!B21,achats!$E$2:$E$599))</f>
        <v>10</v>
      </c>
      <c r="I21" s="11">
        <f>IF(B21="",0,SUMIF(ventes!$D$2:$D$563,HANZ!B21,ventes!$E$2:$E$563))</f>
        <v>0</v>
      </c>
      <c r="J21" s="11">
        <f>C21+IF($B21="",0,SUMIF(achats!$D$2:$D$599,HANZ!$B21,achats!H$2:H$599))-IF($B21="",0,SUMIF(ventes!$D$2:$D$563,HANZ!$B21,ventes!H$2:H$563))-SUMIFS('mouvement interne'!$D:$D,'mouvement interne'!$C:$C,HANZ!B21,'mouvement interne'!$E:$E,1)+SUMIFS('mouvement interne'!$D:$D,'mouvement interne'!$C:$C,HANZ!B21,'mouvement interne'!$F:$F,1)</f>
        <v>16</v>
      </c>
      <c r="K21" s="11">
        <f>D21+IF($B21="",0,SUMIF(achats!$D$2:$D$599,HANZ!$B21,achats!I$2:I$599))-IF($B21="",0,SUMIF(ventes!$D$2:$D$563,HANZ!$B21,ventes!I$2:I$563))-SUMIFS('mouvement interne'!$D:$D,'mouvement interne'!$C:$C,HANZ!B21,'mouvement interne'!$E:$E,2)+SUMIFS('mouvement interne'!$D:$D,'mouvement interne'!$C:$C,HANZ!B21,'mouvement interne'!$F:$F,2)</f>
        <v>0</v>
      </c>
      <c r="L21" s="11">
        <f>E21+IF($B21="",0,SUMIF(achats!$D$2:$D$599,HANZ!$B21,achats!J$2:J$599))-IF($B21="",0,SUMIF(ventes!$D$2:$D$563,HANZ!$B21,ventes!J$2:J$563))-SUMIFS('mouvement interne'!$D:$D,'mouvement interne'!$C:$C,HANZ!B21,'mouvement interne'!$E:$E,3)+SUMIFS('mouvement interne'!$D:$D,'mouvement interne'!$C:$C,HANZ!B21,'mouvement interne'!$F:$F,3)</f>
        <v>0</v>
      </c>
      <c r="M21" s="11">
        <f>F21+IF($B21="",0,SUMIF(achats!$D$2:$D$599,HANZ!$B21,achats!K$2:K$599))-IF($B21="",0,SUMIF(ventes!$D$2:$D$563,HANZ!$B21,ventes!K$2:K$563))-SUMIFS('mouvement interne'!$D:$D,'mouvement interne'!$C:$C,HANZ!B21,'mouvement interne'!$E:$E,4)+SUMIFS('mouvement interne'!$D:$D,'mouvement interne'!$C:$C,HANZ!B21,'mouvement interne'!$F:$F,4)</f>
        <v>0</v>
      </c>
      <c r="N21" s="99">
        <f t="shared" si="0"/>
        <v>16</v>
      </c>
    </row>
    <row r="22" spans="1:14">
      <c r="A22" s="45"/>
      <c r="B22" s="46" t="str">
        <f>'mes donnees'!O22</f>
        <v>HZF FS 36 G</v>
      </c>
      <c r="C22" s="4"/>
      <c r="D22" s="1"/>
      <c r="E22" s="1"/>
      <c r="F22" s="1"/>
      <c r="G22" s="11">
        <f t="shared" si="1"/>
        <v>0</v>
      </c>
      <c r="H22" s="11">
        <f>IF(B22="",0,SUMIF(achats!$D$2:$D$599,HANZ!B22,achats!$E$2:$E$599))</f>
        <v>3</v>
      </c>
      <c r="I22" s="11">
        <f>IF(B22="",0,SUMIF(ventes!$D$2:$D$563,HANZ!B22,ventes!$E$2:$E$563))</f>
        <v>0</v>
      </c>
      <c r="J22" s="11">
        <f>C22+IF($B22="",0,SUMIF(achats!$D$2:$D$599,HANZ!$B22,achats!H$2:H$599))-IF($B22="",0,SUMIF(ventes!$D$2:$D$563,HANZ!$B22,ventes!H$2:H$563))-SUMIFS('mouvement interne'!$D:$D,'mouvement interne'!$C:$C,HANZ!B22,'mouvement interne'!$E:$E,1)+SUMIFS('mouvement interne'!$D:$D,'mouvement interne'!$C:$C,HANZ!B22,'mouvement interne'!$F:$F,1)</f>
        <v>3</v>
      </c>
      <c r="K22" s="11">
        <f>D22+IF($B22="",0,SUMIF(achats!$D$2:$D$599,HANZ!$B22,achats!I$2:I$599))-IF($B22="",0,SUMIF(ventes!$D$2:$D$563,HANZ!$B22,ventes!I$2:I$563))-SUMIFS('mouvement interne'!$D:$D,'mouvement interne'!$C:$C,HANZ!B22,'mouvement interne'!$E:$E,2)+SUMIFS('mouvement interne'!$D:$D,'mouvement interne'!$C:$C,HANZ!B22,'mouvement interne'!$F:$F,2)</f>
        <v>0</v>
      </c>
      <c r="L22" s="11">
        <f>E22+IF($B22="",0,SUMIF(achats!$D$2:$D$599,HANZ!$B22,achats!J$2:J$599))-IF($B22="",0,SUMIF(ventes!$D$2:$D$563,HANZ!$B22,ventes!J$2:J$563))-SUMIFS('mouvement interne'!$D:$D,'mouvement interne'!$C:$C,HANZ!B22,'mouvement interne'!$E:$E,3)+SUMIFS('mouvement interne'!$D:$D,'mouvement interne'!$C:$C,HANZ!B22,'mouvement interne'!$F:$F,3)</f>
        <v>0</v>
      </c>
      <c r="M22" s="11">
        <f>F22+IF($B22="",0,SUMIF(achats!$D$2:$D$599,HANZ!$B22,achats!K$2:K$599))-IF($B22="",0,SUMIF(ventes!$D$2:$D$563,HANZ!$B22,ventes!K$2:K$563))-SUMIFS('mouvement interne'!$D:$D,'mouvement interne'!$C:$C,HANZ!B22,'mouvement interne'!$E:$E,4)+SUMIFS('mouvement interne'!$D:$D,'mouvement interne'!$C:$C,HANZ!B22,'mouvement interne'!$F:$F,4)</f>
        <v>0</v>
      </c>
      <c r="N22" s="99">
        <f t="shared" si="0"/>
        <v>3</v>
      </c>
    </row>
    <row r="23" spans="1:14">
      <c r="A23" s="45"/>
      <c r="B23" s="46" t="str">
        <f>'mes donnees'!O23</f>
        <v>HZP 310HXX6044NP</v>
      </c>
      <c r="C23" s="4"/>
      <c r="D23" s="1"/>
      <c r="E23" s="1"/>
      <c r="F23" s="1"/>
      <c r="G23" s="11">
        <f t="shared" si="1"/>
        <v>0</v>
      </c>
      <c r="H23" s="11">
        <f>IF(B23="",0,SUMIF(achats!$D$2:$D$599,HANZ!B23,achats!$E$2:$E$599))</f>
        <v>0</v>
      </c>
      <c r="I23" s="11">
        <f>IF(B23="",0,SUMIF(ventes!$D$2:$D$563,HANZ!B23,ventes!$E$2:$E$563))</f>
        <v>0</v>
      </c>
      <c r="J23" s="11">
        <f>C23+IF($B23="",0,SUMIF(achats!$D$2:$D$599,HANZ!$B23,achats!H$2:H$599))-IF($B23="",0,SUMIF(ventes!$D$2:$D$563,HANZ!$B23,ventes!H$2:H$563))-SUMIFS('mouvement interne'!$D:$D,'mouvement interne'!$C:$C,HANZ!B23,'mouvement interne'!$E:$E,1)+SUMIFS('mouvement interne'!$D:$D,'mouvement interne'!$C:$C,HANZ!B23,'mouvement interne'!$F:$F,1)</f>
        <v>0</v>
      </c>
      <c r="K23" s="11">
        <f>D23+IF($B23="",0,SUMIF(achats!$D$2:$D$599,HANZ!$B23,achats!I$2:I$599))-IF($B23="",0,SUMIF(ventes!$D$2:$D$563,HANZ!$B23,ventes!I$2:I$563))-SUMIFS('mouvement interne'!$D:$D,'mouvement interne'!$C:$C,HANZ!B23,'mouvement interne'!$E:$E,2)+SUMIFS('mouvement interne'!$D:$D,'mouvement interne'!$C:$C,HANZ!B23,'mouvement interne'!$F:$F,2)</f>
        <v>0</v>
      </c>
      <c r="L23" s="11">
        <f>E23+IF($B23="",0,SUMIF(achats!$D$2:$D$599,HANZ!$B23,achats!J$2:J$599))-IF($B23="",0,SUMIF(ventes!$D$2:$D$563,HANZ!$B23,ventes!J$2:J$563))-SUMIFS('mouvement interne'!$D:$D,'mouvement interne'!$C:$C,HANZ!B23,'mouvement interne'!$E:$E,3)+SUMIFS('mouvement interne'!$D:$D,'mouvement interne'!$C:$C,HANZ!B23,'mouvement interne'!$F:$F,3)</f>
        <v>0</v>
      </c>
      <c r="M23" s="11">
        <f>F23+IF($B23="",0,SUMIF(achats!$D$2:$D$599,HANZ!$B23,achats!K$2:K$599))-IF($B23="",0,SUMIF(ventes!$D$2:$D$563,HANZ!$B23,ventes!K$2:K$563))-SUMIFS('mouvement interne'!$D:$D,'mouvement interne'!$C:$C,HANZ!B23,'mouvement interne'!$E:$E,4)+SUMIFS('mouvement interne'!$D:$D,'mouvement interne'!$C:$C,HANZ!B23,'mouvement interne'!$F:$F,4)</f>
        <v>0</v>
      </c>
      <c r="N23" s="99">
        <f t="shared" si="0"/>
        <v>0</v>
      </c>
    </row>
    <row r="24" spans="1:14">
      <c r="A24" s="45"/>
      <c r="B24" s="46" t="str">
        <f>'mes donnees'!O24</f>
        <v>HZP 315HXX7055SP2IX</v>
      </c>
      <c r="C24" s="4">
        <v>5</v>
      </c>
      <c r="D24" s="1"/>
      <c r="E24" s="1"/>
      <c r="F24" s="1"/>
      <c r="G24" s="11">
        <f t="shared" si="1"/>
        <v>5</v>
      </c>
      <c r="H24" s="11">
        <f>IF(B24="",0,SUMIF(achats!$D$2:$D$599,HANZ!B24,achats!$E$2:$E$599))</f>
        <v>0</v>
      </c>
      <c r="I24" s="11">
        <f>IF(B24="",0,SUMIF(ventes!$D$2:$D$563,HANZ!B24,ventes!$E$2:$E$563))</f>
        <v>0</v>
      </c>
      <c r="J24" s="11">
        <f>C24+IF($B24="",0,SUMIF(achats!$D$2:$D$599,HANZ!$B24,achats!H$2:H$599))-IF($B24="",0,SUMIF(ventes!$D$2:$D$563,HANZ!$B24,ventes!H$2:H$563))-SUMIFS('mouvement interne'!$D:$D,'mouvement interne'!$C:$C,HANZ!B24,'mouvement interne'!$E:$E,1)+SUMIFS('mouvement interne'!$D:$D,'mouvement interne'!$C:$C,HANZ!B24,'mouvement interne'!$F:$F,1)</f>
        <v>5</v>
      </c>
      <c r="K24" s="11">
        <f>D24+IF($B24="",0,SUMIF(achats!$D$2:$D$599,HANZ!$B24,achats!I$2:I$599))-IF($B24="",0,SUMIF(ventes!$D$2:$D$563,HANZ!$B24,ventes!I$2:I$563))-SUMIFS('mouvement interne'!$D:$D,'mouvement interne'!$C:$C,HANZ!B24,'mouvement interne'!$E:$E,2)+SUMIFS('mouvement interne'!$D:$D,'mouvement interne'!$C:$C,HANZ!B24,'mouvement interne'!$F:$F,2)</f>
        <v>0</v>
      </c>
      <c r="L24" s="11">
        <f>E24+IF($B24="",0,SUMIF(achats!$D$2:$D$599,HANZ!$B24,achats!J$2:J$599))-IF($B24="",0,SUMIF(ventes!$D$2:$D$563,HANZ!$B24,ventes!J$2:J$563))-SUMIFS('mouvement interne'!$D:$D,'mouvement interne'!$C:$C,HANZ!B24,'mouvement interne'!$E:$E,3)+SUMIFS('mouvement interne'!$D:$D,'mouvement interne'!$C:$C,HANZ!B24,'mouvement interne'!$F:$F,3)</f>
        <v>0</v>
      </c>
      <c r="M24" s="11">
        <f>F24+IF($B24="",0,SUMIF(achats!$D$2:$D$599,HANZ!$B24,achats!K$2:K$599))-IF($B24="",0,SUMIF(ventes!$D$2:$D$563,HANZ!$B24,ventes!K$2:K$563))-SUMIFS('mouvement interne'!$D:$D,'mouvement interne'!$C:$C,HANZ!B24,'mouvement interne'!$E:$E,4)+SUMIFS('mouvement interne'!$D:$D,'mouvement interne'!$C:$C,HANZ!B24,'mouvement interne'!$F:$F,4)</f>
        <v>0</v>
      </c>
      <c r="N24" s="99">
        <f t="shared" si="0"/>
        <v>5</v>
      </c>
    </row>
    <row r="25" spans="1:14">
      <c r="A25" s="45"/>
      <c r="B25" s="46" t="str">
        <f>'mes donnees'!O25</f>
        <v>HZP 325HEG9055SP2SLV</v>
      </c>
      <c r="C25" s="4"/>
      <c r="D25" s="1"/>
      <c r="E25" s="1"/>
      <c r="F25" s="1"/>
      <c r="G25" s="11">
        <f t="shared" si="1"/>
        <v>0</v>
      </c>
      <c r="H25" s="11">
        <f>IF(B25="",0,SUMIF(achats!$D$2:$D$599,HANZ!B25,achats!$E$2:$E$599))</f>
        <v>0</v>
      </c>
      <c r="I25" s="11">
        <f>IF(B25="",0,SUMIF(ventes!$D$2:$D$563,HANZ!B25,ventes!$E$2:$E$563))</f>
        <v>0</v>
      </c>
      <c r="J25" s="11">
        <f>C25+IF($B25="",0,SUMIF(achats!$D$2:$D$599,HANZ!$B25,achats!H$2:H$599))-IF($B25="",0,SUMIF(ventes!$D$2:$D$563,HANZ!$B25,ventes!H$2:H$563))-SUMIFS('mouvement interne'!$D:$D,'mouvement interne'!$C:$C,HANZ!B25,'mouvement interne'!$E:$E,1)+SUMIFS('mouvement interne'!$D:$D,'mouvement interne'!$C:$C,HANZ!B25,'mouvement interne'!$F:$F,1)</f>
        <v>0</v>
      </c>
      <c r="K25" s="11">
        <f>D25+IF($B25="",0,SUMIF(achats!$D$2:$D$599,HANZ!$B25,achats!I$2:I$599))-IF($B25="",0,SUMIF(ventes!$D$2:$D$563,HANZ!$B25,ventes!I$2:I$563))-SUMIFS('mouvement interne'!$D:$D,'mouvement interne'!$C:$C,HANZ!B25,'mouvement interne'!$E:$E,2)+SUMIFS('mouvement interne'!$D:$D,'mouvement interne'!$C:$C,HANZ!B25,'mouvement interne'!$F:$F,2)</f>
        <v>0</v>
      </c>
      <c r="L25" s="11">
        <f>E25+IF($B25="",0,SUMIF(achats!$D$2:$D$599,HANZ!$B25,achats!J$2:J$599))-IF($B25="",0,SUMIF(ventes!$D$2:$D$563,HANZ!$B25,ventes!J$2:J$563))-SUMIFS('mouvement interne'!$D:$D,'mouvement interne'!$C:$C,HANZ!B25,'mouvement interne'!$E:$E,3)+SUMIFS('mouvement interne'!$D:$D,'mouvement interne'!$C:$C,HANZ!B25,'mouvement interne'!$F:$F,3)</f>
        <v>0</v>
      </c>
      <c r="M25" s="11">
        <f>F25+IF($B25="",0,SUMIF(achats!$D$2:$D$599,HANZ!$B25,achats!K$2:K$599))-IF($B25="",0,SUMIF(ventes!$D$2:$D$563,HANZ!$B25,ventes!K$2:K$563))-SUMIFS('mouvement interne'!$D:$D,'mouvement interne'!$C:$C,HANZ!B25,'mouvement interne'!$E:$E,4)+SUMIFS('mouvement interne'!$D:$D,'mouvement interne'!$C:$C,HANZ!B25,'mouvement interne'!$F:$F,4)</f>
        <v>0</v>
      </c>
      <c r="N25" s="99">
        <f t="shared" si="0"/>
        <v>0</v>
      </c>
    </row>
    <row r="26" spans="1:14">
      <c r="A26" s="45"/>
      <c r="B26" s="46" t="str">
        <f>'mes donnees'!O26</f>
        <v>HZP 421HXX6044NP1</v>
      </c>
      <c r="C26" s="4">
        <v>2</v>
      </c>
      <c r="D26" s="1"/>
      <c r="E26" s="1"/>
      <c r="F26" s="1"/>
      <c r="G26" s="11">
        <f t="shared" si="1"/>
        <v>2</v>
      </c>
      <c r="H26" s="11">
        <f>IF(B26="",0,SUMIF(achats!$D$2:$D$599,HANZ!B26,achats!$E$2:$E$599))</f>
        <v>10</v>
      </c>
      <c r="I26" s="11">
        <f>IF(B26="",0,SUMIF(ventes!$D$2:$D$563,HANZ!B26,ventes!$E$2:$E$563))</f>
        <v>1</v>
      </c>
      <c r="J26" s="11">
        <f>C26+IF($B26="",0,SUMIF(achats!$D$2:$D$599,HANZ!$B26,achats!H$2:H$599))-IF($B26="",0,SUMIF(ventes!$D$2:$D$563,HANZ!$B26,ventes!H$2:H$563))-SUMIFS('mouvement interne'!$D:$D,'mouvement interne'!$C:$C,HANZ!B26,'mouvement interne'!$E:$E,1)+SUMIFS('mouvement interne'!$D:$D,'mouvement interne'!$C:$C,HANZ!B26,'mouvement interne'!$F:$F,1)</f>
        <v>11</v>
      </c>
      <c r="K26" s="11">
        <f>D26+IF($B26="",0,SUMIF(achats!$D$2:$D$599,HANZ!$B26,achats!I$2:I$599))-IF($B26="",0,SUMIF(ventes!$D$2:$D$563,HANZ!$B26,ventes!I$2:I$563))-SUMIFS('mouvement interne'!$D:$D,'mouvement interne'!$C:$C,HANZ!B26,'mouvement interne'!$E:$E,2)+SUMIFS('mouvement interne'!$D:$D,'mouvement interne'!$C:$C,HANZ!B26,'mouvement interne'!$F:$F,2)</f>
        <v>0</v>
      </c>
      <c r="L26" s="11">
        <f>E26+IF($B26="",0,SUMIF(achats!$D$2:$D$599,HANZ!$B26,achats!J$2:J$599))-IF($B26="",0,SUMIF(ventes!$D$2:$D$563,HANZ!$B26,ventes!J$2:J$563))-SUMIFS('mouvement interne'!$D:$D,'mouvement interne'!$C:$C,HANZ!B26,'mouvement interne'!$E:$E,3)+SUMIFS('mouvement interne'!$D:$D,'mouvement interne'!$C:$C,HANZ!B26,'mouvement interne'!$F:$F,3)</f>
        <v>0</v>
      </c>
      <c r="M26" s="11">
        <f>F26+IF($B26="",0,SUMIF(achats!$D$2:$D$599,HANZ!$B26,achats!K$2:K$599))-IF($B26="",0,SUMIF(ventes!$D$2:$D$563,HANZ!$B26,ventes!K$2:K$563))-SUMIFS('mouvement interne'!$D:$D,'mouvement interne'!$C:$C,HANZ!B26,'mouvement interne'!$E:$E,4)+SUMIFS('mouvement interne'!$D:$D,'mouvement interne'!$C:$C,HANZ!B26,'mouvement interne'!$F:$F,4)</f>
        <v>0</v>
      </c>
      <c r="N26" s="99">
        <f t="shared" si="0"/>
        <v>11</v>
      </c>
    </row>
    <row r="27" spans="1:14">
      <c r="A27" s="45"/>
      <c r="B27" s="46" t="str">
        <f>'mes donnees'!O27</f>
        <v>HZP 478HXX9055SP2</v>
      </c>
      <c r="C27" s="4"/>
      <c r="D27" s="1"/>
      <c r="E27" s="1"/>
      <c r="F27" s="1"/>
      <c r="G27" s="11">
        <f t="shared" si="1"/>
        <v>0</v>
      </c>
      <c r="H27" s="11">
        <f>IF(B27="",0,SUMIF(achats!$D$2:$D$599,HANZ!B27,achats!$E$2:$E$599))</f>
        <v>0</v>
      </c>
      <c r="I27" s="11">
        <f>IF(B27="",0,SUMIF(ventes!$D$2:$D$563,HANZ!B27,ventes!$E$2:$E$563))</f>
        <v>0</v>
      </c>
      <c r="J27" s="11">
        <f>C27+IF($B27="",0,SUMIF(achats!$D$2:$D$599,HANZ!$B27,achats!H$2:H$599))-IF($B27="",0,SUMIF(ventes!$D$2:$D$563,HANZ!$B27,ventes!H$2:H$563))-SUMIFS('mouvement interne'!$D:$D,'mouvement interne'!$C:$C,HANZ!B27,'mouvement interne'!$E:$E,1)+SUMIFS('mouvement interne'!$D:$D,'mouvement interne'!$C:$C,HANZ!B27,'mouvement interne'!$F:$F,1)</f>
        <v>0</v>
      </c>
      <c r="K27" s="11">
        <f>D27+IF($B27="",0,SUMIF(achats!$D$2:$D$599,HANZ!$B27,achats!I$2:I$599))-IF($B27="",0,SUMIF(ventes!$D$2:$D$563,HANZ!$B27,ventes!I$2:I$563))-SUMIFS('mouvement interne'!$D:$D,'mouvement interne'!$C:$C,HANZ!B27,'mouvement interne'!$E:$E,2)+SUMIFS('mouvement interne'!$D:$D,'mouvement interne'!$C:$C,HANZ!B27,'mouvement interne'!$F:$F,2)</f>
        <v>0</v>
      </c>
      <c r="L27" s="11">
        <f>E27+IF($B27="",0,SUMIF(achats!$D$2:$D$599,HANZ!$B27,achats!J$2:J$599))-IF($B27="",0,SUMIF(ventes!$D$2:$D$563,HANZ!$B27,ventes!J$2:J$563))-SUMIFS('mouvement interne'!$D:$D,'mouvement interne'!$C:$C,HANZ!B27,'mouvement interne'!$E:$E,3)+SUMIFS('mouvement interne'!$D:$D,'mouvement interne'!$C:$C,HANZ!B27,'mouvement interne'!$F:$F,3)</f>
        <v>0</v>
      </c>
      <c r="M27" s="11">
        <f>F27+IF($B27="",0,SUMIF(achats!$D$2:$D$599,HANZ!$B27,achats!K$2:K$599))-IF($B27="",0,SUMIF(ventes!$D$2:$D$563,HANZ!$B27,ventes!K$2:K$563))-SUMIFS('mouvement interne'!$D:$D,'mouvement interne'!$C:$C,HANZ!B27,'mouvement interne'!$E:$E,4)+SUMIFS('mouvement interne'!$D:$D,'mouvement interne'!$C:$C,HANZ!B27,'mouvement interne'!$F:$F,4)</f>
        <v>0</v>
      </c>
      <c r="N27" s="99">
        <f t="shared" si="0"/>
        <v>0</v>
      </c>
    </row>
    <row r="28" spans="1:14">
      <c r="A28" s="45"/>
      <c r="B28" s="46" t="str">
        <f>'mes donnees'!O28</f>
        <v>HZP 485HBG6044SP2</v>
      </c>
      <c r="C28" s="4">
        <v>2</v>
      </c>
      <c r="D28" s="1"/>
      <c r="E28" s="1"/>
      <c r="F28" s="1"/>
      <c r="G28" s="11">
        <f t="shared" si="1"/>
        <v>2</v>
      </c>
      <c r="H28" s="11">
        <f>IF(B28="",0,SUMIF(achats!$D$2:$D$599,HANZ!B28,achats!$E$2:$E$599))</f>
        <v>0</v>
      </c>
      <c r="I28" s="11">
        <f>IF(B28="",0,SUMIF(ventes!$D$2:$D$563,HANZ!B28,ventes!$E$2:$E$563))</f>
        <v>0</v>
      </c>
      <c r="J28" s="11">
        <f>C28+IF($B28="",0,SUMIF(achats!$D$2:$D$599,HANZ!$B28,achats!H$2:H$599))-IF($B28="",0,SUMIF(ventes!$D$2:$D$563,HANZ!$B28,ventes!H$2:H$563))-SUMIFS('mouvement interne'!$D:$D,'mouvement interne'!$C:$C,HANZ!B28,'mouvement interne'!$E:$E,1)+SUMIFS('mouvement interne'!$D:$D,'mouvement interne'!$C:$C,HANZ!B28,'mouvement interne'!$F:$F,1)</f>
        <v>2</v>
      </c>
      <c r="K28" s="11">
        <f>D28+IF($B28="",0,SUMIF(achats!$D$2:$D$599,HANZ!$B28,achats!I$2:I$599))-IF($B28="",0,SUMIF(ventes!$D$2:$D$563,HANZ!$B28,ventes!I$2:I$563))-SUMIFS('mouvement interne'!$D:$D,'mouvement interne'!$C:$C,HANZ!B28,'mouvement interne'!$E:$E,2)+SUMIFS('mouvement interne'!$D:$D,'mouvement interne'!$C:$C,HANZ!B28,'mouvement interne'!$F:$F,2)</f>
        <v>0</v>
      </c>
      <c r="L28" s="11">
        <f>E28+IF($B28="",0,SUMIF(achats!$D$2:$D$599,HANZ!$B28,achats!J$2:J$599))-IF($B28="",0,SUMIF(ventes!$D$2:$D$563,HANZ!$B28,ventes!J$2:J$563))-SUMIFS('mouvement interne'!$D:$D,'mouvement interne'!$C:$C,HANZ!B28,'mouvement interne'!$E:$E,3)+SUMIFS('mouvement interne'!$D:$D,'mouvement interne'!$C:$C,HANZ!B28,'mouvement interne'!$F:$F,3)</f>
        <v>0</v>
      </c>
      <c r="M28" s="11">
        <f>F28+IF($B28="",0,SUMIF(achats!$D$2:$D$599,HANZ!$B28,achats!K$2:K$599))-IF($B28="",0,SUMIF(ventes!$D$2:$D$563,HANZ!$B28,ventes!K$2:K$563))-SUMIFS('mouvement interne'!$D:$D,'mouvement interne'!$C:$C,HANZ!B28,'mouvement interne'!$E:$E,4)+SUMIFS('mouvement interne'!$D:$D,'mouvement interne'!$C:$C,HANZ!B28,'mouvement interne'!$F:$F,4)</f>
        <v>0</v>
      </c>
      <c r="N28" s="99">
        <f t="shared" si="0"/>
        <v>2</v>
      </c>
    </row>
    <row r="29" spans="1:14">
      <c r="A29" s="45"/>
      <c r="B29" s="46" t="str">
        <f>'mes donnees'!O29</f>
        <v>HZP 520HXX3020</v>
      </c>
      <c r="C29" s="4">
        <v>3</v>
      </c>
      <c r="D29" s="1"/>
      <c r="E29" s="1"/>
      <c r="F29" s="1"/>
      <c r="G29" s="11">
        <f t="shared" si="1"/>
        <v>3</v>
      </c>
      <c r="H29" s="11">
        <f>IF(B29="",0,SUMIF(achats!$D$2:$D$599,HANZ!B29,achats!$E$2:$E$599))</f>
        <v>0</v>
      </c>
      <c r="I29" s="11">
        <f>IF(B29="",0,SUMIF(ventes!$D$2:$D$563,HANZ!B29,ventes!$E$2:$E$563))</f>
        <v>0</v>
      </c>
      <c r="J29" s="11">
        <f>C29+IF($B29="",0,SUMIF(achats!$D$2:$D$599,HANZ!$B29,achats!H$2:H$599))-IF($B29="",0,SUMIF(ventes!$D$2:$D$563,HANZ!$B29,ventes!H$2:H$563))-SUMIFS('mouvement interne'!$D:$D,'mouvement interne'!$C:$C,HANZ!B29,'mouvement interne'!$E:$E,1)+SUMIFS('mouvement interne'!$D:$D,'mouvement interne'!$C:$C,HANZ!B29,'mouvement interne'!$F:$F,1)</f>
        <v>3</v>
      </c>
      <c r="K29" s="11">
        <f>D29+IF($B29="",0,SUMIF(achats!$D$2:$D$599,HANZ!$B29,achats!I$2:I$599))-IF($B29="",0,SUMIF(ventes!$D$2:$D$563,HANZ!$B29,ventes!I$2:I$563))-SUMIFS('mouvement interne'!$D:$D,'mouvement interne'!$C:$C,HANZ!B29,'mouvement interne'!$E:$E,2)+SUMIFS('mouvement interne'!$D:$D,'mouvement interne'!$C:$C,HANZ!B29,'mouvement interne'!$F:$F,2)</f>
        <v>0</v>
      </c>
      <c r="L29" s="11">
        <f>E29+IF($B29="",0,SUMIF(achats!$D$2:$D$599,HANZ!$B29,achats!J$2:J$599))-IF($B29="",0,SUMIF(ventes!$D$2:$D$563,HANZ!$B29,ventes!J$2:J$563))-SUMIFS('mouvement interne'!$D:$D,'mouvement interne'!$C:$C,HANZ!B29,'mouvement interne'!$E:$E,3)+SUMIFS('mouvement interne'!$D:$D,'mouvement interne'!$C:$C,HANZ!B29,'mouvement interne'!$F:$F,3)</f>
        <v>0</v>
      </c>
      <c r="M29" s="11">
        <f>F29+IF($B29="",0,SUMIF(achats!$D$2:$D$599,HANZ!$B29,achats!K$2:K$599))-IF($B29="",0,SUMIF(ventes!$D$2:$D$563,HANZ!$B29,ventes!K$2:K$563))-SUMIFS('mouvement interne'!$D:$D,'mouvement interne'!$C:$C,HANZ!B29,'mouvement interne'!$E:$E,4)+SUMIFS('mouvement interne'!$D:$D,'mouvement interne'!$C:$C,HANZ!B29,'mouvement interne'!$F:$F,4)</f>
        <v>0</v>
      </c>
      <c r="N29" s="99">
        <f t="shared" si="0"/>
        <v>3</v>
      </c>
    </row>
    <row r="30" spans="1:14">
      <c r="A30" s="45"/>
      <c r="B30" s="46" t="str">
        <f>'mes donnees'!O30</f>
        <v>MOHZ D90D23</v>
      </c>
      <c r="C30" s="4"/>
      <c r="D30" s="1"/>
      <c r="E30" s="1"/>
      <c r="F30" s="1"/>
      <c r="G30" s="11">
        <f t="shared" si="1"/>
        <v>0</v>
      </c>
      <c r="H30" s="11">
        <f>IF(B30="",0,SUMIF(achats!$D$2:$D$599,HANZ!B30,achats!$E$2:$E$599))</f>
        <v>0</v>
      </c>
      <c r="I30" s="11">
        <f>IF(B30="",0,SUMIF(ventes!$D$2:$D$563,HANZ!B30,ventes!$E$2:$E$563))</f>
        <v>0</v>
      </c>
      <c r="J30" s="11">
        <f>C30+IF($B30="",0,SUMIF(achats!$D$2:$D$599,HANZ!$B30,achats!H$2:H$599))-IF($B30="",0,SUMIF(ventes!$D$2:$D$563,HANZ!$B30,ventes!H$2:H$563))-SUMIFS('mouvement interne'!$D:$D,'mouvement interne'!$C:$C,HANZ!B30,'mouvement interne'!$E:$E,1)+SUMIFS('mouvement interne'!$D:$D,'mouvement interne'!$C:$C,HANZ!B30,'mouvement interne'!$F:$F,1)</f>
        <v>0</v>
      </c>
      <c r="K30" s="11">
        <f>D30+IF($B30="",0,SUMIF(achats!$D$2:$D$599,HANZ!$B30,achats!I$2:I$599))-IF($B30="",0,SUMIF(ventes!$D$2:$D$563,HANZ!$B30,ventes!I$2:I$563))-SUMIFS('mouvement interne'!$D:$D,'mouvement interne'!$C:$C,HANZ!B30,'mouvement interne'!$E:$E,2)+SUMIFS('mouvement interne'!$D:$D,'mouvement interne'!$C:$C,HANZ!B30,'mouvement interne'!$F:$F,2)</f>
        <v>0</v>
      </c>
      <c r="L30" s="11">
        <f>E30+IF($B30="",0,SUMIF(achats!$D$2:$D$599,HANZ!$B30,achats!J$2:J$599))-IF($B30="",0,SUMIF(ventes!$D$2:$D$563,HANZ!$B30,ventes!J$2:J$563))-SUMIFS('mouvement interne'!$D:$D,'mouvement interne'!$C:$C,HANZ!B30,'mouvement interne'!$E:$E,3)+SUMIFS('mouvement interne'!$D:$D,'mouvement interne'!$C:$C,HANZ!B30,'mouvement interne'!$F:$F,3)</f>
        <v>0</v>
      </c>
      <c r="M30" s="11">
        <f>F30+IF($B30="",0,SUMIF(achats!$D$2:$D$599,HANZ!$B30,achats!K$2:K$599))-IF($B30="",0,SUMIF(ventes!$D$2:$D$563,HANZ!$B30,ventes!K$2:K$563))-SUMIFS('mouvement interne'!$D:$D,'mouvement interne'!$C:$C,HANZ!B30,'mouvement interne'!$E:$E,4)+SUMIFS('mouvement interne'!$D:$D,'mouvement interne'!$C:$C,HANZ!B30,'mouvement interne'!$F:$F,4)</f>
        <v>0</v>
      </c>
      <c r="N30" s="99">
        <f t="shared" si="0"/>
        <v>0</v>
      </c>
    </row>
    <row r="31" spans="1:14">
      <c r="A31" s="45"/>
      <c r="B31" s="46" t="str">
        <f>'mes donnees'!O31</f>
        <v>PF 940STTX-C</v>
      </c>
      <c r="C31" s="4">
        <v>1</v>
      </c>
      <c r="D31" s="1"/>
      <c r="E31" s="1"/>
      <c r="F31" s="1"/>
      <c r="G31" s="11">
        <f t="shared" si="1"/>
        <v>1</v>
      </c>
      <c r="H31" s="11">
        <f>IF(B31="",0,SUMIF(achats!$D$2:$D$599,HANZ!B31,achats!$E$2:$E$599))</f>
        <v>0</v>
      </c>
      <c r="I31" s="11">
        <f>IF(B31="",0,SUMIF(ventes!$D$2:$D$563,HANZ!B31,ventes!$E$2:$E$563))</f>
        <v>0</v>
      </c>
      <c r="J31" s="11">
        <f>C31+IF($B31="",0,SUMIF(achats!$D$2:$D$599,HANZ!$B31,achats!H$2:H$599))-IF($B31="",0,SUMIF(ventes!$D$2:$D$563,HANZ!$B31,ventes!H$2:H$563))-SUMIFS('mouvement interne'!$D:$D,'mouvement interne'!$C:$C,HANZ!B31,'mouvement interne'!$E:$E,1)+SUMIFS('mouvement interne'!$D:$D,'mouvement interne'!$C:$C,HANZ!B31,'mouvement interne'!$F:$F,1)</f>
        <v>1</v>
      </c>
      <c r="K31" s="11">
        <f>D31+IF($B31="",0,SUMIF(achats!$D$2:$D$599,HANZ!$B31,achats!I$2:I$599))-IF($B31="",0,SUMIF(ventes!$D$2:$D$563,HANZ!$B31,ventes!I$2:I$563))-SUMIFS('mouvement interne'!$D:$D,'mouvement interne'!$C:$C,HANZ!B31,'mouvement interne'!$E:$E,2)+SUMIFS('mouvement interne'!$D:$D,'mouvement interne'!$C:$C,HANZ!B31,'mouvement interne'!$F:$F,2)</f>
        <v>0</v>
      </c>
      <c r="L31" s="11">
        <f>E31+IF($B31="",0,SUMIF(achats!$D$2:$D$599,HANZ!$B31,achats!J$2:J$599))-IF($B31="",0,SUMIF(ventes!$D$2:$D$563,HANZ!$B31,ventes!J$2:J$563))-SUMIFS('mouvement interne'!$D:$D,'mouvement interne'!$C:$C,HANZ!B31,'mouvement interne'!$E:$E,3)+SUMIFS('mouvement interne'!$D:$D,'mouvement interne'!$C:$C,HANZ!B31,'mouvement interne'!$F:$F,3)</f>
        <v>0</v>
      </c>
      <c r="M31" s="11">
        <f>F31+IF($B31="",0,SUMIF(achats!$D$2:$D$599,HANZ!$B31,achats!K$2:K$599))-IF($B31="",0,SUMIF(ventes!$D$2:$D$563,HANZ!$B31,ventes!K$2:K$563))-SUMIFS('mouvement interne'!$D:$D,'mouvement interne'!$C:$C,HANZ!B31,'mouvement interne'!$E:$E,4)+SUMIFS('mouvement interne'!$D:$D,'mouvement interne'!$C:$C,HANZ!B31,'mouvement interne'!$F:$F,4)</f>
        <v>0</v>
      </c>
      <c r="N31" s="99">
        <f t="shared" si="0"/>
        <v>1</v>
      </c>
    </row>
    <row r="32" spans="1:14">
      <c r="A32" s="45"/>
      <c r="B32" s="46" t="str">
        <f>'mes donnees'!O32</f>
        <v>PFM 640STGB-E/NV</v>
      </c>
      <c r="C32" s="4">
        <v>2</v>
      </c>
      <c r="D32" s="1"/>
      <c r="E32" s="1"/>
      <c r="F32" s="1"/>
      <c r="G32" s="11">
        <f t="shared" si="1"/>
        <v>2</v>
      </c>
      <c r="H32" s="11">
        <f>IF(B32="",0,SUMIF(achats!$D$2:$D$599,HANZ!B32,achats!$E$2:$E$599))</f>
        <v>0</v>
      </c>
      <c r="I32" s="11">
        <f>IF(B32="",0,SUMIF(ventes!$D$2:$D$563,HANZ!B32,ventes!$E$2:$E$563))</f>
        <v>0</v>
      </c>
      <c r="J32" s="11">
        <f>C32+IF($B32="",0,SUMIF(achats!$D$2:$D$599,HANZ!$B32,achats!H$2:H$599))-IF($B32="",0,SUMIF(ventes!$D$2:$D$563,HANZ!$B32,ventes!H$2:H$563))-SUMIFS('mouvement interne'!$D:$D,'mouvement interne'!$C:$C,HANZ!B32,'mouvement interne'!$E:$E,1)+SUMIFS('mouvement interne'!$D:$D,'mouvement interne'!$C:$C,HANZ!B32,'mouvement interne'!$F:$F,1)</f>
        <v>2</v>
      </c>
      <c r="K32" s="11">
        <f>D32+IF($B32="",0,SUMIF(achats!$D$2:$D$599,HANZ!$B32,achats!I$2:I$599))-IF($B32="",0,SUMIF(ventes!$D$2:$D$563,HANZ!$B32,ventes!I$2:I$563))-SUMIFS('mouvement interne'!$D:$D,'mouvement interne'!$C:$C,HANZ!B32,'mouvement interne'!$E:$E,2)+SUMIFS('mouvement interne'!$D:$D,'mouvement interne'!$C:$C,HANZ!B32,'mouvement interne'!$F:$F,2)</f>
        <v>0</v>
      </c>
      <c r="L32" s="11">
        <f>E32+IF($B32="",0,SUMIF(achats!$D$2:$D$599,HANZ!$B32,achats!J$2:J$599))-IF($B32="",0,SUMIF(ventes!$D$2:$D$563,HANZ!$B32,ventes!J$2:J$563))-SUMIFS('mouvement interne'!$D:$D,'mouvement interne'!$C:$C,HANZ!B32,'mouvement interne'!$E:$E,3)+SUMIFS('mouvement interne'!$D:$D,'mouvement interne'!$C:$C,HANZ!B32,'mouvement interne'!$F:$F,3)</f>
        <v>0</v>
      </c>
      <c r="M32" s="11">
        <f>F32+IF($B32="",0,SUMIF(achats!$D$2:$D$599,HANZ!$B32,achats!K$2:K$599))-IF($B32="",0,SUMIF(ventes!$D$2:$D$563,HANZ!$B32,ventes!K$2:K$563))-SUMIFS('mouvement interne'!$D:$D,'mouvement interne'!$C:$C,HANZ!B32,'mouvement interne'!$E:$E,4)+SUMIFS('mouvement interne'!$D:$D,'mouvement interne'!$C:$C,HANZ!B32,'mouvement interne'!$F:$F,4)</f>
        <v>0</v>
      </c>
      <c r="N32" s="99">
        <f t="shared" si="0"/>
        <v>2</v>
      </c>
    </row>
    <row r="33" spans="1:15">
      <c r="A33" s="45"/>
      <c r="B33" s="46" t="str">
        <f>'mes donnees'!O33</f>
        <v>PFS 750 STX ENM</v>
      </c>
      <c r="C33" s="4">
        <v>2</v>
      </c>
      <c r="D33" s="1"/>
      <c r="E33" s="1"/>
      <c r="F33" s="1"/>
      <c r="G33" s="11">
        <f t="shared" si="1"/>
        <v>2</v>
      </c>
      <c r="H33" s="11">
        <f>IF(B33="",0,SUMIF(achats!$D$2:$D$599,HANZ!B33,achats!$E$2:$E$599))</f>
        <v>6</v>
      </c>
      <c r="I33" s="11">
        <f>IF(B33="",0,SUMIF(ventes!$D$2:$D$563,HANZ!B33,ventes!$E$2:$E$563))</f>
        <v>0</v>
      </c>
      <c r="J33" s="11">
        <f>C33+IF($B33="",0,SUMIF(achats!$D$2:$D$599,HANZ!$B33,achats!H$2:H$599))-IF($B33="",0,SUMIF(ventes!$D$2:$D$563,HANZ!$B33,ventes!H$2:H$563))-SUMIFS('mouvement interne'!$D:$D,'mouvement interne'!$C:$C,HANZ!B33,'mouvement interne'!$E:$E,1)+SUMIFS('mouvement interne'!$D:$D,'mouvement interne'!$C:$C,HANZ!B33,'mouvement interne'!$F:$F,1)</f>
        <v>8</v>
      </c>
      <c r="K33" s="11">
        <f>D33+IF($B33="",0,SUMIF(achats!$D$2:$D$599,HANZ!$B33,achats!I$2:I$599))-IF($B33="",0,SUMIF(ventes!$D$2:$D$563,HANZ!$B33,ventes!I$2:I$563))-SUMIFS('mouvement interne'!$D:$D,'mouvement interne'!$C:$C,HANZ!B33,'mouvement interne'!$E:$E,2)+SUMIFS('mouvement interne'!$D:$D,'mouvement interne'!$C:$C,HANZ!B33,'mouvement interne'!$F:$F,2)</f>
        <v>0</v>
      </c>
      <c r="L33" s="11">
        <f>E33+IF($B33="",0,SUMIF(achats!$D$2:$D$599,HANZ!$B33,achats!J$2:J$599))-IF($B33="",0,SUMIF(ventes!$D$2:$D$563,HANZ!$B33,ventes!J$2:J$563))-SUMIFS('mouvement interne'!$D:$D,'mouvement interne'!$C:$C,HANZ!B33,'mouvement interne'!$E:$E,3)+SUMIFS('mouvement interne'!$D:$D,'mouvement interne'!$C:$C,HANZ!B33,'mouvement interne'!$F:$F,3)</f>
        <v>0</v>
      </c>
      <c r="M33" s="11">
        <f>F33+IF($B33="",0,SUMIF(achats!$D$2:$D$599,HANZ!$B33,achats!K$2:K$599))-IF($B33="",0,SUMIF(ventes!$D$2:$D$563,HANZ!$B33,ventes!K$2:K$563))-SUMIFS('mouvement interne'!$D:$D,'mouvement interne'!$C:$C,HANZ!B33,'mouvement interne'!$E:$E,4)+SUMIFS('mouvement interne'!$D:$D,'mouvement interne'!$C:$C,HANZ!B33,'mouvement interne'!$F:$F,4)</f>
        <v>0</v>
      </c>
      <c r="N33" s="99">
        <f t="shared" si="0"/>
        <v>8</v>
      </c>
    </row>
    <row r="34" spans="1:15">
      <c r="A34" s="45"/>
      <c r="B34" s="46" t="str">
        <f>'mes donnees'!O34</f>
        <v>PFS 750STX</v>
      </c>
      <c r="C34" s="4"/>
      <c r="D34" s="1"/>
      <c r="E34" s="1"/>
      <c r="F34" s="1"/>
      <c r="G34" s="11">
        <f t="shared" si="1"/>
        <v>0</v>
      </c>
      <c r="H34" s="11">
        <f>IF(B34="",0,SUMIF(achats!$D$2:$D$599,HANZ!B34,achats!$E$2:$E$599))</f>
        <v>0</v>
      </c>
      <c r="I34" s="11">
        <f>IF(B34="",0,SUMIF(ventes!$D$2:$D$563,HANZ!B34,ventes!$E$2:$E$563))</f>
        <v>0</v>
      </c>
      <c r="J34" s="11">
        <f>C34+IF($B34="",0,SUMIF(achats!$D$2:$D$599,HANZ!$B34,achats!H$2:H$599))-IF($B34="",0,SUMIF(ventes!$D$2:$D$563,HANZ!$B34,ventes!H$2:H$563))-SUMIFS('mouvement interne'!$D:$D,'mouvement interne'!$C:$C,HANZ!B34,'mouvement interne'!$E:$E,1)+SUMIFS('mouvement interne'!$D:$D,'mouvement interne'!$C:$C,HANZ!B34,'mouvement interne'!$F:$F,1)</f>
        <v>0</v>
      </c>
      <c r="K34" s="11">
        <f>D34+IF($B34="",0,SUMIF(achats!$D$2:$D$599,HANZ!$B34,achats!I$2:I$599))-IF($B34="",0,SUMIF(ventes!$D$2:$D$563,HANZ!$B34,ventes!I$2:I$563))-SUMIFS('mouvement interne'!$D:$D,'mouvement interne'!$C:$C,HANZ!B34,'mouvement interne'!$E:$E,2)+SUMIFS('mouvement interne'!$D:$D,'mouvement interne'!$C:$C,HANZ!B34,'mouvement interne'!$F:$F,2)</f>
        <v>0</v>
      </c>
      <c r="L34" s="11">
        <f>E34+IF($B34="",0,SUMIF(achats!$D$2:$D$599,HANZ!$B34,achats!J$2:J$599))-IF($B34="",0,SUMIF(ventes!$D$2:$D$563,HANZ!$B34,ventes!J$2:J$563))-SUMIFS('mouvement interne'!$D:$D,'mouvement interne'!$C:$C,HANZ!B34,'mouvement interne'!$E:$E,3)+SUMIFS('mouvement interne'!$D:$D,'mouvement interne'!$C:$C,HANZ!B34,'mouvement interne'!$F:$F,3)</f>
        <v>0</v>
      </c>
      <c r="M34" s="11">
        <f>F34+IF($B34="",0,SUMIF(achats!$D$2:$D$599,HANZ!$B34,achats!K$2:K$599))-IF($B34="",0,SUMIF(ventes!$D$2:$D$563,HANZ!$B34,ventes!K$2:K$563))-SUMIFS('mouvement interne'!$D:$D,'mouvement interne'!$C:$C,HANZ!B34,'mouvement interne'!$E:$E,4)+SUMIFS('mouvement interne'!$D:$D,'mouvement interne'!$C:$C,HANZ!B34,'mouvement interne'!$F:$F,4)</f>
        <v>0</v>
      </c>
      <c r="N34" s="99">
        <f t="shared" si="0"/>
        <v>0</v>
      </c>
    </row>
    <row r="35" spans="1:15">
      <c r="A35" s="45"/>
      <c r="B35" s="46" t="str">
        <f>'mes donnees'!O35</f>
        <v>PFS 950STXE/CV</v>
      </c>
      <c r="C35" s="4"/>
      <c r="D35" s="1"/>
      <c r="E35" s="1"/>
      <c r="F35" s="1"/>
      <c r="G35" s="11">
        <f t="shared" si="1"/>
        <v>0</v>
      </c>
      <c r="H35" s="11">
        <f>IF(B35="",0,SUMIF(achats!$D$2:$D$599,HANZ!B35,achats!$E$2:$E$599))</f>
        <v>10</v>
      </c>
      <c r="I35" s="11">
        <f>IF(B35="",0,SUMIF(ventes!$D$2:$D$563,HANZ!B35,ventes!$E$2:$E$563))</f>
        <v>0</v>
      </c>
      <c r="J35" s="11">
        <f>C35+IF($B35="",0,SUMIF(achats!$D$2:$D$599,HANZ!$B35,achats!H$2:H$599))-IF($B35="",0,SUMIF(ventes!$D$2:$D$563,HANZ!$B35,ventes!H$2:H$563))-SUMIFS('mouvement interne'!$D:$D,'mouvement interne'!$C:$C,HANZ!B35,'mouvement interne'!$E:$E,1)+SUMIFS('mouvement interne'!$D:$D,'mouvement interne'!$C:$C,HANZ!B35,'mouvement interne'!$F:$F,1)</f>
        <v>10</v>
      </c>
      <c r="K35" s="11">
        <f>D35+IF($B35="",0,SUMIF(achats!$D$2:$D$599,HANZ!$B35,achats!I$2:I$599))-IF($B35="",0,SUMIF(ventes!$D$2:$D$563,HANZ!$B35,ventes!I$2:I$563))-SUMIFS('mouvement interne'!$D:$D,'mouvement interne'!$C:$C,HANZ!B35,'mouvement interne'!$E:$E,2)+SUMIFS('mouvement interne'!$D:$D,'mouvement interne'!$C:$C,HANZ!B35,'mouvement interne'!$F:$F,2)</f>
        <v>0</v>
      </c>
      <c r="L35" s="11">
        <f>E35+IF($B35="",0,SUMIF(achats!$D$2:$D$599,HANZ!$B35,achats!J$2:J$599))-IF($B35="",0,SUMIF(ventes!$D$2:$D$563,HANZ!$B35,ventes!J$2:J$563))-SUMIFS('mouvement interne'!$D:$D,'mouvement interne'!$C:$C,HANZ!B35,'mouvement interne'!$E:$E,3)+SUMIFS('mouvement interne'!$D:$D,'mouvement interne'!$C:$C,HANZ!B35,'mouvement interne'!$F:$F,3)</f>
        <v>0</v>
      </c>
      <c r="M35" s="11">
        <f>F35+IF($B35="",0,SUMIF(achats!$D$2:$D$599,HANZ!$B35,achats!K$2:K$599))-IF($B35="",0,SUMIF(ventes!$D$2:$D$563,HANZ!$B35,ventes!K$2:K$563))-SUMIFS('mouvement interne'!$D:$D,'mouvement interne'!$C:$C,HANZ!B35,'mouvement interne'!$E:$E,4)+SUMIFS('mouvement interne'!$D:$D,'mouvement interne'!$C:$C,HANZ!B35,'mouvement interne'!$F:$F,4)</f>
        <v>0</v>
      </c>
      <c r="N35" s="99">
        <f t="shared" si="0"/>
        <v>10</v>
      </c>
    </row>
    <row r="36" spans="1:15">
      <c r="A36" s="47"/>
      <c r="B36" s="3" t="str">
        <f>'mes donnees'!O36</f>
        <v>PL 604 X - E</v>
      </c>
      <c r="C36" s="4">
        <v>1</v>
      </c>
      <c r="D36" s="1"/>
      <c r="E36" s="1"/>
      <c r="F36" s="1"/>
      <c r="G36" s="11">
        <f t="shared" si="1"/>
        <v>1</v>
      </c>
      <c r="H36" s="11">
        <f>IF(B36="",0,SUMIF(achats!$D$2:$D$599,HANZ!B36,achats!$E$2:$E$599))</f>
        <v>0</v>
      </c>
      <c r="I36" s="11">
        <f>IF(B36="",0,SUMIF(ventes!$D$2:$D$563,HANZ!B36,ventes!$E$2:$E$563))</f>
        <v>0</v>
      </c>
      <c r="J36" s="11">
        <f>C36+IF($B36="",0,SUMIF(achats!$D$2:$D$599,HANZ!$B36,achats!H$2:H$599))-IF($B36="",0,SUMIF(ventes!$D$2:$D$563,HANZ!$B36,ventes!H$2:H$563))-SUMIFS('mouvement interne'!$D:$D,'mouvement interne'!$C:$C,HANZ!B36,'mouvement interne'!$E:$E,1)+SUMIFS('mouvement interne'!$D:$D,'mouvement interne'!$C:$C,HANZ!B36,'mouvement interne'!$F:$F,1)</f>
        <v>1</v>
      </c>
      <c r="K36" s="11">
        <f>D36+IF($B36="",0,SUMIF(achats!$D$2:$D$599,HANZ!$B36,achats!I$2:I$599))-IF($B36="",0,SUMIF(ventes!$D$2:$D$563,HANZ!$B36,ventes!I$2:I$563))-SUMIFS('mouvement interne'!$D:$D,'mouvement interne'!$C:$C,HANZ!B36,'mouvement interne'!$E:$E,2)+SUMIFS('mouvement interne'!$D:$D,'mouvement interne'!$C:$C,HANZ!B36,'mouvement interne'!$F:$F,2)</f>
        <v>0</v>
      </c>
      <c r="L36" s="11">
        <f>E36+IF($B36="",0,SUMIF(achats!$D$2:$D$599,HANZ!$B36,achats!J$2:J$599))-IF($B36="",0,SUMIF(ventes!$D$2:$D$563,HANZ!$B36,ventes!J$2:J$563))-SUMIFS('mouvement interne'!$D:$D,'mouvement interne'!$C:$C,HANZ!B36,'mouvement interne'!$E:$E,3)+SUMIFS('mouvement interne'!$D:$D,'mouvement interne'!$C:$C,HANZ!B36,'mouvement interne'!$F:$F,3)</f>
        <v>0</v>
      </c>
      <c r="M36" s="11">
        <f>F36+IF($B36="",0,SUMIF(achats!$D$2:$D$599,HANZ!$B36,achats!K$2:K$599))-IF($B36="",0,SUMIF(ventes!$D$2:$D$563,HANZ!$B36,ventes!K$2:K$563))-SUMIFS('mouvement interne'!$D:$D,'mouvement interne'!$C:$C,HANZ!B36,'mouvement interne'!$E:$E,4)+SUMIFS('mouvement interne'!$D:$D,'mouvement interne'!$C:$C,HANZ!B36,'mouvement interne'!$F:$F,4)</f>
        <v>0</v>
      </c>
      <c r="N36" s="99">
        <f t="shared" si="0"/>
        <v>1</v>
      </c>
    </row>
    <row r="37" spans="1:15">
      <c r="A37" s="36"/>
      <c r="B37" s="3" t="str">
        <f>'mes donnees'!O37</f>
        <v>PFM 950STGB</v>
      </c>
      <c r="C37" s="4">
        <v>3</v>
      </c>
      <c r="D37" s="1"/>
      <c r="E37" s="1"/>
      <c r="F37" s="1"/>
      <c r="G37" s="11">
        <f t="shared" si="1"/>
        <v>3</v>
      </c>
      <c r="H37" s="11">
        <f>IF(B37="",0,SUMIF(achats!$D$2:$D$599,HANZ!B37,achats!$E$2:$E$599))</f>
        <v>0</v>
      </c>
      <c r="I37" s="11">
        <f>IF(B37="",0,SUMIF(ventes!$D$2:$D$563,HANZ!B37,ventes!$E$2:$E$563))</f>
        <v>0</v>
      </c>
      <c r="J37" s="11">
        <f>C37+IF($B37="",0,SUMIF(achats!$D$2:$D$599,HANZ!$B37,achats!H$2:H$599))-IF($B37="",0,SUMIF(ventes!$D$2:$D$563,HANZ!$B37,ventes!H$2:H$563))-SUMIFS('mouvement interne'!$D:$D,'mouvement interne'!$C:$C,HANZ!B37,'mouvement interne'!$E:$E,1)+SUMIFS('mouvement interne'!$D:$D,'mouvement interne'!$C:$C,HANZ!B37,'mouvement interne'!$F:$F,1)</f>
        <v>3</v>
      </c>
      <c r="K37" s="11">
        <f>D37+IF($B37="",0,SUMIF(achats!$D$2:$D$599,HANZ!$B37,achats!I$2:I$599))-IF($B37="",0,SUMIF(ventes!$D$2:$D$563,HANZ!$B37,ventes!I$2:I$563))-SUMIFS('mouvement interne'!$D:$D,'mouvement interne'!$C:$C,HANZ!B37,'mouvement interne'!$E:$E,2)+SUMIFS('mouvement interne'!$D:$D,'mouvement interne'!$C:$C,HANZ!B37,'mouvement interne'!$F:$F,2)</f>
        <v>0</v>
      </c>
      <c r="L37" s="11">
        <f>E37+IF($B37="",0,SUMIF(achats!$D$2:$D$599,HANZ!$B37,achats!J$2:J$599))-IF($B37="",0,SUMIF(ventes!$D$2:$D$563,HANZ!$B37,ventes!J$2:J$563))-SUMIFS('mouvement interne'!$D:$D,'mouvement interne'!$C:$C,HANZ!B37,'mouvement interne'!$E:$E,3)+SUMIFS('mouvement interne'!$D:$D,'mouvement interne'!$C:$C,HANZ!B37,'mouvement interne'!$F:$F,3)</f>
        <v>0</v>
      </c>
      <c r="M37" s="11">
        <f>F37+IF($B37="",0,SUMIF(achats!$D$2:$D$599,HANZ!$B37,achats!K$2:K$599))-IF($B37="",0,SUMIF(ventes!$D$2:$D$563,HANZ!$B37,ventes!K$2:K$563))-SUMIFS('mouvement interne'!$D:$D,'mouvement interne'!$C:$C,HANZ!B37,'mouvement interne'!$E:$E,4)+SUMIFS('mouvement interne'!$D:$D,'mouvement interne'!$C:$C,HANZ!B37,'mouvement interne'!$F:$F,4)</f>
        <v>0</v>
      </c>
      <c r="N37" s="99">
        <f t="shared" si="0"/>
        <v>3</v>
      </c>
    </row>
    <row r="38" spans="1:15">
      <c r="A38" s="93"/>
      <c r="B38" s="94">
        <f>'mes donnees'!O38</f>
        <v>0</v>
      </c>
      <c r="C38" s="60"/>
      <c r="D38" s="58"/>
      <c r="E38" s="58"/>
      <c r="F38" s="58"/>
      <c r="G38" s="63">
        <f>SUM(C38:F38)</f>
        <v>0</v>
      </c>
      <c r="H38" s="63">
        <f>IF(B38="",0,SUMIF(achats!$D$2:$D$599,HANZ!B38,achats!$E$2:$E$599))</f>
        <v>0</v>
      </c>
      <c r="I38" s="63">
        <f>IF(B38="",0,SUMIF(ventes!$D$2:$D$563,HANZ!B38,ventes!$E$2:$E$563))</f>
        <v>0</v>
      </c>
      <c r="J38" s="63">
        <f>C38+IF($B38="",0,SUMIF(achats!$D$2:$D$599,HANZ!$B38,achats!H$2:H$599))-IF($B38="",0,SUMIF(ventes!$D$2:$D$563,HANZ!$B38,ventes!H$2:H$563))-SUMIFS('mouvement interne'!$D:$D,'mouvement interne'!$C:$C,HANZ!B38,'mouvement interne'!$E:$E,1)+SUMIFS('mouvement interne'!$D:$D,'mouvement interne'!$C:$C,HANZ!B38,'mouvement interne'!$F:$F,1)</f>
        <v>0</v>
      </c>
      <c r="K38" s="63">
        <f>D38+IF($B38="",0,SUMIF(achats!$D$2:$D$599,HANZ!$B38,achats!I$2:I$599))-IF($B38="",0,SUMIF(ventes!$D$2:$D$563,HANZ!$B38,ventes!I$2:I$563))-SUMIFS('mouvement interne'!$D:$D,'mouvement interne'!$C:$C,HANZ!B38,'mouvement interne'!$E:$E,2)+SUMIFS('mouvement interne'!$D:$D,'mouvement interne'!$C:$C,HANZ!B38,'mouvement interne'!$F:$F,2)</f>
        <v>0</v>
      </c>
      <c r="L38" s="63">
        <f>E38+IF($B38="",0,SUMIF(achats!$D$2:$D$599,HANZ!$B38,achats!J$2:J$599))-IF($B38="",0,SUMIF(ventes!$D$2:$D$563,HANZ!$B38,ventes!J$2:J$563))-SUMIFS('mouvement interne'!$D:$D,'mouvement interne'!$C:$C,HANZ!B38,'mouvement interne'!$E:$E,3)+SUMIFS('mouvement interne'!$D:$D,'mouvement interne'!$C:$C,HANZ!B38,'mouvement interne'!$F:$F,3)</f>
        <v>0</v>
      </c>
      <c r="M38" s="63">
        <f>F38+IF($B38="",0,SUMIF(achats!$D$2:$D$599,HANZ!$B38,achats!K$2:K$599))-IF($B38="",0,SUMIF(ventes!$D$2:$D$563,HANZ!$B38,ventes!K$2:K$563))-SUMIFS('mouvement interne'!$D:$D,'mouvement interne'!$C:$C,HANZ!B38,'mouvement interne'!$E:$E,4)+SUMIFS('mouvement interne'!$D:$D,'mouvement interne'!$C:$C,HANZ!B38,'mouvement interne'!$F:$F,4)</f>
        <v>0</v>
      </c>
      <c r="N38" s="100">
        <f t="shared" si="0"/>
        <v>0</v>
      </c>
      <c r="O38" s="43"/>
    </row>
  </sheetData>
  <conditionalFormatting sqref="I2:I38">
    <cfRule type="expression" dxfId="61" priority="5">
      <formula>I2=0</formula>
    </cfRule>
  </conditionalFormatting>
  <conditionalFormatting sqref="B2:B38">
    <cfRule type="duplicateValues" dxfId="60" priority="7"/>
  </conditionalFormatting>
  <conditionalFormatting sqref="J2:N38">
    <cfRule type="cellIs" dxfId="59" priority="2" operator="greaterThan">
      <formula>0</formula>
    </cfRule>
    <cfRule type="cellIs" dxfId="5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N19"/>
  <sheetViews>
    <sheetView topLeftCell="G1" workbookViewId="0">
      <selection activeCell="O1" sqref="O1:O1048576"/>
    </sheetView>
  </sheetViews>
  <sheetFormatPr baseColWidth="10" defaultRowHeight="15"/>
  <cols>
    <col min="2" max="2" width="18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9" bestFit="1" customWidth="1"/>
    <col min="11" max="11" width="13" customWidth="1"/>
    <col min="12" max="12" width="18.5703125" customWidth="1"/>
    <col min="14" max="14" width="14.28515625" customWidth="1"/>
  </cols>
  <sheetData>
    <row r="1" spans="1:14" ht="15.75">
      <c r="A1" s="86" t="s">
        <v>1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</row>
    <row r="2" spans="1:14">
      <c r="A2" s="85"/>
      <c r="B2" s="3" t="str">
        <f>'mes donnees'!P2</f>
        <v xml:space="preserve">C5555 SB398-A </v>
      </c>
      <c r="C2" s="4"/>
      <c r="D2" s="1"/>
      <c r="E2" s="1"/>
      <c r="F2" s="1"/>
      <c r="G2" s="11">
        <f>SUM(C2:F2)</f>
        <v>0</v>
      </c>
      <c r="H2" s="11">
        <f>IF(B2="",0,SUMIF(achats!$D$2:$D$599,UNIONTECH!B2,achats!$E$2:$E$599))</f>
        <v>0</v>
      </c>
      <c r="I2" s="11">
        <f>IF(B2="",0,SUMIF(ventes!$D$2:$D$563,UNIONTECH!B2,ventes!$E$2:$E$563))</f>
        <v>0</v>
      </c>
      <c r="J2" s="11">
        <f>C2+IF($B2="",0,SUMIF(achats!$D$2:$D$599,UNIONTECH!$B2,achats!H$2:H$599))-IF($B2="",0,SUMIF(ventes!$D$2:$D$563,UNIONTECH!$B2,ventes!H$2:H$563))-SUMIFS('mouvement interne'!$D:$D,'mouvement interne'!$C:$C,UNIONTECH!B2,'mouvement interne'!$E:$E,1)+SUMIFS('mouvement interne'!$D:$D,'mouvement interne'!$C:$C,UNIONTECH!B2,'mouvement interne'!$F:$F,1)</f>
        <v>0</v>
      </c>
      <c r="K2" s="11">
        <f>D2+IF($B2="",0,SUMIF(achats!$D$2:$D$599,UNIONTECH!$B2,achats!I$2:I$599))-IF($B2="",0,SUMIF(ventes!$D$2:$D$563,UNIONTECH!$B2,ventes!I$2:I$563))-SUMIFS('mouvement interne'!$D:$D,'mouvement interne'!$C:$C,UNIONTECH!B2,'mouvement interne'!$E:$E,2)+SUMIFS('mouvement interne'!$D:$D,'mouvement interne'!$C:$C,UNIONTECH!B2,'mouvement interne'!$F:$F,2)</f>
        <v>0</v>
      </c>
      <c r="L2" s="11">
        <f>E2+IF($B2="",0,SUMIF(achats!$D$2:$D$599,UNIONTECH!$B2,achats!J$2:J$599))-IF($B2="",0,SUMIF(ventes!$D$2:$D$563,UNIONTECH!$B2,ventes!J$2:J$563))-SUMIFS('mouvement interne'!$D:$D,'mouvement interne'!$C:$C,UNIONTECH!B2,'mouvement interne'!$E:$E,3)+SUMIFS('mouvement interne'!$D:$D,'mouvement interne'!$C:$C,UNIONTECH!B2,'mouvement interne'!$F:$F,3)</f>
        <v>0</v>
      </c>
      <c r="M2" s="11">
        <f>F2+IF($B2="",0,SUMIF(achats!$D$2:$D$599,UNIONTECH!$B2,achats!K$2:K$599))-IF($B2="",0,SUMIF(ventes!$D$2:$D$563,UNIONTECH!$B2,ventes!K$2:K$563))-SUMIFS('mouvement interne'!$D:$D,'mouvement interne'!$C:$C,UNIONTECH!B2,'mouvement interne'!$E:$E,4)+SUMIFS('mouvement interne'!$D:$D,'mouvement interne'!$C:$C,UNIONTECH!B2,'mouvement interne'!$F:$F,4)</f>
        <v>0</v>
      </c>
      <c r="N2" s="11">
        <f>SUM(J2:M2)</f>
        <v>0</v>
      </c>
    </row>
    <row r="3" spans="1:14">
      <c r="A3" s="85"/>
      <c r="B3" s="3" t="str">
        <f>'mes donnees'!P3</f>
        <v>C5555SS 390A</v>
      </c>
      <c r="C3" s="4"/>
      <c r="D3" s="1"/>
      <c r="E3" s="1"/>
      <c r="F3" s="1"/>
      <c r="G3" s="11">
        <f t="shared" ref="G3:G18" si="0">SUM(C3:F3)</f>
        <v>0</v>
      </c>
      <c r="H3" s="11">
        <f>IF(B3="",0,SUMIF(achats!$D$2:$D$599,UNIONTECH!B3,achats!$E$2:$E$599))</f>
        <v>0</v>
      </c>
      <c r="I3" s="11">
        <f>IF(B3="",0,SUMIF(ventes!$D$2:$D$563,UNIONTECH!B3,ventes!$E$2:$E$563))</f>
        <v>0</v>
      </c>
      <c r="J3" s="11">
        <f>C3+IF($B3="",0,SUMIF(achats!$D$2:$D$599,UNIONTECH!$B3,achats!H$2:H$599))-IF($B3="",0,SUMIF(ventes!$D$2:$D$563,UNIONTECH!$B3,ventes!H$2:H$563))-SUMIFS('mouvement interne'!$D:$D,'mouvement interne'!$C:$C,UNIONTECH!B3,'mouvement interne'!$E:$E,1)+SUMIFS('mouvement interne'!$D:$D,'mouvement interne'!$C:$C,UNIONTECH!B3,'mouvement interne'!$F:$F,1)</f>
        <v>0</v>
      </c>
      <c r="K3" s="11">
        <f>D3+IF($B3="",0,SUMIF(achats!$D$2:$D$599,UNIONTECH!$B3,achats!I$2:I$599))-IF($B3="",0,SUMIF(ventes!$D$2:$D$563,UNIONTECH!$B3,ventes!I$2:I$563))-SUMIFS('mouvement interne'!$D:$D,'mouvement interne'!$C:$C,UNIONTECH!B3,'mouvement interne'!$E:$E,2)+SUMIFS('mouvement interne'!$D:$D,'mouvement interne'!$C:$C,UNIONTECH!B3,'mouvement interne'!$F:$F,2)</f>
        <v>0</v>
      </c>
      <c r="L3" s="11">
        <f>E3+IF($B3="",0,SUMIF(achats!$D$2:$D$599,UNIONTECH!$B3,achats!J$2:J$599))-IF($B3="",0,SUMIF(ventes!$D$2:$D$563,UNIONTECH!$B3,ventes!J$2:J$563))-SUMIFS('mouvement interne'!$D:$D,'mouvement interne'!$C:$C,UNIONTECH!B3,'mouvement interne'!$E:$E,3)+SUMIFS('mouvement interne'!$D:$D,'mouvement interne'!$C:$C,UNIONTECH!B3,'mouvement interne'!$F:$F,3)</f>
        <v>0</v>
      </c>
      <c r="M3" s="11">
        <f>F3+IF($B3="",0,SUMIF(achats!$D$2:$D$599,UNIONTECH!$B3,achats!K$2:K$599))-IF($B3="",0,SUMIF(ventes!$D$2:$D$563,UNIONTECH!$B3,ventes!K$2:K$563))-SUMIFS('mouvement interne'!$D:$D,'mouvement interne'!$C:$C,UNIONTECH!B3,'mouvement interne'!$E:$E,4)+SUMIFS('mouvement interne'!$D:$D,'mouvement interne'!$C:$C,UNIONTECH!B3,'mouvement interne'!$F:$F,4)</f>
        <v>0</v>
      </c>
      <c r="N3" s="11">
        <f t="shared" ref="N3:N18" si="1">SUM(J3:M3)</f>
        <v>0</v>
      </c>
    </row>
    <row r="4" spans="1:14">
      <c r="A4" s="85"/>
      <c r="B4" s="3" t="str">
        <f>'mes donnees'!P4</f>
        <v>C5555SS 446A</v>
      </c>
      <c r="C4" s="4"/>
      <c r="D4" s="1"/>
      <c r="E4" s="1"/>
      <c r="F4" s="1"/>
      <c r="G4" s="11">
        <f t="shared" si="0"/>
        <v>0</v>
      </c>
      <c r="H4" s="11">
        <f>IF(B4="",0,SUMIF(achats!$D$2:$D$599,UNIONTECH!B4,achats!$E$2:$E$599))</f>
        <v>0</v>
      </c>
      <c r="I4" s="11">
        <f>IF(B4="",0,SUMIF(ventes!$D$2:$D$563,UNIONTECH!B4,ventes!$E$2:$E$563))</f>
        <v>0</v>
      </c>
      <c r="J4" s="11">
        <f>C4+IF($B4="",0,SUMIF(achats!$D$2:$D$599,UNIONTECH!$B4,achats!H$2:H$599))-IF($B4="",0,SUMIF(ventes!$D$2:$D$563,UNIONTECH!$B4,ventes!H$2:H$563))-SUMIFS('mouvement interne'!$D:$D,'mouvement interne'!$C:$C,UNIONTECH!B4,'mouvement interne'!$E:$E,1)+SUMIFS('mouvement interne'!$D:$D,'mouvement interne'!$C:$C,UNIONTECH!B4,'mouvement interne'!$F:$F,1)</f>
        <v>0</v>
      </c>
      <c r="K4" s="11">
        <f>D4+IF($B4="",0,SUMIF(achats!$D$2:$D$599,UNIONTECH!$B4,achats!I$2:I$599))-IF($B4="",0,SUMIF(ventes!$D$2:$D$563,UNIONTECH!$B4,ventes!I$2:I$563))-SUMIFS('mouvement interne'!$D:$D,'mouvement interne'!$C:$C,UNIONTECH!B4,'mouvement interne'!$E:$E,2)+SUMIFS('mouvement interne'!$D:$D,'mouvement interne'!$C:$C,UNIONTECH!B4,'mouvement interne'!$F:$F,2)</f>
        <v>0</v>
      </c>
      <c r="L4" s="11">
        <f>E4+IF($B4="",0,SUMIF(achats!$D$2:$D$599,UNIONTECH!$B4,achats!J$2:J$599))-IF($B4="",0,SUMIF(ventes!$D$2:$D$563,UNIONTECH!$B4,ventes!J$2:J$563))-SUMIFS('mouvement interne'!$D:$D,'mouvement interne'!$C:$C,UNIONTECH!B4,'mouvement interne'!$E:$E,3)+SUMIFS('mouvement interne'!$D:$D,'mouvement interne'!$C:$C,UNIONTECH!B4,'mouvement interne'!$F:$F,3)</f>
        <v>0</v>
      </c>
      <c r="M4" s="11">
        <f>F4+IF($B4="",0,SUMIF(achats!$D$2:$D$599,UNIONTECH!$B4,achats!K$2:K$599))-IF($B4="",0,SUMIF(ventes!$D$2:$D$563,UNIONTECH!$B4,ventes!K$2:K$563))-SUMIFS('mouvement interne'!$D:$D,'mouvement interne'!$C:$C,UNIONTECH!B4,'mouvement interne'!$E:$E,4)+SUMIFS('mouvement interne'!$D:$D,'mouvement interne'!$C:$C,UNIONTECH!B4,'mouvement interne'!$F:$F,4)</f>
        <v>0</v>
      </c>
      <c r="N4" s="11">
        <f t="shared" si="1"/>
        <v>0</v>
      </c>
    </row>
    <row r="5" spans="1:14">
      <c r="A5" s="85"/>
      <c r="B5" s="3" t="str">
        <f>'mes donnees'!P5</f>
        <v>C60 80 SS AP-447-L</v>
      </c>
      <c r="C5" s="4"/>
      <c r="D5" s="1">
        <v>1</v>
      </c>
      <c r="E5" s="1"/>
      <c r="F5" s="1"/>
      <c r="G5" s="11">
        <f t="shared" si="0"/>
        <v>1</v>
      </c>
      <c r="H5" s="11">
        <f>IF(B5="",0,SUMIF(achats!$D$2:$D$599,UNIONTECH!B5,achats!$E$2:$E$599))</f>
        <v>0</v>
      </c>
      <c r="I5" s="11">
        <f>IF(B5="",0,SUMIF(ventes!$D$2:$D$563,UNIONTECH!B5,ventes!$E$2:$E$563))</f>
        <v>0</v>
      </c>
      <c r="J5" s="11">
        <f>C5+IF($B5="",0,SUMIF(achats!$D$2:$D$599,UNIONTECH!$B5,achats!H$2:H$599))-IF($B5="",0,SUMIF(ventes!$D$2:$D$563,UNIONTECH!$B5,ventes!H$2:H$563))-SUMIFS('mouvement interne'!$D:$D,'mouvement interne'!$C:$C,UNIONTECH!B5,'mouvement interne'!$E:$E,1)+SUMIFS('mouvement interne'!$D:$D,'mouvement interne'!$C:$C,UNIONTECH!B5,'mouvement interne'!$F:$F,1)</f>
        <v>0</v>
      </c>
      <c r="K5" s="11">
        <f>D5+IF($B5="",0,SUMIF(achats!$D$2:$D$599,UNIONTECH!$B5,achats!I$2:I$599))-IF($B5="",0,SUMIF(ventes!$D$2:$D$563,UNIONTECH!$B5,ventes!I$2:I$563))-SUMIFS('mouvement interne'!$D:$D,'mouvement interne'!$C:$C,UNIONTECH!B5,'mouvement interne'!$E:$E,2)+SUMIFS('mouvement interne'!$D:$D,'mouvement interne'!$C:$C,UNIONTECH!B5,'mouvement interne'!$F:$F,2)</f>
        <v>1</v>
      </c>
      <c r="L5" s="11">
        <f>E5+IF($B5="",0,SUMIF(achats!$D$2:$D$599,UNIONTECH!$B5,achats!J$2:J$599))-IF($B5="",0,SUMIF(ventes!$D$2:$D$563,UNIONTECH!$B5,ventes!J$2:J$563))-SUMIFS('mouvement interne'!$D:$D,'mouvement interne'!$C:$C,UNIONTECH!B5,'mouvement interne'!$E:$E,3)+SUMIFS('mouvement interne'!$D:$D,'mouvement interne'!$C:$C,UNIONTECH!B5,'mouvement interne'!$F:$F,3)</f>
        <v>0</v>
      </c>
      <c r="M5" s="11">
        <f>F5+IF($B5="",0,SUMIF(achats!$D$2:$D$599,UNIONTECH!$B5,achats!K$2:K$599))-IF($B5="",0,SUMIF(ventes!$D$2:$D$563,UNIONTECH!$B5,ventes!K$2:K$563))-SUMIFS('mouvement interne'!$D:$D,'mouvement interne'!$C:$C,UNIONTECH!B5,'mouvement interne'!$E:$E,4)+SUMIFS('mouvement interne'!$D:$D,'mouvement interne'!$C:$C,UNIONTECH!B5,'mouvement interne'!$F:$F,4)</f>
        <v>0</v>
      </c>
      <c r="N5" s="11">
        <f t="shared" si="1"/>
        <v>1</v>
      </c>
    </row>
    <row r="6" spans="1:14">
      <c r="A6" s="85"/>
      <c r="B6" s="3" t="str">
        <f>'mes donnees'!P6</f>
        <v>C6060 ID</v>
      </c>
      <c r="C6" s="4"/>
      <c r="D6" s="1"/>
      <c r="E6" s="1"/>
      <c r="F6" s="1"/>
      <c r="G6" s="11">
        <f t="shared" si="0"/>
        <v>0</v>
      </c>
      <c r="H6" s="11">
        <f>IF(B6="",0,SUMIF(achats!$D$2:$D$599,UNIONTECH!B6,achats!$E$2:$E$599))</f>
        <v>0</v>
      </c>
      <c r="I6" s="11">
        <f>IF(B6="",0,SUMIF(ventes!$D$2:$D$563,UNIONTECH!B6,ventes!$E$2:$E$563))</f>
        <v>0</v>
      </c>
      <c r="J6" s="11">
        <f>C6+IF($B6="",0,SUMIF(achats!$D$2:$D$599,UNIONTECH!$B6,achats!H$2:H$599))-IF($B6="",0,SUMIF(ventes!$D$2:$D$563,UNIONTECH!$B6,ventes!H$2:H$563))-SUMIFS('mouvement interne'!$D:$D,'mouvement interne'!$C:$C,UNIONTECH!B6,'mouvement interne'!$E:$E,1)+SUMIFS('mouvement interne'!$D:$D,'mouvement interne'!$C:$C,UNIONTECH!B6,'mouvement interne'!$F:$F,1)</f>
        <v>0</v>
      </c>
      <c r="K6" s="11">
        <f>D6+IF($B6="",0,SUMIF(achats!$D$2:$D$599,UNIONTECH!$B6,achats!I$2:I$599))-IF($B6="",0,SUMIF(ventes!$D$2:$D$563,UNIONTECH!$B6,ventes!I$2:I$563))-SUMIFS('mouvement interne'!$D:$D,'mouvement interne'!$C:$C,UNIONTECH!B6,'mouvement interne'!$E:$E,2)+SUMIFS('mouvement interne'!$D:$D,'mouvement interne'!$C:$C,UNIONTECH!B6,'mouvement interne'!$F:$F,2)</f>
        <v>0</v>
      </c>
      <c r="L6" s="11">
        <f>E6+IF($B6="",0,SUMIF(achats!$D$2:$D$599,UNIONTECH!$B6,achats!J$2:J$599))-IF($B6="",0,SUMIF(ventes!$D$2:$D$563,UNIONTECH!$B6,ventes!J$2:J$563))-SUMIFS('mouvement interne'!$D:$D,'mouvement interne'!$C:$C,UNIONTECH!B6,'mouvement interne'!$E:$E,3)+SUMIFS('mouvement interne'!$D:$D,'mouvement interne'!$C:$C,UNIONTECH!B6,'mouvement interne'!$F:$F,3)</f>
        <v>0</v>
      </c>
      <c r="M6" s="11">
        <f>F6+IF($B6="",0,SUMIF(achats!$D$2:$D$599,UNIONTECH!$B6,achats!K$2:K$599))-IF($B6="",0,SUMIF(ventes!$D$2:$D$563,UNIONTECH!$B6,ventes!K$2:K$563))-SUMIFS('mouvement interne'!$D:$D,'mouvement interne'!$C:$C,UNIONTECH!B6,'mouvement interne'!$E:$E,4)+SUMIFS('mouvement interne'!$D:$D,'mouvement interne'!$C:$C,UNIONTECH!B6,'mouvement interne'!$F:$F,4)</f>
        <v>0</v>
      </c>
      <c r="N6" s="11">
        <f t="shared" si="1"/>
        <v>0</v>
      </c>
    </row>
    <row r="7" spans="1:14">
      <c r="A7" s="85"/>
      <c r="B7" s="3" t="str">
        <f>'mes donnees'!P7</f>
        <v>C6060 ST(BC-191)</v>
      </c>
      <c r="C7" s="4"/>
      <c r="D7" s="1"/>
      <c r="E7" s="1"/>
      <c r="F7" s="1"/>
      <c r="G7" s="11">
        <f t="shared" si="0"/>
        <v>0</v>
      </c>
      <c r="H7" s="11">
        <f>IF(B7="",0,SUMIF(achats!$D$2:$D$599,UNIONTECH!B7,achats!$E$2:$E$599))</f>
        <v>0</v>
      </c>
      <c r="I7" s="11">
        <f>IF(B7="",0,SUMIF(ventes!$D$2:$D$563,UNIONTECH!B7,ventes!$E$2:$E$563))</f>
        <v>0</v>
      </c>
      <c r="J7" s="11">
        <f>C7+IF($B7="",0,SUMIF(achats!$D$2:$D$599,UNIONTECH!$B7,achats!H$2:H$599))-IF($B7="",0,SUMIF(ventes!$D$2:$D$563,UNIONTECH!$B7,ventes!H$2:H$563))-SUMIFS('mouvement interne'!$D:$D,'mouvement interne'!$C:$C,UNIONTECH!B7,'mouvement interne'!$E:$E,1)+SUMIFS('mouvement interne'!$D:$D,'mouvement interne'!$C:$C,UNIONTECH!B7,'mouvement interne'!$F:$F,1)</f>
        <v>0</v>
      </c>
      <c r="K7" s="11">
        <f>D7+IF($B7="",0,SUMIF(achats!$D$2:$D$599,UNIONTECH!$B7,achats!I$2:I$599))-IF($B7="",0,SUMIF(ventes!$D$2:$D$563,UNIONTECH!$B7,ventes!I$2:I$563))-SUMIFS('mouvement interne'!$D:$D,'mouvement interne'!$C:$C,UNIONTECH!B7,'mouvement interne'!$E:$E,2)+SUMIFS('mouvement interne'!$D:$D,'mouvement interne'!$C:$C,UNIONTECH!B7,'mouvement interne'!$F:$F,2)</f>
        <v>0</v>
      </c>
      <c r="L7" s="11">
        <f>E7+IF($B7="",0,SUMIF(achats!$D$2:$D$599,UNIONTECH!$B7,achats!J$2:J$599))-IF($B7="",0,SUMIF(ventes!$D$2:$D$563,UNIONTECH!$B7,ventes!J$2:J$563))-SUMIFS('mouvement interne'!$D:$D,'mouvement interne'!$C:$C,UNIONTECH!B7,'mouvement interne'!$E:$E,3)+SUMIFS('mouvement interne'!$D:$D,'mouvement interne'!$C:$C,UNIONTECH!B7,'mouvement interne'!$F:$F,3)</f>
        <v>0</v>
      </c>
      <c r="M7" s="11">
        <f>F7+IF($B7="",0,SUMIF(achats!$D$2:$D$599,UNIONTECH!$B7,achats!K$2:K$599))-IF($B7="",0,SUMIF(ventes!$D$2:$D$563,UNIONTECH!$B7,ventes!K$2:K$563))-SUMIFS('mouvement interne'!$D:$D,'mouvement interne'!$C:$C,UNIONTECH!B7,'mouvement interne'!$E:$E,4)+SUMIFS('mouvement interne'!$D:$D,'mouvement interne'!$C:$C,UNIONTECH!B7,'mouvement interne'!$F:$F,4)</f>
        <v>0</v>
      </c>
      <c r="N7" s="11">
        <f t="shared" si="1"/>
        <v>0</v>
      </c>
    </row>
    <row r="8" spans="1:14">
      <c r="A8" s="85"/>
      <c r="B8" s="3" t="str">
        <f>'mes donnees'!P8</f>
        <v>C6060SS AP-447</v>
      </c>
      <c r="C8" s="4"/>
      <c r="D8" s="1"/>
      <c r="E8" s="1"/>
      <c r="F8" s="1"/>
      <c r="G8" s="11">
        <f t="shared" si="0"/>
        <v>0</v>
      </c>
      <c r="H8" s="11">
        <f>IF(B8="",0,SUMIF(achats!$D$2:$D$599,UNIONTECH!B8,achats!$E$2:$E$599))</f>
        <v>0</v>
      </c>
      <c r="I8" s="11">
        <f>IF(B8="",0,SUMIF(ventes!$D$2:$D$563,UNIONTECH!B8,ventes!$E$2:$E$563))</f>
        <v>0</v>
      </c>
      <c r="J8" s="11">
        <f>C8+IF($B8="",0,SUMIF(achats!$D$2:$D$599,UNIONTECH!$B8,achats!H$2:H$599))-IF($B8="",0,SUMIF(ventes!$D$2:$D$563,UNIONTECH!$B8,ventes!H$2:H$563))-SUMIFS('mouvement interne'!$D:$D,'mouvement interne'!$C:$C,UNIONTECH!B8,'mouvement interne'!$E:$E,1)+SUMIFS('mouvement interne'!$D:$D,'mouvement interne'!$C:$C,UNIONTECH!B8,'mouvement interne'!$F:$F,1)</f>
        <v>0</v>
      </c>
      <c r="K8" s="11">
        <f>D8+IF($B8="",0,SUMIF(achats!$D$2:$D$599,UNIONTECH!$B8,achats!I$2:I$599))-IF($B8="",0,SUMIF(ventes!$D$2:$D$563,UNIONTECH!$B8,ventes!I$2:I$563))-SUMIFS('mouvement interne'!$D:$D,'mouvement interne'!$C:$C,UNIONTECH!B8,'mouvement interne'!$E:$E,2)+SUMIFS('mouvement interne'!$D:$D,'mouvement interne'!$C:$C,UNIONTECH!B8,'mouvement interne'!$F:$F,2)</f>
        <v>0</v>
      </c>
      <c r="L8" s="11">
        <f>E8+IF($B8="",0,SUMIF(achats!$D$2:$D$599,UNIONTECH!$B8,achats!J$2:J$599))-IF($B8="",0,SUMIF(ventes!$D$2:$D$563,UNIONTECH!$B8,ventes!J$2:J$563))-SUMIFS('mouvement interne'!$D:$D,'mouvement interne'!$C:$C,UNIONTECH!B8,'mouvement interne'!$E:$E,3)+SUMIFS('mouvement interne'!$D:$D,'mouvement interne'!$C:$C,UNIONTECH!B8,'mouvement interne'!$F:$F,3)</f>
        <v>0</v>
      </c>
      <c r="M8" s="11">
        <f>F8+IF($B8="",0,SUMIF(achats!$D$2:$D$599,UNIONTECH!$B8,achats!K$2:K$599))-IF($B8="",0,SUMIF(ventes!$D$2:$D$563,UNIONTECH!$B8,ventes!K$2:K$563))-SUMIFS('mouvement interne'!$D:$D,'mouvement interne'!$C:$C,UNIONTECH!B8,'mouvement interne'!$E:$E,4)+SUMIFS('mouvement interne'!$D:$D,'mouvement interne'!$C:$C,UNIONTECH!B8,'mouvement interne'!$F:$F,4)</f>
        <v>0</v>
      </c>
      <c r="N8" s="11">
        <f t="shared" si="1"/>
        <v>0</v>
      </c>
    </row>
    <row r="9" spans="1:14">
      <c r="A9" s="85"/>
      <c r="B9" s="3" t="str">
        <f>'mes donnees'!P9</f>
        <v>C6080SB AP-447 NOIR</v>
      </c>
      <c r="C9" s="4"/>
      <c r="D9" s="1"/>
      <c r="E9" s="1"/>
      <c r="F9" s="1"/>
      <c r="G9" s="11">
        <f t="shared" si="0"/>
        <v>0</v>
      </c>
      <c r="H9" s="11">
        <f>IF(B9="",0,SUMIF(achats!$D$2:$D$599,UNIONTECH!B9,achats!$E$2:$E$599))</f>
        <v>0</v>
      </c>
      <c r="I9" s="11">
        <f>IF(B9="",0,SUMIF(ventes!$D$2:$D$563,UNIONTECH!B9,ventes!$E$2:$E$563))</f>
        <v>0</v>
      </c>
      <c r="J9" s="11">
        <f>C9+IF($B9="",0,SUMIF(achats!$D$2:$D$599,UNIONTECH!$B9,achats!H$2:H$599))-IF($B9="",0,SUMIF(ventes!$D$2:$D$563,UNIONTECH!$B9,ventes!H$2:H$563))-SUMIFS('mouvement interne'!$D:$D,'mouvement interne'!$C:$C,UNIONTECH!B9,'mouvement interne'!$E:$E,1)+SUMIFS('mouvement interne'!$D:$D,'mouvement interne'!$C:$C,UNIONTECH!B9,'mouvement interne'!$F:$F,1)</f>
        <v>0</v>
      </c>
      <c r="K9" s="11">
        <f>D9+IF($B9="",0,SUMIF(achats!$D$2:$D$599,UNIONTECH!$B9,achats!I$2:I$599))-IF($B9="",0,SUMIF(ventes!$D$2:$D$563,UNIONTECH!$B9,ventes!I$2:I$563))-SUMIFS('mouvement interne'!$D:$D,'mouvement interne'!$C:$C,UNIONTECH!B9,'mouvement interne'!$E:$E,2)+SUMIFS('mouvement interne'!$D:$D,'mouvement interne'!$C:$C,UNIONTECH!B9,'mouvement interne'!$F:$F,2)</f>
        <v>0</v>
      </c>
      <c r="L9" s="11">
        <f>E9+IF($B9="",0,SUMIF(achats!$D$2:$D$599,UNIONTECH!$B9,achats!J$2:J$599))-IF($B9="",0,SUMIF(ventes!$D$2:$D$563,UNIONTECH!$B9,ventes!J$2:J$563))-SUMIFS('mouvement interne'!$D:$D,'mouvement interne'!$C:$C,UNIONTECH!B9,'mouvement interne'!$E:$E,3)+SUMIFS('mouvement interne'!$D:$D,'mouvement interne'!$C:$C,UNIONTECH!B9,'mouvement interne'!$F:$F,3)</f>
        <v>0</v>
      </c>
      <c r="M9" s="11">
        <f>F9+IF($B9="",0,SUMIF(achats!$D$2:$D$599,UNIONTECH!$B9,achats!K$2:K$599))-IF($B9="",0,SUMIF(ventes!$D$2:$D$563,UNIONTECH!$B9,ventes!K$2:K$563))-SUMIFS('mouvement interne'!$D:$D,'mouvement interne'!$C:$C,UNIONTECH!B9,'mouvement interne'!$E:$E,4)+SUMIFS('mouvement interne'!$D:$D,'mouvement interne'!$C:$C,UNIONTECH!B9,'mouvement interne'!$F:$F,4)</f>
        <v>0</v>
      </c>
      <c r="N9" s="11">
        <f t="shared" si="1"/>
        <v>0</v>
      </c>
    </row>
    <row r="10" spans="1:14">
      <c r="A10" s="85"/>
      <c r="B10" s="3" t="str">
        <f>'mes donnees'!P10</f>
        <v>C6080SS AP-447 ST</v>
      </c>
      <c r="C10" s="4">
        <v>1</v>
      </c>
      <c r="D10" s="1"/>
      <c r="E10" s="1"/>
      <c r="F10" s="1"/>
      <c r="G10" s="11">
        <f t="shared" si="0"/>
        <v>1</v>
      </c>
      <c r="H10" s="11">
        <f>IF(B10="",0,SUMIF(achats!$D$2:$D$599,UNIONTECH!B10,achats!$E$2:$E$599))</f>
        <v>0</v>
      </c>
      <c r="I10" s="11">
        <f>IF(B10="",0,SUMIF(ventes!$D$2:$D$563,UNIONTECH!B10,ventes!$E$2:$E$563))</f>
        <v>0</v>
      </c>
      <c r="J10" s="11">
        <f>C10+IF($B10="",0,SUMIF(achats!$D$2:$D$599,UNIONTECH!$B10,achats!H$2:H$599))-IF($B10="",0,SUMIF(ventes!$D$2:$D$563,UNIONTECH!$B10,ventes!H$2:H$563))-SUMIFS('mouvement interne'!$D:$D,'mouvement interne'!$C:$C,UNIONTECH!B10,'mouvement interne'!$E:$E,1)+SUMIFS('mouvement interne'!$D:$D,'mouvement interne'!$C:$C,UNIONTECH!B10,'mouvement interne'!$F:$F,1)</f>
        <v>1</v>
      </c>
      <c r="K10" s="11">
        <f>D10+IF($B10="",0,SUMIF(achats!$D$2:$D$599,UNIONTECH!$B10,achats!I$2:I$599))-IF($B10="",0,SUMIF(ventes!$D$2:$D$563,UNIONTECH!$B10,ventes!I$2:I$563))-SUMIFS('mouvement interne'!$D:$D,'mouvement interne'!$C:$C,UNIONTECH!B10,'mouvement interne'!$E:$E,2)+SUMIFS('mouvement interne'!$D:$D,'mouvement interne'!$C:$C,UNIONTECH!B10,'mouvement interne'!$F:$F,2)</f>
        <v>0</v>
      </c>
      <c r="L10" s="11">
        <f>E10+IF($B10="",0,SUMIF(achats!$D$2:$D$599,UNIONTECH!$B10,achats!J$2:J$599))-IF($B10="",0,SUMIF(ventes!$D$2:$D$563,UNIONTECH!$B10,ventes!J$2:J$563))-SUMIFS('mouvement interne'!$D:$D,'mouvement interne'!$C:$C,UNIONTECH!B10,'mouvement interne'!$E:$E,3)+SUMIFS('mouvement interne'!$D:$D,'mouvement interne'!$C:$C,UNIONTECH!B10,'mouvement interne'!$F:$F,3)</f>
        <v>0</v>
      </c>
      <c r="M10" s="11">
        <f>F10+IF($B10="",0,SUMIF(achats!$D$2:$D$599,UNIONTECH!$B10,achats!K$2:K$599))-IF($B10="",0,SUMIF(ventes!$D$2:$D$563,UNIONTECH!$B10,ventes!K$2:K$563))-SUMIFS('mouvement interne'!$D:$D,'mouvement interne'!$C:$C,UNIONTECH!B10,'mouvement interne'!$E:$E,4)+SUMIFS('mouvement interne'!$D:$D,'mouvement interne'!$C:$C,UNIONTECH!B10,'mouvement interne'!$F:$F,4)</f>
        <v>0</v>
      </c>
      <c r="N10" s="11">
        <f t="shared" si="1"/>
        <v>1</v>
      </c>
    </row>
    <row r="11" spans="1:14">
      <c r="A11" s="85"/>
      <c r="B11" s="3" t="str">
        <f>'mes donnees'!P11</f>
        <v>C6090 AC-511 IDS C</v>
      </c>
      <c r="C11" s="4"/>
      <c r="D11" s="1"/>
      <c r="E11" s="1"/>
      <c r="F11" s="1"/>
      <c r="G11" s="11">
        <f t="shared" si="0"/>
        <v>0</v>
      </c>
      <c r="H11" s="11">
        <f>IF(B11="",0,SUMIF(achats!$D$2:$D$599,UNIONTECH!B11,achats!$E$2:$E$599))</f>
        <v>0</v>
      </c>
      <c r="I11" s="11">
        <f>IF(B11="",0,SUMIF(ventes!$D$2:$D$563,UNIONTECH!B11,ventes!$E$2:$E$563))</f>
        <v>0</v>
      </c>
      <c r="J11" s="11">
        <f>C11+IF($B11="",0,SUMIF(achats!$D$2:$D$599,UNIONTECH!$B11,achats!H$2:H$599))-IF($B11="",0,SUMIF(ventes!$D$2:$D$563,UNIONTECH!$B11,ventes!H$2:H$563))-SUMIFS('mouvement interne'!$D:$D,'mouvement interne'!$C:$C,UNIONTECH!B11,'mouvement interne'!$E:$E,1)+SUMIFS('mouvement interne'!$D:$D,'mouvement interne'!$C:$C,UNIONTECH!B11,'mouvement interne'!$F:$F,1)</f>
        <v>0</v>
      </c>
      <c r="K11" s="11">
        <f>D11+IF($B11="",0,SUMIF(achats!$D$2:$D$599,UNIONTECH!$B11,achats!I$2:I$599))-IF($B11="",0,SUMIF(ventes!$D$2:$D$563,UNIONTECH!$B11,ventes!I$2:I$563))-SUMIFS('mouvement interne'!$D:$D,'mouvement interne'!$C:$C,UNIONTECH!B11,'mouvement interne'!$E:$E,2)+SUMIFS('mouvement interne'!$D:$D,'mouvement interne'!$C:$C,UNIONTECH!B11,'mouvement interne'!$F:$F,2)</f>
        <v>0</v>
      </c>
      <c r="L11" s="11">
        <f>E11+IF($B11="",0,SUMIF(achats!$D$2:$D$599,UNIONTECH!$B11,achats!J$2:J$599))-IF($B11="",0,SUMIF(ventes!$D$2:$D$563,UNIONTECH!$B11,ventes!J$2:J$563))-SUMIFS('mouvement interne'!$D:$D,'mouvement interne'!$C:$C,UNIONTECH!B11,'mouvement interne'!$E:$E,3)+SUMIFS('mouvement interne'!$D:$D,'mouvement interne'!$C:$C,UNIONTECH!B11,'mouvement interne'!$F:$F,3)</f>
        <v>0</v>
      </c>
      <c r="M11" s="11">
        <f>F11+IF($B11="",0,SUMIF(achats!$D$2:$D$599,UNIONTECH!$B11,achats!K$2:K$599))-IF($B11="",0,SUMIF(ventes!$D$2:$D$563,UNIONTECH!$B11,ventes!K$2:K$563))-SUMIFS('mouvement interne'!$D:$D,'mouvement interne'!$C:$C,UNIONTECH!B11,'mouvement interne'!$E:$E,4)+SUMIFS('mouvement interne'!$D:$D,'mouvement interne'!$C:$C,UNIONTECH!B11,'mouvement interne'!$F:$F,4)</f>
        <v>0</v>
      </c>
      <c r="N11" s="11">
        <f t="shared" si="1"/>
        <v>0</v>
      </c>
    </row>
    <row r="12" spans="1:14">
      <c r="A12" s="85"/>
      <c r="B12" s="3" t="str">
        <f>'mes donnees'!P12</f>
        <v>C6090 SS BC 255</v>
      </c>
      <c r="C12" s="4">
        <v>2</v>
      </c>
      <c r="D12" s="1"/>
      <c r="E12" s="1"/>
      <c r="F12" s="1"/>
      <c r="G12" s="11">
        <f t="shared" si="0"/>
        <v>2</v>
      </c>
      <c r="H12" s="11">
        <f>IF(B12="",0,SUMIF(achats!$D$2:$D$599,UNIONTECH!B12,achats!$E$2:$E$599))</f>
        <v>0</v>
      </c>
      <c r="I12" s="11">
        <f>IF(B12="",0,SUMIF(ventes!$D$2:$D$563,UNIONTECH!B12,ventes!$E$2:$E$563))</f>
        <v>0</v>
      </c>
      <c r="J12" s="11">
        <f>C12+IF($B12="",0,SUMIF(achats!$D$2:$D$599,UNIONTECH!$B12,achats!H$2:H$599))-IF($B12="",0,SUMIF(ventes!$D$2:$D$563,UNIONTECH!$B12,ventes!H$2:H$563))-SUMIFS('mouvement interne'!$D:$D,'mouvement interne'!$C:$C,UNIONTECH!B12,'mouvement interne'!$E:$E,1)+SUMIFS('mouvement interne'!$D:$D,'mouvement interne'!$C:$C,UNIONTECH!B12,'mouvement interne'!$F:$F,1)</f>
        <v>2</v>
      </c>
      <c r="K12" s="11">
        <f>D12+IF($B12="",0,SUMIF(achats!$D$2:$D$599,UNIONTECH!$B12,achats!I$2:I$599))-IF($B12="",0,SUMIF(ventes!$D$2:$D$563,UNIONTECH!$B12,ventes!I$2:I$563))-SUMIFS('mouvement interne'!$D:$D,'mouvement interne'!$C:$C,UNIONTECH!B12,'mouvement interne'!$E:$E,2)+SUMIFS('mouvement interne'!$D:$D,'mouvement interne'!$C:$C,UNIONTECH!B12,'mouvement interne'!$F:$F,2)</f>
        <v>0</v>
      </c>
      <c r="L12" s="11">
        <f>E12+IF($B12="",0,SUMIF(achats!$D$2:$D$599,UNIONTECH!$B12,achats!J$2:J$599))-IF($B12="",0,SUMIF(ventes!$D$2:$D$563,UNIONTECH!$B12,ventes!J$2:J$563))-SUMIFS('mouvement interne'!$D:$D,'mouvement interne'!$C:$C,UNIONTECH!B12,'mouvement interne'!$E:$E,3)+SUMIFS('mouvement interne'!$D:$D,'mouvement interne'!$C:$C,UNIONTECH!B12,'mouvement interne'!$F:$F,3)</f>
        <v>0</v>
      </c>
      <c r="M12" s="11">
        <f>F12+IF($B12="",0,SUMIF(achats!$D$2:$D$599,UNIONTECH!$B12,achats!K$2:K$599))-IF($B12="",0,SUMIF(ventes!$D$2:$D$563,UNIONTECH!$B12,ventes!K$2:K$563))-SUMIFS('mouvement interne'!$D:$D,'mouvement interne'!$C:$C,UNIONTECH!B12,'mouvement interne'!$E:$E,4)+SUMIFS('mouvement interne'!$D:$D,'mouvement interne'!$C:$C,UNIONTECH!B12,'mouvement interne'!$F:$F,4)</f>
        <v>0</v>
      </c>
      <c r="N12" s="11">
        <f t="shared" si="1"/>
        <v>2</v>
      </c>
    </row>
    <row r="13" spans="1:14">
      <c r="A13" s="85"/>
      <c r="B13" s="3" t="str">
        <f>'mes donnees'!P13</f>
        <v>C6090SS AC IDS</v>
      </c>
      <c r="C13" s="4"/>
      <c r="D13" s="1"/>
      <c r="E13" s="1"/>
      <c r="F13" s="1"/>
      <c r="G13" s="11">
        <f t="shared" si="0"/>
        <v>0</v>
      </c>
      <c r="H13" s="11">
        <f>IF(B13="",0,SUMIF(achats!$D$2:$D$599,UNIONTECH!B13,achats!$E$2:$E$599))</f>
        <v>0</v>
      </c>
      <c r="I13" s="11">
        <f>IF(B13="",0,SUMIF(ventes!$D$2:$D$563,UNIONTECH!B13,ventes!$E$2:$E$563))</f>
        <v>0</v>
      </c>
      <c r="J13" s="11">
        <f>C13+IF($B13="",0,SUMIF(achats!$D$2:$D$599,UNIONTECH!$B13,achats!H$2:H$599))-IF($B13="",0,SUMIF(ventes!$D$2:$D$563,UNIONTECH!$B13,ventes!H$2:H$563))-SUMIFS('mouvement interne'!$D:$D,'mouvement interne'!$C:$C,UNIONTECH!B13,'mouvement interne'!$E:$E,1)+SUMIFS('mouvement interne'!$D:$D,'mouvement interne'!$C:$C,UNIONTECH!B13,'mouvement interne'!$F:$F,1)</f>
        <v>0</v>
      </c>
      <c r="K13" s="11">
        <f>D13+IF($B13="",0,SUMIF(achats!$D$2:$D$599,UNIONTECH!$B13,achats!I$2:I$599))-IF($B13="",0,SUMIF(ventes!$D$2:$D$563,UNIONTECH!$B13,ventes!I$2:I$563))-SUMIFS('mouvement interne'!$D:$D,'mouvement interne'!$C:$C,UNIONTECH!B13,'mouvement interne'!$E:$E,2)+SUMIFS('mouvement interne'!$D:$D,'mouvement interne'!$C:$C,UNIONTECH!B13,'mouvement interne'!$F:$F,2)</f>
        <v>0</v>
      </c>
      <c r="L13" s="11">
        <f>E13+IF($B13="",0,SUMIF(achats!$D$2:$D$599,UNIONTECH!$B13,achats!J$2:J$599))-IF($B13="",0,SUMIF(ventes!$D$2:$D$563,UNIONTECH!$B13,ventes!J$2:J$563))-SUMIFS('mouvement interne'!$D:$D,'mouvement interne'!$C:$C,UNIONTECH!B13,'mouvement interne'!$E:$E,3)+SUMIFS('mouvement interne'!$D:$D,'mouvement interne'!$C:$C,UNIONTECH!B13,'mouvement interne'!$F:$F,3)</f>
        <v>0</v>
      </c>
      <c r="M13" s="11">
        <f>F13+IF($B13="",0,SUMIF(achats!$D$2:$D$599,UNIONTECH!$B13,achats!K$2:K$599))-IF($B13="",0,SUMIF(ventes!$D$2:$D$563,UNIONTECH!$B13,ventes!K$2:K$563))-SUMIFS('mouvement interne'!$D:$D,'mouvement interne'!$C:$C,UNIONTECH!B13,'mouvement interne'!$E:$E,4)+SUMIFS('mouvement interne'!$D:$D,'mouvement interne'!$C:$C,UNIONTECH!B13,'mouvement interne'!$F:$F,4)</f>
        <v>0</v>
      </c>
      <c r="N13" s="11">
        <f t="shared" si="1"/>
        <v>0</v>
      </c>
    </row>
    <row r="14" spans="1:14">
      <c r="A14" s="85"/>
      <c r="B14" s="3" t="str">
        <f>'mes donnees'!P14</f>
        <v>ES-171 GRIS</v>
      </c>
      <c r="C14" s="4"/>
      <c r="D14" s="1"/>
      <c r="E14" s="1"/>
      <c r="F14" s="1"/>
      <c r="G14" s="11">
        <f t="shared" si="0"/>
        <v>0</v>
      </c>
      <c r="H14" s="11">
        <f>IF(B14="",0,SUMIF(achats!$D$2:$D$599,UNIONTECH!B14,achats!$E$2:$E$599))</f>
        <v>0</v>
      </c>
      <c r="I14" s="11">
        <f>IF(B14="",0,SUMIF(ventes!$D$2:$D$563,UNIONTECH!B14,ventes!$E$2:$E$563))</f>
        <v>0</v>
      </c>
      <c r="J14" s="11">
        <f>C14+IF($B14="",0,SUMIF(achats!$D$2:$D$599,UNIONTECH!$B14,achats!H$2:H$599))-IF($B14="",0,SUMIF(ventes!$D$2:$D$563,UNIONTECH!$B14,ventes!H$2:H$563))-SUMIFS('mouvement interne'!$D:$D,'mouvement interne'!$C:$C,UNIONTECH!B14,'mouvement interne'!$E:$E,1)+SUMIFS('mouvement interne'!$D:$D,'mouvement interne'!$C:$C,UNIONTECH!B14,'mouvement interne'!$F:$F,1)</f>
        <v>0</v>
      </c>
      <c r="K14" s="11">
        <f>D14+IF($B14="",0,SUMIF(achats!$D$2:$D$599,UNIONTECH!$B14,achats!I$2:I$599))-IF($B14="",0,SUMIF(ventes!$D$2:$D$563,UNIONTECH!$B14,ventes!I$2:I$563))-SUMIFS('mouvement interne'!$D:$D,'mouvement interne'!$C:$C,UNIONTECH!B14,'mouvement interne'!$E:$E,2)+SUMIFS('mouvement interne'!$D:$D,'mouvement interne'!$C:$C,UNIONTECH!B14,'mouvement interne'!$F:$F,2)</f>
        <v>0</v>
      </c>
      <c r="L14" s="11">
        <f>E14+IF($B14="",0,SUMIF(achats!$D$2:$D$599,UNIONTECH!$B14,achats!J$2:J$599))-IF($B14="",0,SUMIF(ventes!$D$2:$D$563,UNIONTECH!$B14,ventes!J$2:J$563))-SUMIFS('mouvement interne'!$D:$D,'mouvement interne'!$C:$C,UNIONTECH!B14,'mouvement interne'!$E:$E,3)+SUMIFS('mouvement interne'!$D:$D,'mouvement interne'!$C:$C,UNIONTECH!B14,'mouvement interne'!$F:$F,3)</f>
        <v>0</v>
      </c>
      <c r="M14" s="11">
        <f>F14+IF($B14="",0,SUMIF(achats!$D$2:$D$599,UNIONTECH!$B14,achats!K$2:K$599))-IF($B14="",0,SUMIF(ventes!$D$2:$D$563,UNIONTECH!$B14,ventes!K$2:K$563))-SUMIFS('mouvement interne'!$D:$D,'mouvement interne'!$C:$C,UNIONTECH!B14,'mouvement interne'!$E:$E,4)+SUMIFS('mouvement interne'!$D:$D,'mouvement interne'!$C:$C,UNIONTECH!B14,'mouvement interne'!$F:$F,4)</f>
        <v>0</v>
      </c>
      <c r="N14" s="11">
        <f t="shared" si="1"/>
        <v>0</v>
      </c>
    </row>
    <row r="15" spans="1:14">
      <c r="A15" s="85"/>
      <c r="B15" s="3" t="str">
        <f>'mes donnees'!P15</f>
        <v>ES241 GRIS</v>
      </c>
      <c r="C15" s="4"/>
      <c r="D15" s="1"/>
      <c r="E15" s="1"/>
      <c r="F15" s="1"/>
      <c r="G15" s="11">
        <f t="shared" si="0"/>
        <v>0</v>
      </c>
      <c r="H15" s="11">
        <f>IF(B15="",0,SUMIF(achats!$D$2:$D$599,UNIONTECH!B15,achats!$E$2:$E$599))</f>
        <v>0</v>
      </c>
      <c r="I15" s="11">
        <f>IF(B15="",0,SUMIF(ventes!$D$2:$D$563,UNIONTECH!B15,ventes!$E$2:$E$563))</f>
        <v>0</v>
      </c>
      <c r="J15" s="11">
        <f>C15+IF($B15="",0,SUMIF(achats!$D$2:$D$599,UNIONTECH!$B15,achats!H$2:H$599))-IF($B15="",0,SUMIF(ventes!$D$2:$D$563,UNIONTECH!$B15,ventes!H$2:H$563))-SUMIFS('mouvement interne'!$D:$D,'mouvement interne'!$C:$C,UNIONTECH!B15,'mouvement interne'!$E:$E,1)+SUMIFS('mouvement interne'!$D:$D,'mouvement interne'!$C:$C,UNIONTECH!B15,'mouvement interne'!$F:$F,1)</f>
        <v>0</v>
      </c>
      <c r="K15" s="11">
        <f>D15+IF($B15="",0,SUMIF(achats!$D$2:$D$599,UNIONTECH!$B15,achats!I$2:I$599))-IF($B15="",0,SUMIF(ventes!$D$2:$D$563,UNIONTECH!$B15,ventes!I$2:I$563))-SUMIFS('mouvement interne'!$D:$D,'mouvement interne'!$C:$C,UNIONTECH!B15,'mouvement interne'!$E:$E,2)+SUMIFS('mouvement interne'!$D:$D,'mouvement interne'!$C:$C,UNIONTECH!B15,'mouvement interne'!$F:$F,2)</f>
        <v>0</v>
      </c>
      <c r="L15" s="11">
        <f>E15+IF($B15="",0,SUMIF(achats!$D$2:$D$599,UNIONTECH!$B15,achats!J$2:J$599))-IF($B15="",0,SUMIF(ventes!$D$2:$D$563,UNIONTECH!$B15,ventes!J$2:J$563))-SUMIFS('mouvement interne'!$D:$D,'mouvement interne'!$C:$C,UNIONTECH!B15,'mouvement interne'!$E:$E,3)+SUMIFS('mouvement interne'!$D:$D,'mouvement interne'!$C:$C,UNIONTECH!B15,'mouvement interne'!$F:$F,3)</f>
        <v>0</v>
      </c>
      <c r="M15" s="11">
        <f>F15+IF($B15="",0,SUMIF(achats!$D$2:$D$599,UNIONTECH!$B15,achats!K$2:K$599))-IF($B15="",0,SUMIF(ventes!$D$2:$D$563,UNIONTECH!$B15,ventes!K$2:K$563))-SUMIFS('mouvement interne'!$D:$D,'mouvement interne'!$C:$C,UNIONTECH!B15,'mouvement interne'!$E:$E,4)+SUMIFS('mouvement interne'!$D:$D,'mouvement interne'!$C:$C,UNIONTECH!B15,'mouvement interne'!$F:$F,4)</f>
        <v>0</v>
      </c>
      <c r="N15" s="11">
        <f t="shared" si="1"/>
        <v>0</v>
      </c>
    </row>
    <row r="16" spans="1:14">
      <c r="A16" s="85"/>
      <c r="B16" s="3" t="str">
        <f>'mes donnees'!P16</f>
        <v>ES241BLANC</v>
      </c>
      <c r="C16" s="4"/>
      <c r="D16" s="1"/>
      <c r="E16" s="1"/>
      <c r="F16" s="1"/>
      <c r="G16" s="11">
        <f t="shared" si="0"/>
        <v>0</v>
      </c>
      <c r="H16" s="11">
        <f>IF(B16="",0,SUMIF(achats!$D$2:$D$599,UNIONTECH!B16,achats!$E$2:$E$599))</f>
        <v>0</v>
      </c>
      <c r="I16" s="11">
        <f>IF(B16="",0,SUMIF(ventes!$D$2:$D$563,UNIONTECH!B16,ventes!$E$2:$E$563))</f>
        <v>0</v>
      </c>
      <c r="J16" s="11">
        <f>C16+IF($B16="",0,SUMIF(achats!$D$2:$D$599,UNIONTECH!$B16,achats!H$2:H$599))-IF($B16="",0,SUMIF(ventes!$D$2:$D$563,UNIONTECH!$B16,ventes!H$2:H$563))-SUMIFS('mouvement interne'!$D:$D,'mouvement interne'!$C:$C,UNIONTECH!B16,'mouvement interne'!$E:$E,1)+SUMIFS('mouvement interne'!$D:$D,'mouvement interne'!$C:$C,UNIONTECH!B16,'mouvement interne'!$F:$F,1)</f>
        <v>0</v>
      </c>
      <c r="K16" s="11">
        <f>D16+IF($B16="",0,SUMIF(achats!$D$2:$D$599,UNIONTECH!$B16,achats!I$2:I$599))-IF($B16="",0,SUMIF(ventes!$D$2:$D$563,UNIONTECH!$B16,ventes!I$2:I$563))-SUMIFS('mouvement interne'!$D:$D,'mouvement interne'!$C:$C,UNIONTECH!B16,'mouvement interne'!$E:$E,2)+SUMIFS('mouvement interne'!$D:$D,'mouvement interne'!$C:$C,UNIONTECH!B16,'mouvement interne'!$F:$F,2)</f>
        <v>0</v>
      </c>
      <c r="L16" s="11">
        <f>E16+IF($B16="",0,SUMIF(achats!$D$2:$D$599,UNIONTECH!$B16,achats!J$2:J$599))-IF($B16="",0,SUMIF(ventes!$D$2:$D$563,UNIONTECH!$B16,ventes!J$2:J$563))-SUMIFS('mouvement interne'!$D:$D,'mouvement interne'!$C:$C,UNIONTECH!B16,'mouvement interne'!$E:$E,3)+SUMIFS('mouvement interne'!$D:$D,'mouvement interne'!$C:$C,UNIONTECH!B16,'mouvement interne'!$F:$F,3)</f>
        <v>0</v>
      </c>
      <c r="M16" s="11">
        <f>F16+IF($B16="",0,SUMIF(achats!$D$2:$D$599,UNIONTECH!$B16,achats!K$2:K$599))-IF($B16="",0,SUMIF(ventes!$D$2:$D$563,UNIONTECH!$B16,ventes!K$2:K$563))-SUMIFS('mouvement interne'!$D:$D,'mouvement interne'!$C:$C,UNIONTECH!B16,'mouvement interne'!$E:$E,4)+SUMIFS('mouvement interne'!$D:$D,'mouvement interne'!$C:$C,UNIONTECH!B16,'mouvement interne'!$F:$F,4)</f>
        <v>0</v>
      </c>
      <c r="N16" s="11">
        <f t="shared" si="1"/>
        <v>0</v>
      </c>
    </row>
    <row r="17" spans="1:14">
      <c r="A17" s="85"/>
      <c r="B17" s="3" t="str">
        <f>'mes donnees'!P17</f>
        <v>ES341 BLANC</v>
      </c>
      <c r="C17" s="4">
        <v>1</v>
      </c>
      <c r="D17" s="1"/>
      <c r="E17" s="1"/>
      <c r="F17" s="1"/>
      <c r="G17" s="11">
        <f t="shared" si="0"/>
        <v>1</v>
      </c>
      <c r="H17" s="11">
        <f>IF(B17="",0,SUMIF(achats!$D$2:$D$599,UNIONTECH!B17,achats!$E$2:$E$599))</f>
        <v>0</v>
      </c>
      <c r="I17" s="11">
        <f>IF(B17="",0,SUMIF(ventes!$D$2:$D$563,UNIONTECH!B17,ventes!$E$2:$E$563))</f>
        <v>0</v>
      </c>
      <c r="J17" s="11">
        <f>C17+IF($B17="",0,SUMIF(achats!$D$2:$D$599,UNIONTECH!$B17,achats!H$2:H$599))-IF($B17="",0,SUMIF(ventes!$D$2:$D$563,UNIONTECH!$B17,ventes!H$2:H$563))-SUMIFS('mouvement interne'!$D:$D,'mouvement interne'!$C:$C,UNIONTECH!B17,'mouvement interne'!$E:$E,1)+SUMIFS('mouvement interne'!$D:$D,'mouvement interne'!$C:$C,UNIONTECH!B17,'mouvement interne'!$F:$F,1)</f>
        <v>1</v>
      </c>
      <c r="K17" s="11">
        <f>D17+IF($B17="",0,SUMIF(achats!$D$2:$D$599,UNIONTECH!$B17,achats!I$2:I$599))-IF($B17="",0,SUMIF(ventes!$D$2:$D$563,UNIONTECH!$B17,ventes!I$2:I$563))-SUMIFS('mouvement interne'!$D:$D,'mouvement interne'!$C:$C,UNIONTECH!B17,'mouvement interne'!$E:$E,2)+SUMIFS('mouvement interne'!$D:$D,'mouvement interne'!$C:$C,UNIONTECH!B17,'mouvement interne'!$F:$F,2)</f>
        <v>0</v>
      </c>
      <c r="L17" s="11">
        <f>E17+IF($B17="",0,SUMIF(achats!$D$2:$D$599,UNIONTECH!$B17,achats!J$2:J$599))-IF($B17="",0,SUMIF(ventes!$D$2:$D$563,UNIONTECH!$B17,ventes!J$2:J$563))-SUMIFS('mouvement interne'!$D:$D,'mouvement interne'!$C:$C,UNIONTECH!B17,'mouvement interne'!$E:$E,3)+SUMIFS('mouvement interne'!$D:$D,'mouvement interne'!$C:$C,UNIONTECH!B17,'mouvement interne'!$F:$F,3)</f>
        <v>0</v>
      </c>
      <c r="M17" s="11">
        <f>F17+IF($B17="",0,SUMIF(achats!$D$2:$D$599,UNIONTECH!$B17,achats!K$2:K$599))-IF($B17="",0,SUMIF(ventes!$D$2:$D$563,UNIONTECH!$B17,ventes!K$2:K$563))-SUMIFS('mouvement interne'!$D:$D,'mouvement interne'!$C:$C,UNIONTECH!B17,'mouvement interne'!$E:$E,4)+SUMIFS('mouvement interne'!$D:$D,'mouvement interne'!$C:$C,UNIONTECH!B17,'mouvement interne'!$F:$F,4)</f>
        <v>0</v>
      </c>
      <c r="N17" s="11">
        <f t="shared" si="1"/>
        <v>1</v>
      </c>
    </row>
    <row r="18" spans="1:14">
      <c r="A18" s="85"/>
      <c r="B18" s="3" t="str">
        <f>'mes donnees'!P18</f>
        <v>ES341 GRIS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IF(B18="",0,SUMIF(achats!$D$2:$D$599,UNIONTECH!B18,achats!$E$2:$E$599))</f>
        <v>0</v>
      </c>
      <c r="I18" s="11">
        <f>IF(B18="",0,SUMIF(ventes!$D$2:$D$563,UNIONTECH!B18,ventes!$E$2:$E$563))</f>
        <v>0</v>
      </c>
      <c r="J18" s="11">
        <f>C18+IF($B18="",0,SUMIF(achats!$D$2:$D$599,UNIONTECH!$B18,achats!H$2:H$599))-IF($B18="",0,SUMIF(ventes!$D$2:$D$563,UNIONTECH!$B18,ventes!H$2:H$563))-SUMIFS('mouvement interne'!$D:$D,'mouvement interne'!$C:$C,UNIONTECH!B18,'mouvement interne'!$E:$E,1)+SUMIFS('mouvement interne'!$D:$D,'mouvement interne'!$C:$C,UNIONTECH!B18,'mouvement interne'!$F:$F,1)</f>
        <v>1</v>
      </c>
      <c r="K18" s="11">
        <f>D18+IF($B18="",0,SUMIF(achats!$D$2:$D$599,UNIONTECH!$B18,achats!I$2:I$599))-IF($B18="",0,SUMIF(ventes!$D$2:$D$563,UNIONTECH!$B18,ventes!I$2:I$563))-SUMIFS('mouvement interne'!$D:$D,'mouvement interne'!$C:$C,UNIONTECH!B18,'mouvement interne'!$E:$E,2)+SUMIFS('mouvement interne'!$D:$D,'mouvement interne'!$C:$C,UNIONTECH!B18,'mouvement interne'!$F:$F,2)</f>
        <v>0</v>
      </c>
      <c r="L18" s="11">
        <f>E18+IF($B18="",0,SUMIF(achats!$D$2:$D$599,UNIONTECH!$B18,achats!J$2:J$599))-IF($B18="",0,SUMIF(ventes!$D$2:$D$563,UNIONTECH!$B18,ventes!J$2:J$563))-SUMIFS('mouvement interne'!$D:$D,'mouvement interne'!$C:$C,UNIONTECH!B18,'mouvement interne'!$E:$E,3)+SUMIFS('mouvement interne'!$D:$D,'mouvement interne'!$C:$C,UNIONTECH!B18,'mouvement interne'!$F:$F,3)</f>
        <v>0</v>
      </c>
      <c r="M18" s="11">
        <f>F18+IF($B18="",0,SUMIF(achats!$D$2:$D$599,UNIONTECH!$B18,achats!K$2:K$599))-IF($B18="",0,SUMIF(ventes!$D$2:$D$563,UNIONTECH!$B18,ventes!K$2:K$563))-SUMIFS('mouvement interne'!$D:$D,'mouvement interne'!$C:$C,UNIONTECH!B18,'mouvement interne'!$E:$E,4)+SUMIFS('mouvement interne'!$D:$D,'mouvement interne'!$C:$C,UNIONTECH!B18,'mouvement interne'!$F:$F,4)</f>
        <v>0</v>
      </c>
      <c r="N18" s="11">
        <f t="shared" si="1"/>
        <v>1</v>
      </c>
    </row>
    <row r="19" spans="1:14">
      <c r="A19" s="95"/>
      <c r="B19" s="96">
        <f>'mes donnees'!P19</f>
        <v>0</v>
      </c>
      <c r="C19" s="60"/>
      <c r="D19" s="58"/>
      <c r="E19" s="58"/>
      <c r="F19" s="58"/>
      <c r="G19" s="63">
        <f>SUM(C19:F19)</f>
        <v>0</v>
      </c>
      <c r="H19" s="63">
        <f>IF(B19="",0,SUMIF(achats!$D$2:$D$599,UNIONTECH!B19,achats!$E$2:$E$599))</f>
        <v>0</v>
      </c>
      <c r="I19" s="63">
        <f>IF(B19="",0,SUMIF(ventes!$D$2:$D$563,UNIONTECH!B19,ventes!$E$2:$E$563))</f>
        <v>0</v>
      </c>
      <c r="J19" s="63">
        <f>C19+IF($B19="",0,SUMIF(achats!$D$2:$D$599,UNIONTECH!$B19,achats!H$2:H$599))-IF($B19="",0,SUMIF(ventes!$D$2:$D$563,UNIONTECH!$B19,ventes!H$2:H$563))-SUMIFS('mouvement interne'!$D:$D,'mouvement interne'!$C:$C,UNIONTECH!B19,'mouvement interne'!$E:$E,1)+SUMIFS('mouvement interne'!$D:$D,'mouvement interne'!$C:$C,UNIONTECH!B19,'mouvement interne'!$F:$F,1)</f>
        <v>0</v>
      </c>
      <c r="K19" s="63">
        <f>D19+IF($B19="",0,SUMIF(achats!$D$2:$D$599,UNIONTECH!$B19,achats!I$2:I$599))-IF($B19="",0,SUMIF(ventes!$D$2:$D$563,UNIONTECH!$B19,ventes!I$2:I$563))-SUMIFS('mouvement interne'!$D:$D,'mouvement interne'!$C:$C,UNIONTECH!B19,'mouvement interne'!$E:$E,2)+SUMIFS('mouvement interne'!$D:$D,'mouvement interne'!$C:$C,UNIONTECH!B19,'mouvement interne'!$F:$F,2)</f>
        <v>0</v>
      </c>
      <c r="L19" s="63">
        <f>E19+IF($B19="",0,SUMIF(achats!$D$2:$D$599,UNIONTECH!$B19,achats!J$2:J$599))-IF($B19="",0,SUMIF(ventes!$D$2:$D$563,UNIONTECH!$B19,ventes!J$2:J$563))-SUMIFS('mouvement interne'!$D:$D,'mouvement interne'!$C:$C,UNIONTECH!B19,'mouvement interne'!$E:$E,3)+SUMIFS('mouvement interne'!$D:$D,'mouvement interne'!$C:$C,UNIONTECH!B19,'mouvement interne'!$F:$F,3)</f>
        <v>0</v>
      </c>
      <c r="M19" s="63">
        <f>F19+IF($B19="",0,SUMIF(achats!$D$2:$D$599,UNIONTECH!$B19,achats!K$2:K$599))-IF($B19="",0,SUMIF(ventes!$D$2:$D$563,UNIONTECH!$B19,ventes!K$2:K$563))-SUMIFS('mouvement interne'!$D:$D,'mouvement interne'!$C:$C,UNIONTECH!B19,'mouvement interne'!$E:$E,4)+SUMIFS('mouvement interne'!$D:$D,'mouvement interne'!$C:$C,UNIONTECH!B19,'mouvement interne'!$F:$F,4)</f>
        <v>0</v>
      </c>
      <c r="N19" s="63">
        <f>SUM(J19:M19)</f>
        <v>0</v>
      </c>
    </row>
  </sheetData>
  <conditionalFormatting sqref="I2:I19">
    <cfRule type="expression" dxfId="41" priority="5">
      <formula>I2=0</formula>
    </cfRule>
  </conditionalFormatting>
  <conditionalFormatting sqref="B2:B19">
    <cfRule type="duplicateValues" dxfId="40" priority="7"/>
  </conditionalFormatting>
  <conditionalFormatting sqref="J2:N19">
    <cfRule type="cellIs" dxfId="39" priority="1" operator="lessThan">
      <formula>0</formula>
    </cfRule>
    <cfRule type="cellIs" dxfId="3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O36"/>
  <sheetViews>
    <sheetView workbookViewId="0">
      <selection activeCell="B1" sqref="B1:N1"/>
    </sheetView>
  </sheetViews>
  <sheetFormatPr baseColWidth="10" defaultRowHeight="15"/>
  <cols>
    <col min="1" max="1" width="12.140625" customWidth="1"/>
    <col min="2" max="2" width="12.140625" bestFit="1" customWidth="1"/>
    <col min="3" max="3" width="17.42578125" customWidth="1"/>
    <col min="4" max="4" width="12.7109375" customWidth="1"/>
    <col min="5" max="5" width="15.140625" customWidth="1"/>
    <col min="6" max="6" width="11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3" max="13" width="11.28515625" customWidth="1"/>
    <col min="14" max="14" width="14.28515625" customWidth="1"/>
    <col min="15" max="15" width="18.28515625" customWidth="1"/>
  </cols>
  <sheetData>
    <row r="1" spans="1:15" ht="15.75">
      <c r="A1" s="86" t="s">
        <v>179</v>
      </c>
      <c r="B1" s="51" t="s">
        <v>2</v>
      </c>
      <c r="C1" s="39" t="s">
        <v>555</v>
      </c>
      <c r="D1" s="39" t="s">
        <v>556</v>
      </c>
      <c r="E1" s="39" t="s">
        <v>557</v>
      </c>
      <c r="F1" s="39" t="s">
        <v>558</v>
      </c>
      <c r="G1" s="39" t="s">
        <v>541</v>
      </c>
      <c r="H1" s="40" t="s">
        <v>538</v>
      </c>
      <c r="I1" s="40" t="s">
        <v>539</v>
      </c>
      <c r="J1" s="41" t="s">
        <v>559</v>
      </c>
      <c r="K1" s="41" t="s">
        <v>560</v>
      </c>
      <c r="L1" s="41" t="s">
        <v>561</v>
      </c>
      <c r="M1" s="41" t="s">
        <v>562</v>
      </c>
      <c r="N1" s="41" t="s">
        <v>540</v>
      </c>
      <c r="O1" s="82" t="s">
        <v>543</v>
      </c>
    </row>
    <row r="2" spans="1:15">
      <c r="A2" s="85"/>
      <c r="B2" s="3" t="str">
        <f>'mes donnees'!R2</f>
        <v>PEGP-027C</v>
      </c>
      <c r="C2" s="4">
        <v>1</v>
      </c>
      <c r="D2" s="1"/>
      <c r="E2" s="1"/>
      <c r="F2" s="1"/>
      <c r="G2" s="11">
        <f>SUM(C2:F2)</f>
        <v>1</v>
      </c>
      <c r="H2" s="11">
        <f>IF(B2="",0,SUMIF(achats!$D$2:$D$599,KROHLER!B2,achats!$E$2:$E$599))</f>
        <v>0</v>
      </c>
      <c r="I2" s="11">
        <f>IF(B2="",0,SUMIF(ventes!$D$2:$D$563,KROHLER!B2,ventes!$E$2:$E$563))</f>
        <v>0</v>
      </c>
      <c r="J2" s="11">
        <f>C2+IF($B2="",0,SUMIF(achats!$D$2:$D$599,KROHLER!$B2,achats!H$2:H$599))-IF($B2="",0,SUMIF(ventes!$D$2:$D$563,KROHLER!$B2,ventes!H$2:H$563))-SUMIFS('mouvement interne'!$D:$D,'mouvement interne'!$C:$C,KROHLER!B2,'mouvement interne'!$E:$E,1)+SUMIFS('mouvement interne'!$D:$D,'mouvement interne'!$C:$C,KROHLER!B2,'mouvement interne'!$F:$F,1)</f>
        <v>1</v>
      </c>
      <c r="K2" s="11">
        <f>D2+IF($B2="",0,SUMIF(achats!$D$2:$D$599,KROHLER!$B2,achats!I$2:I$599))-IF($B2="",0,SUMIF(ventes!$D$2:$D$563,KROHLER!$B2,ventes!I$2:I$563))-SUMIFS('mouvement interne'!$D:$D,'mouvement interne'!$C:$C,KROHLER!B2,'mouvement interne'!$E:$E,2)+SUMIFS('mouvement interne'!$D:$D,'mouvement interne'!$C:$C,KROHLER!B2,'mouvement interne'!$F:$F,2)</f>
        <v>0</v>
      </c>
      <c r="L2" s="11">
        <f>E2+IF($B2="",0,SUMIF(achats!$D$2:$D$599,KROHLER!$B2,achats!J$2:J$599))-IF($B2="",0,SUMIF(ventes!$D$2:$D$563,KROHLER!$B2,ventes!J$2:J$563))-SUMIFS('mouvement interne'!$D:$D,'mouvement interne'!$C:$C,KROHLER!B2,'mouvement interne'!$E:$E,3)+SUMIFS('mouvement interne'!$D:$D,'mouvement interne'!$C:$C,KROHLER!B2,'mouvement interne'!$F:$F,3)</f>
        <v>0</v>
      </c>
      <c r="M2" s="11">
        <f>F2+IF($B2="",0,SUMIF(achats!$D$2:$D$599,KROHLER!$B2,achats!K$2:K$599))-IF($B2="",0,SUMIF(ventes!$D$2:$D$563,KROHLER!$B2,ventes!K$2:K$563))-SUMIFS('mouvement interne'!$D:$D,'mouvement interne'!$C:$C,KROHLER!B2,'mouvement interne'!$E:$E,4)+SUMIFS('mouvement interne'!$D:$D,'mouvement interne'!$C:$C,KROHLER!B2,'mouvement interne'!$F:$F,4)</f>
        <v>0</v>
      </c>
      <c r="N2" s="11">
        <f>SUM(J2:M2)</f>
        <v>1</v>
      </c>
    </row>
    <row r="3" spans="1:15">
      <c r="A3" s="85"/>
      <c r="B3" s="3" t="str">
        <f>'mes donnees'!R3</f>
        <v>PEGP-043A</v>
      </c>
      <c r="C3" s="4">
        <v>1</v>
      </c>
      <c r="D3" s="1"/>
      <c r="E3" s="1"/>
      <c r="F3" s="1"/>
      <c r="G3" s="11">
        <f t="shared" ref="G3:G19" si="0">SUM(C3:F3)</f>
        <v>1</v>
      </c>
      <c r="H3" s="11">
        <f>IF(B3="",0,SUMIF(achats!$D$2:$D$599,KROHLER!B3,achats!$E$2:$E$599))</f>
        <v>0</v>
      </c>
      <c r="I3" s="11">
        <f>IF(B3="",0,SUMIF(ventes!$D$2:$D$563,KROHLER!B3,ventes!$E$2:$E$563))</f>
        <v>0</v>
      </c>
      <c r="J3" s="11">
        <f>C3+IF($B3="",0,SUMIF(achats!$D$2:$D$599,KROHLER!$B3,achats!H$2:H$599))-IF($B3="",0,SUMIF(ventes!$D$2:$D$563,KROHLER!$B3,ventes!H$2:H$563))-SUMIFS('mouvement interne'!$D:$D,'mouvement interne'!$C:$C,KROHLER!B3,'mouvement interne'!$E:$E,1)+SUMIFS('mouvement interne'!$D:$D,'mouvement interne'!$C:$C,KROHLER!B3,'mouvement interne'!$F:$F,1)</f>
        <v>1</v>
      </c>
      <c r="K3" s="11">
        <f>D3+IF($B3="",0,SUMIF(achats!$D$2:$D$599,KROHLER!$B3,achats!I$2:I$599))-IF($B3="",0,SUMIF(ventes!$D$2:$D$563,KROHLER!$B3,ventes!I$2:I$563))-SUMIFS('mouvement interne'!$D:$D,'mouvement interne'!$C:$C,KROHLER!B3,'mouvement interne'!$E:$E,2)+SUMIFS('mouvement interne'!$D:$D,'mouvement interne'!$C:$C,KROHLER!B3,'mouvement interne'!$F:$F,2)</f>
        <v>0</v>
      </c>
      <c r="L3" s="11">
        <f>E3+IF($B3="",0,SUMIF(achats!$D$2:$D$599,KROHLER!$B3,achats!J$2:J$599))-IF($B3="",0,SUMIF(ventes!$D$2:$D$563,KROHLER!$B3,ventes!J$2:J$563))-SUMIFS('mouvement interne'!$D:$D,'mouvement interne'!$C:$C,KROHLER!B3,'mouvement interne'!$E:$E,3)+SUMIFS('mouvement interne'!$D:$D,'mouvement interne'!$C:$C,KROHLER!B3,'mouvement interne'!$F:$F,3)</f>
        <v>0</v>
      </c>
      <c r="M3" s="11">
        <f>F3+IF($B3="",0,SUMIF(achats!$D$2:$D$599,KROHLER!$B3,achats!K$2:K$599))-IF($B3="",0,SUMIF(ventes!$D$2:$D$563,KROHLER!$B3,ventes!K$2:K$563))-SUMIFS('mouvement interne'!$D:$D,'mouvement interne'!$C:$C,KROHLER!B3,'mouvement interne'!$E:$E,4)+SUMIFS('mouvement interne'!$D:$D,'mouvement interne'!$C:$C,KROHLER!B3,'mouvement interne'!$F:$F,4)</f>
        <v>0</v>
      </c>
      <c r="N3" s="11">
        <f t="shared" ref="N3:N19" si="1">SUM(J3:M3)</f>
        <v>1</v>
      </c>
    </row>
    <row r="4" spans="1:15">
      <c r="A4" s="85"/>
      <c r="B4" s="3" t="str">
        <f>'mes donnees'!R4</f>
        <v>PEGP-687</v>
      </c>
      <c r="C4" s="4">
        <v>2</v>
      </c>
      <c r="D4" s="1"/>
      <c r="E4" s="1"/>
      <c r="F4" s="1"/>
      <c r="G4" s="11">
        <f t="shared" si="0"/>
        <v>2</v>
      </c>
      <c r="H4" s="11">
        <f>IF(B4="",0,SUMIF(achats!$D$2:$D$599,KROHLER!B4,achats!$E$2:$E$599))</f>
        <v>0</v>
      </c>
      <c r="I4" s="11">
        <f>IF(B4="",0,SUMIF(ventes!$D$2:$D$563,KROHLER!B4,ventes!$E$2:$E$563))</f>
        <v>0</v>
      </c>
      <c r="J4" s="11">
        <f>C4+IF($B4="",0,SUMIF(achats!$D$2:$D$599,KROHLER!$B4,achats!H$2:H$599))-IF($B4="",0,SUMIF(ventes!$D$2:$D$563,KROHLER!$B4,ventes!H$2:H$563))-SUMIFS('mouvement interne'!$D:$D,'mouvement interne'!$C:$C,KROHLER!B4,'mouvement interne'!$E:$E,1)+SUMIFS('mouvement interne'!$D:$D,'mouvement interne'!$C:$C,KROHLER!B4,'mouvement interne'!$F:$F,1)</f>
        <v>2</v>
      </c>
      <c r="K4" s="11">
        <f>D4+IF($B4="",0,SUMIF(achats!$D$2:$D$599,KROHLER!$B4,achats!I$2:I$599))-IF($B4="",0,SUMIF(ventes!$D$2:$D$563,KROHLER!$B4,ventes!I$2:I$563))-SUMIFS('mouvement interne'!$D:$D,'mouvement interne'!$C:$C,KROHLER!B4,'mouvement interne'!$E:$E,2)+SUMIFS('mouvement interne'!$D:$D,'mouvement interne'!$C:$C,KROHLER!B4,'mouvement interne'!$F:$F,2)</f>
        <v>0</v>
      </c>
      <c r="L4" s="11">
        <f>E4+IF($B4="",0,SUMIF(achats!$D$2:$D$599,KROHLER!$B4,achats!J$2:J$599))-IF($B4="",0,SUMIF(ventes!$D$2:$D$563,KROHLER!$B4,ventes!J$2:J$563))-SUMIFS('mouvement interne'!$D:$D,'mouvement interne'!$C:$C,KROHLER!B4,'mouvement interne'!$E:$E,3)+SUMIFS('mouvement interne'!$D:$D,'mouvement interne'!$C:$C,KROHLER!B4,'mouvement interne'!$F:$F,3)</f>
        <v>0</v>
      </c>
      <c r="M4" s="11">
        <f>F4+IF($B4="",0,SUMIF(achats!$D$2:$D$599,KROHLER!$B4,achats!K$2:K$599))-IF($B4="",0,SUMIF(ventes!$D$2:$D$563,KROHLER!$B4,ventes!K$2:K$563))-SUMIFS('mouvement interne'!$D:$D,'mouvement interne'!$C:$C,KROHLER!B4,'mouvement interne'!$E:$E,4)+SUMIFS('mouvement interne'!$D:$D,'mouvement interne'!$C:$C,KROHLER!B4,'mouvement interne'!$F:$F,4)</f>
        <v>0</v>
      </c>
      <c r="N4" s="11">
        <f t="shared" si="1"/>
        <v>2</v>
      </c>
    </row>
    <row r="5" spans="1:15">
      <c r="A5" s="85"/>
      <c r="B5" s="3" t="str">
        <f>'mes donnees'!R5</f>
        <v>PEGP-8804</v>
      </c>
      <c r="C5" s="4">
        <v>2</v>
      </c>
      <c r="D5" s="1"/>
      <c r="E5" s="1"/>
      <c r="F5" s="1"/>
      <c r="G5" s="11">
        <f t="shared" si="0"/>
        <v>2</v>
      </c>
      <c r="H5" s="11">
        <f>IF(B5="",0,SUMIF(achats!$D$2:$D$599,KROHLER!B5,achats!$E$2:$E$599))</f>
        <v>0</v>
      </c>
      <c r="I5" s="11">
        <f>IF(B5="",0,SUMIF(ventes!$D$2:$D$563,KROHLER!B5,ventes!$E$2:$E$563))</f>
        <v>0</v>
      </c>
      <c r="J5" s="11">
        <f>C5+IF($B5="",0,SUMIF(achats!$D$2:$D$599,KROHLER!$B5,achats!H$2:H$599))-IF($B5="",0,SUMIF(ventes!$D$2:$D$563,KROHLER!$B5,ventes!H$2:H$563))-SUMIFS('mouvement interne'!$D:$D,'mouvement interne'!$C:$C,KROHLER!B5,'mouvement interne'!$E:$E,1)+SUMIFS('mouvement interne'!$D:$D,'mouvement interne'!$C:$C,KROHLER!B5,'mouvement interne'!$F:$F,1)</f>
        <v>2</v>
      </c>
      <c r="K5" s="11">
        <f>D5+IF($B5="",0,SUMIF(achats!$D$2:$D$599,KROHLER!$B5,achats!I$2:I$599))-IF($B5="",0,SUMIF(ventes!$D$2:$D$563,KROHLER!$B5,ventes!I$2:I$563))-SUMIFS('mouvement interne'!$D:$D,'mouvement interne'!$C:$C,KROHLER!B5,'mouvement interne'!$E:$E,2)+SUMIFS('mouvement interne'!$D:$D,'mouvement interne'!$C:$C,KROHLER!B5,'mouvement interne'!$F:$F,2)</f>
        <v>0</v>
      </c>
      <c r="L5" s="11">
        <f>E5+IF($B5="",0,SUMIF(achats!$D$2:$D$599,KROHLER!$B5,achats!J$2:J$599))-IF($B5="",0,SUMIF(ventes!$D$2:$D$563,KROHLER!$B5,ventes!J$2:J$563))-SUMIFS('mouvement interne'!$D:$D,'mouvement interne'!$C:$C,KROHLER!B5,'mouvement interne'!$E:$E,3)+SUMIFS('mouvement interne'!$D:$D,'mouvement interne'!$C:$C,KROHLER!B5,'mouvement interne'!$F:$F,3)</f>
        <v>0</v>
      </c>
      <c r="M5" s="11">
        <f>F5+IF($B5="",0,SUMIF(achats!$D$2:$D$599,KROHLER!$B5,achats!K$2:K$599))-IF($B5="",0,SUMIF(ventes!$D$2:$D$563,KROHLER!$B5,ventes!K$2:K$563))-SUMIFS('mouvement interne'!$D:$D,'mouvement interne'!$C:$C,KROHLER!B5,'mouvement interne'!$E:$E,4)+SUMIFS('mouvement interne'!$D:$D,'mouvement interne'!$C:$C,KROHLER!B5,'mouvement interne'!$F:$F,4)</f>
        <v>0</v>
      </c>
      <c r="N5" s="11">
        <f t="shared" si="1"/>
        <v>2</v>
      </c>
    </row>
    <row r="6" spans="1:15">
      <c r="A6" s="85"/>
      <c r="B6" s="3" t="str">
        <f>'mes donnees'!R6</f>
        <v>PETP-041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IF(B6="",0,SUMIF(achats!$D$2:$D$599,KROHLER!B6,achats!$E$2:$E$599))</f>
        <v>0</v>
      </c>
      <c r="I6" s="11">
        <f>IF(B6="",0,SUMIF(ventes!$D$2:$D$563,KROHLER!B6,ventes!$E$2:$E$563))</f>
        <v>0</v>
      </c>
      <c r="J6" s="11">
        <f>C6+IF($B6="",0,SUMIF(achats!$D$2:$D$599,KROHLER!$B6,achats!H$2:H$599))-IF($B6="",0,SUMIF(ventes!$D$2:$D$563,KROHLER!$B6,ventes!H$2:H$563))-SUMIFS('mouvement interne'!$D:$D,'mouvement interne'!$C:$C,KROHLER!B6,'mouvement interne'!$E:$E,1)+SUMIFS('mouvement interne'!$D:$D,'mouvement interne'!$C:$C,KROHLER!B6,'mouvement interne'!$F:$F,1)</f>
        <v>1</v>
      </c>
      <c r="K6" s="11">
        <f>D6+IF($B6="",0,SUMIF(achats!$D$2:$D$599,KROHLER!$B6,achats!I$2:I$599))-IF($B6="",0,SUMIF(ventes!$D$2:$D$563,KROHLER!$B6,ventes!I$2:I$563))-SUMIFS('mouvement interne'!$D:$D,'mouvement interne'!$C:$C,KROHLER!B6,'mouvement interne'!$E:$E,2)+SUMIFS('mouvement interne'!$D:$D,'mouvement interne'!$C:$C,KROHLER!B6,'mouvement interne'!$F:$F,2)</f>
        <v>0</v>
      </c>
      <c r="L6" s="11">
        <f>E6+IF($B6="",0,SUMIF(achats!$D$2:$D$599,KROHLER!$B6,achats!J$2:J$599))-IF($B6="",0,SUMIF(ventes!$D$2:$D$563,KROHLER!$B6,ventes!J$2:J$563))-SUMIFS('mouvement interne'!$D:$D,'mouvement interne'!$C:$C,KROHLER!B6,'mouvement interne'!$E:$E,3)+SUMIFS('mouvement interne'!$D:$D,'mouvement interne'!$C:$C,KROHLER!B6,'mouvement interne'!$F:$F,3)</f>
        <v>0</v>
      </c>
      <c r="M6" s="11">
        <f>F6+IF($B6="",0,SUMIF(achats!$D$2:$D$599,KROHLER!$B6,achats!K$2:K$599))-IF($B6="",0,SUMIF(ventes!$D$2:$D$563,KROHLER!$B6,ventes!K$2:K$563))-SUMIFS('mouvement interne'!$D:$D,'mouvement interne'!$C:$C,KROHLER!B6,'mouvement interne'!$E:$E,4)+SUMIFS('mouvement interne'!$D:$D,'mouvement interne'!$C:$C,KROHLER!B6,'mouvement interne'!$F:$F,4)</f>
        <v>0</v>
      </c>
      <c r="N6" s="11">
        <f t="shared" si="1"/>
        <v>1</v>
      </c>
    </row>
    <row r="7" spans="1:15">
      <c r="A7" s="85"/>
      <c r="B7" s="3" t="str">
        <f>'mes donnees'!R7</f>
        <v>PECM-629</v>
      </c>
      <c r="C7" s="4">
        <v>2</v>
      </c>
      <c r="D7" s="1"/>
      <c r="E7" s="1"/>
      <c r="F7" s="1"/>
      <c r="G7" s="11">
        <f t="shared" si="0"/>
        <v>2</v>
      </c>
      <c r="H7" s="11">
        <f>IF(B7="",0,SUMIF(achats!$D$2:$D$599,KROHLER!B7,achats!$E$2:$E$599))</f>
        <v>0</v>
      </c>
      <c r="I7" s="11">
        <f>IF(B7="",0,SUMIF(ventes!$D$2:$D$563,KROHLER!B7,ventes!$E$2:$E$563))</f>
        <v>0</v>
      </c>
      <c r="J7" s="11">
        <f>C7+IF($B7="",0,SUMIF(achats!$D$2:$D$599,KROHLER!$B7,achats!H$2:H$599))-IF($B7="",0,SUMIF(ventes!$D$2:$D$563,KROHLER!$B7,ventes!H$2:H$563))-SUMIFS('mouvement interne'!$D:$D,'mouvement interne'!$C:$C,KROHLER!B7,'mouvement interne'!$E:$E,1)+SUMIFS('mouvement interne'!$D:$D,'mouvement interne'!$C:$C,KROHLER!B7,'mouvement interne'!$F:$F,1)</f>
        <v>2</v>
      </c>
      <c r="K7" s="11">
        <f>D7+IF($B7="",0,SUMIF(achats!$D$2:$D$599,KROHLER!$B7,achats!I$2:I$599))-IF($B7="",0,SUMIF(ventes!$D$2:$D$563,KROHLER!$B7,ventes!I$2:I$563))-SUMIFS('mouvement interne'!$D:$D,'mouvement interne'!$C:$C,KROHLER!B7,'mouvement interne'!$E:$E,2)+SUMIFS('mouvement interne'!$D:$D,'mouvement interne'!$C:$C,KROHLER!B7,'mouvement interne'!$F:$F,2)</f>
        <v>0</v>
      </c>
      <c r="L7" s="11">
        <f>E7+IF($B7="",0,SUMIF(achats!$D$2:$D$599,KROHLER!$B7,achats!J$2:J$599))-IF($B7="",0,SUMIF(ventes!$D$2:$D$563,KROHLER!$B7,ventes!J$2:J$563))-SUMIFS('mouvement interne'!$D:$D,'mouvement interne'!$C:$C,KROHLER!B7,'mouvement interne'!$E:$E,3)+SUMIFS('mouvement interne'!$D:$D,'mouvement interne'!$C:$C,KROHLER!B7,'mouvement interne'!$F:$F,3)</f>
        <v>0</v>
      </c>
      <c r="M7" s="11">
        <f>F7+IF($B7="",0,SUMIF(achats!$D$2:$D$599,KROHLER!$B7,achats!K$2:K$599))-IF($B7="",0,SUMIF(ventes!$D$2:$D$563,KROHLER!$B7,ventes!K$2:K$563))-SUMIFS('mouvement interne'!$D:$D,'mouvement interne'!$C:$C,KROHLER!B7,'mouvement interne'!$E:$E,4)+SUMIFS('mouvement interne'!$D:$D,'mouvement interne'!$C:$C,KROHLER!B7,'mouvement interne'!$F:$F,4)</f>
        <v>0</v>
      </c>
      <c r="N7" s="11">
        <f t="shared" si="1"/>
        <v>2</v>
      </c>
    </row>
    <row r="8" spans="1:15">
      <c r="A8" s="85"/>
      <c r="B8" s="3" t="str">
        <f>'mes donnees'!R8</f>
        <v>PECM-619</v>
      </c>
      <c r="C8" s="4">
        <v>2</v>
      </c>
      <c r="D8" s="1"/>
      <c r="E8" s="1"/>
      <c r="F8" s="1"/>
      <c r="G8" s="11">
        <f t="shared" si="0"/>
        <v>2</v>
      </c>
      <c r="H8" s="11">
        <f>IF(B8="",0,SUMIF(achats!$D$2:$D$599,KROHLER!B8,achats!$E$2:$E$599))</f>
        <v>0</v>
      </c>
      <c r="I8" s="11">
        <f>IF(B8="",0,SUMIF(ventes!$D$2:$D$563,KROHLER!B8,ventes!$E$2:$E$563))</f>
        <v>1</v>
      </c>
      <c r="J8" s="11">
        <f>C8+IF($B8="",0,SUMIF(achats!$D$2:$D$599,KROHLER!$B8,achats!H$2:H$599))-IF($B8="",0,SUMIF(ventes!$D$2:$D$563,KROHLER!$B8,ventes!H$2:H$563))-SUMIFS('mouvement interne'!$D:$D,'mouvement interne'!$C:$C,KROHLER!B8,'mouvement interne'!$E:$E,1)+SUMIFS('mouvement interne'!$D:$D,'mouvement interne'!$C:$C,KROHLER!B8,'mouvement interne'!$F:$F,1)</f>
        <v>1</v>
      </c>
      <c r="K8" s="11">
        <f>D8+IF($B8="",0,SUMIF(achats!$D$2:$D$599,KROHLER!$B8,achats!I$2:I$599))-IF($B8="",0,SUMIF(ventes!$D$2:$D$563,KROHLER!$B8,ventes!I$2:I$563))-SUMIFS('mouvement interne'!$D:$D,'mouvement interne'!$C:$C,KROHLER!B8,'mouvement interne'!$E:$E,2)+SUMIFS('mouvement interne'!$D:$D,'mouvement interne'!$C:$C,KROHLER!B8,'mouvement interne'!$F:$F,2)</f>
        <v>0</v>
      </c>
      <c r="L8" s="11">
        <f>E8+IF($B8="",0,SUMIF(achats!$D$2:$D$599,KROHLER!$B8,achats!J$2:J$599))-IF($B8="",0,SUMIF(ventes!$D$2:$D$563,KROHLER!$B8,ventes!J$2:J$563))-SUMIFS('mouvement interne'!$D:$D,'mouvement interne'!$C:$C,KROHLER!B8,'mouvement interne'!$E:$E,3)+SUMIFS('mouvement interne'!$D:$D,'mouvement interne'!$C:$C,KROHLER!B8,'mouvement interne'!$F:$F,3)</f>
        <v>0</v>
      </c>
      <c r="M8" s="11">
        <f>F8+IF($B8="",0,SUMIF(achats!$D$2:$D$599,KROHLER!$B8,achats!K$2:K$599))-IF($B8="",0,SUMIF(ventes!$D$2:$D$563,KROHLER!$B8,ventes!K$2:K$563))-SUMIFS('mouvement interne'!$D:$D,'mouvement interne'!$C:$C,KROHLER!B8,'mouvement interne'!$E:$E,4)+SUMIFS('mouvement interne'!$D:$D,'mouvement interne'!$C:$C,KROHLER!B8,'mouvement interne'!$F:$F,4)</f>
        <v>0</v>
      </c>
      <c r="N8" s="11">
        <f t="shared" si="1"/>
        <v>1</v>
      </c>
    </row>
    <row r="9" spans="1:15">
      <c r="A9" s="85"/>
      <c r="B9" s="3" t="str">
        <f>'mes donnees'!R9</f>
        <v>PEBT-905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IF(B9="",0,SUMIF(achats!$D$2:$D$599,KROHLER!B9,achats!$E$2:$E$599))</f>
        <v>0</v>
      </c>
      <c r="I9" s="11">
        <f>IF(B9="",0,SUMIF(ventes!$D$2:$D$563,KROHLER!B9,ventes!$E$2:$E$563))</f>
        <v>0</v>
      </c>
      <c r="J9" s="11">
        <f>C9+IF($B9="",0,SUMIF(achats!$D$2:$D$599,KROHLER!$B9,achats!H$2:H$599))-IF($B9="",0,SUMIF(ventes!$D$2:$D$563,KROHLER!$B9,ventes!H$2:H$563))-SUMIFS('mouvement interne'!$D:$D,'mouvement interne'!$C:$C,KROHLER!B9,'mouvement interne'!$E:$E,1)+SUMIFS('mouvement interne'!$D:$D,'mouvement interne'!$C:$C,KROHLER!B9,'mouvement interne'!$F:$F,1)</f>
        <v>1</v>
      </c>
      <c r="K9" s="11">
        <f>D9+IF($B9="",0,SUMIF(achats!$D$2:$D$599,KROHLER!$B9,achats!I$2:I$599))-IF($B9="",0,SUMIF(ventes!$D$2:$D$563,KROHLER!$B9,ventes!I$2:I$563))-SUMIFS('mouvement interne'!$D:$D,'mouvement interne'!$C:$C,KROHLER!B9,'mouvement interne'!$E:$E,2)+SUMIFS('mouvement interne'!$D:$D,'mouvement interne'!$C:$C,KROHLER!B9,'mouvement interne'!$F:$F,2)</f>
        <v>0</v>
      </c>
      <c r="L9" s="11">
        <f>E9+IF($B9="",0,SUMIF(achats!$D$2:$D$599,KROHLER!$B9,achats!J$2:J$599))-IF($B9="",0,SUMIF(ventes!$D$2:$D$563,KROHLER!$B9,ventes!J$2:J$563))-SUMIFS('mouvement interne'!$D:$D,'mouvement interne'!$C:$C,KROHLER!B9,'mouvement interne'!$E:$E,3)+SUMIFS('mouvement interne'!$D:$D,'mouvement interne'!$C:$C,KROHLER!B9,'mouvement interne'!$F:$F,3)</f>
        <v>0</v>
      </c>
      <c r="M9" s="11">
        <f>F9+IF($B9="",0,SUMIF(achats!$D$2:$D$599,KROHLER!$B9,achats!K$2:K$599))-IF($B9="",0,SUMIF(ventes!$D$2:$D$563,KROHLER!$B9,ventes!K$2:K$563))-SUMIFS('mouvement interne'!$D:$D,'mouvement interne'!$C:$C,KROHLER!B9,'mouvement interne'!$E:$E,4)+SUMIFS('mouvement interne'!$D:$D,'mouvement interne'!$C:$C,KROHLER!B9,'mouvement interne'!$F:$F,4)</f>
        <v>0</v>
      </c>
      <c r="N9" s="11">
        <f t="shared" si="1"/>
        <v>1</v>
      </c>
    </row>
    <row r="10" spans="1:15">
      <c r="A10" s="85"/>
      <c r="B10" s="3" t="str">
        <f>'mes donnees'!R10</f>
        <v>PEBT-809</v>
      </c>
      <c r="C10" s="4">
        <v>2</v>
      </c>
      <c r="D10" s="1"/>
      <c r="E10" s="1"/>
      <c r="F10" s="1"/>
      <c r="G10" s="11">
        <f t="shared" si="0"/>
        <v>2</v>
      </c>
      <c r="H10" s="11">
        <f>IF(B10="",0,SUMIF(achats!$D$2:$D$599,KROHLER!B10,achats!$E$2:$E$599))</f>
        <v>0</v>
      </c>
      <c r="I10" s="11">
        <f>IF(B10="",0,SUMIF(ventes!$D$2:$D$563,KROHLER!B10,ventes!$E$2:$E$563))</f>
        <v>0</v>
      </c>
      <c r="J10" s="11">
        <f>C10+IF($B10="",0,SUMIF(achats!$D$2:$D$599,KROHLER!$B10,achats!H$2:H$599))-IF($B10="",0,SUMIF(ventes!$D$2:$D$563,KROHLER!$B10,ventes!H$2:H$563))-SUMIFS('mouvement interne'!$D:$D,'mouvement interne'!$C:$C,KROHLER!B10,'mouvement interne'!$E:$E,1)+SUMIFS('mouvement interne'!$D:$D,'mouvement interne'!$C:$C,KROHLER!B10,'mouvement interne'!$F:$F,1)</f>
        <v>2</v>
      </c>
      <c r="K10" s="11">
        <f>D10+IF($B10="",0,SUMIF(achats!$D$2:$D$599,KROHLER!$B10,achats!I$2:I$599))-IF($B10="",0,SUMIF(ventes!$D$2:$D$563,KROHLER!$B10,ventes!I$2:I$563))-SUMIFS('mouvement interne'!$D:$D,'mouvement interne'!$C:$C,KROHLER!B10,'mouvement interne'!$E:$E,2)+SUMIFS('mouvement interne'!$D:$D,'mouvement interne'!$C:$C,KROHLER!B10,'mouvement interne'!$F:$F,2)</f>
        <v>0</v>
      </c>
      <c r="L10" s="11">
        <f>E10+IF($B10="",0,SUMIF(achats!$D$2:$D$599,KROHLER!$B10,achats!J$2:J$599))-IF($B10="",0,SUMIF(ventes!$D$2:$D$563,KROHLER!$B10,ventes!J$2:J$563))-SUMIFS('mouvement interne'!$D:$D,'mouvement interne'!$C:$C,KROHLER!B10,'mouvement interne'!$E:$E,3)+SUMIFS('mouvement interne'!$D:$D,'mouvement interne'!$C:$C,KROHLER!B10,'mouvement interne'!$F:$F,3)</f>
        <v>0</v>
      </c>
      <c r="M10" s="11">
        <f>F10+IF($B10="",0,SUMIF(achats!$D$2:$D$599,KROHLER!$B10,achats!K$2:K$599))-IF($B10="",0,SUMIF(ventes!$D$2:$D$563,KROHLER!$B10,ventes!K$2:K$563))-SUMIFS('mouvement interne'!$D:$D,'mouvement interne'!$C:$C,KROHLER!B10,'mouvement interne'!$E:$E,4)+SUMIFS('mouvement interne'!$D:$D,'mouvement interne'!$C:$C,KROHLER!B10,'mouvement interne'!$F:$F,4)</f>
        <v>0</v>
      </c>
      <c r="N10" s="11">
        <f t="shared" si="1"/>
        <v>2</v>
      </c>
    </row>
    <row r="11" spans="1:15">
      <c r="A11" s="85"/>
      <c r="B11" s="3" t="str">
        <f>'mes donnees'!R11</f>
        <v>PEBT-702</v>
      </c>
      <c r="C11" s="4">
        <v>2</v>
      </c>
      <c r="D11" s="1"/>
      <c r="E11" s="1"/>
      <c r="F11" s="1"/>
      <c r="G11" s="11">
        <f t="shared" si="0"/>
        <v>2</v>
      </c>
      <c r="H11" s="11">
        <f>IF(B11="",0,SUMIF(achats!$D$2:$D$599,KROHLER!B11,achats!$E$2:$E$599))</f>
        <v>0</v>
      </c>
      <c r="I11" s="11">
        <f>IF(B11="",0,SUMIF(ventes!$D$2:$D$563,KROHLER!B11,ventes!$E$2:$E$563))</f>
        <v>0</v>
      </c>
      <c r="J11" s="11">
        <f>C11+IF($B11="",0,SUMIF(achats!$D$2:$D$599,KROHLER!$B11,achats!H$2:H$599))-IF($B11="",0,SUMIF(ventes!$D$2:$D$563,KROHLER!$B11,ventes!H$2:H$563))-SUMIFS('mouvement interne'!$D:$D,'mouvement interne'!$C:$C,KROHLER!B11,'mouvement interne'!$E:$E,1)+SUMIFS('mouvement interne'!$D:$D,'mouvement interne'!$C:$C,KROHLER!B11,'mouvement interne'!$F:$F,1)</f>
        <v>2</v>
      </c>
      <c r="K11" s="11">
        <f>D11+IF($B11="",0,SUMIF(achats!$D$2:$D$599,KROHLER!$B11,achats!I$2:I$599))-IF($B11="",0,SUMIF(ventes!$D$2:$D$563,KROHLER!$B11,ventes!I$2:I$563))-SUMIFS('mouvement interne'!$D:$D,'mouvement interne'!$C:$C,KROHLER!B11,'mouvement interne'!$E:$E,2)+SUMIFS('mouvement interne'!$D:$D,'mouvement interne'!$C:$C,KROHLER!B11,'mouvement interne'!$F:$F,2)</f>
        <v>0</v>
      </c>
      <c r="L11" s="11">
        <f>E11+IF($B11="",0,SUMIF(achats!$D$2:$D$599,KROHLER!$B11,achats!J$2:J$599))-IF($B11="",0,SUMIF(ventes!$D$2:$D$563,KROHLER!$B11,ventes!J$2:J$563))-SUMIFS('mouvement interne'!$D:$D,'mouvement interne'!$C:$C,KROHLER!B11,'mouvement interne'!$E:$E,3)+SUMIFS('mouvement interne'!$D:$D,'mouvement interne'!$C:$C,KROHLER!B11,'mouvement interne'!$F:$F,3)</f>
        <v>0</v>
      </c>
      <c r="M11" s="11">
        <f>F11+IF($B11="",0,SUMIF(achats!$D$2:$D$599,KROHLER!$B11,achats!K$2:K$599))-IF($B11="",0,SUMIF(ventes!$D$2:$D$563,KROHLER!$B11,ventes!K$2:K$563))-SUMIFS('mouvement interne'!$D:$D,'mouvement interne'!$C:$C,KROHLER!B11,'mouvement interne'!$E:$E,4)+SUMIFS('mouvement interne'!$D:$D,'mouvement interne'!$C:$C,KROHLER!B11,'mouvement interne'!$F:$F,4)</f>
        <v>0</v>
      </c>
      <c r="N11" s="11">
        <f t="shared" si="1"/>
        <v>2</v>
      </c>
    </row>
    <row r="12" spans="1:15">
      <c r="A12" s="85"/>
      <c r="B12" s="3" t="str">
        <f>'mes donnees'!R12</f>
        <v>PEMB-8312AG</v>
      </c>
      <c r="C12" s="4">
        <v>1</v>
      </c>
      <c r="D12" s="1"/>
      <c r="E12" s="1"/>
      <c r="F12" s="1"/>
      <c r="G12" s="11">
        <f t="shared" si="0"/>
        <v>1</v>
      </c>
      <c r="H12" s="11">
        <f>IF(B12="",0,SUMIF(achats!$D$2:$D$599,KROHLER!B12,achats!$E$2:$E$599))</f>
        <v>0</v>
      </c>
      <c r="I12" s="11">
        <f>IF(B12="",0,SUMIF(ventes!$D$2:$D$563,KROHLER!B12,ventes!$E$2:$E$563))</f>
        <v>1</v>
      </c>
      <c r="J12" s="11">
        <f>C12+IF($B12="",0,SUMIF(achats!$D$2:$D$599,KROHLER!$B12,achats!H$2:H$599))-IF($B12="",0,SUMIF(ventes!$D$2:$D$563,KROHLER!$B12,ventes!H$2:H$563))-SUMIFS('mouvement interne'!$D:$D,'mouvement interne'!$C:$C,KROHLER!B12,'mouvement interne'!$E:$E,1)+SUMIFS('mouvement interne'!$D:$D,'mouvement interne'!$C:$C,KROHLER!B12,'mouvement interne'!$F:$F,1)</f>
        <v>0</v>
      </c>
      <c r="K12" s="11">
        <f>D12+IF($B12="",0,SUMIF(achats!$D$2:$D$599,KROHLER!$B12,achats!I$2:I$599))-IF($B12="",0,SUMIF(ventes!$D$2:$D$563,KROHLER!$B12,ventes!I$2:I$563))-SUMIFS('mouvement interne'!$D:$D,'mouvement interne'!$C:$C,KROHLER!B12,'mouvement interne'!$E:$E,2)+SUMIFS('mouvement interne'!$D:$D,'mouvement interne'!$C:$C,KROHLER!B12,'mouvement interne'!$F:$F,2)</f>
        <v>0</v>
      </c>
      <c r="L12" s="11">
        <f>E12+IF($B12="",0,SUMIF(achats!$D$2:$D$599,KROHLER!$B12,achats!J$2:J$599))-IF($B12="",0,SUMIF(ventes!$D$2:$D$563,KROHLER!$B12,ventes!J$2:J$563))-SUMIFS('mouvement interne'!$D:$D,'mouvement interne'!$C:$C,KROHLER!B12,'mouvement interne'!$E:$E,3)+SUMIFS('mouvement interne'!$D:$D,'mouvement interne'!$C:$C,KROHLER!B12,'mouvement interne'!$F:$F,3)</f>
        <v>0</v>
      </c>
      <c r="M12" s="11">
        <f>F12+IF($B12="",0,SUMIF(achats!$D$2:$D$599,KROHLER!$B12,achats!K$2:K$599))-IF($B12="",0,SUMIF(ventes!$D$2:$D$563,KROHLER!$B12,ventes!K$2:K$563))-SUMIFS('mouvement interne'!$D:$D,'mouvement interne'!$C:$C,KROHLER!B12,'mouvement interne'!$E:$E,4)+SUMIFS('mouvement interne'!$D:$D,'mouvement interne'!$C:$C,KROHLER!B12,'mouvement interne'!$F:$F,4)</f>
        <v>0</v>
      </c>
      <c r="N12" s="11">
        <f t="shared" si="1"/>
        <v>0</v>
      </c>
    </row>
    <row r="13" spans="1:15">
      <c r="A13" s="85"/>
      <c r="B13" s="3" t="str">
        <f>'mes donnees'!R13</f>
        <v>PEMB-805B</v>
      </c>
      <c r="C13" s="4"/>
      <c r="D13" s="1"/>
      <c r="E13" s="1"/>
      <c r="F13" s="1"/>
      <c r="G13" s="11">
        <f t="shared" si="0"/>
        <v>0</v>
      </c>
      <c r="H13" s="11">
        <f>IF(B13="",0,SUMIF(achats!$D$2:$D$599,KROHLER!B13,achats!$E$2:$E$599))</f>
        <v>0</v>
      </c>
      <c r="I13" s="11">
        <f>IF(B13="",0,SUMIF(ventes!$D$2:$D$563,KROHLER!B13,ventes!$E$2:$E$563))</f>
        <v>0</v>
      </c>
      <c r="J13" s="11">
        <f>C13+IF($B13="",0,SUMIF(achats!$D$2:$D$599,KROHLER!$B13,achats!H$2:H$599))-IF($B13="",0,SUMIF(ventes!$D$2:$D$563,KROHLER!$B13,ventes!H$2:H$563))-SUMIFS('mouvement interne'!$D:$D,'mouvement interne'!$C:$C,KROHLER!B13,'mouvement interne'!$E:$E,1)+SUMIFS('mouvement interne'!$D:$D,'mouvement interne'!$C:$C,KROHLER!B13,'mouvement interne'!$F:$F,1)</f>
        <v>0</v>
      </c>
      <c r="K13" s="11">
        <f>D13+IF($B13="",0,SUMIF(achats!$D$2:$D$599,KROHLER!$B13,achats!I$2:I$599))-IF($B13="",0,SUMIF(ventes!$D$2:$D$563,KROHLER!$B13,ventes!I$2:I$563))-SUMIFS('mouvement interne'!$D:$D,'mouvement interne'!$C:$C,KROHLER!B13,'mouvement interne'!$E:$E,2)+SUMIFS('mouvement interne'!$D:$D,'mouvement interne'!$C:$C,KROHLER!B13,'mouvement interne'!$F:$F,2)</f>
        <v>0</v>
      </c>
      <c r="L13" s="11">
        <f>E13+IF($B13="",0,SUMIF(achats!$D$2:$D$599,KROHLER!$B13,achats!J$2:J$599))-IF($B13="",0,SUMIF(ventes!$D$2:$D$563,KROHLER!$B13,ventes!J$2:J$563))-SUMIFS('mouvement interne'!$D:$D,'mouvement interne'!$C:$C,KROHLER!B13,'mouvement interne'!$E:$E,3)+SUMIFS('mouvement interne'!$D:$D,'mouvement interne'!$C:$C,KROHLER!B13,'mouvement interne'!$F:$F,3)</f>
        <v>0</v>
      </c>
      <c r="M13" s="11">
        <f>F13+IF($B13="",0,SUMIF(achats!$D$2:$D$599,KROHLER!$B13,achats!K$2:K$599))-IF($B13="",0,SUMIF(ventes!$D$2:$D$563,KROHLER!$B13,ventes!K$2:K$563))-SUMIFS('mouvement interne'!$D:$D,'mouvement interne'!$C:$C,KROHLER!B13,'mouvement interne'!$E:$E,4)+SUMIFS('mouvement interne'!$D:$D,'mouvement interne'!$C:$C,KROHLER!B13,'mouvement interne'!$F:$F,4)</f>
        <v>0</v>
      </c>
      <c r="N13" s="11">
        <f t="shared" si="1"/>
        <v>0</v>
      </c>
    </row>
    <row r="14" spans="1:15">
      <c r="A14" s="85"/>
      <c r="B14" s="3" t="str">
        <f>'mes donnees'!R14</f>
        <v>PERM 819</v>
      </c>
      <c r="C14" s="4"/>
      <c r="D14" s="1"/>
      <c r="E14" s="1"/>
      <c r="F14" s="1"/>
      <c r="G14" s="11">
        <f t="shared" si="0"/>
        <v>0</v>
      </c>
      <c r="H14" s="11">
        <f>IF(B14="",0,SUMIF(achats!$D$2:$D$599,KROHLER!B14,achats!$E$2:$E$599))</f>
        <v>0</v>
      </c>
      <c r="I14" s="11">
        <f>IF(B14="",0,SUMIF(ventes!$D$2:$D$563,KROHLER!B14,ventes!$E$2:$E$563))</f>
        <v>0</v>
      </c>
      <c r="J14" s="11">
        <f>C14+IF($B14="",0,SUMIF(achats!$D$2:$D$599,KROHLER!$B14,achats!H$2:H$599))-IF($B14="",0,SUMIF(ventes!$D$2:$D$563,KROHLER!$B14,ventes!H$2:H$563))-SUMIFS('mouvement interne'!$D:$D,'mouvement interne'!$C:$C,KROHLER!B14,'mouvement interne'!$E:$E,1)+SUMIFS('mouvement interne'!$D:$D,'mouvement interne'!$C:$C,KROHLER!B14,'mouvement interne'!$F:$F,1)</f>
        <v>0</v>
      </c>
      <c r="K14" s="11">
        <f>D14+IF($B14="",0,SUMIF(achats!$D$2:$D$599,KROHLER!$B14,achats!I$2:I$599))-IF($B14="",0,SUMIF(ventes!$D$2:$D$563,KROHLER!$B14,ventes!I$2:I$563))-SUMIFS('mouvement interne'!$D:$D,'mouvement interne'!$C:$C,KROHLER!B14,'mouvement interne'!$E:$E,2)+SUMIFS('mouvement interne'!$D:$D,'mouvement interne'!$C:$C,KROHLER!B14,'mouvement interne'!$F:$F,2)</f>
        <v>0</v>
      </c>
      <c r="L14" s="11">
        <f>E14+IF($B14="",0,SUMIF(achats!$D$2:$D$599,KROHLER!$B14,achats!J$2:J$599))-IF($B14="",0,SUMIF(ventes!$D$2:$D$563,KROHLER!$B14,ventes!J$2:J$563))-SUMIFS('mouvement interne'!$D:$D,'mouvement interne'!$C:$C,KROHLER!B14,'mouvement interne'!$E:$E,3)+SUMIFS('mouvement interne'!$D:$D,'mouvement interne'!$C:$C,KROHLER!B14,'mouvement interne'!$F:$F,3)</f>
        <v>0</v>
      </c>
      <c r="M14" s="11">
        <f>F14+IF($B14="",0,SUMIF(achats!$D$2:$D$599,KROHLER!$B14,achats!K$2:K$599))-IF($B14="",0,SUMIF(ventes!$D$2:$D$563,KROHLER!$B14,ventes!K$2:K$563))-SUMIFS('mouvement interne'!$D:$D,'mouvement interne'!$C:$C,KROHLER!B14,'mouvement interne'!$E:$E,4)+SUMIFS('mouvement interne'!$D:$D,'mouvement interne'!$C:$C,KROHLER!B14,'mouvement interne'!$F:$F,4)</f>
        <v>0</v>
      </c>
      <c r="N14" s="11">
        <f t="shared" si="1"/>
        <v>0</v>
      </c>
    </row>
    <row r="15" spans="1:15">
      <c r="A15" s="85"/>
      <c r="B15" s="3" t="str">
        <f>'mes donnees'!R15</f>
        <v>PEMH-806</v>
      </c>
      <c r="C15" s="4">
        <v>2</v>
      </c>
      <c r="D15" s="1"/>
      <c r="E15" s="1"/>
      <c r="F15" s="1"/>
      <c r="G15" s="11">
        <f t="shared" si="0"/>
        <v>2</v>
      </c>
      <c r="H15" s="11">
        <f>IF(B15="",0,SUMIF(achats!$D$2:$D$599,KROHLER!B15,achats!$E$2:$E$599))</f>
        <v>0</v>
      </c>
      <c r="I15" s="11">
        <f>IF(B15="",0,SUMIF(ventes!$D$2:$D$563,KROHLER!B15,ventes!$E$2:$E$563))</f>
        <v>0</v>
      </c>
      <c r="J15" s="11">
        <f>C15+IF($B15="",0,SUMIF(achats!$D$2:$D$599,KROHLER!$B15,achats!H$2:H$599))-IF($B15="",0,SUMIF(ventes!$D$2:$D$563,KROHLER!$B15,ventes!H$2:H$563))-SUMIFS('mouvement interne'!$D:$D,'mouvement interne'!$C:$C,KROHLER!B15,'mouvement interne'!$E:$E,1)+SUMIFS('mouvement interne'!$D:$D,'mouvement interne'!$C:$C,KROHLER!B15,'mouvement interne'!$F:$F,1)</f>
        <v>2</v>
      </c>
      <c r="K15" s="11">
        <f>D15+IF($B15="",0,SUMIF(achats!$D$2:$D$599,KROHLER!$B15,achats!I$2:I$599))-IF($B15="",0,SUMIF(ventes!$D$2:$D$563,KROHLER!$B15,ventes!I$2:I$563))-SUMIFS('mouvement interne'!$D:$D,'mouvement interne'!$C:$C,KROHLER!B15,'mouvement interne'!$E:$E,2)+SUMIFS('mouvement interne'!$D:$D,'mouvement interne'!$C:$C,KROHLER!B15,'mouvement interne'!$F:$F,2)</f>
        <v>0</v>
      </c>
      <c r="L15" s="11">
        <f>E15+IF($B15="",0,SUMIF(achats!$D$2:$D$599,KROHLER!$B15,achats!J$2:J$599))-IF($B15="",0,SUMIF(ventes!$D$2:$D$563,KROHLER!$B15,ventes!J$2:J$563))-SUMIFS('mouvement interne'!$D:$D,'mouvement interne'!$C:$C,KROHLER!B15,'mouvement interne'!$E:$E,3)+SUMIFS('mouvement interne'!$D:$D,'mouvement interne'!$C:$C,KROHLER!B15,'mouvement interne'!$F:$F,3)</f>
        <v>0</v>
      </c>
      <c r="M15" s="11">
        <f>F15+IF($B15="",0,SUMIF(achats!$D$2:$D$599,KROHLER!$B15,achats!K$2:K$599))-IF($B15="",0,SUMIF(ventes!$D$2:$D$563,KROHLER!$B15,ventes!K$2:K$563))-SUMIFS('mouvement interne'!$D:$D,'mouvement interne'!$C:$C,KROHLER!B15,'mouvement interne'!$E:$E,4)+SUMIFS('mouvement interne'!$D:$D,'mouvement interne'!$C:$C,KROHLER!B15,'mouvement interne'!$F:$F,4)</f>
        <v>0</v>
      </c>
      <c r="N15" s="11">
        <f t="shared" si="1"/>
        <v>2</v>
      </c>
    </row>
    <row r="16" spans="1:15">
      <c r="A16" s="85"/>
      <c r="B16" s="3" t="str">
        <f>'mes donnees'!R16</f>
        <v>PEPA 8109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IF(B16="",0,SUMIF(achats!$D$2:$D$599,KROHLER!B16,achats!$E$2:$E$599))</f>
        <v>0</v>
      </c>
      <c r="I16" s="11">
        <f>IF(B16="",0,SUMIF(ventes!$D$2:$D$563,KROHLER!B16,ventes!$E$2:$E$563))</f>
        <v>1</v>
      </c>
      <c r="J16" s="11">
        <f>C16+IF($B16="",0,SUMIF(achats!$D$2:$D$599,KROHLER!$B16,achats!H$2:H$599))-IF($B16="",0,SUMIF(ventes!$D$2:$D$563,KROHLER!$B16,ventes!H$2:H$563))-SUMIFS('mouvement interne'!$D:$D,'mouvement interne'!$C:$C,KROHLER!B16,'mouvement interne'!$E:$E,1)+SUMIFS('mouvement interne'!$D:$D,'mouvement interne'!$C:$C,KROHLER!B16,'mouvement interne'!$F:$F,1)</f>
        <v>0</v>
      </c>
      <c r="K16" s="11">
        <f>D16+IF($B16="",0,SUMIF(achats!$D$2:$D$599,KROHLER!$B16,achats!I$2:I$599))-IF($B16="",0,SUMIF(ventes!$D$2:$D$563,KROHLER!$B16,ventes!I$2:I$563))-SUMIFS('mouvement interne'!$D:$D,'mouvement interne'!$C:$C,KROHLER!B16,'mouvement interne'!$E:$E,2)+SUMIFS('mouvement interne'!$D:$D,'mouvement interne'!$C:$C,KROHLER!B16,'mouvement interne'!$F:$F,2)</f>
        <v>0</v>
      </c>
      <c r="L16" s="11">
        <f>E16+IF($B16="",0,SUMIF(achats!$D$2:$D$599,KROHLER!$B16,achats!J$2:J$599))-IF($B16="",0,SUMIF(ventes!$D$2:$D$563,KROHLER!$B16,ventes!J$2:J$563))-SUMIFS('mouvement interne'!$D:$D,'mouvement interne'!$C:$C,KROHLER!B16,'mouvement interne'!$E:$E,3)+SUMIFS('mouvement interne'!$D:$D,'mouvement interne'!$C:$C,KROHLER!B16,'mouvement interne'!$F:$F,3)</f>
        <v>0</v>
      </c>
      <c r="M16" s="11">
        <f>F16+IF($B16="",0,SUMIF(achats!$D$2:$D$599,KROHLER!$B16,achats!K$2:K$599))-IF($B16="",0,SUMIF(ventes!$D$2:$D$563,KROHLER!$B16,ventes!K$2:K$563))-SUMIFS('mouvement interne'!$D:$D,'mouvement interne'!$C:$C,KROHLER!B16,'mouvement interne'!$E:$E,4)+SUMIFS('mouvement interne'!$D:$D,'mouvement interne'!$C:$C,KROHLER!B16,'mouvement interne'!$F:$F,4)</f>
        <v>0</v>
      </c>
      <c r="N16" s="11">
        <f t="shared" si="1"/>
        <v>0</v>
      </c>
    </row>
    <row r="17" spans="1:15">
      <c r="A17" s="85"/>
      <c r="B17" s="3" t="str">
        <f>'mes donnees'!R17</f>
        <v>PEBE-902B</v>
      </c>
      <c r="C17" s="4">
        <v>2</v>
      </c>
      <c r="D17" s="1"/>
      <c r="E17" s="1"/>
      <c r="F17" s="1"/>
      <c r="G17" s="11">
        <f t="shared" si="0"/>
        <v>2</v>
      </c>
      <c r="H17" s="11">
        <f>IF(B17="",0,SUMIF(achats!$D$2:$D$599,KROHLER!B17,achats!$E$2:$E$599))</f>
        <v>0</v>
      </c>
      <c r="I17" s="11">
        <f>IF(B17="",0,SUMIF(ventes!$D$2:$D$563,KROHLER!B17,ventes!$E$2:$E$563))</f>
        <v>0</v>
      </c>
      <c r="J17" s="11">
        <f>C17+IF($B17="",0,SUMIF(achats!$D$2:$D$599,KROHLER!$B17,achats!H$2:H$599))-IF($B17="",0,SUMIF(ventes!$D$2:$D$563,KROHLER!$B17,ventes!H$2:H$563))-SUMIFS('mouvement interne'!$D:$D,'mouvement interne'!$C:$C,KROHLER!B17,'mouvement interne'!$E:$E,1)+SUMIFS('mouvement interne'!$D:$D,'mouvement interne'!$C:$C,KROHLER!B17,'mouvement interne'!$F:$F,1)</f>
        <v>2</v>
      </c>
      <c r="K17" s="11">
        <f>D17+IF($B17="",0,SUMIF(achats!$D$2:$D$599,KROHLER!$B17,achats!I$2:I$599))-IF($B17="",0,SUMIF(ventes!$D$2:$D$563,KROHLER!$B17,ventes!I$2:I$563))-SUMIFS('mouvement interne'!$D:$D,'mouvement interne'!$C:$C,KROHLER!B17,'mouvement interne'!$E:$E,2)+SUMIFS('mouvement interne'!$D:$D,'mouvement interne'!$C:$C,KROHLER!B17,'mouvement interne'!$F:$F,2)</f>
        <v>0</v>
      </c>
      <c r="L17" s="11">
        <f>E17+IF($B17="",0,SUMIF(achats!$D$2:$D$599,KROHLER!$B17,achats!J$2:J$599))-IF($B17="",0,SUMIF(ventes!$D$2:$D$563,KROHLER!$B17,ventes!J$2:J$563))-SUMIFS('mouvement interne'!$D:$D,'mouvement interne'!$C:$C,KROHLER!B17,'mouvement interne'!$E:$E,3)+SUMIFS('mouvement interne'!$D:$D,'mouvement interne'!$C:$C,KROHLER!B17,'mouvement interne'!$F:$F,3)</f>
        <v>0</v>
      </c>
      <c r="M17" s="11">
        <f>F17+IF($B17="",0,SUMIF(achats!$D$2:$D$599,KROHLER!$B17,achats!K$2:K$599))-IF($B17="",0,SUMIF(ventes!$D$2:$D$563,KROHLER!$B17,ventes!K$2:K$563))-SUMIFS('mouvement interne'!$D:$D,'mouvement interne'!$C:$C,KROHLER!B17,'mouvement interne'!$E:$E,4)+SUMIFS('mouvement interne'!$D:$D,'mouvement interne'!$C:$C,KROHLER!B17,'mouvement interne'!$F:$F,4)</f>
        <v>0</v>
      </c>
      <c r="N17" s="11">
        <f t="shared" si="1"/>
        <v>2</v>
      </c>
    </row>
    <row r="18" spans="1:15">
      <c r="A18" s="85"/>
      <c r="B18" s="3" t="str">
        <f>'mes donnees'!R18</f>
        <v>PEPM-904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IF(B18="",0,SUMIF(achats!$D$2:$D$599,KROHLER!B18,achats!$E$2:$E$599))</f>
        <v>0</v>
      </c>
      <c r="I18" s="11">
        <f>IF(B18="",0,SUMIF(ventes!$D$2:$D$563,KROHLER!B18,ventes!$E$2:$E$563))</f>
        <v>0</v>
      </c>
      <c r="J18" s="11">
        <f>C18+IF($B18="",0,SUMIF(achats!$D$2:$D$599,KROHLER!$B18,achats!H$2:H$599))-IF($B18="",0,SUMIF(ventes!$D$2:$D$563,KROHLER!$B18,ventes!H$2:H$563))-SUMIFS('mouvement interne'!$D:$D,'mouvement interne'!$C:$C,KROHLER!B18,'mouvement interne'!$E:$E,1)+SUMIFS('mouvement interne'!$D:$D,'mouvement interne'!$C:$C,KROHLER!B18,'mouvement interne'!$F:$F,1)</f>
        <v>1</v>
      </c>
      <c r="K18" s="11">
        <f>D18+IF($B18="",0,SUMIF(achats!$D$2:$D$599,KROHLER!$B18,achats!I$2:I$599))-IF($B18="",0,SUMIF(ventes!$D$2:$D$563,KROHLER!$B18,ventes!I$2:I$563))-SUMIFS('mouvement interne'!$D:$D,'mouvement interne'!$C:$C,KROHLER!B18,'mouvement interne'!$E:$E,2)+SUMIFS('mouvement interne'!$D:$D,'mouvement interne'!$C:$C,KROHLER!B18,'mouvement interne'!$F:$F,2)</f>
        <v>0</v>
      </c>
      <c r="L18" s="11">
        <f>E18+IF($B18="",0,SUMIF(achats!$D$2:$D$599,KROHLER!$B18,achats!J$2:J$599))-IF($B18="",0,SUMIF(ventes!$D$2:$D$563,KROHLER!$B18,ventes!J$2:J$563))-SUMIFS('mouvement interne'!$D:$D,'mouvement interne'!$C:$C,KROHLER!B18,'mouvement interne'!$E:$E,3)+SUMIFS('mouvement interne'!$D:$D,'mouvement interne'!$C:$C,KROHLER!B18,'mouvement interne'!$F:$F,3)</f>
        <v>0</v>
      </c>
      <c r="M18" s="11">
        <f>F18+IF($B18="",0,SUMIF(achats!$D$2:$D$599,KROHLER!$B18,achats!K$2:K$599))-IF($B18="",0,SUMIF(ventes!$D$2:$D$563,KROHLER!$B18,ventes!K$2:K$563))-SUMIFS('mouvement interne'!$D:$D,'mouvement interne'!$C:$C,KROHLER!B18,'mouvement interne'!$E:$E,4)+SUMIFS('mouvement interne'!$D:$D,'mouvement interne'!$C:$C,KROHLER!B18,'mouvement interne'!$F:$F,4)</f>
        <v>0</v>
      </c>
      <c r="N18" s="11">
        <f t="shared" si="1"/>
        <v>1</v>
      </c>
    </row>
    <row r="19" spans="1:15">
      <c r="A19" s="85"/>
      <c r="B19" s="3" t="str">
        <f>'mes donnees'!R19</f>
        <v>PECV-02</v>
      </c>
      <c r="C19" s="4"/>
      <c r="D19" s="1"/>
      <c r="E19" s="1"/>
      <c r="F19" s="1"/>
      <c r="G19" s="11">
        <f t="shared" si="0"/>
        <v>0</v>
      </c>
      <c r="H19" s="11">
        <f>IF(B19="",0,SUMIF(achats!$D$2:$D$599,ACCESSOIRES!B19,achats!$E$2:$E$599))</f>
        <v>0</v>
      </c>
      <c r="I19" s="11">
        <f>IF(B19="",0,SUMIF(ventes!$D$2:$D$563,KROHLER!B19,ventes!$E$2:$E$563))</f>
        <v>0</v>
      </c>
      <c r="J19" s="11">
        <f>C19+IF($B19="",0,SUMIF(achats!$D$2:$D$599,KROHLER!$B19,achats!H$2:H$599))-IF($B19="",0,SUMIF(ventes!$D$2:$D$563,KROHLER!$B19,ventes!H$2:H$563))-SUMIFS('mouvement interne'!$D:$D,'mouvement interne'!$C:$C,KROHLER!B19,'mouvement interne'!$E:$E,1)+SUMIFS('mouvement interne'!$D:$D,'mouvement interne'!$C:$C,KROHLER!B19,'mouvement interne'!$F:$F,1)</f>
        <v>0</v>
      </c>
      <c r="K19" s="11">
        <f>D19+IF($B19="",0,SUMIF(achats!$D$2:$D$599,KROHLER!$B19,achats!I$2:I$599))-IF($B19="",0,SUMIF(ventes!$D$2:$D$563,KROHLER!$B19,ventes!I$2:I$563))-SUMIFS('mouvement interne'!$D:$D,'mouvement interne'!$C:$C,KROHLER!B19,'mouvement interne'!$E:$E,2)+SUMIFS('mouvement interne'!$D:$D,'mouvement interne'!$C:$C,KROHLER!B19,'mouvement interne'!$F:$F,2)</f>
        <v>0</v>
      </c>
      <c r="L19" s="11">
        <f>E19+IF($B19="",0,SUMIF(achats!$D$2:$D$599,KROHLER!$B19,achats!J$2:J$599))-IF($B19="",0,SUMIF(ventes!$D$2:$D$563,KROHLER!$B19,ventes!J$2:J$563))-SUMIFS('mouvement interne'!$D:$D,'mouvement interne'!$C:$C,KROHLER!B19,'mouvement interne'!$E:$E,3)+SUMIFS('mouvement interne'!$D:$D,'mouvement interne'!$C:$C,KROHLER!B19,'mouvement interne'!$F:$F,3)</f>
        <v>0</v>
      </c>
      <c r="M19" s="11">
        <f>F19+IF($B19="",0,SUMIF(achats!$D$2:$D$599,KROHLER!$B19,achats!K$2:K$599))-IF($B19="",0,SUMIF(ventes!$D$2:$D$563,KROHLER!$B19,ventes!K$2:K$563))-SUMIFS('mouvement interne'!$D:$D,'mouvement interne'!$C:$C,KROHLER!B19,'mouvement interne'!$E:$E,4)+SUMIFS('mouvement interne'!$D:$D,'mouvement interne'!$C:$C,KROHLER!B19,'mouvement interne'!$F:$F,4)</f>
        <v>0</v>
      </c>
      <c r="N19" s="11">
        <f t="shared" si="1"/>
        <v>0</v>
      </c>
    </row>
    <row r="20" spans="1:15">
      <c r="A20" s="95"/>
      <c r="B20" s="96">
        <f>'mes donnees'!R20</f>
        <v>0</v>
      </c>
      <c r="C20" s="60"/>
      <c r="D20" s="58"/>
      <c r="E20" s="58"/>
      <c r="F20" s="58"/>
      <c r="G20" s="63">
        <f>SUM(C20:F20)</f>
        <v>0</v>
      </c>
      <c r="H20" s="63"/>
      <c r="I20" s="63">
        <f>IF(B20="",0,SUMIF(ventes!$D$2:$D$563,KROHLER!B20,ventes!$E$2:$E$563))</f>
        <v>0</v>
      </c>
      <c r="J20" s="63">
        <f>C20+IF($B20="",0,SUMIF(achats!$D$2:$D$599,KROHLER!$B20,achats!H$2:H$599))-IF($B20="",0,SUMIF(ventes!$D$2:$D$563,KROHLER!$B20,ventes!H$2:H$563))-SUMIFS('mouvement interne'!$D:$D,'mouvement interne'!$C:$C,KROHLER!B20,'mouvement interne'!$E:$E,1)+SUMIFS('mouvement interne'!$D:$D,'mouvement interne'!$C:$C,KROHLER!B20,'mouvement interne'!$F:$F,1)</f>
        <v>0</v>
      </c>
      <c r="K20" s="63">
        <f>D20+IF($B20="",0,SUMIF(achats!$D$2:$D$599,KROHLER!$B20,achats!I$2:I$599))-IF($B20="",0,SUMIF(ventes!$D$2:$D$563,KROHLER!$B20,ventes!I$2:I$563))-SUMIFS('mouvement interne'!$D:$D,'mouvement interne'!$C:$C,KROHLER!B20,'mouvement interne'!$E:$E,2)+SUMIFS('mouvement interne'!$D:$D,'mouvement interne'!$C:$C,KROHLER!B20,'mouvement interne'!$F:$F,2)</f>
        <v>0</v>
      </c>
      <c r="L20" s="63">
        <f>E20+IF($B20="",0,SUMIF(achats!$D$2:$D$599,KROHLER!$B20,achats!J$2:J$599))-IF($B20="",0,SUMIF(ventes!$D$2:$D$563,KROHLER!$B20,ventes!J$2:J$563))-SUMIFS('mouvement interne'!$D:$D,'mouvement interne'!$C:$C,KROHLER!B20,'mouvement interne'!$E:$E,3)+SUMIFS('mouvement interne'!$D:$D,'mouvement interne'!$C:$C,KROHLER!B20,'mouvement interne'!$F:$F,3)</f>
        <v>0</v>
      </c>
      <c r="M20" s="63">
        <f>F20+IF($B20="",0,SUMIF(achats!$D$2:$D$599,KROHLER!$B20,achats!K$2:K$599))-IF($B20="",0,SUMIF(ventes!$D$2:$D$563,KROHLER!$B20,ventes!K$2:K$563))-SUMIFS('mouvement interne'!$D:$D,'mouvement interne'!$C:$C,KROHLER!B20,'mouvement interne'!$E:$E,4)+SUMIFS('mouvement interne'!$D:$D,'mouvement interne'!$C:$C,KROHLER!B20,'mouvement interne'!$F:$F,4)</f>
        <v>0</v>
      </c>
      <c r="N20" s="63">
        <f>SUM(J20:M20)</f>
        <v>0</v>
      </c>
      <c r="O20" s="43"/>
    </row>
    <row r="22" spans="1:15">
      <c r="B22" s="9"/>
      <c r="C22" s="9"/>
      <c r="D22" s="9"/>
    </row>
    <row r="23" spans="1:15">
      <c r="B23" s="9"/>
      <c r="C23" s="9"/>
      <c r="D23" s="9"/>
    </row>
    <row r="24" spans="1:15">
      <c r="B24" s="9"/>
      <c r="C24" s="9"/>
      <c r="D24" s="9"/>
    </row>
    <row r="25" spans="1:15">
      <c r="B25" s="9"/>
      <c r="C25" s="9"/>
      <c r="D25" s="9"/>
    </row>
    <row r="26" spans="1:15">
      <c r="B26" s="9"/>
      <c r="C26" s="9"/>
      <c r="D26" s="9"/>
    </row>
    <row r="27" spans="1:15">
      <c r="B27" s="9"/>
      <c r="C27" s="9"/>
      <c r="D27" s="9"/>
    </row>
    <row r="28" spans="1:15">
      <c r="B28" s="9"/>
      <c r="C28" s="9"/>
      <c r="D28" s="9"/>
    </row>
    <row r="29" spans="1:15">
      <c r="B29" s="9"/>
      <c r="C29" s="9"/>
      <c r="D29" s="9"/>
    </row>
    <row r="30" spans="1:15">
      <c r="B30" s="9"/>
      <c r="C30" s="9"/>
      <c r="D30" s="9"/>
    </row>
    <row r="31" spans="1:15">
      <c r="B31" s="9"/>
      <c r="C31" s="9"/>
      <c r="D31" s="9"/>
    </row>
    <row r="32" spans="1:15">
      <c r="B32" s="9"/>
      <c r="C32" s="9"/>
      <c r="D32" s="9"/>
    </row>
    <row r="33" spans="2:4">
      <c r="B33" s="9"/>
      <c r="C33" s="9"/>
      <c r="D33" s="9"/>
    </row>
    <row r="34" spans="2:4">
      <c r="B34" s="9"/>
      <c r="C34" s="9"/>
      <c r="D34" s="9"/>
    </row>
    <row r="35" spans="2:4">
      <c r="B35" s="9"/>
      <c r="C35" s="9"/>
      <c r="D35" s="9"/>
    </row>
    <row r="36" spans="2:4">
      <c r="B36" s="9"/>
      <c r="C36" s="9"/>
      <c r="D36" s="9"/>
    </row>
  </sheetData>
  <conditionalFormatting sqref="I2:I20">
    <cfRule type="expression" dxfId="20" priority="5">
      <formula>I2=0</formula>
    </cfRule>
  </conditionalFormatting>
  <conditionalFormatting sqref="B2:B20">
    <cfRule type="duplicateValues" dxfId="19" priority="7"/>
  </conditionalFormatting>
  <conditionalFormatting sqref="J2:N20">
    <cfRule type="cellIs" dxfId="18" priority="2" operator="greaterThan">
      <formula>0</formula>
    </cfRule>
    <cfRule type="cellIs" dxfId="17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</vt:i4>
      </vt:variant>
    </vt:vector>
  </HeadingPairs>
  <TitlesOfParts>
    <vt:vector size="25" baseType="lpstr">
      <vt:lpstr>mes donnees</vt:lpstr>
      <vt:lpstr>achats</vt:lpstr>
      <vt:lpstr>TCD FAMILLES</vt:lpstr>
      <vt:lpstr>TCD ARTICLES</vt:lpstr>
      <vt:lpstr>ventes</vt:lpstr>
      <vt:lpstr>mouvement interne</vt:lpstr>
      <vt:lpstr>ECRANS</vt:lpstr>
      <vt:lpstr>SUPPORTS</vt:lpstr>
      <vt:lpstr>REFRIGERATEURS</vt:lpstr>
      <vt:lpstr>ACCESSOIRES</vt:lpstr>
      <vt:lpstr>MLetLV</vt:lpstr>
      <vt:lpstr>TELetTABLETTE</vt:lpstr>
      <vt:lpstr>ASPIRATEURS</vt:lpstr>
      <vt:lpstr>CLIMATISEURS</vt:lpstr>
      <vt:lpstr>HTetDVDetBD</vt:lpstr>
      <vt:lpstr>TABLES</vt:lpstr>
      <vt:lpstr>MICROONDE</vt:lpstr>
      <vt:lpstr>DIVERS</vt:lpstr>
      <vt:lpstr>CAMERASetPCetIMPRIM</vt:lpstr>
      <vt:lpstr>PLAQUEetFOURS</vt:lpstr>
      <vt:lpstr>HANZ</vt:lpstr>
      <vt:lpstr>UNIONTECH</vt:lpstr>
      <vt:lpstr>KROHLER</vt:lpstr>
      <vt:lpstr>COLA</vt:lpstr>
      <vt:lpstr>LIGNE1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2013-11-16T17:16:06Z</dcterms:created>
  <dcterms:modified xsi:type="dcterms:W3CDTF">2013-11-24T17:53:41Z</dcterms:modified>
</cp:coreProperties>
</file>