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95" windowWidth="19440" windowHeight="7875" activeTab="1"/>
  </bookViews>
  <sheets>
    <sheet name="Devis" sheetId="5" r:id="rId1"/>
    <sheet name="Base de données" sheetId="8" r:id="rId2"/>
  </sheets>
  <definedNames>
    <definedName name="_xlnm.Print_Area" localSheetId="0">Devis!$A$1:$G$65</definedName>
  </definedNames>
  <calcPr calcId="125725"/>
</workbook>
</file>

<file path=xl/calcChain.xml><?xml version="1.0" encoding="utf-8"?>
<calcChain xmlns="http://schemas.openxmlformats.org/spreadsheetml/2006/main">
  <c r="G44" i="5"/>
  <c r="F44"/>
  <c r="F43"/>
  <c r="G43" s="1"/>
  <c r="F42"/>
  <c r="G42" s="1"/>
  <c r="F39"/>
  <c r="G39" s="1"/>
  <c r="E39"/>
  <c r="B39"/>
  <c r="A39"/>
  <c r="G38"/>
  <c r="F38"/>
  <c r="E38"/>
  <c r="B38"/>
  <c r="A38"/>
  <c r="F37"/>
  <c r="G37" s="1"/>
  <c r="E37"/>
  <c r="B37"/>
  <c r="A37"/>
  <c r="G35"/>
  <c r="F35"/>
  <c r="E35"/>
  <c r="B35"/>
  <c r="A35"/>
  <c r="G34"/>
  <c r="F34"/>
  <c r="E34"/>
  <c r="B34"/>
  <c r="A34"/>
  <c r="G33"/>
  <c r="F33"/>
  <c r="E33"/>
  <c r="B33"/>
  <c r="A33"/>
  <c r="G32"/>
  <c r="F32"/>
  <c r="E32"/>
  <c r="B32"/>
  <c r="A32"/>
  <c r="G31"/>
  <c r="F31"/>
  <c r="E31"/>
  <c r="B31"/>
  <c r="A31"/>
  <c r="G30"/>
  <c r="F30"/>
  <c r="E30"/>
  <c r="B30"/>
  <c r="A30"/>
  <c r="F29"/>
  <c r="G29" s="1"/>
  <c r="E29"/>
  <c r="B29"/>
  <c r="A29"/>
  <c r="G28"/>
  <c r="F28"/>
  <c r="E28"/>
  <c r="B28"/>
  <c r="A28"/>
  <c r="F27"/>
  <c r="G27" s="1"/>
  <c r="E27"/>
  <c r="B27"/>
  <c r="A27"/>
  <c r="G26"/>
  <c r="F26"/>
  <c r="E26"/>
  <c r="B26"/>
  <c r="A26"/>
  <c r="G25"/>
  <c r="F25"/>
  <c r="E25"/>
  <c r="B25"/>
  <c r="A25"/>
  <c r="G24"/>
  <c r="F24"/>
  <c r="E24"/>
  <c r="B24"/>
  <c r="A24"/>
  <c r="A23"/>
  <c r="I6" i="8"/>
  <c r="I25"/>
  <c r="I24"/>
  <c r="I23"/>
  <c r="I22"/>
  <c r="I21"/>
  <c r="I20"/>
  <c r="I19"/>
  <c r="I18"/>
  <c r="I12"/>
  <c r="I11"/>
  <c r="I10"/>
  <c r="I9"/>
  <c r="I8"/>
  <c r="I7"/>
  <c r="I5"/>
  <c r="F23" i="5" s="1"/>
  <c r="B23"/>
  <c r="G48" l="1"/>
  <c r="G46"/>
  <c r="G47" s="1"/>
  <c r="E23"/>
  <c r="G23"/>
</calcChain>
</file>

<file path=xl/sharedStrings.xml><?xml version="1.0" encoding="utf-8"?>
<sst xmlns="http://schemas.openxmlformats.org/spreadsheetml/2006/main" count="73" uniqueCount="60">
  <si>
    <t>Nom</t>
  </si>
  <si>
    <t>Adresse</t>
  </si>
  <si>
    <t>Téléphone</t>
  </si>
  <si>
    <t>TVA</t>
  </si>
  <si>
    <t>Code postal - Ville</t>
  </si>
  <si>
    <t>Nom de la société (ou logo)</t>
  </si>
  <si>
    <t>Total HT</t>
  </si>
  <si>
    <t>Total TTC</t>
  </si>
  <si>
    <t>00/00/00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</si>
  <si>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</si>
  <si>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</si>
  <si>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</si>
  <si>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Devis valable jusqu'au</t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</si>
  <si>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</si>
  <si>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</si>
  <si>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</si>
  <si>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</si>
  <si>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</si>
  <si>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Montant TTC</t>
  </si>
  <si>
    <t>Base de données</t>
  </si>
  <si>
    <t>Equipement Tableau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</si>
  <si>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</si>
  <si>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</si>
  <si>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</si>
  <si>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</si>
  <si>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</si>
  <si>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</si>
  <si>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</si>
  <si>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</si>
  <si>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</si>
  <si>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</si>
  <si>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</si>
  <si>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</si>
  <si>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</si>
  <si>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</si>
  <si>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</si>
  <si>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</si>
  <si>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</si>
  <si>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</si>
  <si>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</si>
  <si>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>Equipement Maison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</si>
  <si>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</si>
  <si>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</si>
  <si>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</si>
  <si>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</si>
  <si>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</si>
  <si>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</si>
  <si>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</si>
  <si>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</si>
  <si>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</si>
  <si>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</si>
  <si>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</si>
  <si>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</si>
  <si>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</si>
  <si>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</si>
  <si>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</si>
  <si>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</si>
  <si>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Main d'œuvre</t>
  </si>
  <si>
    <t>Tirage des gaînes</t>
  </si>
  <si>
    <t>Pose appareillage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</si>
</sst>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"/>
    <numFmt numFmtId="166" formatCode="\j\.m\.\a\a;@"/>
    <numFmt numFmtId="169" formatCode="dd/mm/yy;@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1" fillId="6" borderId="0" applyNumberFormat="0" applyBorder="0" applyAlignment="0" applyProtection="0"/>
    <xf numFmtId="0" fontId="21" fillId="7" borderId="0" applyNumberFormat="0" applyBorder="0" applyAlignment="0" applyProtection="0"/>
    <xf numFmtId="0" fontId="1" fillId="8" borderId="0" applyNumberFormat="0" applyBorder="0" applyAlignment="0" applyProtection="0"/>
  </cellStyleXfs>
  <cellXfs count="67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9" fillId="3" borderId="0" xfId="0" applyFont="1" applyFill="1" applyBorder="1" applyAlignment="1">
      <alignment vertical="center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9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4" fontId="12" fillId="3" borderId="0" xfId="0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/>
    </xf>
    <xf numFmtId="166" fontId="9" fillId="2" borderId="0" xfId="0" applyNumberFormat="1" applyFont="1" applyFill="1" applyBorder="1" applyAlignment="1">
      <alignment horizontal="left" vertical="center"/>
    </xf>
    <xf numFmtId="1" fontId="9" fillId="2" borderId="0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1" fillId="3" borderId="0" xfId="2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 wrapText="1"/>
    </xf>
    <xf numFmtId="0" fontId="10" fillId="3" borderId="0" xfId="0" applyFont="1" applyFill="1" applyBorder="1" applyAlignment="1">
      <alignment horizontal="right" vertical="center" wrapText="1"/>
    </xf>
    <xf numFmtId="0" fontId="17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0" fontId="12" fillId="3" borderId="0" xfId="0" applyFont="1" applyFill="1" applyBorder="1" applyAlignment="1">
      <alignment horizontal="left" vertical="center"/>
    </xf>
    <xf numFmtId="0" fontId="10" fillId="3" borderId="0" xfId="0" applyFont="1" applyFill="1" applyBorder="1" applyAlignment="1">
      <alignment horizontal="right" vertical="center" wrapText="1"/>
    </xf>
    <xf numFmtId="0" fontId="9" fillId="3" borderId="0" xfId="0" applyFont="1" applyFill="1" applyBorder="1" applyAlignment="1">
      <alignment horizontal="lef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23" fillId="7" borderId="0" xfId="5" applyFont="1" applyBorder="1" applyAlignment="1">
      <alignment vertical="center"/>
    </xf>
    <xf numFmtId="0" fontId="22" fillId="7" borderId="0" xfId="5" applyFont="1" applyBorder="1" applyAlignment="1">
      <alignment vertical="center"/>
    </xf>
    <xf numFmtId="0" fontId="25" fillId="0" borderId="0" xfId="0" applyFont="1"/>
    <xf numFmtId="0" fontId="20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/>
    <xf numFmtId="0" fontId="9" fillId="3" borderId="0" xfId="0" applyNumberFormat="1" applyFont="1" applyFill="1" applyBorder="1" applyAlignment="1">
      <alignment horizontal="left" vertical="center"/>
    </xf>
    <xf numFmtId="0" fontId="9" fillId="3" borderId="0" xfId="0" applyNumberFormat="1" applyFont="1" applyFill="1" applyBorder="1" applyAlignment="1">
      <alignment horizontal="center" vertical="center"/>
    </xf>
    <xf numFmtId="0" fontId="1" fillId="6" borderId="0" xfId="4" applyNumberFormat="1" applyBorder="1" applyAlignment="1">
      <alignment horizontal="center" vertical="center"/>
    </xf>
    <xf numFmtId="0" fontId="24" fillId="6" borderId="0" xfId="4" applyNumberFormat="1" applyFont="1" applyBorder="1" applyAlignment="1">
      <alignment horizontal="center" vertical="center"/>
    </xf>
    <xf numFmtId="0" fontId="21" fillId="5" borderId="0" xfId="3" applyBorder="1" applyAlignment="1">
      <alignment horizontal="left" vertical="center" wrapText="1"/>
    </xf>
    <xf numFmtId="0" fontId="19" fillId="5" borderId="0" xfId="3" applyNumberFormat="1" applyFont="1" applyBorder="1" applyAlignment="1">
      <alignment horizontal="left" vertical="center"/>
    </xf>
    <xf numFmtId="0" fontId="19" fillId="5" borderId="0" xfId="3" applyFont="1" applyBorder="1" applyAlignment="1">
      <alignment horizontal="center" vertical="center" wrapText="1"/>
    </xf>
    <xf numFmtId="0" fontId="19" fillId="5" borderId="0" xfId="3" applyNumberFormat="1" applyFont="1" applyBorder="1" applyAlignment="1">
      <alignment horizontal="center" vertical="center"/>
    </xf>
    <xf numFmtId="0" fontId="0" fillId="0" borderId="2" xfId="0" applyBorder="1"/>
    <xf numFmtId="0" fontId="20" fillId="8" borderId="3" xfId="6" applyFont="1" applyBorder="1"/>
    <xf numFmtId="0" fontId="20" fillId="8" borderId="4" xfId="6" applyFont="1" applyBorder="1"/>
    <xf numFmtId="0" fontId="20" fillId="8" borderId="4" xfId="6" applyFont="1" applyBorder="1" applyAlignment="1">
      <alignment horizontal="center"/>
    </xf>
    <xf numFmtId="0" fontId="20" fillId="8" borderId="5" xfId="6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7">
    <cellStyle name="20 % - Accent1" xfId="4" builtinId="30"/>
    <cellStyle name="40 % - Accent6" xfId="6" builtinId="51"/>
    <cellStyle name="Accent1" xfId="3" builtinId="29"/>
    <cellStyle name="Accent6" xfId="5" builtinId="49"/>
    <cellStyle name="Euro" xfId="1"/>
    <cellStyle name="Lien hypertexte" xfId="2" builtinId="8"/>
    <cellStyle name="Normal" xfId="0" builtinId="0"/>
  </cellStyles>
  <dxfs count="1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65"/>
  <sheetViews>
    <sheetView topLeftCell="A22" zoomScale="90" zoomScaleNormal="90" workbookViewId="0">
      <selection activeCell="A51" sqref="A51:G56"/>
    </sheetView>
  </sheetViews>
  <sheetFormatPr baseColWidth="10" defaultColWidth="35.140625" defaultRowHeight="23.25" customHeight="1"/>
  <cols>
    <col min="1" max="1" width="21.28515625" style="1" customWidth="1"/>
    <col min="2" max="2" width="13.7109375" style="1" customWidth="1"/>
    <col min="3" max="3" width="57.28515625" style="1" customWidth="1"/>
    <col min="4" max="4" width="14.140625" style="1" customWidth="1"/>
    <col min="5" max="5" width="14.85546875" style="1" bestFit="1" customWidth="1"/>
    <col min="6" max="6" width="18.140625" style="1" customWidth="1"/>
    <col min="7" max="7" width="17.85546875" style="1" customWidth="1"/>
    <col min="8" max="16384" width="35.140625" style="1"/>
  </cols>
  <sheetData>
    <row r="1" spans="1:7" ht="23.25" customHeight="1">
      <c r="A1" s="29" t="s">
        <v>5</v>
      </c>
      <c r="B1" s="29"/>
      <c r="C1" s="29"/>
      <c r="D1" s="29"/>
      <c r="E1" s="10"/>
      <c r="F1" s="10"/>
      <c r="G1" s="10"/>
    </row>
    <row r="2" spans="1:7" ht="23.25" customHeight="1">
      <c r="A2" s="29"/>
      <c r="B2" s="29"/>
      <c r="C2" s="29"/>
      <c r="D2" s="29"/>
      <c r="E2" s="11"/>
      <c r="F2" s="11"/>
      <c r="G2" s="11"/>
    </row>
    <row r="3" spans="1:7" ht="23.25" customHeight="1">
      <c r="A3" s="10"/>
      <c r="B3" s="10"/>
      <c r="C3" s="10"/>
      <c r="D3" s="10"/>
      <c r="E3" s="10"/>
      <c r="F3" s="10"/>
      <c r="G3" s="10"/>
    </row>
    <row r="4" spans="1:7" ht="23.25" customHeight="1">
      <c r="A4" s="10"/>
      <c r="B4" s="12"/>
      <c r="C4" s="10"/>
      <c r="D4" s="10"/>
      <c r="E4" s="13"/>
      <c r="F4" s="13"/>
      <c r="G4" s="13"/>
    </row>
    <row r="5" spans="1:7" ht="23.25" customHeight="1">
      <c r="A5" s="10"/>
      <c r="B5" s="14"/>
      <c r="C5" s="11"/>
      <c r="D5" s="14"/>
      <c r="E5" s="13"/>
      <c r="F5" s="13"/>
      <c r="G5" s="13"/>
    </row>
    <row r="6" spans="1:7" ht="23.25" customHeight="1">
      <c r="A6" s="13"/>
      <c r="B6" s="13"/>
      <c r="C6" s="13"/>
      <c r="D6" s="13"/>
      <c r="E6" s="13"/>
      <c r="F6" s="13"/>
      <c r="G6" s="13"/>
    </row>
    <row r="7" spans="1:7" s="24" customFormat="1" ht="18.75" customHeight="1">
      <c r="A7" s="30"/>
      <c r="B7" s="30"/>
      <c r="C7" s="31"/>
      <c r="D7" s="31"/>
      <c r="E7" s="13"/>
      <c r="F7" s="13"/>
      <c r="G7" s="28" t="s">
        <v>13</v>
      </c>
    </row>
    <row r="8" spans="1:7" s="24" customFormat="1" ht="18.75" customHeight="1">
      <c r="A8" s="32" t="s">
        <v>0</v>
      </c>
      <c r="B8" s="32"/>
      <c r="C8" s="31"/>
      <c r="D8" s="31"/>
      <c r="E8" s="13"/>
      <c r="F8" s="13"/>
      <c r="G8" s="27" t="s">
        <v>0</v>
      </c>
    </row>
    <row r="9" spans="1:7" s="24" customFormat="1" ht="18.75" customHeight="1">
      <c r="A9" s="32" t="s">
        <v>1</v>
      </c>
      <c r="B9" s="32"/>
      <c r="C9" s="31"/>
      <c r="D9" s="31"/>
      <c r="E9" s="13"/>
      <c r="F9" s="13"/>
      <c r="G9" s="27" t="s">
        <v>1</v>
      </c>
    </row>
    <row r="10" spans="1:7" s="24" customFormat="1" ht="18.75" customHeight="1">
      <c r="A10" s="32"/>
      <c r="B10" s="32"/>
      <c r="C10" s="31"/>
      <c r="D10" s="31"/>
      <c r="E10" s="13"/>
      <c r="F10" s="13"/>
      <c r="G10" s="27"/>
    </row>
    <row r="11" spans="1:7" s="24" customFormat="1" ht="18.75" customHeight="1">
      <c r="A11" s="32" t="s">
        <v>4</v>
      </c>
      <c r="B11" s="32"/>
      <c r="C11" s="31"/>
      <c r="D11" s="31"/>
      <c r="E11" s="13"/>
      <c r="F11" s="13"/>
      <c r="G11" s="27" t="s">
        <v>4</v>
      </c>
    </row>
    <row r="12" spans="1:7" s="24" customFormat="1" ht="18.75" customHeight="1">
      <c r="A12" s="32" t="s">
        <v>9</v>
      </c>
      <c r="B12" s="32"/>
      <c r="C12" s="25"/>
      <c r="D12" s="25"/>
      <c r="E12" s="25"/>
      <c r="F12" s="13"/>
      <c r="G12" s="27" t="s">
        <v>9</v>
      </c>
    </row>
    <row r="13" spans="1:7" s="24" customFormat="1" ht="18.75" customHeight="1">
      <c r="A13" s="32" t="s">
        <v>2</v>
      </c>
      <c r="B13" s="32"/>
      <c r="C13" s="31"/>
      <c r="D13" s="31"/>
      <c r="E13" s="13"/>
      <c r="F13" s="13"/>
      <c r="G13" s="27" t="s">
        <v>2</v>
      </c>
    </row>
    <row r="14" spans="1:7" s="24" customFormat="1" ht="18.75" customHeight="1">
      <c r="A14" s="34"/>
      <c r="B14" s="34"/>
      <c r="C14" s="31"/>
      <c r="D14" s="31"/>
      <c r="E14" s="13"/>
      <c r="F14" s="13"/>
      <c r="G14" s="27"/>
    </row>
    <row r="15" spans="1:7" ht="23.25" customHeight="1">
      <c r="A15" s="15"/>
      <c r="B15" s="15"/>
      <c r="C15" s="16"/>
      <c r="D15" s="10"/>
      <c r="E15" s="13"/>
      <c r="F15" s="13"/>
      <c r="G15" s="13"/>
    </row>
    <row r="16" spans="1:7" ht="23.25" customHeight="1">
      <c r="A16" s="8"/>
      <c r="B16" s="8"/>
      <c r="C16" s="7"/>
      <c r="D16" s="5"/>
      <c r="E16" s="4"/>
      <c r="F16" s="4"/>
      <c r="G16" s="4"/>
    </row>
    <row r="17" spans="1:7" ht="23.25" customHeight="1">
      <c r="A17" s="8"/>
      <c r="B17" s="8"/>
      <c r="C17" s="7"/>
      <c r="D17" s="5"/>
      <c r="E17" s="4"/>
      <c r="F17" s="4"/>
      <c r="G17" s="4"/>
    </row>
    <row r="18" spans="1:7" ht="23.25" customHeight="1">
      <c r="A18" s="8"/>
      <c r="B18" s="8"/>
      <c r="C18" s="7"/>
      <c r="D18" s="5"/>
      <c r="E18" s="4"/>
      <c r="F18" s="4"/>
      <c r="G18" s="4"/>
    </row>
    <row r="19" spans="1:7" ht="23.25" customHeight="1">
      <c r="A19" s="2"/>
      <c r="B19" s="2"/>
      <c r="D19" s="17" t="s">
        <v>12</v>
      </c>
      <c r="E19" s="18" t="s">
        <v>8</v>
      </c>
      <c r="F19" s="4"/>
      <c r="G19" s="4"/>
    </row>
    <row r="20" spans="1:7" ht="23.25" customHeight="1">
      <c r="A20" s="4"/>
      <c r="B20" s="6"/>
      <c r="C20" s="6"/>
      <c r="D20" s="6"/>
      <c r="E20" s="6"/>
      <c r="F20" s="6"/>
      <c r="G20" s="6"/>
    </row>
    <row r="21" spans="1:7" ht="23.25" customHeight="1">
      <c r="A21" s="35" t="s">
        <v>15</v>
      </c>
      <c r="B21" s="35" t="s">
        <v>10</v>
      </c>
      <c r="C21" s="35"/>
      <c r="D21" s="19"/>
      <c r="E21" s="36" t="s">
        <v>16</v>
      </c>
      <c r="F21" s="36" t="s">
        <v>17</v>
      </c>
      <c r="G21" s="36" t="s">
        <v>18</v>
      </c>
    </row>
    <row r="22" spans="1:7" ht="23.25" customHeight="1">
      <c r="A22" s="35"/>
      <c r="B22" s="35"/>
      <c r="C22" s="35"/>
      <c r="D22" s="19"/>
      <c r="E22" s="36"/>
      <c r="F22" s="36"/>
      <c r="G22" s="36"/>
    </row>
    <row r="23" spans="1:7" ht="23.25" customHeight="1">
      <c r="A23" s="49">
        <f>IF('Base de données'!D5&gt;0,'Base de données'!D5,"")</f>
        <v>2</v>
      </c>
      <c r="B23" s="33" t="str">
        <f>IF('Base de données'!D5&gt;0,'Base de données'!F5,"")</f>
        <v>Coffret Galéo13 3R 39MOD</v>
      </c>
      <c r="C23" s="33"/>
      <c r="D23" s="33"/>
      <c r="E23" s="50">
        <f>IF('Base de données'!D5&gt;0,'Base de données'!I5,"")</f>
        <v>57.744</v>
      </c>
      <c r="F23" s="50">
        <f>IF('Base de données'!D5&gt;0,'Base de données'!I5*'Base de données'!D5,"")</f>
        <v>115.488</v>
      </c>
      <c r="G23" s="50">
        <f>IF('Base de données'!D5&gt;0,F23*19.6%+F23,"")</f>
        <v>138.123648</v>
      </c>
    </row>
    <row r="24" spans="1:7" ht="23.25" customHeight="1">
      <c r="A24" s="49" t="str">
        <f>IF('Base de données'!D6&gt;0,'Base de données'!D6,"")</f>
        <v/>
      </c>
      <c r="B24" s="33" t="str">
        <f>IF('Base de données'!D6&gt;0,'Base de données'!F6,"")</f>
        <v/>
      </c>
      <c r="C24" s="33"/>
      <c r="D24" s="33"/>
      <c r="E24" s="50" t="str">
        <f>IF('Base de données'!D6&gt;0,'Base de données'!I6,"")</f>
        <v/>
      </c>
      <c r="F24" s="50" t="str">
        <f>IF('Base de données'!D6&gt;0,'Base de données'!I6*'Base de données'!D6,"")</f>
        <v/>
      </c>
      <c r="G24" s="50" t="str">
        <f>IF('Base de données'!D6&gt;0,F24*19.6%+F24,"")</f>
        <v/>
      </c>
    </row>
    <row r="25" spans="1:7" ht="23.25" customHeight="1">
      <c r="A25" s="49" t="str">
        <f>IF('Base de données'!D7&gt;0,'Base de données'!D7,"")</f>
        <v/>
      </c>
      <c r="B25" s="33" t="str">
        <f>IF('Base de données'!D7&gt;0,'Base de données'!F7,"")</f>
        <v/>
      </c>
      <c r="C25" s="33"/>
      <c r="D25" s="33"/>
      <c r="E25" s="50" t="str">
        <f>IF('Base de données'!D7&gt;0,'Base de données'!I7,"")</f>
        <v/>
      </c>
      <c r="F25" s="50" t="str">
        <f>IF('Base de données'!D7&gt;0,'Base de données'!I7*'Base de données'!D7,"")</f>
        <v/>
      </c>
      <c r="G25" s="50" t="str">
        <f>IF('Base de données'!D7&gt;0,F25*19.6%+F25,"")</f>
        <v/>
      </c>
    </row>
    <row r="26" spans="1:7" ht="23.25" customHeight="1">
      <c r="A26" s="49" t="str">
        <f>IF('Base de données'!D8&gt;0,'Base de données'!D8,"")</f>
        <v/>
      </c>
      <c r="B26" s="33" t="str">
        <f>IF('Base de données'!D8&gt;0,'Base de données'!F8,"")</f>
        <v/>
      </c>
      <c r="C26" s="33"/>
      <c r="D26" s="33"/>
      <c r="E26" s="50" t="str">
        <f>IF('Base de données'!D8&gt;0,'Base de données'!I8,"")</f>
        <v/>
      </c>
      <c r="F26" s="50" t="str">
        <f>IF('Base de données'!D8&gt;0,'Base de données'!I8*'Base de données'!D8,"")</f>
        <v/>
      </c>
      <c r="G26" s="50" t="str">
        <f>IF('Base de données'!D8&gt;0,F26*19.6%+F26,"")</f>
        <v/>
      </c>
    </row>
    <row r="27" spans="1:7" ht="23.25" customHeight="1">
      <c r="A27" s="49">
        <f>IF('Base de données'!D9&gt;0,'Base de données'!D9,"")</f>
        <v>1</v>
      </c>
      <c r="B27" s="33" t="str">
        <f>IF('Base de données'!D9&gt;0,'Base de données'!F9,"")</f>
        <v>Disj Ph/N SN201L-C16 / 4,5KA</v>
      </c>
      <c r="C27" s="33"/>
      <c r="D27" s="33"/>
      <c r="E27" s="50">
        <f>IF('Base de données'!D9&gt;0,'Base de données'!I9,"")</f>
        <v>8.7959999999999994</v>
      </c>
      <c r="F27" s="50">
        <f>IF('Base de données'!D9&gt;0,'Base de données'!I9*'Base de données'!D9,"")</f>
        <v>8.7959999999999994</v>
      </c>
      <c r="G27" s="50">
        <f>IF('Base de données'!D9&gt;0,F27*19.6%+F27,"")</f>
        <v>10.520016</v>
      </c>
    </row>
    <row r="28" spans="1:7" ht="23.25" customHeight="1">
      <c r="A28" s="49" t="str">
        <f>IF('Base de données'!D10&gt;0,'Base de données'!D10,"")</f>
        <v/>
      </c>
      <c r="B28" s="33" t="str">
        <f>IF('Base de données'!D10&gt;0,'Base de données'!F10,"")</f>
        <v/>
      </c>
      <c r="C28" s="33"/>
      <c r="D28" s="33"/>
      <c r="E28" s="50" t="str">
        <f>IF('Base de données'!D10&gt;0,'Base de données'!I10,"")</f>
        <v/>
      </c>
      <c r="F28" s="50" t="str">
        <f>IF('Base de données'!D10&gt;0,'Base de données'!I10*'Base de données'!D10,"")</f>
        <v/>
      </c>
      <c r="G28" s="50" t="str">
        <f>IF('Base de données'!D10&gt;0,F28*19.6%+F28,"")</f>
        <v/>
      </c>
    </row>
    <row r="29" spans="1:7" ht="23.25" customHeight="1">
      <c r="A29" s="49">
        <f>IF('Base de données'!D11&gt;0,'Base de données'!D11,"")</f>
        <v>8</v>
      </c>
      <c r="B29" s="33" t="str">
        <f>IF('Base de données'!D11&gt;0,'Base de données'!F11,"")</f>
        <v>Peigne ID+11 SN201 (N+P+Capot)</v>
      </c>
      <c r="C29" s="33"/>
      <c r="D29" s="33"/>
      <c r="E29" s="50">
        <f>IF('Base de données'!D11&gt;0,'Base de données'!I11,"")</f>
        <v>9.24</v>
      </c>
      <c r="F29" s="50">
        <f>IF('Base de données'!D11&gt;0,'Base de données'!I11*'Base de données'!D11,"")</f>
        <v>73.92</v>
      </c>
      <c r="G29" s="50">
        <f>IF('Base de données'!D11&gt;0,F29*19.6%+F29,"")</f>
        <v>88.408320000000003</v>
      </c>
    </row>
    <row r="30" spans="1:7" ht="23.25" customHeight="1">
      <c r="A30" s="49" t="str">
        <f>IF('Base de données'!D12&gt;0,'Base de données'!D12,"")</f>
        <v/>
      </c>
      <c r="B30" s="33" t="str">
        <f>IF('Base de données'!D12&gt;0,'Base de données'!F12,"")</f>
        <v/>
      </c>
      <c r="C30" s="33"/>
      <c r="D30" s="33"/>
      <c r="E30" s="50" t="str">
        <f>IF('Base de données'!D12&gt;0,'Base de données'!I12,"")</f>
        <v/>
      </c>
      <c r="F30" s="50" t="str">
        <f>IF('Base de données'!D12&gt;0,'Base de données'!I12*'Base de données'!D12,"")</f>
        <v/>
      </c>
      <c r="G30" s="50" t="str">
        <f>IF('Base de données'!D12&gt;0,F30*19.6%+F30,"")</f>
        <v/>
      </c>
    </row>
    <row r="31" spans="1:7" ht="23.25" customHeight="1">
      <c r="A31" s="49" t="str">
        <f>IF('Base de données'!D13&gt;0,'Base de données'!D13,"")</f>
        <v/>
      </c>
      <c r="B31" s="33" t="str">
        <f>IF('Base de données'!D13&gt;0,'Base de données'!F13,"")</f>
        <v/>
      </c>
      <c r="C31" s="33"/>
      <c r="D31" s="33"/>
      <c r="E31" s="50" t="str">
        <f>IF('Base de données'!D13&gt;0,'Base de données'!I13,"")</f>
        <v/>
      </c>
      <c r="F31" s="50" t="str">
        <f>IF('Base de données'!D13&gt;0,'Base de données'!I13*'Base de données'!D13,"")</f>
        <v/>
      </c>
      <c r="G31" s="50" t="str">
        <f>IF('Base de données'!D13&gt;0,F31*19.6%+F31,"")</f>
        <v/>
      </c>
    </row>
    <row r="32" spans="1:7" ht="23.25" customHeight="1">
      <c r="A32" s="49" t="str">
        <f>IF('Base de données'!D14&gt;0,'Base de données'!D14,"")</f>
        <v/>
      </c>
      <c r="B32" s="33" t="str">
        <f>IF('Base de données'!D14&gt;0,'Base de données'!F14,"")</f>
        <v/>
      </c>
      <c r="C32" s="33"/>
      <c r="D32" s="33"/>
      <c r="E32" s="50" t="str">
        <f>IF('Base de données'!D14&gt;0,'Base de données'!I14,"")</f>
        <v/>
      </c>
      <c r="F32" s="50" t="str">
        <f>IF('Base de données'!D14&gt;0,'Base de données'!I14*'Base de données'!D14,"")</f>
        <v/>
      </c>
      <c r="G32" s="50" t="str">
        <f>IF('Base de données'!D14&gt;0,F32*19.6%+F32,"")</f>
        <v/>
      </c>
    </row>
    <row r="33" spans="1:7" ht="23.25" customHeight="1">
      <c r="A33" s="49" t="str">
        <f>IF('Base de données'!D15&gt;0,'Base de données'!D15,"")</f>
        <v/>
      </c>
      <c r="B33" s="33" t="str">
        <f>IF('Base de données'!D15&gt;0,'Base de données'!F15,"")</f>
        <v/>
      </c>
      <c r="C33" s="33"/>
      <c r="D33" s="33"/>
      <c r="E33" s="50" t="str">
        <f>IF('Base de données'!D15&gt;0,'Base de données'!I15,"")</f>
        <v/>
      </c>
      <c r="F33" s="50" t="str">
        <f>IF('Base de données'!D15&gt;0,'Base de données'!I15*'Base de données'!D15,"")</f>
        <v/>
      </c>
      <c r="G33" s="50" t="str">
        <f>IF('Base de données'!D15&gt;0,F33*19.6%+F33,"")</f>
        <v/>
      </c>
    </row>
    <row r="34" spans="1:7" ht="23.25" customHeight="1">
      <c r="A34" s="49" t="str">
        <f>IF('Base de données'!D16&gt;0,'Base de données'!D16,"")</f>
        <v/>
      </c>
      <c r="B34" s="33" t="str">
        <f>IF('Base de données'!D16&gt;0,'Base de données'!F16,"")</f>
        <v/>
      </c>
      <c r="C34" s="33"/>
      <c r="D34" s="33"/>
      <c r="E34" s="50" t="str">
        <f>IF('Base de données'!D16&gt;0,'Base de données'!I16,"")</f>
        <v/>
      </c>
      <c r="F34" s="50" t="str">
        <f>IF('Base de données'!D16&gt;0,'Base de données'!I16*'Base de données'!D16,"")</f>
        <v/>
      </c>
      <c r="G34" s="50" t="str">
        <f>IF('Base de données'!D16&gt;0,F34*19.6%+F34,"")</f>
        <v/>
      </c>
    </row>
    <row r="35" spans="1:7" ht="23.25" customHeight="1">
      <c r="A35" s="49" t="str">
        <f>IF('Base de données'!D17&gt;0,'Base de données'!D17,"")</f>
        <v/>
      </c>
      <c r="B35" s="33" t="str">
        <f>IF('Base de données'!D17&gt;0,'Base de données'!F17,"")</f>
        <v/>
      </c>
      <c r="C35" s="33"/>
      <c r="D35" s="33"/>
      <c r="E35" s="50" t="str">
        <f>IF('Base de données'!D17&gt;0,'Base de données'!I17,"")</f>
        <v/>
      </c>
      <c r="F35" s="50" t="str">
        <f>IF('Base de données'!D17&gt;0,'Base de données'!I17*'Base de données'!D17,"")</f>
        <v/>
      </c>
      <c r="G35" s="50" t="str">
        <f>IF('Base de données'!D17&gt;0,F35*19.6%+F35,"")</f>
        <v/>
      </c>
    </row>
    <row r="36" spans="1:7" ht="23.25" customHeight="1">
      <c r="A36" s="49"/>
      <c r="B36" s="33"/>
      <c r="C36" s="33"/>
      <c r="D36" s="33"/>
      <c r="E36" s="50"/>
      <c r="F36" s="50"/>
      <c r="G36" s="50"/>
    </row>
    <row r="37" spans="1:7" ht="23.25" customHeight="1">
      <c r="A37" s="49">
        <f>IF('Base de données'!D18&gt;0,'Base de données'!D18,"")</f>
        <v>2</v>
      </c>
      <c r="B37" s="33" t="str">
        <f>IF('Base de données'!D18&gt;0,'Base de données'!F18,"")</f>
        <v>Odace Prise de courant 2P+T blanc, à vis</v>
      </c>
      <c r="C37" s="33"/>
      <c r="D37" s="33"/>
      <c r="E37" s="50">
        <f>IF('Base de données'!D18&gt;0,'Base de données'!I18,"")</f>
        <v>3.6531000000000002</v>
      </c>
      <c r="F37" s="50">
        <f>IF('Base de données'!D18&gt;0,'Base de données'!I18*'Base de données'!D18,"")</f>
        <v>7.3062000000000005</v>
      </c>
      <c r="G37" s="50">
        <f>IF('Base de données'!D18&gt;0,F37*19.6%+F37,"")</f>
        <v>8.7382152000000008</v>
      </c>
    </row>
    <row r="38" spans="1:7" ht="23.25" customHeight="1">
      <c r="A38" s="49" t="str">
        <f>IF('Base de données'!D19&gt;0,'Base de données'!D19,"")</f>
        <v/>
      </c>
      <c r="B38" s="33" t="str">
        <f>IF('Base de données'!D19&gt;0,'Base de données'!F19,"")</f>
        <v/>
      </c>
      <c r="C38" s="33"/>
      <c r="D38" s="33"/>
      <c r="E38" s="50" t="str">
        <f>IF('Base de données'!D19&gt;0,'Base de données'!I19,"")</f>
        <v/>
      </c>
      <c r="F38" s="50" t="str">
        <f>IF('Base de données'!D19&gt;0,'Base de données'!I19*'Base de données'!D19,"")</f>
        <v/>
      </c>
      <c r="G38" s="50" t="str">
        <f>IF('Base de données'!D19&gt;0,F38*19.6%+F38,"")</f>
        <v/>
      </c>
    </row>
    <row r="39" spans="1:7" ht="23.25" customHeight="1">
      <c r="A39" s="49">
        <f>IF('Base de données'!D20&gt;0,'Base de données'!D20,"")</f>
        <v>5</v>
      </c>
      <c r="B39" s="33" t="str">
        <f>IF('Base de données'!D20&gt;0,'Base de données'!F20,"")</f>
        <v>Odace Double Va et vient blanc, à vis</v>
      </c>
      <c r="C39" s="33"/>
      <c r="D39" s="33"/>
      <c r="E39" s="50">
        <f>IF('Base de données'!D20&gt;0,'Base de données'!I20,"")</f>
        <v>9.0036000000000005</v>
      </c>
      <c r="F39" s="50">
        <f>IF('Base de données'!D20&gt;0,'Base de données'!I20*'Base de données'!D20,"")</f>
        <v>45.018000000000001</v>
      </c>
      <c r="G39" s="50">
        <f>IF('Base de données'!D20&gt;0,F39*19.6%+F39,"")</f>
        <v>53.841527999999997</v>
      </c>
    </row>
    <row r="40" spans="1:7" ht="23.25" customHeight="1">
      <c r="A40" s="52" t="s">
        <v>57</v>
      </c>
      <c r="B40" s="51"/>
      <c r="C40" s="51"/>
      <c r="D40" s="51"/>
      <c r="E40" s="51"/>
      <c r="F40" s="51"/>
      <c r="G40" s="51"/>
    </row>
    <row r="41" spans="1:7" ht="23.25" customHeight="1">
      <c r="A41" s="54" t="s">
        <v>15</v>
      </c>
      <c r="B41" s="55" t="s">
        <v>10</v>
      </c>
      <c r="C41" s="55"/>
      <c r="D41" s="53"/>
      <c r="E41" s="56" t="s">
        <v>16</v>
      </c>
      <c r="F41" s="56" t="s">
        <v>17</v>
      </c>
      <c r="G41" s="56" t="s">
        <v>18</v>
      </c>
    </row>
    <row r="42" spans="1:7" ht="23.25" customHeight="1">
      <c r="A42" s="49">
        <v>2</v>
      </c>
      <c r="B42" s="26"/>
      <c r="C42" s="26" t="s">
        <v>58</v>
      </c>
      <c r="D42" s="26"/>
      <c r="E42" s="50">
        <v>35</v>
      </c>
      <c r="F42" s="50">
        <f>IF(E42&gt;0,A42*E42,"")</f>
        <v>70</v>
      </c>
      <c r="G42" s="50">
        <f>IF(E42&gt;0,F42*19.6%+F42,"")</f>
        <v>83.72</v>
      </c>
    </row>
    <row r="43" spans="1:7" ht="23.25" customHeight="1">
      <c r="A43" s="49">
        <v>16</v>
      </c>
      <c r="B43" s="26"/>
      <c r="C43" s="26" t="s">
        <v>59</v>
      </c>
      <c r="D43" s="26"/>
      <c r="E43" s="50">
        <v>35</v>
      </c>
      <c r="F43" s="50">
        <f t="shared" ref="F43:F44" si="0">IF(E43&gt;0,A43*E43,"")</f>
        <v>560</v>
      </c>
      <c r="G43" s="50">
        <f t="shared" ref="G43:G44" si="1">IF(E43&gt;0,F43*19.6%+F43,"")</f>
        <v>669.76</v>
      </c>
    </row>
    <row r="44" spans="1:7" ht="23.25" customHeight="1">
      <c r="A44" s="49"/>
      <c r="B44" s="26"/>
      <c r="C44" s="26"/>
      <c r="D44" s="26"/>
      <c r="E44" s="50"/>
      <c r="F44" s="50" t="str">
        <f t="shared" si="0"/>
        <v/>
      </c>
      <c r="G44" s="50" t="str">
        <f t="shared" si="1"/>
        <v/>
      </c>
    </row>
    <row r="45" spans="1:7" ht="9" customHeight="1">
      <c r="A45" s="20"/>
      <c r="B45" s="37"/>
      <c r="C45" s="37"/>
      <c r="D45" s="37"/>
      <c r="E45" s="21"/>
      <c r="F45" s="21"/>
      <c r="G45" s="22"/>
    </row>
    <row r="46" spans="1:7" ht="19.5" customHeight="1">
      <c r="A46" s="23"/>
      <c r="B46" s="23"/>
      <c r="C46" s="23"/>
      <c r="D46" s="23"/>
      <c r="E46" s="9"/>
      <c r="F46" s="43" t="s">
        <v>6</v>
      </c>
      <c r="G46" s="9">
        <f>SUM(F23:F39)+SUM(F42:F44)</f>
        <v>880.52819999999997</v>
      </c>
    </row>
    <row r="47" spans="1:7" ht="19.5" customHeight="1">
      <c r="A47" s="23"/>
      <c r="B47" s="23"/>
      <c r="C47" s="23"/>
      <c r="D47" s="23"/>
      <c r="E47" s="9"/>
      <c r="F47" s="42" t="s">
        <v>3</v>
      </c>
      <c r="G47" s="9">
        <f>G46*19.6%</f>
        <v>172.58352719999999</v>
      </c>
    </row>
    <row r="48" spans="1:7" ht="24.75" customHeight="1">
      <c r="A48" s="23"/>
      <c r="B48" s="23"/>
      <c r="C48" s="23"/>
      <c r="D48" s="23"/>
      <c r="E48" s="9"/>
      <c r="F48" s="43" t="s">
        <v>7</v>
      </c>
      <c r="G48" s="9">
        <f>SUM(G23:G39)+SUM(G42:G44)</f>
        <v>1053.1117272000001</v>
      </c>
    </row>
    <row r="49" spans="1:7" ht="19.5" customHeight="1">
      <c r="A49" s="23"/>
      <c r="B49" s="23"/>
      <c r="C49" s="23"/>
      <c r="D49" s="23"/>
      <c r="E49" s="9"/>
      <c r="F49" s="9"/>
      <c r="G49" s="9"/>
    </row>
    <row r="50" spans="1:7" ht="19.5" customHeight="1">
      <c r="A50" s="3"/>
      <c r="B50" s="3"/>
      <c r="C50" s="3"/>
      <c r="D50" s="3"/>
      <c r="E50" s="4"/>
      <c r="F50" s="4"/>
      <c r="G50" s="4"/>
    </row>
    <row r="51" spans="1:7" ht="19.5" customHeight="1">
      <c r="A51" s="38" t="s">
        <v>14</v>
      </c>
      <c r="B51" s="38"/>
      <c r="C51" s="38"/>
      <c r="D51" s="38"/>
      <c r="E51" s="38"/>
      <c r="F51" s="38"/>
      <c r="G51" s="38"/>
    </row>
    <row r="52" spans="1:7" ht="23.25" customHeight="1">
      <c r="A52" s="38"/>
      <c r="B52" s="38"/>
      <c r="C52" s="38"/>
      <c r="D52" s="38"/>
      <c r="E52" s="38"/>
      <c r="F52" s="38"/>
      <c r="G52" s="38"/>
    </row>
    <row r="53" spans="1:7" ht="23.25" customHeight="1">
      <c r="A53" s="38"/>
      <c r="B53" s="38"/>
      <c r="C53" s="38"/>
      <c r="D53" s="38"/>
      <c r="E53" s="38"/>
      <c r="F53" s="38"/>
      <c r="G53" s="38"/>
    </row>
    <row r="54" spans="1:7" ht="23.25" customHeight="1">
      <c r="A54" s="38"/>
      <c r="B54" s="38"/>
      <c r="C54" s="38"/>
      <c r="D54" s="38"/>
      <c r="E54" s="38"/>
      <c r="F54" s="38"/>
      <c r="G54" s="38"/>
    </row>
    <row r="55" spans="1:7" ht="23.25" customHeight="1">
      <c r="A55" s="38"/>
      <c r="B55" s="38"/>
      <c r="C55" s="38"/>
      <c r="D55" s="38"/>
      <c r="E55" s="38"/>
      <c r="F55" s="38"/>
      <c r="G55" s="38"/>
    </row>
    <row r="56" spans="1:7" ht="23.25" customHeight="1">
      <c r="A56" s="38"/>
      <c r="B56" s="38"/>
      <c r="C56" s="38"/>
      <c r="D56" s="38"/>
      <c r="E56" s="38"/>
      <c r="F56" s="38"/>
      <c r="G56" s="38"/>
    </row>
    <row r="57" spans="1:7" ht="23.25" customHeight="1">
      <c r="A57" s="5"/>
      <c r="B57" s="5"/>
      <c r="C57" s="5"/>
      <c r="D57" s="5"/>
      <c r="E57" s="5"/>
      <c r="F57" s="5"/>
      <c r="G57" s="5"/>
    </row>
    <row r="58" spans="1:7" ht="23.25" customHeight="1">
      <c r="A58" s="5"/>
      <c r="B58" s="5"/>
      <c r="C58" s="5"/>
      <c r="D58" s="5"/>
      <c r="E58" s="5"/>
      <c r="F58" s="5"/>
      <c r="G58" s="5"/>
    </row>
    <row r="59" spans="1:7" ht="23.25" customHeight="1">
      <c r="A59" s="5"/>
      <c r="B59" s="5"/>
      <c r="C59" s="5"/>
      <c r="D59" s="5"/>
      <c r="E59" s="5"/>
      <c r="F59" s="5"/>
      <c r="G59" s="5"/>
    </row>
    <row r="60" spans="1:7" ht="23.25" customHeight="1">
      <c r="A60" s="5"/>
      <c r="B60" s="5"/>
      <c r="C60" s="5"/>
      <c r="D60" s="5"/>
      <c r="E60" s="5"/>
      <c r="F60" s="5"/>
      <c r="G60" s="5"/>
    </row>
    <row r="61" spans="1:7" ht="23.25" customHeight="1">
      <c r="A61" s="5"/>
      <c r="B61" s="5"/>
      <c r="C61" s="5"/>
      <c r="D61" s="5"/>
      <c r="E61" s="5"/>
      <c r="F61" s="5"/>
      <c r="G61" s="5"/>
    </row>
    <row r="62" spans="1:7" ht="23.25" customHeight="1" thickBot="1">
      <c r="A62" s="5"/>
      <c r="B62" s="5"/>
      <c r="C62" s="5"/>
      <c r="D62" s="5"/>
      <c r="E62" s="5"/>
      <c r="F62" s="5"/>
      <c r="G62" s="5"/>
    </row>
    <row r="63" spans="1:7" ht="23.25" customHeight="1">
      <c r="A63" s="39" t="s">
        <v>11</v>
      </c>
      <c r="B63" s="40"/>
      <c r="C63" s="40"/>
      <c r="D63" s="40"/>
      <c r="E63" s="40"/>
      <c r="F63" s="40"/>
      <c r="G63" s="40"/>
    </row>
    <row r="64" spans="1:7" ht="23.25" customHeight="1">
      <c r="A64" s="41"/>
      <c r="B64" s="41"/>
      <c r="C64" s="41"/>
      <c r="D64" s="41"/>
      <c r="E64" s="41"/>
      <c r="F64" s="41"/>
      <c r="G64" s="41"/>
    </row>
    <row r="65" spans="1:7" ht="23.25" customHeight="1">
      <c r="A65" s="41"/>
      <c r="B65" s="41"/>
      <c r="C65" s="41"/>
      <c r="D65" s="41"/>
      <c r="E65" s="41"/>
      <c r="F65" s="41"/>
      <c r="G65" s="41"/>
    </row>
  </sheetData>
  <mergeCells count="43">
    <mergeCell ref="B39:D39"/>
    <mergeCell ref="B34:D34"/>
    <mergeCell ref="B35:D35"/>
    <mergeCell ref="B36:D36"/>
    <mergeCell ref="B37:D37"/>
    <mergeCell ref="B38:D38"/>
    <mergeCell ref="B31:D31"/>
    <mergeCell ref="B45:D45"/>
    <mergeCell ref="A51:G56"/>
    <mergeCell ref="A63:G65"/>
    <mergeCell ref="B25:D25"/>
    <mergeCell ref="B26:D26"/>
    <mergeCell ref="B27:D27"/>
    <mergeCell ref="B28:D28"/>
    <mergeCell ref="B29:D29"/>
    <mergeCell ref="B30:D30"/>
    <mergeCell ref="A40:G40"/>
    <mergeCell ref="B41:C41"/>
    <mergeCell ref="B32:D32"/>
    <mergeCell ref="B33:D33"/>
    <mergeCell ref="B23:D23"/>
    <mergeCell ref="B24:D24"/>
    <mergeCell ref="A14:B14"/>
    <mergeCell ref="C14:D14"/>
    <mergeCell ref="A21:A22"/>
    <mergeCell ref="B21:C22"/>
    <mergeCell ref="E21:E22"/>
    <mergeCell ref="F21:F22"/>
    <mergeCell ref="G21:G22"/>
    <mergeCell ref="A10:B10"/>
    <mergeCell ref="C10:D10"/>
    <mergeCell ref="A11:B11"/>
    <mergeCell ref="C11:D11"/>
    <mergeCell ref="A12:B12"/>
    <mergeCell ref="A13:B13"/>
    <mergeCell ref="C13:D13"/>
    <mergeCell ref="A8:B8"/>
    <mergeCell ref="C8:D8"/>
    <mergeCell ref="A9:B9"/>
    <mergeCell ref="C9:D9"/>
    <mergeCell ref="A1:D2"/>
    <mergeCell ref="A7:B7"/>
    <mergeCell ref="C7:D7"/>
  </mergeCells>
  <conditionalFormatting sqref="A63 A51">
    <cfRule type="cellIs" dxfId="0" priority="2" stopIfTrue="1" operator="equal">
      <formula>#REF!</formula>
    </cfRule>
  </conditionalFormatting>
  <pageMargins left="0.53" right="0.4" top="0.75" bottom="0.75" header="0.3" footer="0.3"/>
  <pageSetup paperSize="9" scale="5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D19" sqref="D19"/>
    </sheetView>
  </sheetViews>
  <sheetFormatPr baseColWidth="10" defaultRowHeight="15"/>
  <cols>
    <col min="5" max="5" width="24" customWidth="1"/>
    <col min="6" max="6" width="52.140625" customWidth="1"/>
    <col min="7" max="7" width="14.85546875" customWidth="1"/>
    <col min="8" max="8" width="15.42578125" customWidth="1"/>
    <col min="9" max="9" width="15.85546875" customWidth="1"/>
  </cols>
  <sheetData>
    <row r="1" spans="1:10" ht="46.5">
      <c r="F1" s="48" t="s">
        <v>19</v>
      </c>
      <c r="H1" s="44"/>
      <c r="I1" s="45"/>
      <c r="J1" s="45"/>
    </row>
    <row r="3" spans="1:10" ht="15.75" thickBot="1"/>
    <row r="4" spans="1:10" ht="18.75">
      <c r="A4" s="46" t="s">
        <v>20</v>
      </c>
      <c r="B4" s="47"/>
      <c r="D4" s="58" t="s">
        <v>15</v>
      </c>
      <c r="E4" s="59" t="s">
        <v>21</v>
      </c>
      <c r="F4" s="59" t="s">
        <v>10</v>
      </c>
      <c r="G4" s="60" t="s">
        <v>16</v>
      </c>
      <c r="H4" s="60" t="s">
        <v>23</v>
      </c>
      <c r="I4" s="61" t="s">
        <v>22</v>
      </c>
    </row>
    <row r="5" spans="1:10">
      <c r="D5" s="62">
        <v>2</v>
      </c>
      <c r="E5" s="57" t="s">
        <v>24</v>
      </c>
      <c r="F5" s="57" t="s">
        <v>25</v>
      </c>
      <c r="G5" s="57">
        <v>48.12</v>
      </c>
      <c r="H5" s="57">
        <v>0.2</v>
      </c>
      <c r="I5" s="63">
        <f>G5*H5+G5</f>
        <v>57.744</v>
      </c>
    </row>
    <row r="6" spans="1:10">
      <c r="D6" s="62"/>
      <c r="E6" s="57" t="s">
        <v>27</v>
      </c>
      <c r="F6" s="57" t="s">
        <v>26</v>
      </c>
      <c r="G6" s="57">
        <v>53.88</v>
      </c>
      <c r="H6" s="57">
        <v>0.2</v>
      </c>
      <c r="I6" s="63">
        <f>G6*H6+G6</f>
        <v>64.656000000000006</v>
      </c>
    </row>
    <row r="7" spans="1:10">
      <c r="D7" s="62"/>
      <c r="E7" s="57" t="s">
        <v>28</v>
      </c>
      <c r="F7" s="57" t="s">
        <v>29</v>
      </c>
      <c r="G7" s="57">
        <v>35.729999999999997</v>
      </c>
      <c r="H7" s="57">
        <v>0.2</v>
      </c>
      <c r="I7" s="63">
        <f t="shared" ref="I6:I12" si="0">G7*H7+G7</f>
        <v>42.875999999999998</v>
      </c>
    </row>
    <row r="8" spans="1:10">
      <c r="D8" s="62"/>
      <c r="E8" s="57" t="s">
        <v>30</v>
      </c>
      <c r="F8" s="57" t="s">
        <v>31</v>
      </c>
      <c r="G8" s="57">
        <v>7.33</v>
      </c>
      <c r="H8" s="57">
        <v>0.2</v>
      </c>
      <c r="I8" s="63">
        <f t="shared" si="0"/>
        <v>8.7959999999999994</v>
      </c>
    </row>
    <row r="9" spans="1:10">
      <c r="D9" s="62">
        <v>1</v>
      </c>
      <c r="E9" s="57" t="s">
        <v>32</v>
      </c>
      <c r="F9" s="57" t="s">
        <v>33</v>
      </c>
      <c r="G9" s="57">
        <v>7.33</v>
      </c>
      <c r="H9" s="57">
        <v>0.2</v>
      </c>
      <c r="I9" s="63">
        <f t="shared" si="0"/>
        <v>8.7959999999999994</v>
      </c>
    </row>
    <row r="10" spans="1:10">
      <c r="D10" s="62"/>
      <c r="E10" s="57" t="s">
        <v>34</v>
      </c>
      <c r="F10" s="57" t="s">
        <v>35</v>
      </c>
      <c r="G10" s="57">
        <v>7.33</v>
      </c>
      <c r="H10" s="57">
        <v>0.2</v>
      </c>
      <c r="I10" s="63">
        <f t="shared" si="0"/>
        <v>8.7959999999999994</v>
      </c>
    </row>
    <row r="11" spans="1:10">
      <c r="D11" s="62">
        <v>8</v>
      </c>
      <c r="E11" s="57" t="s">
        <v>36</v>
      </c>
      <c r="F11" s="57" t="s">
        <v>37</v>
      </c>
      <c r="G11" s="57">
        <v>7.7</v>
      </c>
      <c r="H11" s="57">
        <v>0.2</v>
      </c>
      <c r="I11" s="63">
        <f t="shared" si="0"/>
        <v>9.24</v>
      </c>
    </row>
    <row r="12" spans="1:10">
      <c r="D12" s="62"/>
      <c r="E12" s="57" t="s">
        <v>38</v>
      </c>
      <c r="F12" s="57" t="s">
        <v>39</v>
      </c>
      <c r="G12" s="57">
        <v>51.72</v>
      </c>
      <c r="H12" s="57">
        <v>0.2</v>
      </c>
      <c r="I12" s="63">
        <f t="shared" si="0"/>
        <v>62.064</v>
      </c>
    </row>
    <row r="13" spans="1:10">
      <c r="D13" s="62"/>
      <c r="E13" s="57"/>
      <c r="F13" s="57"/>
      <c r="G13" s="57"/>
      <c r="H13" s="57"/>
      <c r="I13" s="63"/>
    </row>
    <row r="14" spans="1:10">
      <c r="D14" s="62"/>
      <c r="E14" s="57"/>
      <c r="F14" s="57"/>
      <c r="G14" s="57"/>
      <c r="H14" s="57"/>
      <c r="I14" s="63"/>
    </row>
    <row r="15" spans="1:10">
      <c r="D15" s="62"/>
      <c r="E15" s="57"/>
      <c r="F15" s="57"/>
      <c r="G15" s="57"/>
      <c r="H15" s="57"/>
      <c r="I15" s="63"/>
    </row>
    <row r="16" spans="1:10">
      <c r="D16" s="62"/>
      <c r="E16" s="57"/>
      <c r="F16" s="57"/>
      <c r="G16" s="57"/>
      <c r="H16" s="57"/>
      <c r="I16" s="63"/>
    </row>
    <row r="17" spans="1:9">
      <c r="D17" s="62"/>
      <c r="E17" s="57"/>
      <c r="F17" s="57"/>
      <c r="G17" s="57"/>
      <c r="H17" s="57"/>
      <c r="I17" s="63"/>
    </row>
    <row r="18" spans="1:9" ht="18.75">
      <c r="A18" s="46" t="s">
        <v>40</v>
      </c>
      <c r="B18" s="47"/>
      <c r="D18" s="62">
        <v>2</v>
      </c>
      <c r="E18" s="57" t="s">
        <v>41</v>
      </c>
      <c r="F18" s="57" t="s">
        <v>42</v>
      </c>
      <c r="G18" s="57">
        <v>2.97</v>
      </c>
      <c r="H18" s="57">
        <v>0.23</v>
      </c>
      <c r="I18" s="63">
        <f t="shared" ref="I18:I25" si="1">G18*H18+G18</f>
        <v>3.6531000000000002</v>
      </c>
    </row>
    <row r="19" spans="1:9">
      <c r="D19" s="62"/>
      <c r="E19" s="57" t="s">
        <v>43</v>
      </c>
      <c r="F19" s="57" t="s">
        <v>44</v>
      </c>
      <c r="G19" s="57">
        <v>2.88</v>
      </c>
      <c r="H19" s="57">
        <v>0.23</v>
      </c>
      <c r="I19" s="63">
        <f t="shared" si="1"/>
        <v>3.5423999999999998</v>
      </c>
    </row>
    <row r="20" spans="1:9">
      <c r="D20" s="62">
        <v>5</v>
      </c>
      <c r="E20" s="57" t="s">
        <v>45</v>
      </c>
      <c r="F20" s="57" t="s">
        <v>46</v>
      </c>
      <c r="G20" s="57">
        <v>7.32</v>
      </c>
      <c r="H20" s="57">
        <v>0.23</v>
      </c>
      <c r="I20" s="63">
        <f t="shared" si="1"/>
        <v>9.0036000000000005</v>
      </c>
    </row>
    <row r="21" spans="1:9">
      <c r="D21" s="62"/>
      <c r="E21" s="57" t="s">
        <v>47</v>
      </c>
      <c r="F21" s="57" t="s">
        <v>48</v>
      </c>
      <c r="G21" s="57">
        <v>5.05</v>
      </c>
      <c r="H21" s="57">
        <v>0.23</v>
      </c>
      <c r="I21" s="63">
        <f t="shared" si="1"/>
        <v>6.2115</v>
      </c>
    </row>
    <row r="22" spans="1:9">
      <c r="D22" s="62"/>
      <c r="E22" s="57" t="s">
        <v>49</v>
      </c>
      <c r="F22" s="57" t="s">
        <v>50</v>
      </c>
      <c r="G22" s="57">
        <v>5.82</v>
      </c>
      <c r="H22" s="57">
        <v>0.23</v>
      </c>
      <c r="I22" s="63">
        <f t="shared" si="1"/>
        <v>7.1586000000000007</v>
      </c>
    </row>
    <row r="23" spans="1:9">
      <c r="D23" s="62"/>
      <c r="E23" s="57" t="s">
        <v>51</v>
      </c>
      <c r="F23" s="57" t="s">
        <v>52</v>
      </c>
      <c r="G23" s="57">
        <v>7.79</v>
      </c>
      <c r="H23" s="57">
        <v>0.23</v>
      </c>
      <c r="I23" s="63">
        <f t="shared" si="1"/>
        <v>9.5816999999999997</v>
      </c>
    </row>
    <row r="24" spans="1:9">
      <c r="D24" s="62"/>
      <c r="E24" s="57" t="s">
        <v>53</v>
      </c>
      <c r="F24" s="57" t="s">
        <v>54</v>
      </c>
      <c r="G24" s="57">
        <v>0.91</v>
      </c>
      <c r="H24" s="57">
        <v>0.23</v>
      </c>
      <c r="I24" s="63">
        <f t="shared" si="1"/>
        <v>1.1193</v>
      </c>
    </row>
    <row r="25" spans="1:9" ht="15.75" thickBot="1">
      <c r="D25" s="64"/>
      <c r="E25" s="65" t="s">
        <v>56</v>
      </c>
      <c r="F25" s="65" t="s">
        <v>55</v>
      </c>
      <c r="G25" s="65">
        <v>1.93</v>
      </c>
      <c r="H25" s="65">
        <v>0.23</v>
      </c>
      <c r="I25" s="66">
        <f t="shared" si="1"/>
        <v>2.3738999999999999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Base de données</vt:lpstr>
      <vt:lpstr>Devis!Zone_d_impression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Jérôme</cp:lastModifiedBy>
  <cp:lastPrinted>2013-04-25T20:22:25Z</cp:lastPrinted>
  <dcterms:created xsi:type="dcterms:W3CDTF">2013-02-21T12:37:54Z</dcterms:created>
  <dcterms:modified xsi:type="dcterms:W3CDTF">2013-09-13T12:34:06Z</dcterms:modified>
</cp:coreProperties>
</file>