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 defaultThemeVersion="124226"/>
  <bookViews>
    <workbookView xWindow="480" yWindow="330" windowWidth="19440" windowHeight="10230" tabRatio="601"/>
  </bookViews>
  <sheets>
    <sheet name="Avril" sheetId="9" r:id="rId1"/>
    <sheet name="Mai" sheetId="10" r:id="rId2"/>
    <sheet name="Juin" sheetId="11" r:id="rId3"/>
    <sheet name="Juillet" sheetId="12" r:id="rId4"/>
    <sheet name="Récapitulatif" sheetId="22" r:id="rId5"/>
    <sheet name="Données" sheetId="6" r:id="rId6"/>
  </sheets>
  <definedNames>
    <definedName name="horaireseffectue">Données!$A$25:$A$43</definedName>
    <definedName name="horairesprevu">Données!$A$3:$A$18</definedName>
  </definedNames>
  <calcPr calcId="125725"/>
</workbook>
</file>

<file path=xl/calcChain.xml><?xml version="1.0" encoding="utf-8"?>
<calcChain xmlns="http://schemas.openxmlformats.org/spreadsheetml/2006/main">
  <c r="L3" i="6"/>
  <c r="W26" i="9"/>
  <c r="W33"/>
  <c r="W32"/>
  <c r="W31"/>
  <c r="W30"/>
  <c r="W29"/>
  <c r="W28"/>
  <c r="W27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3"/>
  <c r="K3" l="1"/>
  <c r="L4" i="6" l="1"/>
  <c r="L5"/>
  <c r="L6"/>
  <c r="L7"/>
  <c r="L8"/>
  <c r="L9"/>
  <c r="L10"/>
  <c r="L11"/>
  <c r="L12"/>
  <c r="L13"/>
  <c r="L14"/>
  <c r="Q4" i="12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"/>
  <c r="Q4" i="11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"/>
  <c r="Q5" i="10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"/>
  <c r="Q4" i="9"/>
  <c r="Q5"/>
  <c r="Q11"/>
  <c r="Q12"/>
  <c r="Q16"/>
  <c r="Q17"/>
  <c r="Q18"/>
  <c r="Q19"/>
  <c r="Q25"/>
  <c r="Q27"/>
  <c r="Q32"/>
  <c r="Q33"/>
  <c r="M3" i="10"/>
  <c r="M4"/>
  <c r="N3"/>
  <c r="N4"/>
  <c r="N33"/>
  <c r="M33"/>
  <c r="M3" i="9"/>
  <c r="M4"/>
  <c r="N3"/>
  <c r="N4"/>
  <c r="M33"/>
  <c r="N33"/>
  <c r="V4" i="12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S4" i="11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S4" i="10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"/>
  <c r="S3" i="9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V4" i="11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V4" i="10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V3" i="9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4" i="10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/>
  <c r="V4" i="9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O28"/>
  <c r="I20" i="22"/>
  <c r="H20"/>
  <c r="G20"/>
  <c r="E20"/>
  <c r="B20"/>
  <c r="Q39" i="9"/>
  <c r="U4" i="12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U4" i="11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U4" i="10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U4" i="9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Q42"/>
  <c r="Q41"/>
  <c r="Q40"/>
  <c r="Q38"/>
  <c r="L15" i="6" l="1"/>
  <c r="K44" i="12"/>
  <c r="K44" i="11"/>
  <c r="K44" i="10"/>
  <c r="K44" i="9"/>
  <c r="M44" s="1"/>
  <c r="E51" i="12"/>
  <c r="E51" i="9"/>
  <c r="Q3" i="22"/>
  <c r="E51" i="11"/>
  <c r="E51" i="10"/>
  <c r="O14" i="22"/>
  <c r="P14"/>
  <c r="O13"/>
  <c r="P13"/>
  <c r="O12"/>
  <c r="P12"/>
  <c r="O11"/>
  <c r="P11"/>
  <c r="O10"/>
  <c r="P10"/>
  <c r="O9"/>
  <c r="P9"/>
  <c r="T4" i="12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T4" i="11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T4" i="10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O8" i="22"/>
  <c r="P8"/>
  <c r="T4" i="9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P3"/>
  <c r="O7" i="22"/>
  <c r="P7"/>
  <c r="E49" i="12"/>
  <c r="O6" i="22" s="1"/>
  <c r="E48" i="12"/>
  <c r="P6" i="22" s="1"/>
  <c r="E49" i="11"/>
  <c r="O5" i="22" s="1"/>
  <c r="E48" i="11"/>
  <c r="P5" i="22" s="1"/>
  <c r="E49" i="10"/>
  <c r="O4" i="22" s="1"/>
  <c r="E48" i="10"/>
  <c r="P4" i="22" s="1"/>
  <c r="M44" i="10" l="1"/>
  <c r="M44" i="11" s="1"/>
  <c r="M44" i="12" s="1"/>
  <c r="Q11" i="22"/>
  <c r="Q4"/>
  <c r="Q5"/>
  <c r="G51" i="9"/>
  <c r="Q8" i="22"/>
  <c r="Q6"/>
  <c r="Q7"/>
  <c r="Q9"/>
  <c r="Q10"/>
  <c r="Q12"/>
  <c r="Q13"/>
  <c r="Q14"/>
  <c r="N14"/>
  <c r="G51" i="10"/>
  <c r="G51" i="11" s="1"/>
  <c r="G51" i="12" s="1"/>
  <c r="E50" i="11"/>
  <c r="N5" i="22" s="1"/>
  <c r="N13"/>
  <c r="E50" i="12"/>
  <c r="N6" i="22" s="1"/>
  <c r="E50" i="10"/>
  <c r="N4" i="22" s="1"/>
  <c r="N8"/>
  <c r="E50" i="9"/>
  <c r="N12" i="22"/>
  <c r="N11"/>
  <c r="N10"/>
  <c r="N9"/>
  <c r="N7"/>
  <c r="I11"/>
  <c r="H10"/>
  <c r="H3" i="9"/>
  <c r="Q34" i="12"/>
  <c r="R33"/>
  <c r="P33"/>
  <c r="O33"/>
  <c r="N33"/>
  <c r="M33"/>
  <c r="L33"/>
  <c r="K33"/>
  <c r="I33"/>
  <c r="H33"/>
  <c r="R32"/>
  <c r="P32"/>
  <c r="O32"/>
  <c r="N32"/>
  <c r="M32"/>
  <c r="L32"/>
  <c r="K32"/>
  <c r="I32"/>
  <c r="H32"/>
  <c r="R31"/>
  <c r="P31"/>
  <c r="O31"/>
  <c r="N31"/>
  <c r="M31"/>
  <c r="L31"/>
  <c r="K31"/>
  <c r="I31"/>
  <c r="H31"/>
  <c r="R30"/>
  <c r="P30"/>
  <c r="O30"/>
  <c r="N30"/>
  <c r="M30"/>
  <c r="L30"/>
  <c r="K30"/>
  <c r="I30"/>
  <c r="H30"/>
  <c r="R29"/>
  <c r="P29"/>
  <c r="O29"/>
  <c r="N29"/>
  <c r="M29"/>
  <c r="L29"/>
  <c r="K29"/>
  <c r="I29"/>
  <c r="H29"/>
  <c r="R28"/>
  <c r="P28"/>
  <c r="O28"/>
  <c r="N28"/>
  <c r="M28"/>
  <c r="L28"/>
  <c r="K28"/>
  <c r="I28"/>
  <c r="H28"/>
  <c r="R27"/>
  <c r="P27"/>
  <c r="O27"/>
  <c r="N27"/>
  <c r="M27"/>
  <c r="L27"/>
  <c r="K27"/>
  <c r="I27"/>
  <c r="H27"/>
  <c r="R26"/>
  <c r="P26"/>
  <c r="O26"/>
  <c r="N26"/>
  <c r="M26"/>
  <c r="L26"/>
  <c r="K26"/>
  <c r="I26"/>
  <c r="H26"/>
  <c r="R25"/>
  <c r="P25"/>
  <c r="O25"/>
  <c r="N25"/>
  <c r="M25"/>
  <c r="L25"/>
  <c r="K25"/>
  <c r="I25"/>
  <c r="H25"/>
  <c r="R24"/>
  <c r="P24"/>
  <c r="O24"/>
  <c r="N24"/>
  <c r="M24"/>
  <c r="L24"/>
  <c r="K24"/>
  <c r="I24"/>
  <c r="H24"/>
  <c r="R23"/>
  <c r="P23"/>
  <c r="O23"/>
  <c r="N23"/>
  <c r="M23"/>
  <c r="L23"/>
  <c r="K23"/>
  <c r="I23"/>
  <c r="H23"/>
  <c r="R22"/>
  <c r="P22"/>
  <c r="O22"/>
  <c r="N22"/>
  <c r="M22"/>
  <c r="L22"/>
  <c r="K22"/>
  <c r="I22"/>
  <c r="H22"/>
  <c r="R21"/>
  <c r="P21"/>
  <c r="O21"/>
  <c r="N21"/>
  <c r="M21"/>
  <c r="L21"/>
  <c r="K21"/>
  <c r="I21"/>
  <c r="H21"/>
  <c r="R20"/>
  <c r="P20"/>
  <c r="O20"/>
  <c r="N20"/>
  <c r="M20"/>
  <c r="L20"/>
  <c r="K20"/>
  <c r="I20"/>
  <c r="H20"/>
  <c r="R19"/>
  <c r="P19"/>
  <c r="O19"/>
  <c r="N19"/>
  <c r="M19"/>
  <c r="L19"/>
  <c r="K19"/>
  <c r="I19"/>
  <c r="H19"/>
  <c r="R18"/>
  <c r="P18"/>
  <c r="O18"/>
  <c r="N18"/>
  <c r="M18"/>
  <c r="L18"/>
  <c r="K18"/>
  <c r="I18"/>
  <c r="H18"/>
  <c r="R17"/>
  <c r="P17"/>
  <c r="O17"/>
  <c r="N17"/>
  <c r="M17"/>
  <c r="L17"/>
  <c r="K17"/>
  <c r="I17"/>
  <c r="H17"/>
  <c r="R16"/>
  <c r="P16"/>
  <c r="O16"/>
  <c r="N16"/>
  <c r="M16"/>
  <c r="L16"/>
  <c r="K16"/>
  <c r="I16"/>
  <c r="H16"/>
  <c r="R15"/>
  <c r="P15"/>
  <c r="O15"/>
  <c r="N15"/>
  <c r="M15"/>
  <c r="L15"/>
  <c r="K15"/>
  <c r="I15"/>
  <c r="H15"/>
  <c r="R14"/>
  <c r="P14"/>
  <c r="O14"/>
  <c r="N14"/>
  <c r="M14"/>
  <c r="L14"/>
  <c r="K14"/>
  <c r="I14"/>
  <c r="H14"/>
  <c r="R13"/>
  <c r="P13"/>
  <c r="O13"/>
  <c r="N13"/>
  <c r="M13"/>
  <c r="L13"/>
  <c r="K13"/>
  <c r="I13"/>
  <c r="H13"/>
  <c r="R12"/>
  <c r="P12"/>
  <c r="O12"/>
  <c r="N12"/>
  <c r="M12"/>
  <c r="L12"/>
  <c r="K12"/>
  <c r="I12"/>
  <c r="H12"/>
  <c r="R11"/>
  <c r="P11"/>
  <c r="O11"/>
  <c r="N11"/>
  <c r="M11"/>
  <c r="L11"/>
  <c r="K11"/>
  <c r="I11"/>
  <c r="H11"/>
  <c r="R10"/>
  <c r="P10"/>
  <c r="O10"/>
  <c r="N10"/>
  <c r="M10"/>
  <c r="L10"/>
  <c r="K10"/>
  <c r="I10"/>
  <c r="H10"/>
  <c r="R9"/>
  <c r="P9"/>
  <c r="O9"/>
  <c r="N9"/>
  <c r="M9"/>
  <c r="L9"/>
  <c r="K9"/>
  <c r="I9"/>
  <c r="H9"/>
  <c r="R8"/>
  <c r="P8"/>
  <c r="O8"/>
  <c r="N8"/>
  <c r="M8"/>
  <c r="L8"/>
  <c r="K8"/>
  <c r="I8"/>
  <c r="H8"/>
  <c r="R7"/>
  <c r="P7"/>
  <c r="O7"/>
  <c r="N7"/>
  <c r="M7"/>
  <c r="L7"/>
  <c r="K7"/>
  <c r="I7"/>
  <c r="H7"/>
  <c r="R6"/>
  <c r="P6"/>
  <c r="O6"/>
  <c r="N6"/>
  <c r="M6"/>
  <c r="L6"/>
  <c r="K6"/>
  <c r="I6"/>
  <c r="H6"/>
  <c r="R5"/>
  <c r="P5"/>
  <c r="O5"/>
  <c r="N5"/>
  <c r="M5"/>
  <c r="L5"/>
  <c r="K5"/>
  <c r="I5"/>
  <c r="H5"/>
  <c r="R4"/>
  <c r="P4"/>
  <c r="O4"/>
  <c r="N4"/>
  <c r="M4"/>
  <c r="L4"/>
  <c r="K4"/>
  <c r="I4"/>
  <c r="H4"/>
  <c r="R3"/>
  <c r="P3"/>
  <c r="O3"/>
  <c r="N3"/>
  <c r="M3"/>
  <c r="L3"/>
  <c r="K3"/>
  <c r="I3"/>
  <c r="H3"/>
  <c r="N33" i="11"/>
  <c r="N3"/>
  <c r="N4"/>
  <c r="M33"/>
  <c r="M3"/>
  <c r="M4"/>
  <c r="I4" i="9"/>
  <c r="I5"/>
  <c r="I6"/>
  <c r="Q6" s="1"/>
  <c r="I7"/>
  <c r="Q7" s="1"/>
  <c r="I8"/>
  <c r="Q8" s="1"/>
  <c r="I9"/>
  <c r="Q9" s="1"/>
  <c r="I10"/>
  <c r="Q10" s="1"/>
  <c r="I11"/>
  <c r="I12"/>
  <c r="I13"/>
  <c r="Q13" s="1"/>
  <c r="I14"/>
  <c r="Q14" s="1"/>
  <c r="I15"/>
  <c r="Q15" s="1"/>
  <c r="I16"/>
  <c r="I17"/>
  <c r="I18"/>
  <c r="I19"/>
  <c r="I20"/>
  <c r="Q20" s="1"/>
  <c r="I21"/>
  <c r="Q21" s="1"/>
  <c r="I22"/>
  <c r="Q22" s="1"/>
  <c r="I23"/>
  <c r="Q23" s="1"/>
  <c r="I24"/>
  <c r="Q24" s="1"/>
  <c r="I25"/>
  <c r="I26"/>
  <c r="Q26" s="1"/>
  <c r="I27"/>
  <c r="I28"/>
  <c r="Q28" s="1"/>
  <c r="I29"/>
  <c r="Q29" s="1"/>
  <c r="I30"/>
  <c r="Q30" s="1"/>
  <c r="I31"/>
  <c r="Q31" s="1"/>
  <c r="I32"/>
  <c r="I33"/>
  <c r="I4" i="10"/>
  <c r="Q4" s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Q33" s="1"/>
  <c r="I4" i="1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L4" i="10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L4" i="9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Q34" i="11"/>
  <c r="R33"/>
  <c r="P33"/>
  <c r="O33"/>
  <c r="K33"/>
  <c r="H33"/>
  <c r="R32"/>
  <c r="P32"/>
  <c r="O32"/>
  <c r="N32"/>
  <c r="M32"/>
  <c r="K32"/>
  <c r="H32"/>
  <c r="R31"/>
  <c r="P31"/>
  <c r="O31"/>
  <c r="N31"/>
  <c r="M31"/>
  <c r="K31"/>
  <c r="H31"/>
  <c r="R30"/>
  <c r="P30"/>
  <c r="O30"/>
  <c r="N30"/>
  <c r="M30"/>
  <c r="K30"/>
  <c r="H30"/>
  <c r="R29"/>
  <c r="P29"/>
  <c r="O29"/>
  <c r="N29"/>
  <c r="M29"/>
  <c r="K29"/>
  <c r="H29"/>
  <c r="R28"/>
  <c r="P28"/>
  <c r="O28"/>
  <c r="N28"/>
  <c r="M28"/>
  <c r="K28"/>
  <c r="H28"/>
  <c r="R27"/>
  <c r="P27"/>
  <c r="O27"/>
  <c r="N27"/>
  <c r="M27"/>
  <c r="K27"/>
  <c r="H27"/>
  <c r="R26"/>
  <c r="P26"/>
  <c r="O26"/>
  <c r="N26"/>
  <c r="M26"/>
  <c r="K26"/>
  <c r="H26"/>
  <c r="R25"/>
  <c r="P25"/>
  <c r="O25"/>
  <c r="N25"/>
  <c r="M25"/>
  <c r="K25"/>
  <c r="H25"/>
  <c r="R24"/>
  <c r="P24"/>
  <c r="O24"/>
  <c r="N24"/>
  <c r="M24"/>
  <c r="K24"/>
  <c r="H24"/>
  <c r="R23"/>
  <c r="P23"/>
  <c r="O23"/>
  <c r="N23"/>
  <c r="M23"/>
  <c r="K23"/>
  <c r="H23"/>
  <c r="R22"/>
  <c r="P22"/>
  <c r="O22"/>
  <c r="N22"/>
  <c r="M22"/>
  <c r="K22"/>
  <c r="H22"/>
  <c r="R21"/>
  <c r="P21"/>
  <c r="O21"/>
  <c r="N21"/>
  <c r="M21"/>
  <c r="K21"/>
  <c r="H21"/>
  <c r="R20"/>
  <c r="P20"/>
  <c r="O20"/>
  <c r="N20"/>
  <c r="M20"/>
  <c r="K20"/>
  <c r="H20"/>
  <c r="R19"/>
  <c r="P19"/>
  <c r="O19"/>
  <c r="N19"/>
  <c r="M19"/>
  <c r="K19"/>
  <c r="H19"/>
  <c r="R18"/>
  <c r="P18"/>
  <c r="O18"/>
  <c r="N18"/>
  <c r="M18"/>
  <c r="K18"/>
  <c r="H18"/>
  <c r="R17"/>
  <c r="P17"/>
  <c r="O17"/>
  <c r="N17"/>
  <c r="M17"/>
  <c r="K17"/>
  <c r="H17"/>
  <c r="R16"/>
  <c r="P16"/>
  <c r="O16"/>
  <c r="N16"/>
  <c r="M16"/>
  <c r="K16"/>
  <c r="H16"/>
  <c r="R15"/>
  <c r="P15"/>
  <c r="O15"/>
  <c r="N15"/>
  <c r="M15"/>
  <c r="K15"/>
  <c r="H15"/>
  <c r="R14"/>
  <c r="P14"/>
  <c r="O14"/>
  <c r="N14"/>
  <c r="M14"/>
  <c r="K14"/>
  <c r="H14"/>
  <c r="R13"/>
  <c r="P13"/>
  <c r="O13"/>
  <c r="N13"/>
  <c r="M13"/>
  <c r="K13"/>
  <c r="H13"/>
  <c r="R12"/>
  <c r="P12"/>
  <c r="O12"/>
  <c r="N12"/>
  <c r="M12"/>
  <c r="K12"/>
  <c r="H12"/>
  <c r="R11"/>
  <c r="P11"/>
  <c r="O11"/>
  <c r="N11"/>
  <c r="M11"/>
  <c r="K11"/>
  <c r="H11"/>
  <c r="R10"/>
  <c r="P10"/>
  <c r="O10"/>
  <c r="N10"/>
  <c r="M10"/>
  <c r="K10"/>
  <c r="H10"/>
  <c r="R9"/>
  <c r="P9"/>
  <c r="O9"/>
  <c r="N9"/>
  <c r="M9"/>
  <c r="K9"/>
  <c r="H9"/>
  <c r="R8"/>
  <c r="P8"/>
  <c r="O8"/>
  <c r="N8"/>
  <c r="M8"/>
  <c r="K8"/>
  <c r="H8"/>
  <c r="R7"/>
  <c r="P7"/>
  <c r="O7"/>
  <c r="N7"/>
  <c r="M7"/>
  <c r="K7"/>
  <c r="H7"/>
  <c r="R6"/>
  <c r="P6"/>
  <c r="O6"/>
  <c r="N6"/>
  <c r="M6"/>
  <c r="K6"/>
  <c r="H6"/>
  <c r="R5"/>
  <c r="P5"/>
  <c r="O5"/>
  <c r="N5"/>
  <c r="M5"/>
  <c r="K5"/>
  <c r="H5"/>
  <c r="R4"/>
  <c r="P4"/>
  <c r="O4"/>
  <c r="K4"/>
  <c r="H4"/>
  <c r="R3"/>
  <c r="P3"/>
  <c r="O3"/>
  <c r="K3"/>
  <c r="I3"/>
  <c r="H3"/>
  <c r="Q34" i="10"/>
  <c r="R33"/>
  <c r="P33"/>
  <c r="O33"/>
  <c r="K33"/>
  <c r="H33"/>
  <c r="R32"/>
  <c r="P32"/>
  <c r="O32"/>
  <c r="N32"/>
  <c r="M32"/>
  <c r="K32"/>
  <c r="H32"/>
  <c r="R31"/>
  <c r="P31"/>
  <c r="O31"/>
  <c r="N31"/>
  <c r="M31"/>
  <c r="K31"/>
  <c r="H31"/>
  <c r="R30"/>
  <c r="P30"/>
  <c r="O30"/>
  <c r="N30"/>
  <c r="M30"/>
  <c r="K30"/>
  <c r="H30"/>
  <c r="R29"/>
  <c r="P29"/>
  <c r="O29"/>
  <c r="N29"/>
  <c r="M29"/>
  <c r="K29"/>
  <c r="H29"/>
  <c r="R28"/>
  <c r="P28"/>
  <c r="O28"/>
  <c r="N28"/>
  <c r="M28"/>
  <c r="K28"/>
  <c r="H28"/>
  <c r="R27"/>
  <c r="P27"/>
  <c r="O27"/>
  <c r="N27"/>
  <c r="M27"/>
  <c r="K27"/>
  <c r="H27"/>
  <c r="R26"/>
  <c r="P26"/>
  <c r="O26"/>
  <c r="N26"/>
  <c r="M26"/>
  <c r="K26"/>
  <c r="H26"/>
  <c r="R25"/>
  <c r="P25"/>
  <c r="O25"/>
  <c r="N25"/>
  <c r="M25"/>
  <c r="K25"/>
  <c r="H25"/>
  <c r="R24"/>
  <c r="P24"/>
  <c r="O24"/>
  <c r="N24"/>
  <c r="M24"/>
  <c r="K24"/>
  <c r="H24"/>
  <c r="R23"/>
  <c r="P23"/>
  <c r="O23"/>
  <c r="N23"/>
  <c r="M23"/>
  <c r="K23"/>
  <c r="H23"/>
  <c r="R22"/>
  <c r="P22"/>
  <c r="O22"/>
  <c r="N22"/>
  <c r="M22"/>
  <c r="K22"/>
  <c r="H22"/>
  <c r="R21"/>
  <c r="P21"/>
  <c r="O21"/>
  <c r="N21"/>
  <c r="M21"/>
  <c r="K21"/>
  <c r="H21"/>
  <c r="R20"/>
  <c r="P20"/>
  <c r="O20"/>
  <c r="N20"/>
  <c r="M20"/>
  <c r="K20"/>
  <c r="H20"/>
  <c r="R19"/>
  <c r="P19"/>
  <c r="O19"/>
  <c r="N19"/>
  <c r="M19"/>
  <c r="K19"/>
  <c r="H19"/>
  <c r="R18"/>
  <c r="P18"/>
  <c r="O18"/>
  <c r="N18"/>
  <c r="M18"/>
  <c r="K18"/>
  <c r="H18"/>
  <c r="R17"/>
  <c r="P17"/>
  <c r="O17"/>
  <c r="N17"/>
  <c r="M17"/>
  <c r="K17"/>
  <c r="H17"/>
  <c r="R16"/>
  <c r="P16"/>
  <c r="O16"/>
  <c r="N16"/>
  <c r="M16"/>
  <c r="K16"/>
  <c r="H16"/>
  <c r="R15"/>
  <c r="P15"/>
  <c r="O15"/>
  <c r="N15"/>
  <c r="M15"/>
  <c r="K15"/>
  <c r="H15"/>
  <c r="R14"/>
  <c r="P14"/>
  <c r="O14"/>
  <c r="N14"/>
  <c r="M14"/>
  <c r="K14"/>
  <c r="H14"/>
  <c r="R13"/>
  <c r="P13"/>
  <c r="O13"/>
  <c r="N13"/>
  <c r="M13"/>
  <c r="K13"/>
  <c r="H13"/>
  <c r="R12"/>
  <c r="P12"/>
  <c r="O12"/>
  <c r="N12"/>
  <c r="M12"/>
  <c r="K12"/>
  <c r="H12"/>
  <c r="R11"/>
  <c r="P11"/>
  <c r="O11"/>
  <c r="N11"/>
  <c r="M11"/>
  <c r="K11"/>
  <c r="H11"/>
  <c r="R10"/>
  <c r="P10"/>
  <c r="O10"/>
  <c r="N10"/>
  <c r="M10"/>
  <c r="K10"/>
  <c r="H10"/>
  <c r="R9"/>
  <c r="P9"/>
  <c r="O9"/>
  <c r="N9"/>
  <c r="M9"/>
  <c r="K9"/>
  <c r="H9"/>
  <c r="R8"/>
  <c r="P8"/>
  <c r="O8"/>
  <c r="N8"/>
  <c r="M8"/>
  <c r="K8"/>
  <c r="H8"/>
  <c r="R7"/>
  <c r="P7"/>
  <c r="O7"/>
  <c r="N7"/>
  <c r="M7"/>
  <c r="K7"/>
  <c r="H7"/>
  <c r="R6"/>
  <c r="P6"/>
  <c r="O6"/>
  <c r="N6"/>
  <c r="M6"/>
  <c r="K6"/>
  <c r="H6"/>
  <c r="R5"/>
  <c r="P5"/>
  <c r="O5"/>
  <c r="N5"/>
  <c r="M5"/>
  <c r="K5"/>
  <c r="H5"/>
  <c r="R4"/>
  <c r="P4"/>
  <c r="O4"/>
  <c r="K4"/>
  <c r="H4"/>
  <c r="R3"/>
  <c r="P3"/>
  <c r="O3"/>
  <c r="K3"/>
  <c r="I3"/>
  <c r="H3"/>
  <c r="K4" i="9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E49"/>
  <c r="I3"/>
  <c r="Q3" s="1"/>
  <c r="E48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9"/>
  <c r="O30"/>
  <c r="O31"/>
  <c r="O32"/>
  <c r="O33"/>
  <c r="O3"/>
  <c r="Q34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E35" i="10" l="1"/>
  <c r="E35" i="12"/>
  <c r="E35" i="11"/>
  <c r="D14" i="22"/>
  <c r="F14"/>
  <c r="H14"/>
  <c r="K14"/>
  <c r="M14"/>
  <c r="C14"/>
  <c r="E14"/>
  <c r="G14"/>
  <c r="I14"/>
  <c r="D11"/>
  <c r="F11"/>
  <c r="H11"/>
  <c r="K11"/>
  <c r="M11"/>
  <c r="G10"/>
  <c r="I9"/>
  <c r="Q16"/>
  <c r="C10"/>
  <c r="E10"/>
  <c r="I10"/>
  <c r="D10"/>
  <c r="F10"/>
  <c r="K10"/>
  <c r="M10"/>
  <c r="G48" i="9"/>
  <c r="G48" i="10" s="1"/>
  <c r="G48" i="11" s="1"/>
  <c r="G48" i="12" s="1"/>
  <c r="P3" i="22"/>
  <c r="P16" s="1"/>
  <c r="G49" i="9"/>
  <c r="G49" i="10" s="1"/>
  <c r="G49" i="11" s="1"/>
  <c r="G49" i="12" s="1"/>
  <c r="O3" i="22"/>
  <c r="O16" s="1"/>
  <c r="G50" i="9"/>
  <c r="G50" i="10" s="1"/>
  <c r="G50" i="11" s="1"/>
  <c r="G50" i="12" s="1"/>
  <c r="N3" i="22"/>
  <c r="D13"/>
  <c r="F13"/>
  <c r="H13"/>
  <c r="K13"/>
  <c r="M13"/>
  <c r="C13"/>
  <c r="E13"/>
  <c r="G13"/>
  <c r="I13"/>
  <c r="N16"/>
  <c r="L14"/>
  <c r="L13"/>
  <c r="C12"/>
  <c r="E12"/>
  <c r="G12"/>
  <c r="I12"/>
  <c r="D12"/>
  <c r="F12"/>
  <c r="H12"/>
  <c r="K12"/>
  <c r="M12"/>
  <c r="L12"/>
  <c r="C11"/>
  <c r="E11"/>
  <c r="G11"/>
  <c r="L11"/>
  <c r="L10"/>
  <c r="D9"/>
  <c r="F9"/>
  <c r="H9"/>
  <c r="K9"/>
  <c r="M9"/>
  <c r="E9"/>
  <c r="G9"/>
  <c r="L9"/>
  <c r="C9"/>
  <c r="D7"/>
  <c r="F7"/>
  <c r="H7"/>
  <c r="K7"/>
  <c r="M7"/>
  <c r="I7"/>
  <c r="E43" i="12"/>
  <c r="I6" i="22" s="1"/>
  <c r="E37" i="12"/>
  <c r="E44"/>
  <c r="D6" i="22" s="1"/>
  <c r="E40" i="12"/>
  <c r="F6" i="22" s="1"/>
  <c r="E42" i="12"/>
  <c r="H6" i="22" s="1"/>
  <c r="E46" i="12"/>
  <c r="K6" i="22" s="1"/>
  <c r="E47" i="12"/>
  <c r="M6" i="22" s="1"/>
  <c r="E8"/>
  <c r="G8"/>
  <c r="I8"/>
  <c r="D8"/>
  <c r="F8"/>
  <c r="H8"/>
  <c r="K8"/>
  <c r="M8"/>
  <c r="C8"/>
  <c r="C7"/>
  <c r="E7"/>
  <c r="G7"/>
  <c r="E39" i="12"/>
  <c r="E6" i="22" s="1"/>
  <c r="E41" i="12"/>
  <c r="G6" i="22" s="1"/>
  <c r="E45" i="12"/>
  <c r="E52" s="1"/>
  <c r="L6" i="22"/>
  <c r="E38" i="12"/>
  <c r="C6" i="22" s="1"/>
  <c r="E44" i="11"/>
  <c r="D5" i="22" s="1"/>
  <c r="E41" i="11"/>
  <c r="G5" i="22" s="1"/>
  <c r="E45" i="11"/>
  <c r="E47"/>
  <c r="M5" i="22" s="1"/>
  <c r="E37" i="11"/>
  <c r="E39"/>
  <c r="E42"/>
  <c r="H5" i="22" s="1"/>
  <c r="E46" i="11"/>
  <c r="K5" i="22" s="1"/>
  <c r="E43" i="11"/>
  <c r="I5" i="22" s="1"/>
  <c r="E40" i="11"/>
  <c r="F5" i="22" s="1"/>
  <c r="E38" i="11"/>
  <c r="C5" i="22" s="1"/>
  <c r="E39" i="10"/>
  <c r="E42"/>
  <c r="H4" i="22" s="1"/>
  <c r="E46" i="10"/>
  <c r="K4" i="22" s="1"/>
  <c r="E44" i="10"/>
  <c r="D4" i="22" s="1"/>
  <c r="E41" i="10"/>
  <c r="G4" i="22" s="1"/>
  <c r="E45" i="10"/>
  <c r="E47"/>
  <c r="M4" i="22" s="1"/>
  <c r="E37" i="10"/>
  <c r="E43"/>
  <c r="I4" i="22" s="1"/>
  <c r="E40" i="10"/>
  <c r="F4" i="22" s="1"/>
  <c r="E40" i="9"/>
  <c r="E38" i="10"/>
  <c r="C4" i="22" s="1"/>
  <c r="E38" i="9"/>
  <c r="L5" i="22"/>
  <c r="L4"/>
  <c r="E39" i="9"/>
  <c r="E47"/>
  <c r="E43"/>
  <c r="E42"/>
  <c r="E45"/>
  <c r="E37"/>
  <c r="G37" s="1"/>
  <c r="E41"/>
  <c r="E46"/>
  <c r="E44"/>
  <c r="E35"/>
  <c r="E52" l="1"/>
  <c r="E53" s="1"/>
  <c r="E5" i="22"/>
  <c r="E4"/>
  <c r="I40" i="9"/>
  <c r="I40" i="10" s="1"/>
  <c r="I40" i="11" s="1"/>
  <c r="I40" i="12" s="1"/>
  <c r="E52" i="11"/>
  <c r="E52" i="10"/>
  <c r="G52" i="9"/>
  <c r="J14" i="22"/>
  <c r="B14"/>
  <c r="J13"/>
  <c r="B13"/>
  <c r="B12"/>
  <c r="J12"/>
  <c r="J11"/>
  <c r="B11"/>
  <c r="B10"/>
  <c r="J10"/>
  <c r="J9"/>
  <c r="B9"/>
  <c r="B8"/>
  <c r="J8"/>
  <c r="B7"/>
  <c r="B6"/>
  <c r="J6"/>
  <c r="B5"/>
  <c r="B4"/>
  <c r="J4"/>
  <c r="J7"/>
  <c r="J5"/>
  <c r="G53" i="9"/>
  <c r="L3" i="22"/>
  <c r="G47" i="9"/>
  <c r="G47" i="10" s="1"/>
  <c r="G47" i="11" s="1"/>
  <c r="G47" i="12" s="1"/>
  <c r="M3" i="22"/>
  <c r="M16" s="1"/>
  <c r="G41" i="9"/>
  <c r="I41" s="1"/>
  <c r="G3" i="22"/>
  <c r="G16" s="1"/>
  <c r="G18" s="1"/>
  <c r="G22" s="1"/>
  <c r="G43" i="9"/>
  <c r="I43" s="1"/>
  <c r="I3" i="22"/>
  <c r="I16" s="1"/>
  <c r="I18" s="1"/>
  <c r="I22" s="1"/>
  <c r="G45" i="9"/>
  <c r="G45" i="10" s="1"/>
  <c r="G45" i="11" s="1"/>
  <c r="G45" i="12" s="1"/>
  <c r="J3" i="22"/>
  <c r="G46" i="9"/>
  <c r="G46" i="10" s="1"/>
  <c r="G46" i="11" s="1"/>
  <c r="G46" i="12" s="1"/>
  <c r="K3" i="22"/>
  <c r="K16" s="1"/>
  <c r="G42" i="9"/>
  <c r="I42" s="1"/>
  <c r="H3" i="22"/>
  <c r="H16" s="1"/>
  <c r="H18" s="1"/>
  <c r="H22" s="1"/>
  <c r="G39" i="9"/>
  <c r="G39" i="10" s="1"/>
  <c r="G39" i="11" s="1"/>
  <c r="E3" i="22"/>
  <c r="E16" s="1"/>
  <c r="G44" i="9"/>
  <c r="G44" i="10" s="1"/>
  <c r="G44" i="11" s="1"/>
  <c r="G44" i="12" s="1"/>
  <c r="D3" i="22"/>
  <c r="D16" s="1"/>
  <c r="G38" i="9"/>
  <c r="G38" i="10" s="1"/>
  <c r="G38" i="11" s="1"/>
  <c r="G38" i="12" s="1"/>
  <c r="C3" i="22"/>
  <c r="C16" s="1"/>
  <c r="G40" i="9"/>
  <c r="G40" i="10" s="1"/>
  <c r="G40" i="11" s="1"/>
  <c r="G40" i="12" s="1"/>
  <c r="F3" i="22"/>
  <c r="F16" s="1"/>
  <c r="B3"/>
  <c r="L8"/>
  <c r="G43" i="10"/>
  <c r="I43" s="1"/>
  <c r="G35" i="9"/>
  <c r="G35" i="10" s="1"/>
  <c r="B16" i="22" l="1"/>
  <c r="B18" s="1"/>
  <c r="B22" s="1"/>
  <c r="J16"/>
  <c r="G39" i="12"/>
  <c r="G41" i="10"/>
  <c r="I41" s="1"/>
  <c r="I38" i="9"/>
  <c r="I38" i="10" s="1"/>
  <c r="I38" i="11" s="1"/>
  <c r="I38" i="12" s="1"/>
  <c r="R14" i="22"/>
  <c r="R13"/>
  <c r="R12"/>
  <c r="R11"/>
  <c r="R10"/>
  <c r="R9"/>
  <c r="R8"/>
  <c r="E53" i="12"/>
  <c r="R6" i="22"/>
  <c r="G52" i="10"/>
  <c r="G52" i="11" s="1"/>
  <c r="G52" i="12" s="1"/>
  <c r="E53" i="10"/>
  <c r="R4" i="22"/>
  <c r="R7"/>
  <c r="R5"/>
  <c r="E53" i="11"/>
  <c r="G42" i="10"/>
  <c r="I42" s="1"/>
  <c r="J35"/>
  <c r="G35" i="11"/>
  <c r="G37" i="10"/>
  <c r="G37" i="11" s="1"/>
  <c r="R3" i="22"/>
  <c r="J35" i="9"/>
  <c r="S3" i="22"/>
  <c r="E18"/>
  <c r="E22" s="1"/>
  <c r="L7"/>
  <c r="L16" s="1"/>
  <c r="L18" s="1"/>
  <c r="G43" i="11"/>
  <c r="G41" l="1"/>
  <c r="G41" i="12" s="1"/>
  <c r="G42" i="11"/>
  <c r="G42" i="12" s="1"/>
  <c r="T14" i="22"/>
  <c r="S14"/>
  <c r="T13"/>
  <c r="S13"/>
  <c r="S12"/>
  <c r="T12"/>
  <c r="T11"/>
  <c r="S11"/>
  <c r="T10"/>
  <c r="S10"/>
  <c r="S9"/>
  <c r="T9"/>
  <c r="S8"/>
  <c r="T8"/>
  <c r="S6"/>
  <c r="E54" i="12"/>
  <c r="T6" i="22" s="1"/>
  <c r="E54" i="10"/>
  <c r="T4" i="22" s="1"/>
  <c r="G53" i="10"/>
  <c r="G53" i="11" s="1"/>
  <c r="G53" i="12" s="1"/>
  <c r="S4" i="22"/>
  <c r="T7"/>
  <c r="S7"/>
  <c r="R16"/>
  <c r="E54" i="11"/>
  <c r="T5" i="22" s="1"/>
  <c r="S5"/>
  <c r="J35" i="11"/>
  <c r="G35" i="12"/>
  <c r="T3" i="22"/>
  <c r="G54" i="9"/>
  <c r="I42" i="11"/>
  <c r="I41"/>
  <c r="G37" i="12"/>
  <c r="I43" i="11"/>
  <c r="G43" i="12"/>
  <c r="S16" i="22" l="1"/>
  <c r="G54" i="10"/>
  <c r="G54" i="11" s="1"/>
  <c r="G54" i="12" s="1"/>
  <c r="T16" i="22"/>
  <c r="J35" i="12"/>
  <c r="I41"/>
  <c r="I42"/>
  <c r="I43"/>
</calcChain>
</file>

<file path=xl/comments1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E16" authorId="0">
      <text>
        <r>
          <rPr>
            <b/>
            <sz val="8"/>
            <color indexed="81"/>
            <rFont val="Tahoma"/>
            <charset val="1"/>
          </rPr>
          <t>posé en reliquat récup</t>
        </r>
      </text>
    </comment>
    <comment ref="E17" authorId="0">
      <text>
        <r>
          <rPr>
            <b/>
            <sz val="8"/>
            <color indexed="81"/>
            <rFont val="Tahoma"/>
            <charset val="1"/>
          </rPr>
          <t>posé en reliquat récup</t>
        </r>
      </text>
    </comment>
    <comment ref="E20" authorId="0">
      <text>
        <r>
          <rPr>
            <b/>
            <sz val="8"/>
            <color indexed="81"/>
            <rFont val="Tahoma"/>
            <charset val="1"/>
          </rPr>
          <t xml:space="preserve">PRIS 1 HEURE DE NUIT
</t>
        </r>
      </text>
    </comment>
    <comment ref="I40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1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2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3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comments3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A51" authorId="0">
      <text>
        <r>
          <rPr>
            <b/>
            <sz val="8"/>
            <color indexed="81"/>
            <rFont val="Tahoma"/>
            <charset val="1"/>
          </rPr>
          <t>formation comprise
Maladie comprise
Accident travail compris</t>
        </r>
      </text>
    </comment>
  </commentList>
</comments>
</file>

<file path=xl/comments4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A51" authorId="0">
      <text>
        <r>
          <rPr>
            <b/>
            <sz val="8"/>
            <color indexed="81"/>
            <rFont val="Tahoma"/>
            <charset val="1"/>
          </rPr>
          <t>formation comprise
Maladie comprise
Accident travail compris</t>
        </r>
      </text>
    </comment>
  </commentList>
</comments>
</file>

<file path=xl/comments5.xml><?xml version="1.0" encoding="utf-8"?>
<comments xmlns="http://schemas.openxmlformats.org/spreadsheetml/2006/main">
  <authors>
    <author>trousselle william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 xml:space="preserve">
hhhh:00</t>
        </r>
      </text>
    </comment>
    <comment ref="F3" authorId="0">
      <text>
        <r>
          <rPr>
            <b/>
            <sz val="8"/>
            <color indexed="81"/>
            <rFont val="Tahoma"/>
            <charset val="1"/>
          </rPr>
          <t>02/04/2011</t>
        </r>
      </text>
    </comment>
  </commentList>
</comments>
</file>

<file path=xl/sharedStrings.xml><?xml version="1.0" encoding="utf-8"?>
<sst xmlns="http://schemas.openxmlformats.org/spreadsheetml/2006/main" count="557" uniqueCount="134">
  <si>
    <t>Horaire prévu</t>
  </si>
  <si>
    <t>Horaire effectué</t>
  </si>
  <si>
    <t>TH acquit</t>
  </si>
  <si>
    <t>CP pris</t>
  </si>
  <si>
    <t>jrs ancien pris</t>
  </si>
  <si>
    <t>jrs maladie</t>
  </si>
  <si>
    <t>Cp Fraction pris</t>
  </si>
  <si>
    <t>Samedi</t>
  </si>
  <si>
    <t>Dimanche</t>
  </si>
  <si>
    <t>Nuit</t>
  </si>
  <si>
    <t>Lundi</t>
  </si>
  <si>
    <t>Après-midi</t>
  </si>
  <si>
    <t>Mardi</t>
  </si>
  <si>
    <t>Mercredi</t>
  </si>
  <si>
    <t>Jeudi</t>
  </si>
  <si>
    <t>Vendredi</t>
  </si>
  <si>
    <t>Journée</t>
  </si>
  <si>
    <t>Matin</t>
  </si>
  <si>
    <t>Astreinte</t>
  </si>
  <si>
    <t>Férié</t>
  </si>
  <si>
    <t>Rtt</t>
  </si>
  <si>
    <t>Maladie</t>
  </si>
  <si>
    <t>Accident travail</t>
  </si>
  <si>
    <t>Cp</t>
  </si>
  <si>
    <t>Tps Habillage</t>
  </si>
  <si>
    <t>Jrs ancien</t>
  </si>
  <si>
    <t>Cp Fraction</t>
  </si>
  <si>
    <t>Nombre d'heures effectuées du mois</t>
  </si>
  <si>
    <t>Solde ==&gt;</t>
  </si>
  <si>
    <t>Formation</t>
  </si>
  <si>
    <t>TH pris</t>
  </si>
  <si>
    <t>Retard</t>
  </si>
  <si>
    <t>Heures Sup</t>
  </si>
  <si>
    <t>tps effectué</t>
  </si>
  <si>
    <t>nbre heures de base</t>
  </si>
  <si>
    <t>nbre jours RTT</t>
  </si>
  <si>
    <t>nbre cp</t>
  </si>
  <si>
    <t>nbre cp fraction</t>
  </si>
  <si>
    <t>nbre jrs ancien</t>
  </si>
  <si>
    <t>Temps habillage acquit ce mois</t>
  </si>
  <si>
    <t>Temps habillage pris ce mois</t>
  </si>
  <si>
    <t>CP pris ce mois</t>
  </si>
  <si>
    <t>Jours anciennetée pris ce mois</t>
  </si>
  <si>
    <t>Cp fractionnement pris ce mois</t>
  </si>
  <si>
    <t>Récup pris ce mois</t>
  </si>
  <si>
    <t>Récup acquit</t>
  </si>
  <si>
    <t>Récup pris</t>
  </si>
  <si>
    <t>Récup acquit ce mois</t>
  </si>
  <si>
    <t>Récup</t>
  </si>
  <si>
    <t>Récup hrs nuit</t>
  </si>
  <si>
    <t>Nombre de jours d'astreinte du mois</t>
  </si>
  <si>
    <t>Nombres de jours maladie du mois</t>
  </si>
  <si>
    <t>Nombre de jours accident travail du mois</t>
  </si>
  <si>
    <t>Nombre de samedi faits ce mois</t>
  </si>
  <si>
    <t>Année==&gt;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</si>
  <si>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</si>
  <si>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</si>
  <si>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</si>
  <si>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</si>
  <si>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</si>
  <si>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</si>
  <si>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</si>
  <si>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</si>
  <si>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</si>
  <si>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</si>
  <si>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</si>
  <si>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</si>
  <si>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</si>
  <si>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heures supplémentaires du mois</t>
  </si>
  <si>
    <t>heures de retard du mois</t>
  </si>
  <si>
    <t>Semaine 27</t>
  </si>
  <si>
    <t>Semaine 28</t>
  </si>
  <si>
    <t>Semaine 29</t>
  </si>
  <si>
    <t>Semaine 30</t>
  </si>
  <si>
    <t>Heures restant a faire</t>
  </si>
  <si>
    <t>jrs A.T</t>
  </si>
  <si>
    <t>Jours de formation du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</si>
  <si>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</si>
  <si>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</si>
  <si>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</si>
  <si>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</si>
  <si>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</si>
  <si>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</si>
  <si>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</si>
  <si>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</si>
  <si>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</si>
  <si>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</si>
  <si>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</si>
  <si>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</si>
  <si>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</si>
  <si>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</si>
  <si>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</si>
  <si>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</si>
  <si>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</si>
  <si>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</si>
  <si>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 CP année précédente</t>
  </si>
  <si>
    <t>Reliquat TH année précédente</t>
  </si>
  <si>
    <t>Reliquat heures récup année précédente</t>
  </si>
  <si>
    <t>Reliquat jours ancien année précédente</t>
  </si>
  <si>
    <t>Reliquat jours fraction année précédente</t>
  </si>
  <si>
    <t>Reliquats Année précédente</t>
  </si>
  <si>
    <t>Jours travaillés du mois</t>
  </si>
  <si>
    <t>nbre de km aller/retour</t>
  </si>
  <si>
    <t>Litres au cent kilomètres</t>
  </si>
  <si>
    <t>Kilomètres effectués ce mois</t>
  </si>
  <si>
    <t>consommation carburant du mois en litres</t>
  </si>
  <si>
    <t>1er plein</t>
  </si>
  <si>
    <t>2éme plein</t>
  </si>
  <si>
    <t>Prix du Carburant</t>
  </si>
  <si>
    <t>cout moyen en carburant du mois en €</t>
  </si>
  <si>
    <t>Km</t>
  </si>
  <si>
    <t>L carburant</t>
  </si>
  <si>
    <t>jrs travaillés</t>
  </si>
  <si>
    <t>Carbu. €</t>
  </si>
  <si>
    <t>Solde annuel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</si>
  <si>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</si>
  <si>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</si>
  <si>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</si>
  <si>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</si>
  <si>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</si>
  <si>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</si>
  <si>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prévu</t>
  </si>
  <si>
    <t>Liste Horaires effectué</t>
  </si>
  <si>
    <t>Astreinte sans dep</t>
  </si>
  <si>
    <t>Nbre de déplacements As du mois</t>
  </si>
  <si>
    <t>3ème plein</t>
  </si>
  <si>
    <t>4ème plein</t>
  </si>
  <si>
    <t>5ème plein</t>
  </si>
  <si>
    <t>6ème plein</t>
  </si>
  <si>
    <t>Valeur en cours</t>
  </si>
  <si>
    <t>km</t>
  </si>
  <si>
    <t>conso</t>
  </si>
  <si>
    <t>cout</t>
  </si>
  <si>
    <t>valeure prise en compte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</si>
</sst>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0.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6337778862885"/>
        <bgColor indexed="64"/>
      </pattern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patternFill patternType="solid">
        <fgColor rgb="FF99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59996337778862885"/>
        <bgColor indexed="64"/>
      </patternFill>
    </fill>
  </fills>
  <borders count="55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CC00"/>
      </left>
      <right style="medium">
        <color rgb="FF00CC00"/>
      </right>
      <top style="medium">
        <color rgb="FF00CC00"/>
      </top>
      <bottom style="medium">
        <color rgb="FF00CC00"/>
      </bottom>
      <diagonal/>
    </border>
    <border>
      <left/>
      <right style="medium">
        <color theme="4"/>
      </right>
      <top/>
      <bottom/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88402966399123"/>
      </bottom>
      <diagonal/>
    </border>
    <border>
      <left/>
      <right/>
      <top style="thin">
        <color theme="9" tint="0.39988402966399123"/>
      </top>
      <bottom style="thin">
        <color theme="9" tint="0.39985351115451523"/>
      </bottom>
      <diagonal/>
    </border>
    <border>
      <left/>
      <right/>
      <top style="thin">
        <color theme="9" tint="0.39985351115451523"/>
      </top>
      <bottom style="thin">
        <color theme="9" tint="0.39982299264503923"/>
      </bottom>
      <diagonal/>
    </border>
    <border>
      <left/>
      <right/>
      <top style="thin">
        <color theme="9" tint="0.39982299264503923"/>
      </top>
      <bottom style="thin">
        <color theme="9" tint="0.39979247413556324"/>
      </bottom>
      <diagonal/>
    </border>
    <border>
      <left/>
      <right/>
      <top style="thin">
        <color theme="9" tint="0.39979247413556324"/>
      </top>
      <bottom style="thin">
        <color theme="9" tint="0.39976195562608724"/>
      </bottom>
      <diagonal/>
    </border>
    <border>
      <left/>
      <right/>
      <top style="thin">
        <color theme="9" tint="0.39976195562608724"/>
      </top>
      <bottom style="thin">
        <color theme="9" tint="0.39973143711661124"/>
      </bottom>
      <diagonal/>
    </border>
    <border>
      <left/>
      <right/>
      <top style="thin">
        <color theme="9" tint="0.39973143711661124"/>
      </top>
      <bottom style="thin">
        <color theme="9" tint="0.39970091860713525"/>
      </bottom>
      <diagonal/>
    </border>
    <border>
      <left/>
      <right/>
      <top style="thin">
        <color theme="9" tint="0.39970091860713525"/>
      </top>
      <bottom style="thin">
        <color theme="9" tint="0.39967040009765925"/>
      </bottom>
      <diagonal/>
    </border>
    <border>
      <left/>
      <right/>
      <top style="thin">
        <color theme="9" tint="0.39967040009765925"/>
      </top>
      <bottom style="thin">
        <color theme="9" tint="0.39963988158818325"/>
      </bottom>
      <diagonal/>
    </border>
    <border>
      <left/>
      <right/>
      <top style="thin">
        <color theme="9" tint="0.39963988158818325"/>
      </top>
      <bottom style="thin">
        <color theme="9" tint="0.39960936307870726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theme="6" tint="-0.499984740745262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theme="5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8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9" tint="-0.24994659260841701"/>
      </top>
      <bottom/>
      <diagonal/>
    </border>
    <border>
      <left style="thick">
        <color rgb="FFFF0000"/>
      </left>
      <right style="thick">
        <color rgb="FFFF0000"/>
      </right>
      <top style="thick">
        <color theme="0" tint="-0.34998626667073579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66FF"/>
      </bottom>
      <diagonal/>
    </border>
    <border>
      <left/>
      <right/>
      <top style="thick">
        <color rgb="FFFF0000"/>
      </top>
      <bottom style="medium">
        <color rgb="FF0066FF"/>
      </bottom>
      <diagonal/>
    </border>
    <border>
      <left/>
      <right style="thick">
        <color rgb="FFFF0000"/>
      </right>
      <top style="thick">
        <color rgb="FFFF0000"/>
      </top>
      <bottom style="medium">
        <color rgb="FF0066FF"/>
      </bottom>
      <diagonal/>
    </border>
    <border>
      <left style="thick">
        <color rgb="FFFF0000"/>
      </left>
      <right/>
      <top style="medium">
        <color rgb="FF0066FF"/>
      </top>
      <bottom style="medium">
        <color rgb="FF0066FF"/>
      </bottom>
      <diagonal/>
    </border>
    <border>
      <left/>
      <right/>
      <top style="medium">
        <color rgb="FF0066FF"/>
      </top>
      <bottom style="medium">
        <color rgb="FF0066FF"/>
      </bottom>
      <diagonal/>
    </border>
    <border>
      <left/>
      <right style="thick">
        <color rgb="FFFF0000"/>
      </right>
      <top style="medium">
        <color rgb="FF0066FF"/>
      </top>
      <bottom style="medium">
        <color rgb="FF0066FF"/>
      </bottom>
      <diagonal/>
    </border>
    <border>
      <left style="medium">
        <color rgb="FF00CC00"/>
      </left>
      <right/>
      <top/>
      <bottom/>
      <diagonal/>
    </border>
    <border>
      <left/>
      <right style="medium">
        <color rgb="FF00CC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CC00"/>
      </left>
      <right/>
      <top/>
      <bottom style="medium">
        <color rgb="FF00CC00"/>
      </bottom>
      <diagonal/>
    </border>
    <border>
      <left/>
      <right/>
      <top/>
      <bottom style="medium">
        <color rgb="FF00CC00"/>
      </bottom>
      <diagonal/>
    </border>
    <border>
      <left/>
      <right style="medium">
        <color rgb="FF00CC00"/>
      </right>
      <top/>
      <bottom style="medium">
        <color rgb="FF00CC00"/>
      </bottom>
      <diagonal/>
    </border>
    <border>
      <left/>
      <right/>
      <top style="medium">
        <color rgb="FF00CC00"/>
      </top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/>
    <xf numFmtId="20" fontId="0" fillId="0" borderId="0" xfId="0" applyNumberFormat="1" applyFont="1" applyAlignment="1">
      <alignment horizontal="center"/>
    </xf>
    <xf numFmtId="20" fontId="0" fillId="2" borderId="0" xfId="0" applyNumberFormat="1" applyFill="1"/>
    <xf numFmtId="0" fontId="1" fillId="0" borderId="0" xfId="0" applyFont="1" applyFill="1" applyBorder="1" applyAlignment="1">
      <alignment horizontal="left"/>
    </xf>
    <xf numFmtId="20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20" fontId="1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Border="1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164" fontId="1" fillId="0" borderId="2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 applyProtection="1">
      <alignment horizontal="center"/>
      <protection hidden="1"/>
    </xf>
    <xf numFmtId="164" fontId="1" fillId="0" borderId="5" xfId="0" applyNumberFormat="1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164" fontId="1" fillId="0" borderId="6" xfId="0" applyNumberFormat="1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0" xfId="0" applyFont="1" applyAlignment="1"/>
    <xf numFmtId="165" fontId="1" fillId="0" borderId="0" xfId="0" applyNumberFormat="1" applyFont="1" applyBorder="1" applyAlignment="1">
      <alignment horizontal="center"/>
    </xf>
    <xf numFmtId="2" fontId="0" fillId="0" borderId="0" xfId="0" applyNumberFormat="1"/>
    <xf numFmtId="0" fontId="1" fillId="4" borderId="0" xfId="0" applyFont="1" applyFill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2" fontId="1" fillId="0" borderId="1" xfId="0" applyNumberFormat="1" applyFont="1" applyBorder="1" applyAlignment="1" applyProtection="1">
      <alignment horizontal="center"/>
      <protection hidden="1"/>
    </xf>
    <xf numFmtId="2" fontId="1" fillId="0" borderId="3" xfId="0" applyNumberFormat="1" applyFont="1" applyBorder="1" applyAlignment="1" applyProtection="1">
      <alignment horizontal="center"/>
      <protection hidden="1"/>
    </xf>
    <xf numFmtId="0" fontId="4" fillId="0" borderId="38" xfId="0" applyFont="1" applyBorder="1" applyAlignment="1" applyProtection="1">
      <alignment horizontal="center"/>
      <protection hidden="1"/>
    </xf>
    <xf numFmtId="164" fontId="4" fillId="0" borderId="41" xfId="0" applyNumberFormat="1" applyFont="1" applyBorder="1" applyAlignment="1" applyProtection="1">
      <alignment horizontal="center"/>
      <protection hidden="1"/>
    </xf>
    <xf numFmtId="0" fontId="5" fillId="0" borderId="39" xfId="0" applyFont="1" applyFill="1" applyBorder="1" applyAlignment="1" applyProtection="1">
      <protection hidden="1"/>
    </xf>
    <xf numFmtId="0" fontId="5" fillId="0" borderId="40" xfId="0" applyFont="1" applyFill="1" applyBorder="1" applyAlignment="1" applyProtection="1">
      <protection hidden="1"/>
    </xf>
    <xf numFmtId="0" fontId="4" fillId="0" borderId="41" xfId="0" applyFont="1" applyBorder="1" applyAlignment="1" applyProtection="1">
      <alignment horizontal="center"/>
      <protection hidden="1"/>
    </xf>
    <xf numFmtId="0" fontId="4" fillId="0" borderId="27" xfId="0" applyFont="1" applyBorder="1" applyAlignment="1" applyProtection="1">
      <alignment horizontal="center"/>
      <protection hidden="1"/>
    </xf>
    <xf numFmtId="0" fontId="1" fillId="7" borderId="0" xfId="0" applyFont="1" applyFill="1" applyBorder="1" applyAlignment="1" applyProtection="1">
      <alignment horizontal="center"/>
      <protection hidden="1"/>
    </xf>
    <xf numFmtId="0" fontId="1" fillId="7" borderId="0" xfId="0" applyFont="1" applyFill="1" applyBorder="1" applyProtection="1">
      <protection hidden="1"/>
    </xf>
    <xf numFmtId="0" fontId="0" fillId="6" borderId="0" xfId="0" applyFill="1" applyProtection="1">
      <protection hidden="1"/>
    </xf>
    <xf numFmtId="0" fontId="1" fillId="7" borderId="0" xfId="0" applyFont="1" applyFill="1" applyProtection="1">
      <protection hidden="1"/>
    </xf>
    <xf numFmtId="164" fontId="1" fillId="0" borderId="8" xfId="0" applyNumberFormat="1" applyFont="1" applyFill="1" applyBorder="1" applyAlignment="1" applyProtection="1">
      <alignment horizontal="center"/>
      <protection hidden="1"/>
    </xf>
    <xf numFmtId="0" fontId="1" fillId="0" borderId="8" xfId="0" applyFont="1" applyFill="1" applyBorder="1" applyAlignment="1" applyProtection="1">
      <alignment horizontal="center"/>
      <protection hidden="1"/>
    </xf>
    <xf numFmtId="0" fontId="1" fillId="0" borderId="8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164" fontId="1" fillId="0" borderId="9" xfId="0" applyNumberFormat="1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9" xfId="0" applyNumberFormat="1" applyFont="1" applyBorder="1" applyAlignment="1" applyProtection="1">
      <alignment horizontal="center"/>
      <protection hidden="1"/>
    </xf>
    <xf numFmtId="164" fontId="1" fillId="0" borderId="10" xfId="0" applyNumberFormat="1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0" xfId="0" applyNumberFormat="1" applyFont="1" applyBorder="1" applyAlignment="1" applyProtection="1">
      <alignment horizontal="center"/>
      <protection hidden="1"/>
    </xf>
    <xf numFmtId="164" fontId="1" fillId="0" borderId="11" xfId="0" applyNumberFormat="1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11" xfId="0" applyNumberFormat="1" applyFont="1" applyBorder="1" applyAlignment="1" applyProtection="1">
      <alignment horizontal="center"/>
      <protection hidden="1"/>
    </xf>
    <xf numFmtId="164" fontId="1" fillId="0" borderId="12" xfId="0" applyNumberFormat="1" applyFont="1" applyBorder="1" applyAlignment="1" applyProtection="1">
      <alignment horizontal="center"/>
      <protection hidden="1"/>
    </xf>
    <xf numFmtId="0" fontId="1" fillId="0" borderId="12" xfId="0" applyNumberFormat="1" applyFont="1" applyBorder="1" applyAlignment="1" applyProtection="1">
      <alignment horizontal="center"/>
      <protection hidden="1"/>
    </xf>
    <xf numFmtId="164" fontId="1" fillId="0" borderId="13" xfId="0" applyNumberFormat="1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1" fillId="0" borderId="13" xfId="0" applyNumberFormat="1" applyFont="1" applyBorder="1" applyAlignment="1" applyProtection="1">
      <alignment horizontal="center"/>
      <protection hidden="1"/>
    </xf>
    <xf numFmtId="164" fontId="1" fillId="0" borderId="14" xfId="0" applyNumberFormat="1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alignment horizontal="center"/>
      <protection hidden="1"/>
    </xf>
    <xf numFmtId="0" fontId="1" fillId="0" borderId="14" xfId="0" applyNumberFormat="1" applyFont="1" applyBorder="1" applyAlignment="1" applyProtection="1">
      <alignment horizontal="center"/>
      <protection hidden="1"/>
    </xf>
    <xf numFmtId="164" fontId="1" fillId="0" borderId="15" xfId="0" applyNumberFormat="1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/>
      <protection hidden="1"/>
    </xf>
    <xf numFmtId="0" fontId="1" fillId="0" borderId="15" xfId="0" applyNumberFormat="1" applyFont="1" applyBorder="1" applyAlignment="1" applyProtection="1">
      <alignment horizontal="center"/>
      <protection hidden="1"/>
    </xf>
    <xf numFmtId="164" fontId="1" fillId="0" borderId="16" xfId="0" applyNumberFormat="1" applyFont="1" applyBorder="1" applyAlignment="1" applyProtection="1">
      <alignment horizontal="center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6" xfId="0" applyNumberFormat="1" applyFont="1" applyBorder="1" applyAlignment="1" applyProtection="1">
      <alignment horizontal="center"/>
      <protection hidden="1"/>
    </xf>
    <xf numFmtId="164" fontId="1" fillId="0" borderId="17" xfId="0" applyNumberFormat="1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17" xfId="0" applyNumberFormat="1" applyFont="1" applyBorder="1" applyAlignment="1" applyProtection="1">
      <alignment horizontal="center"/>
      <protection hidden="1"/>
    </xf>
    <xf numFmtId="164" fontId="1" fillId="0" borderId="18" xfId="0" applyNumberFormat="1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18" xfId="0" applyNumberFormat="1" applyFont="1" applyBorder="1" applyAlignment="1" applyProtection="1">
      <alignment horizontal="center"/>
      <protection hidden="1"/>
    </xf>
    <xf numFmtId="164" fontId="1" fillId="0" borderId="19" xfId="0" applyNumberFormat="1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center"/>
      <protection hidden="1"/>
    </xf>
    <xf numFmtId="0" fontId="1" fillId="0" borderId="19" xfId="0" applyNumberFormat="1" applyFont="1" applyBorder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164" fontId="1" fillId="2" borderId="0" xfId="0" applyNumberFormat="1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164" fontId="1" fillId="0" borderId="21" xfId="0" applyNumberFormat="1" applyFont="1" applyBorder="1" applyAlignment="1" applyProtection="1">
      <alignment horizontal="center"/>
      <protection hidden="1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12" borderId="22" xfId="0" applyFont="1" applyFill="1" applyBorder="1" applyAlignment="1">
      <alignment horizontal="left"/>
    </xf>
    <xf numFmtId="0" fontId="1" fillId="12" borderId="24" xfId="0" applyFont="1" applyFill="1" applyBorder="1" applyAlignment="1">
      <alignment horizontal="left"/>
    </xf>
    <xf numFmtId="0" fontId="1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1" fillId="14" borderId="21" xfId="0" applyFont="1" applyFill="1" applyBorder="1" applyAlignment="1" applyProtection="1">
      <alignment horizontal="center"/>
      <protection hidden="1"/>
    </xf>
    <xf numFmtId="0" fontId="1" fillId="13" borderId="20" xfId="0" applyFont="1" applyFill="1" applyBorder="1" applyProtection="1">
      <protection hidden="1"/>
    </xf>
    <xf numFmtId="164" fontId="1" fillId="13" borderId="20" xfId="0" applyNumberFormat="1" applyFont="1" applyFill="1" applyBorder="1" applyAlignment="1" applyProtection="1">
      <alignment horizontal="center"/>
      <protection hidden="1"/>
    </xf>
    <xf numFmtId="0" fontId="1" fillId="13" borderId="20" xfId="0" applyFont="1" applyFill="1" applyBorder="1" applyAlignment="1" applyProtection="1">
      <alignment horizontal="center"/>
      <protection hidden="1"/>
    </xf>
    <xf numFmtId="0" fontId="1" fillId="13" borderId="20" xfId="0" applyNumberFormat="1" applyFont="1" applyFill="1" applyBorder="1" applyAlignment="1" applyProtection="1">
      <alignment horizontal="center"/>
      <protection hidden="1"/>
    </xf>
    <xf numFmtId="2" fontId="1" fillId="13" borderId="20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Fill="1" applyBorder="1" applyAlignment="1" applyProtection="1">
      <protection hidden="1"/>
    </xf>
    <xf numFmtId="0" fontId="1" fillId="0" borderId="47" xfId="0" applyFont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0" fontId="1" fillId="4" borderId="3" xfId="0" applyFont="1" applyFill="1" applyBorder="1" applyAlignment="1" applyProtection="1">
      <protection hidden="1"/>
    </xf>
    <xf numFmtId="0" fontId="1" fillId="12" borderId="24" xfId="0" applyFont="1" applyFill="1" applyBorder="1" applyAlignment="1" applyProtection="1">
      <alignment horizontal="left"/>
      <protection hidden="1"/>
    </xf>
    <xf numFmtId="0" fontId="1" fillId="12" borderId="23" xfId="0" applyFont="1" applyFill="1" applyBorder="1" applyAlignment="1" applyProtection="1">
      <alignment horizontal="left"/>
      <protection hidden="1"/>
    </xf>
    <xf numFmtId="0" fontId="1" fillId="4" borderId="21" xfId="0" applyFont="1" applyFill="1" applyBorder="1" applyAlignment="1" applyProtection="1">
      <alignment horizontal="center"/>
      <protection hidden="1"/>
    </xf>
    <xf numFmtId="0" fontId="1" fillId="12" borderId="22" xfId="0" applyFont="1" applyFill="1" applyBorder="1" applyAlignment="1" applyProtection="1">
      <alignment horizontal="left"/>
      <protection hidden="1"/>
    </xf>
    <xf numFmtId="0" fontId="0" fillId="17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Alignment="1" applyProtection="1">
      <alignment horizontal="center"/>
      <protection locked="0" hidden="1"/>
    </xf>
    <xf numFmtId="0" fontId="1" fillId="0" borderId="42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3" borderId="0" xfId="0" applyFill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5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6" fillId="5" borderId="28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9" borderId="29" xfId="0" applyFill="1" applyBorder="1" applyAlignment="1" applyProtection="1">
      <alignment horizontal="center"/>
      <protection hidden="1"/>
    </xf>
    <xf numFmtId="0" fontId="0" fillId="9" borderId="30" xfId="0" applyFill="1" applyBorder="1" applyAlignment="1" applyProtection="1">
      <alignment horizontal="center"/>
      <protection hidden="1"/>
    </xf>
    <xf numFmtId="0" fontId="0" fillId="10" borderId="31" xfId="0" applyFill="1" applyBorder="1" applyAlignment="1" applyProtection="1">
      <alignment horizontal="center"/>
      <protection hidden="1"/>
    </xf>
    <xf numFmtId="164" fontId="0" fillId="10" borderId="30" xfId="0" applyNumberFormat="1" applyFill="1" applyBorder="1" applyAlignment="1" applyProtection="1">
      <alignment horizontal="center"/>
      <protection hidden="1"/>
    </xf>
    <xf numFmtId="0" fontId="0" fillId="2" borderId="32" xfId="0" applyFill="1" applyBorder="1" applyAlignment="1" applyProtection="1">
      <alignment horizontal="center"/>
      <protection hidden="1"/>
    </xf>
    <xf numFmtId="164" fontId="0" fillId="2" borderId="30" xfId="0" applyNumberFormat="1" applyFill="1" applyBorder="1" applyAlignment="1" applyProtection="1">
      <alignment horizontal="center"/>
      <protection hidden="1"/>
    </xf>
    <xf numFmtId="0" fontId="0" fillId="5" borderId="33" xfId="0" applyFill="1" applyBorder="1" applyAlignment="1" applyProtection="1">
      <alignment horizontal="center"/>
      <protection hidden="1"/>
    </xf>
    <xf numFmtId="0" fontId="0" fillId="5" borderId="30" xfId="0" applyFill="1" applyBorder="1" applyAlignment="1" applyProtection="1">
      <alignment horizontal="center"/>
      <protection hidden="1"/>
    </xf>
    <xf numFmtId="0" fontId="0" fillId="8" borderId="34" xfId="0" applyFill="1" applyBorder="1" applyAlignment="1" applyProtection="1">
      <alignment horizontal="center"/>
      <protection hidden="1"/>
    </xf>
    <xf numFmtId="0" fontId="0" fillId="8" borderId="35" xfId="0" applyFill="1" applyBorder="1" applyAlignment="1" applyProtection="1">
      <alignment horizontal="center"/>
      <protection hidden="1"/>
    </xf>
    <xf numFmtId="0" fontId="1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164" fontId="1" fillId="15" borderId="21" xfId="0" applyNumberFormat="1" applyFont="1" applyFill="1" applyBorder="1" applyAlignment="1" applyProtection="1">
      <alignment horizontal="center"/>
      <protection hidden="1"/>
    </xf>
    <xf numFmtId="0" fontId="1" fillId="15" borderId="22" xfId="0" applyFont="1" applyFill="1" applyBorder="1" applyAlignment="1" applyProtection="1">
      <alignment horizontal="center"/>
      <protection hidden="1"/>
    </xf>
    <xf numFmtId="0" fontId="1" fillId="15" borderId="21" xfId="0" applyFont="1" applyFill="1" applyBorder="1" applyAlignment="1" applyProtection="1">
      <alignment horizontal="center"/>
      <protection hidden="1"/>
    </xf>
    <xf numFmtId="0" fontId="1" fillId="16" borderId="0" xfId="0" applyFont="1" applyFill="1" applyProtection="1">
      <protection hidden="1"/>
    </xf>
    <xf numFmtId="0" fontId="0" fillId="16" borderId="0" xfId="0" applyFill="1" applyProtection="1">
      <protection hidden="1"/>
    </xf>
    <xf numFmtId="164" fontId="1" fillId="16" borderId="44" xfId="0" applyNumberFormat="1" applyFont="1" applyFill="1" applyBorder="1" applyAlignment="1" applyProtection="1">
      <alignment horizontal="center"/>
      <protection hidden="1"/>
    </xf>
    <xf numFmtId="0" fontId="1" fillId="16" borderId="44" xfId="0" applyFont="1" applyFill="1" applyBorder="1" applyAlignment="1" applyProtection="1">
      <alignment horizontal="center"/>
      <protection hidden="1"/>
    </xf>
    <xf numFmtId="0" fontId="1" fillId="16" borderId="46" xfId="0" applyFont="1" applyFill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protection hidden="1"/>
    </xf>
    <xf numFmtId="0" fontId="1" fillId="0" borderId="51" xfId="0" applyFont="1" applyBorder="1" applyProtection="1">
      <protection hidden="1"/>
    </xf>
    <xf numFmtId="165" fontId="1" fillId="0" borderId="52" xfId="0" applyNumberFormat="1" applyFont="1" applyBorder="1" applyAlignment="1" applyProtection="1">
      <alignment horizontal="center"/>
      <protection locked="0" hidden="1"/>
    </xf>
    <xf numFmtId="165" fontId="1" fillId="0" borderId="0" xfId="0" applyNumberFormat="1" applyFont="1" applyAlignment="1">
      <alignment horizontal="center"/>
    </xf>
    <xf numFmtId="165" fontId="1" fillId="0" borderId="52" xfId="0" applyNumberFormat="1" applyFont="1" applyBorder="1" applyAlignment="1">
      <alignment horizontal="center"/>
    </xf>
    <xf numFmtId="0" fontId="1" fillId="7" borderId="43" xfId="0" applyFont="1" applyFill="1" applyBorder="1" applyAlignment="1">
      <alignment horizontal="center"/>
    </xf>
    <xf numFmtId="0" fontId="0" fillId="0" borderId="43" xfId="0" applyBorder="1" applyAlignment="1"/>
    <xf numFmtId="165" fontId="1" fillId="0" borderId="43" xfId="0" applyNumberFormat="1" applyFont="1" applyBorder="1" applyAlignment="1">
      <alignment horizontal="center"/>
    </xf>
    <xf numFmtId="165" fontId="1" fillId="0" borderId="53" xfId="0" applyNumberFormat="1" applyFont="1" applyBorder="1" applyAlignment="1">
      <alignment horizontal="center"/>
    </xf>
    <xf numFmtId="164" fontId="1" fillId="0" borderId="4" xfId="0" applyNumberFormat="1" applyFont="1" applyBorder="1" applyAlignment="1" applyProtection="1">
      <alignment horizontal="center"/>
      <protection hidden="1"/>
    </xf>
    <xf numFmtId="2" fontId="0" fillId="0" borderId="0" xfId="0" applyNumberFormat="1" applyAlignment="1">
      <alignment horizontal="center"/>
    </xf>
    <xf numFmtId="0" fontId="1" fillId="0" borderId="7" xfId="0" applyFont="1" applyFill="1" applyBorder="1" applyAlignment="1" applyProtection="1">
      <protection hidden="1"/>
    </xf>
    <xf numFmtId="0" fontId="1" fillId="0" borderId="0" xfId="0" applyFont="1" applyFill="1" applyBorder="1" applyAlignment="1">
      <alignment horizontal="left"/>
    </xf>
    <xf numFmtId="0" fontId="0" fillId="0" borderId="0" xfId="0" applyAlignment="1"/>
    <xf numFmtId="0" fontId="0" fillId="0" borderId="7" xfId="0" applyBorder="1" applyAlignment="1"/>
    <xf numFmtId="0" fontId="1" fillId="0" borderId="0" xfId="0" applyFont="1" applyFill="1" applyBorder="1" applyAlignment="1" applyProtection="1">
      <protection hidden="1"/>
    </xf>
    <xf numFmtId="164" fontId="1" fillId="12" borderId="22" xfId="0" applyNumberFormat="1" applyFont="1" applyFill="1" applyBorder="1" applyAlignment="1" applyProtection="1">
      <alignment horizontal="left"/>
      <protection hidden="1"/>
    </xf>
    <xf numFmtId="0" fontId="0" fillId="12" borderId="23" xfId="0" applyFill="1" applyBorder="1" applyAlignment="1" applyProtection="1">
      <alignment horizontal="left"/>
      <protection hidden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/>
    <xf numFmtId="0" fontId="5" fillId="0" borderId="36" xfId="0" applyFont="1" applyBorder="1" applyAlignment="1" applyProtection="1">
      <protection hidden="1"/>
    </xf>
    <xf numFmtId="0" fontId="5" fillId="0" borderId="37" xfId="0" applyFont="1" applyBorder="1" applyAlignment="1" applyProtection="1">
      <protection hidden="1"/>
    </xf>
    <xf numFmtId="0" fontId="5" fillId="0" borderId="39" xfId="0" applyFont="1" applyBorder="1" applyAlignment="1" applyProtection="1">
      <protection hidden="1"/>
    </xf>
    <xf numFmtId="0" fontId="5" fillId="0" borderId="40" xfId="0" applyFont="1" applyBorder="1" applyAlignment="1" applyProtection="1">
      <protection hidden="1"/>
    </xf>
    <xf numFmtId="0" fontId="5" fillId="0" borderId="25" xfId="0" applyFont="1" applyFill="1" applyBorder="1" applyAlignment="1" applyProtection="1">
      <protection hidden="1"/>
    </xf>
    <xf numFmtId="0" fontId="5" fillId="0" borderId="26" xfId="0" applyFont="1" applyFill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0" fillId="0" borderId="49" xfId="0" applyBorder="1" applyAlignment="1" applyProtection="1">
      <protection hidden="1"/>
    </xf>
    <xf numFmtId="0" fontId="0" fillId="0" borderId="50" xfId="0" applyBorder="1" applyAlignment="1" applyProtection="1">
      <protection hidden="1"/>
    </xf>
    <xf numFmtId="164" fontId="1" fillId="14" borderId="22" xfId="0" applyNumberFormat="1" applyFont="1" applyFill="1" applyBorder="1" applyAlignment="1" applyProtection="1">
      <alignment horizontal="center"/>
      <protection hidden="1"/>
    </xf>
    <xf numFmtId="0" fontId="1" fillId="14" borderId="23" xfId="0" applyFont="1" applyFill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protection hidden="1"/>
    </xf>
    <xf numFmtId="0" fontId="1" fillId="0" borderId="24" xfId="0" applyFont="1" applyBorder="1" applyAlignment="1" applyProtection="1">
      <protection hidden="1"/>
    </xf>
    <xf numFmtId="0" fontId="1" fillId="0" borderId="23" xfId="0" applyFont="1" applyBorder="1" applyAlignment="1" applyProtection="1">
      <protection hidden="1"/>
    </xf>
    <xf numFmtId="164" fontId="1" fillId="15" borderId="22" xfId="0" applyNumberFormat="1" applyFont="1" applyFill="1" applyBorder="1" applyAlignment="1" applyProtection="1">
      <alignment horizontal="center"/>
      <protection hidden="1"/>
    </xf>
    <xf numFmtId="164" fontId="1" fillId="15" borderId="23" xfId="0" applyNumberFormat="1" applyFont="1" applyFill="1" applyBorder="1" applyAlignment="1" applyProtection="1">
      <alignment horizontal="center"/>
      <protection hidden="1"/>
    </xf>
    <xf numFmtId="164" fontId="1" fillId="16" borderId="45" xfId="0" applyNumberFormat="1" applyFont="1" applyFill="1" applyBorder="1" applyAlignment="1" applyProtection="1">
      <alignment horizontal="center"/>
      <protection hidden="1"/>
    </xf>
    <xf numFmtId="164" fontId="1" fillId="16" borderId="46" xfId="0" applyNumberFormat="1" applyFont="1" applyFill="1" applyBorder="1" applyAlignment="1" applyProtection="1">
      <alignment horizontal="center"/>
      <protection hidden="1"/>
    </xf>
    <xf numFmtId="0" fontId="1" fillId="11" borderId="42" xfId="0" applyFont="1" applyFill="1" applyBorder="1" applyAlignment="1" applyProtection="1">
      <alignment horizontal="center"/>
      <protection hidden="1"/>
    </xf>
    <xf numFmtId="0" fontId="1" fillId="11" borderId="0" xfId="0" applyFont="1" applyFill="1" applyBorder="1" applyAlignment="1" applyProtection="1">
      <alignment horizontal="center"/>
      <protection hidden="1"/>
    </xf>
    <xf numFmtId="0" fontId="0" fillId="4" borderId="54" xfId="0" applyFill="1" applyBorder="1" applyAlignment="1"/>
  </cellXfs>
  <cellStyles count="1">
    <cellStyle name="Normal" xfId="0" builtinId="0"/>
  </cellStyles>
  <dxfs count="6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8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ont>
        <color theme="0"/>
      </font>
      <fill>
        <patternFill>
          <bgColor theme="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8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ont>
        <color theme="0"/>
      </font>
      <fill>
        <patternFill>
          <bgColor theme="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0.5">
            <color theme="8"/>
          </stop>
          <stop position="1">
            <color theme="3" tint="0.80001220740379042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ont>
        <color theme="0"/>
      </font>
      <fill>
        <patternFill>
          <bgColor theme="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fgColor theme="9" tint="0.59996337778862885"/>
          <bgColor theme="9" tint="0.59996337778862885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7" tint="0.40000610370189521"/>
          </stop>
          <stop position="1">
            <color theme="0"/>
          </stop>
        </gradient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0000"/>
      <color rgb="FFFF5050"/>
      <color rgb="FFFF7C80"/>
      <color rgb="FFFFFF66"/>
      <color rgb="FF99FF33"/>
      <color rgb="FF00CC00"/>
      <color rgb="FF0066FF"/>
      <color rgb="FF00FF00"/>
      <color rgb="FF66FF66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Y60"/>
  <sheetViews>
    <sheetView tabSelected="1" topLeftCell="D1" zoomScale="80" zoomScaleNormal="80" workbookViewId="0">
      <pane ySplit="1" topLeftCell="A2" activePane="bottomLeft" state="frozen"/>
      <selection pane="bottomLeft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1" width="12.5703125" style="23" customWidth="1"/>
    <col min="22" max="22" width="6.42578125" customWidth="1"/>
    <col min="23" max="23" width="8.42578125" customWidth="1"/>
    <col min="24" max="24" width="7.85546875" customWidth="1"/>
    <col min="25" max="25" width="9.140625" customWidth="1"/>
  </cols>
  <sheetData>
    <row r="1" spans="1:25">
      <c r="A1" s="2" t="s">
        <v>77</v>
      </c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  <c r="W1" s="108" t="s">
        <v>130</v>
      </c>
      <c r="X1" t="s">
        <v>131</v>
      </c>
      <c r="Y1" t="s">
        <v>132</v>
      </c>
    </row>
    <row r="2" spans="1:25">
      <c r="C2" s="1"/>
      <c r="D2" s="2"/>
      <c r="E2" s="2"/>
      <c r="F2" s="2"/>
      <c r="G2" s="2"/>
      <c r="H2" s="2"/>
      <c r="I2" s="2"/>
      <c r="J2" s="2"/>
      <c r="K2" s="2"/>
      <c r="V2" s="2"/>
    </row>
    <row r="3" spans="1:25">
      <c r="B3" s="3" t="s">
        <v>15</v>
      </c>
      <c r="C3" s="1">
        <v>1</v>
      </c>
      <c r="D3" s="11" t="s">
        <v>9</v>
      </c>
      <c r="E3" s="11" t="s">
        <v>9</v>
      </c>
      <c r="F3" s="8"/>
      <c r="G3" s="13"/>
      <c r="H3" s="16">
        <f t="shared" ref="H3:H33" si="0">IF(OR(E3="Matin",E3="Nuit",E3="Journée",E3="Après-midi"),TIMEVALUE("00:10"),"")</f>
        <v>6.9444444444444441E-3</v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>
        <f>IF(OR(E3="Matin",E3="Nuit",E3="Journée",E3="Après-midi"),TIMEVALUE("00:30"),"")</f>
        <v>2.0833333333333332E-2</v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 t="shared" ref="P3:P33" si="4">IF(E3="Accident travail",1,"")</f>
        <v/>
      </c>
      <c r="Q3" s="16">
        <f>IF(AND(B3="Samedi",OR(E3="Matin",E3="après-midi",E3="nuit")),TIMEVALUE("6:30"),IF(OR(E3="Matin",E3="Nuit",E3="Journée",E3="Après-midi",E3="Accident travail",E3="Formation"),TIMEVALUE("07:30")-N(I3),IF(E3="Maladie",TIMEVALUE("07:00"),"")))</f>
        <v>0.3125</v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19">
        <f>IF(OR(E3="Matin",E3="Nuit",E3="Journée",E3="Après-midi",E3="Formation",E3="Maladie",E3="Accident travail"),1,"")</f>
        <v>1</v>
      </c>
      <c r="V3" s="2" t="str">
        <f>IF(AND(E3="Astreinte +1 dep"),1,IF(AND(E3="Astreinte +2 dep"),2,IF(AND(E3="Astreinte +3 dep"),3,IF(AND(E3="Astreinte +4 dep"),4,""))))</f>
        <v/>
      </c>
      <c r="W3" s="1">
        <f>IF(OR(E3="Matin",E3="après-midi",E3="nuit",E3="Journée",E3="Astreinte +1 dep"),Données!C14,IF(OR(E3="Astreinte +2 dep"),Données!C14*2,IF(OR(E3="Astreinte +3 dep"),Données!C14*3,IF(E3="Astreinte +4 dep",Données!C14*4,""))))</f>
        <v>50</v>
      </c>
      <c r="X3" s="1"/>
      <c r="Y3" s="174"/>
    </row>
    <row r="4" spans="1:25">
      <c r="B4" s="3" t="s">
        <v>7</v>
      </c>
      <c r="C4" s="1">
        <v>2</v>
      </c>
      <c r="D4" s="11"/>
      <c r="E4" s="11"/>
      <c r="F4" s="9"/>
      <c r="G4" s="13"/>
      <c r="H4" s="16" t="str">
        <f t="shared" si="0"/>
        <v/>
      </c>
      <c r="I4" s="16" t="str">
        <f t="shared" si="1"/>
        <v/>
      </c>
      <c r="J4" s="17" t="str">
        <f t="shared" ref="J4:J33" si="5">IF(OR(E4="Astreinte sans dep",E4="Astreinte +1 dep",E4="Astreinte +2 dep",E4="Astreinte +3 dep",E4="Astreinte +4 dep"),1,"")</f>
        <v/>
      </c>
      <c r="K4" s="16" t="str">
        <f t="shared" ref="K4:K33" si="6">IF(OR(E4="Matin",E4="Nuit",E4="Journée",E4="Après-midi"),TIMEVALUE("00:30"),"")</f>
        <v/>
      </c>
      <c r="L4" s="16" t="str">
        <f t="shared" ref="L4:L33" si="7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8">IF(E4="Maladie",1,"")</f>
        <v/>
      </c>
      <c r="P4" s="17" t="str">
        <f t="shared" si="4"/>
        <v/>
      </c>
      <c r="Q4" s="16" t="str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/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19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  <c r="W4" s="1">
        <v>100</v>
      </c>
      <c r="X4" s="1">
        <v>6.5</v>
      </c>
      <c r="Y4" s="174">
        <v>13</v>
      </c>
    </row>
    <row r="5" spans="1:25">
      <c r="B5" s="3" t="s">
        <v>8</v>
      </c>
      <c r="C5" s="2">
        <v>3</v>
      </c>
      <c r="D5" s="11"/>
      <c r="E5" s="11"/>
      <c r="F5" s="9"/>
      <c r="G5" s="13"/>
      <c r="H5" s="16" t="str">
        <f t="shared" si="0"/>
        <v/>
      </c>
      <c r="I5" s="16" t="str">
        <f t="shared" si="1"/>
        <v/>
      </c>
      <c r="J5" s="17" t="str">
        <f t="shared" si="5"/>
        <v/>
      </c>
      <c r="K5" s="16" t="str">
        <f t="shared" si="6"/>
        <v/>
      </c>
      <c r="L5" s="16" t="str">
        <f t="shared" si="7"/>
        <v/>
      </c>
      <c r="M5" s="17" t="str">
        <f>IF(E5="Cp",1,"")</f>
        <v/>
      </c>
      <c r="N5" s="17" t="str">
        <f>IF(E5="Jrs ancien",1,"")</f>
        <v/>
      </c>
      <c r="O5" s="17" t="str">
        <f t="shared" si="8"/>
        <v/>
      </c>
      <c r="P5" s="17" t="str">
        <f t="shared" si="4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19" t="str">
        <f t="shared" si="13"/>
        <v/>
      </c>
      <c r="V5" s="2" t="str">
        <f t="shared" si="14"/>
        <v/>
      </c>
      <c r="W5" s="1" t="str">
        <f>IF(OR(E5="Matin",E5="après-midi",E5="nuit",E5="Journée",E5="Astreinte +1 dep"),Données!C14,IF(OR(E5="Astreinte +2 dep"),Données!C14*2,IF(OR(E5="Astreinte +3 dep"),Données!C14*3,IF(E5="Astreinte +4 dep",Données!C14*4,""))))</f>
        <v/>
      </c>
      <c r="X5" s="1"/>
      <c r="Y5" s="174"/>
    </row>
    <row r="6" spans="1:25">
      <c r="A6" t="s">
        <v>55</v>
      </c>
      <c r="B6" s="3" t="s">
        <v>10</v>
      </c>
      <c r="C6" s="2">
        <v>4</v>
      </c>
      <c r="D6" s="11" t="s">
        <v>11</v>
      </c>
      <c r="E6" s="11"/>
      <c r="F6" s="9"/>
      <c r="G6" s="13"/>
      <c r="H6" s="16" t="str">
        <f t="shared" si="0"/>
        <v/>
      </c>
      <c r="I6" s="16" t="str">
        <f t="shared" si="1"/>
        <v/>
      </c>
      <c r="J6" s="17" t="str">
        <f t="shared" si="5"/>
        <v/>
      </c>
      <c r="K6" s="16" t="str">
        <f t="shared" si="6"/>
        <v/>
      </c>
      <c r="L6" s="16" t="str">
        <f t="shared" si="7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8"/>
        <v/>
      </c>
      <c r="P6" s="17" t="str">
        <f t="shared" si="4"/>
        <v/>
      </c>
      <c r="Q6" s="16" t="str">
        <f t="shared" si="9"/>
        <v/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19" t="str">
        <f t="shared" si="13"/>
        <v/>
      </c>
      <c r="V6" s="2" t="str">
        <f t="shared" si="14"/>
        <v/>
      </c>
      <c r="W6" s="1" t="str">
        <f>IF(OR(E6="Matin",E6="après-midi",E6="nuit",E6="Journée",E6="Astreinte +1 dep"),Données!C14,IF(OR(E6="Astreinte +2 dep"),Données!C14*2,IF(OR(E6="Astreinte +3 dep"),Données!C14*3,IF(E6="Astreinte +4 dep",Données!C14*4,""))))</f>
        <v/>
      </c>
      <c r="X6" s="1"/>
      <c r="Y6" s="174"/>
    </row>
    <row r="7" spans="1:25">
      <c r="B7" s="3" t="s">
        <v>12</v>
      </c>
      <c r="C7" s="2">
        <v>5</v>
      </c>
      <c r="D7" s="11" t="s">
        <v>11</v>
      </c>
      <c r="E7" s="11"/>
      <c r="F7" s="9"/>
      <c r="G7" s="13"/>
      <c r="H7" s="16" t="str">
        <f t="shared" si="0"/>
        <v/>
      </c>
      <c r="I7" s="16" t="str">
        <f t="shared" si="1"/>
        <v/>
      </c>
      <c r="J7" s="17" t="str">
        <f t="shared" si="5"/>
        <v/>
      </c>
      <c r="K7" s="16" t="str">
        <f t="shared" si="6"/>
        <v/>
      </c>
      <c r="L7" s="16" t="str">
        <f t="shared" si="7"/>
        <v/>
      </c>
      <c r="M7" s="17" t="str">
        <f t="shared" si="15"/>
        <v/>
      </c>
      <c r="N7" s="17" t="str">
        <f t="shared" si="16"/>
        <v/>
      </c>
      <c r="O7" s="17" t="str">
        <f t="shared" si="8"/>
        <v/>
      </c>
      <c r="P7" s="17" t="str">
        <f t="shared" si="4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19" t="str">
        <f t="shared" si="13"/>
        <v/>
      </c>
      <c r="V7" s="2" t="str">
        <f t="shared" si="14"/>
        <v/>
      </c>
      <c r="W7" s="1" t="str">
        <f>IF(OR(E7="Matin",E7="après-midi",E7="nuit",E7="Journée",E7="Astreinte +1 dep"),Données!C14,IF(OR(E7="Astreinte +2 dep"),Données!C14*2,IF(OR(E7="Astreinte +3 dep"),Données!C14*3,IF(E7="Astreinte +4 dep",Données!C14*4,""))))</f>
        <v/>
      </c>
      <c r="X7" s="1"/>
      <c r="Y7" s="174"/>
    </row>
    <row r="8" spans="1:25">
      <c r="B8" s="3" t="s">
        <v>13</v>
      </c>
      <c r="C8" s="2">
        <v>6</v>
      </c>
      <c r="D8" s="11" t="s">
        <v>11</v>
      </c>
      <c r="E8" s="11"/>
      <c r="F8" s="9"/>
      <c r="G8" s="13"/>
      <c r="H8" s="16" t="str">
        <f t="shared" si="0"/>
        <v/>
      </c>
      <c r="I8" s="16" t="str">
        <f t="shared" si="1"/>
        <v/>
      </c>
      <c r="J8" s="17" t="str">
        <f t="shared" si="5"/>
        <v/>
      </c>
      <c r="K8" s="16" t="str">
        <f t="shared" si="6"/>
        <v/>
      </c>
      <c r="L8" s="16" t="str">
        <f t="shared" si="7"/>
        <v/>
      </c>
      <c r="M8" s="17" t="str">
        <f t="shared" si="15"/>
        <v/>
      </c>
      <c r="N8" s="17" t="str">
        <f t="shared" si="16"/>
        <v/>
      </c>
      <c r="O8" s="17" t="str">
        <f t="shared" si="8"/>
        <v/>
      </c>
      <c r="P8" s="17" t="str">
        <f t="shared" si="4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19" t="str">
        <f t="shared" si="13"/>
        <v/>
      </c>
      <c r="V8" s="2" t="str">
        <f t="shared" si="14"/>
        <v/>
      </c>
      <c r="W8" s="1" t="str">
        <f>IF(OR(E8="Matin",E8="après-midi",E8="nuit",E8="Journée",E8="Astreinte +1 dep"),Données!C14,IF(OR(E8="Astreinte +2 dep"),Données!C14*2,IF(OR(E8="Astreinte +3 dep"),Données!C14*3,IF(E8="Astreinte +4 dep",Données!C14*4,""))))</f>
        <v/>
      </c>
      <c r="X8" s="1"/>
      <c r="Y8" s="174"/>
    </row>
    <row r="9" spans="1:25">
      <c r="B9" s="3" t="s">
        <v>14</v>
      </c>
      <c r="C9" s="2">
        <v>7</v>
      </c>
      <c r="D9" s="11" t="s">
        <v>11</v>
      </c>
      <c r="E9" s="11"/>
      <c r="F9" s="9"/>
      <c r="G9" s="13"/>
      <c r="H9" s="16" t="str">
        <f t="shared" si="0"/>
        <v/>
      </c>
      <c r="I9" s="16" t="str">
        <f t="shared" si="1"/>
        <v/>
      </c>
      <c r="J9" s="17" t="str">
        <f t="shared" si="5"/>
        <v/>
      </c>
      <c r="K9" s="16" t="str">
        <f t="shared" si="6"/>
        <v/>
      </c>
      <c r="L9" s="16" t="str">
        <f t="shared" si="7"/>
        <v/>
      </c>
      <c r="M9" s="17" t="str">
        <f t="shared" si="15"/>
        <v/>
      </c>
      <c r="N9" s="17" t="str">
        <f t="shared" si="16"/>
        <v/>
      </c>
      <c r="O9" s="17" t="str">
        <f t="shared" si="8"/>
        <v/>
      </c>
      <c r="P9" s="17" t="str">
        <f t="shared" si="4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19" t="str">
        <f t="shared" si="13"/>
        <v/>
      </c>
      <c r="V9" s="2" t="str">
        <f t="shared" si="14"/>
        <v/>
      </c>
      <c r="W9" s="1" t="str">
        <f>IF(OR(E9="Matin",E9="après-midi",E9="nuit",E9="Journée",E9="Astreinte +1 dep"),Données!C14,IF(OR(E9="Astreinte +2 dep"),Données!C14*2,IF(OR(E9="Astreinte +3 dep"),Données!C14*3,IF(E9="Astreinte +4 dep",Données!C14*4,""))))</f>
        <v/>
      </c>
      <c r="X9" s="1"/>
      <c r="Y9" s="174"/>
    </row>
    <row r="10" spans="1:25">
      <c r="B10" s="3" t="s">
        <v>15</v>
      </c>
      <c r="C10" s="2">
        <v>8</v>
      </c>
      <c r="D10" s="11" t="s">
        <v>11</v>
      </c>
      <c r="E10" s="11"/>
      <c r="F10" s="9"/>
      <c r="G10" s="13"/>
      <c r="H10" s="16" t="str">
        <f t="shared" si="0"/>
        <v/>
      </c>
      <c r="I10" s="16" t="str">
        <f t="shared" si="1"/>
        <v/>
      </c>
      <c r="J10" s="17" t="str">
        <f t="shared" si="5"/>
        <v/>
      </c>
      <c r="K10" s="16" t="str">
        <f t="shared" si="6"/>
        <v/>
      </c>
      <c r="L10" s="16" t="str">
        <f t="shared" si="7"/>
        <v/>
      </c>
      <c r="M10" s="17" t="str">
        <f t="shared" si="15"/>
        <v/>
      </c>
      <c r="N10" s="17" t="str">
        <f t="shared" si="16"/>
        <v/>
      </c>
      <c r="O10" s="17" t="str">
        <f t="shared" si="8"/>
        <v/>
      </c>
      <c r="P10" s="17" t="str">
        <f t="shared" si="4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19" t="str">
        <f t="shared" si="13"/>
        <v/>
      </c>
      <c r="V10" s="2" t="str">
        <f t="shared" si="14"/>
        <v/>
      </c>
      <c r="W10" s="1" t="str">
        <f>IF(OR(E10="Matin",E10="après-midi",E10="nuit",E10="Journée",E10="Astreinte +1 dep"),Données!C14,IF(OR(E10="Astreinte +2 dep"),Données!C14*2,IF(OR(E10="Astreinte +3 dep"),Données!C14*3,IF(E10="Astreinte +4 dep",Données!C14*4,""))))</f>
        <v/>
      </c>
      <c r="X10" s="1"/>
      <c r="Y10" s="174"/>
    </row>
    <row r="11" spans="1:25">
      <c r="B11" s="3" t="s">
        <v>7</v>
      </c>
      <c r="C11" s="2">
        <v>9</v>
      </c>
      <c r="D11" s="11" t="s">
        <v>11</v>
      </c>
      <c r="E11" s="11"/>
      <c r="F11" s="9"/>
      <c r="G11" s="13"/>
      <c r="H11" s="16" t="str">
        <f t="shared" si="0"/>
        <v/>
      </c>
      <c r="I11" s="16" t="str">
        <f t="shared" si="1"/>
        <v/>
      </c>
      <c r="J11" s="17" t="str">
        <f t="shared" si="5"/>
        <v/>
      </c>
      <c r="K11" s="16" t="str">
        <f t="shared" si="6"/>
        <v/>
      </c>
      <c r="L11" s="16" t="str">
        <f t="shared" si="7"/>
        <v/>
      </c>
      <c r="M11" s="17" t="str">
        <f t="shared" si="15"/>
        <v/>
      </c>
      <c r="N11" s="17" t="str">
        <f t="shared" si="16"/>
        <v/>
      </c>
      <c r="O11" s="17" t="str">
        <f t="shared" si="8"/>
        <v/>
      </c>
      <c r="P11" s="17" t="str">
        <f t="shared" si="4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19" t="str">
        <f t="shared" si="13"/>
        <v/>
      </c>
      <c r="V11" s="2" t="str">
        <f t="shared" si="14"/>
        <v/>
      </c>
      <c r="W11" s="1" t="str">
        <f>IF(OR(E11="Matin",E11="après-midi",E11="nuit",E11="Journée",E11="Astreinte +1 dep"),Données!C14,IF(OR(E11="Astreinte +2 dep"),Données!C14*2,IF(OR(E11="Astreinte +3 dep"),Données!C14*3,IF(E11="Astreinte +4 dep",Données!C14*4,""))))</f>
        <v/>
      </c>
      <c r="X11" s="1"/>
      <c r="Y11" s="174"/>
    </row>
    <row r="12" spans="1:25">
      <c r="B12" s="3" t="s">
        <v>8</v>
      </c>
      <c r="C12" s="2">
        <v>10</v>
      </c>
      <c r="D12" s="11"/>
      <c r="E12" s="11"/>
      <c r="F12" s="9"/>
      <c r="G12" s="13"/>
      <c r="H12" s="16" t="str">
        <f t="shared" si="0"/>
        <v/>
      </c>
      <c r="I12" s="16" t="str">
        <f t="shared" si="1"/>
        <v/>
      </c>
      <c r="J12" s="17" t="str">
        <f t="shared" si="5"/>
        <v/>
      </c>
      <c r="K12" s="16" t="str">
        <f t="shared" si="6"/>
        <v/>
      </c>
      <c r="L12" s="16" t="str">
        <f t="shared" si="7"/>
        <v/>
      </c>
      <c r="M12" s="17" t="str">
        <f t="shared" si="15"/>
        <v/>
      </c>
      <c r="N12" s="17" t="str">
        <f t="shared" si="16"/>
        <v/>
      </c>
      <c r="O12" s="17" t="str">
        <f t="shared" si="8"/>
        <v/>
      </c>
      <c r="P12" s="17" t="str">
        <f t="shared" si="4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19" t="str">
        <f t="shared" si="13"/>
        <v/>
      </c>
      <c r="V12" s="2" t="str">
        <f t="shared" si="14"/>
        <v/>
      </c>
      <c r="W12" s="1" t="str">
        <f>IF(OR(E12="Matin",E12="après-midi",E12="nuit",E12="Journée",E12="Astreinte +1 dep"),Données!C14,IF(OR(E12="Astreinte +2 dep"),Données!C14*2,IF(OR(E12="Astreinte +3 dep"),Données!C14*3,IF(E12="Astreinte +4 dep",Données!C14*4,""))))</f>
        <v/>
      </c>
      <c r="X12" s="1"/>
      <c r="Y12" s="174"/>
    </row>
    <row r="13" spans="1:25">
      <c r="A13" t="s">
        <v>56</v>
      </c>
      <c r="B13" s="3" t="s">
        <v>10</v>
      </c>
      <c r="C13" s="2">
        <v>11</v>
      </c>
      <c r="D13" s="11" t="s">
        <v>16</v>
      </c>
      <c r="E13" s="11"/>
      <c r="F13" s="9"/>
      <c r="G13" s="13"/>
      <c r="H13" s="16" t="str">
        <f t="shared" si="0"/>
        <v/>
      </c>
      <c r="I13" s="16" t="str">
        <f t="shared" si="1"/>
        <v/>
      </c>
      <c r="J13" s="17" t="str">
        <f t="shared" si="5"/>
        <v/>
      </c>
      <c r="K13" s="16" t="str">
        <f t="shared" si="6"/>
        <v/>
      </c>
      <c r="L13" s="16" t="str">
        <f t="shared" si="7"/>
        <v/>
      </c>
      <c r="M13" s="17" t="str">
        <f t="shared" si="15"/>
        <v/>
      </c>
      <c r="N13" s="17" t="str">
        <f t="shared" si="16"/>
        <v/>
      </c>
      <c r="O13" s="17" t="str">
        <f t="shared" si="8"/>
        <v/>
      </c>
      <c r="P13" s="17" t="str">
        <f t="shared" si="4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19" t="str">
        <f t="shared" si="13"/>
        <v/>
      </c>
      <c r="V13" s="2" t="str">
        <f t="shared" si="14"/>
        <v/>
      </c>
      <c r="W13" s="1" t="str">
        <f>IF(OR(E13="Matin",E13="après-midi",E13="nuit",E13="Journée",E13="Astreinte +1 dep"),Données!C14,IF(OR(E13="Astreinte +2 dep"),Données!C14*2,IF(OR(E13="Astreinte +3 dep"),Données!C14*3,IF(E13="Astreinte +4 dep",Données!C14*4,""))))</f>
        <v/>
      </c>
      <c r="X13" s="1"/>
      <c r="Y13" s="174"/>
    </row>
    <row r="14" spans="1:25">
      <c r="B14" s="3" t="s">
        <v>12</v>
      </c>
      <c r="C14" s="2">
        <v>12</v>
      </c>
      <c r="D14" s="11" t="s">
        <v>16</v>
      </c>
      <c r="E14" s="11"/>
      <c r="F14" s="9"/>
      <c r="G14" s="13"/>
      <c r="H14" s="16" t="str">
        <f t="shared" si="0"/>
        <v/>
      </c>
      <c r="I14" s="16" t="str">
        <f t="shared" si="1"/>
        <v/>
      </c>
      <c r="J14" s="17" t="str">
        <f t="shared" si="5"/>
        <v/>
      </c>
      <c r="K14" s="16" t="str">
        <f t="shared" si="6"/>
        <v/>
      </c>
      <c r="L14" s="16" t="str">
        <f t="shared" si="7"/>
        <v/>
      </c>
      <c r="M14" s="17" t="str">
        <f t="shared" si="15"/>
        <v/>
      </c>
      <c r="N14" s="17" t="str">
        <f t="shared" si="16"/>
        <v/>
      </c>
      <c r="O14" s="17" t="str">
        <f t="shared" si="8"/>
        <v/>
      </c>
      <c r="P14" s="17" t="str">
        <f t="shared" si="4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19" t="str">
        <f t="shared" si="13"/>
        <v/>
      </c>
      <c r="V14" s="2" t="str">
        <f t="shared" si="14"/>
        <v/>
      </c>
      <c r="W14" s="1" t="str">
        <f>IF(OR(E14="Matin",E14="après-midi",E14="nuit",E14="Journée",E14="Astreinte +1 dep"),Données!C14,IF(OR(E14="Astreinte +2 dep"),Données!C14*2,IF(OR(E14="Astreinte +3 dep"),Données!C14*3,IF(E14="Astreinte +4 dep",Données!C14*4,""))))</f>
        <v/>
      </c>
      <c r="X14" s="1"/>
      <c r="Y14" s="174"/>
    </row>
    <row r="15" spans="1:25">
      <c r="B15" s="3" t="s">
        <v>13</v>
      </c>
      <c r="C15" s="2">
        <v>13</v>
      </c>
      <c r="D15" s="11" t="s">
        <v>16</v>
      </c>
      <c r="E15" s="11"/>
      <c r="F15" s="9"/>
      <c r="G15" s="13"/>
      <c r="H15" s="16" t="str">
        <f t="shared" si="0"/>
        <v/>
      </c>
      <c r="I15" s="16" t="str">
        <f t="shared" si="1"/>
        <v/>
      </c>
      <c r="J15" s="17" t="str">
        <f t="shared" si="5"/>
        <v/>
      </c>
      <c r="K15" s="16" t="str">
        <f t="shared" si="6"/>
        <v/>
      </c>
      <c r="L15" s="16" t="str">
        <f t="shared" si="7"/>
        <v/>
      </c>
      <c r="M15" s="17" t="str">
        <f t="shared" si="15"/>
        <v/>
      </c>
      <c r="N15" s="17" t="str">
        <f t="shared" si="16"/>
        <v/>
      </c>
      <c r="O15" s="17" t="str">
        <f t="shared" si="8"/>
        <v/>
      </c>
      <c r="P15" s="17" t="str">
        <f t="shared" si="4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19" t="str">
        <f t="shared" si="13"/>
        <v/>
      </c>
      <c r="V15" s="2" t="str">
        <f t="shared" si="14"/>
        <v/>
      </c>
      <c r="W15" s="1" t="str">
        <f>IF(OR(E15="Matin",E15="après-midi",E15="nuit",E15="Journée",E15="Astreinte +1 dep"),Données!C14,IF(OR(E15="Astreinte +2 dep"),Données!C14*2,IF(OR(E15="Astreinte +3 dep"),Données!C14*3,IF(E15="Astreinte +4 dep",Données!C14*4,""))))</f>
        <v/>
      </c>
      <c r="X15" s="1"/>
      <c r="Y15" s="174"/>
    </row>
    <row r="16" spans="1:25">
      <c r="B16" s="3" t="s">
        <v>14</v>
      </c>
      <c r="C16" s="2">
        <v>14</v>
      </c>
      <c r="D16" s="11" t="s">
        <v>16</v>
      </c>
      <c r="E16" s="11"/>
      <c r="F16" s="9"/>
      <c r="G16" s="13"/>
      <c r="H16" s="16" t="str">
        <f t="shared" si="0"/>
        <v/>
      </c>
      <c r="I16" s="16" t="str">
        <f t="shared" si="1"/>
        <v/>
      </c>
      <c r="J16" s="17" t="str">
        <f t="shared" si="5"/>
        <v/>
      </c>
      <c r="K16" s="16" t="str">
        <f t="shared" si="6"/>
        <v/>
      </c>
      <c r="L16" s="16" t="str">
        <f t="shared" si="7"/>
        <v/>
      </c>
      <c r="M16" s="17" t="str">
        <f t="shared" si="15"/>
        <v/>
      </c>
      <c r="N16" s="17" t="str">
        <f t="shared" si="16"/>
        <v/>
      </c>
      <c r="O16" s="17" t="str">
        <f t="shared" si="8"/>
        <v/>
      </c>
      <c r="P16" s="17" t="str">
        <f t="shared" si="4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19" t="str">
        <f t="shared" si="13"/>
        <v/>
      </c>
      <c r="V16" s="2" t="str">
        <f t="shared" si="14"/>
        <v/>
      </c>
      <c r="W16" s="1" t="str">
        <f>IF(OR(E16="Matin",E16="après-midi",E16="nuit",E16="Journée",E16="Astreinte +1 dep"),Données!C14,IF(OR(E16="Astreinte +2 dep"),Données!C14*2,IF(OR(E16="Astreinte +3 dep"),Données!C14*3,IF(E16="Astreinte +4 dep",Données!C14*4,""))))</f>
        <v/>
      </c>
      <c r="X16" s="1"/>
      <c r="Y16" s="174"/>
    </row>
    <row r="17" spans="1:25">
      <c r="B17" s="3" t="s">
        <v>15</v>
      </c>
      <c r="C17" s="2">
        <v>15</v>
      </c>
      <c r="D17" s="11" t="s">
        <v>16</v>
      </c>
      <c r="E17" s="11"/>
      <c r="F17" s="9"/>
      <c r="G17" s="13"/>
      <c r="H17" s="16" t="str">
        <f t="shared" si="0"/>
        <v/>
      </c>
      <c r="I17" s="16" t="str">
        <f t="shared" si="1"/>
        <v/>
      </c>
      <c r="J17" s="17" t="str">
        <f t="shared" si="5"/>
        <v/>
      </c>
      <c r="K17" s="16" t="str">
        <f t="shared" si="6"/>
        <v/>
      </c>
      <c r="L17" s="16" t="str">
        <f t="shared" si="7"/>
        <v/>
      </c>
      <c r="M17" s="17" t="str">
        <f t="shared" si="15"/>
        <v/>
      </c>
      <c r="N17" s="17" t="str">
        <f t="shared" si="16"/>
        <v/>
      </c>
      <c r="O17" s="17" t="str">
        <f t="shared" si="8"/>
        <v/>
      </c>
      <c r="P17" s="17" t="str">
        <f t="shared" si="4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19" t="str">
        <f t="shared" si="13"/>
        <v/>
      </c>
      <c r="V17" s="2" t="str">
        <f t="shared" si="14"/>
        <v/>
      </c>
      <c r="W17" s="1" t="str">
        <f>IF(OR(E17="Matin",E17="après-midi",E17="nuit",E17="Journée",E17="Astreinte +1 dep"),Données!C14,IF(OR(E17="Astreinte +2 dep"),Données!C14*2,IF(OR(E17="Astreinte +3 dep"),Données!C14*3,IF(E17="Astreinte +4 dep",Données!C14*4,""))))</f>
        <v/>
      </c>
      <c r="X17" s="1"/>
      <c r="Y17" s="174"/>
    </row>
    <row r="18" spans="1:25">
      <c r="B18" s="3" t="s">
        <v>7</v>
      </c>
      <c r="C18" s="2">
        <v>16</v>
      </c>
      <c r="D18" s="11"/>
      <c r="E18" s="11"/>
      <c r="F18" s="9"/>
      <c r="G18" s="13"/>
      <c r="H18" s="16" t="str">
        <f t="shared" si="0"/>
        <v/>
      </c>
      <c r="I18" s="16" t="str">
        <f t="shared" si="1"/>
        <v/>
      </c>
      <c r="J18" s="17" t="str">
        <f t="shared" si="5"/>
        <v/>
      </c>
      <c r="K18" s="16" t="str">
        <f t="shared" si="6"/>
        <v/>
      </c>
      <c r="L18" s="16" t="str">
        <f t="shared" si="7"/>
        <v/>
      </c>
      <c r="M18" s="17" t="str">
        <f t="shared" si="15"/>
        <v/>
      </c>
      <c r="N18" s="17" t="str">
        <f t="shared" si="16"/>
        <v/>
      </c>
      <c r="O18" s="17" t="str">
        <f t="shared" si="8"/>
        <v/>
      </c>
      <c r="P18" s="17" t="str">
        <f t="shared" si="4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19" t="str">
        <f t="shared" si="13"/>
        <v/>
      </c>
      <c r="V18" s="2" t="str">
        <f t="shared" si="14"/>
        <v/>
      </c>
      <c r="W18" s="1" t="str">
        <f>IF(OR(E18="Matin",E18="après-midi",E18="nuit",E18="Journée",E18="Astreinte +1 dep"),Données!C14,IF(OR(E18="Astreinte +2 dep"),Données!C14*2,IF(OR(E18="Astreinte +3 dep"),Données!C14*3,IF(E18="Astreinte +4 dep",Données!C14*4,""))))</f>
        <v/>
      </c>
      <c r="X18" s="1"/>
      <c r="Y18" s="174"/>
    </row>
    <row r="19" spans="1:25">
      <c r="B19" s="3" t="s">
        <v>8</v>
      </c>
      <c r="C19" s="2">
        <v>17</v>
      </c>
      <c r="D19" s="11"/>
      <c r="E19" s="11"/>
      <c r="F19" s="9"/>
      <c r="G19" s="13"/>
      <c r="H19" s="16" t="str">
        <f t="shared" si="0"/>
        <v/>
      </c>
      <c r="I19" s="16" t="str">
        <f t="shared" si="1"/>
        <v/>
      </c>
      <c r="J19" s="17" t="str">
        <f t="shared" si="5"/>
        <v/>
      </c>
      <c r="K19" s="16" t="str">
        <f t="shared" si="6"/>
        <v/>
      </c>
      <c r="L19" s="16" t="str">
        <f t="shared" si="7"/>
        <v/>
      </c>
      <c r="M19" s="17" t="str">
        <f t="shared" si="15"/>
        <v/>
      </c>
      <c r="N19" s="17" t="str">
        <f t="shared" si="16"/>
        <v/>
      </c>
      <c r="O19" s="17" t="str">
        <f t="shared" si="8"/>
        <v/>
      </c>
      <c r="P19" s="17" t="str">
        <f t="shared" si="4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19" t="str">
        <f t="shared" si="13"/>
        <v/>
      </c>
      <c r="V19" s="2" t="str">
        <f t="shared" si="14"/>
        <v/>
      </c>
      <c r="W19" s="1" t="str">
        <f>IF(OR(E19="Matin",E19="après-midi",E19="nuit",E19="Journée",E19="Astreinte +1 dep"),Données!C14,IF(OR(E19="Astreinte +2 dep"),Données!C14*2,IF(OR(E19="Astreinte +3 dep"),Données!C14*3,IF(E19="Astreinte +4 dep",Données!C14*4,""))))</f>
        <v/>
      </c>
      <c r="X19" s="1"/>
      <c r="Y19" s="174"/>
    </row>
    <row r="20" spans="1:25">
      <c r="A20" t="s">
        <v>57</v>
      </c>
      <c r="B20" s="3" t="s">
        <v>10</v>
      </c>
      <c r="C20" s="2">
        <v>18</v>
      </c>
      <c r="D20" s="11" t="s">
        <v>17</v>
      </c>
      <c r="E20" s="11"/>
      <c r="F20" s="9"/>
      <c r="G20" s="13"/>
      <c r="H20" s="16" t="str">
        <f t="shared" si="0"/>
        <v/>
      </c>
      <c r="I20" s="16" t="str">
        <f t="shared" si="1"/>
        <v/>
      </c>
      <c r="J20" s="17" t="str">
        <f t="shared" si="5"/>
        <v/>
      </c>
      <c r="K20" s="16" t="str">
        <f t="shared" si="6"/>
        <v/>
      </c>
      <c r="L20" s="16" t="str">
        <f t="shared" si="7"/>
        <v/>
      </c>
      <c r="M20" s="17" t="str">
        <f t="shared" si="15"/>
        <v/>
      </c>
      <c r="N20" s="17" t="str">
        <f t="shared" si="16"/>
        <v/>
      </c>
      <c r="O20" s="17" t="str">
        <f t="shared" si="8"/>
        <v/>
      </c>
      <c r="P20" s="17" t="str">
        <f t="shared" si="4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19" t="str">
        <f t="shared" si="13"/>
        <v/>
      </c>
      <c r="V20" s="2" t="str">
        <f t="shared" si="14"/>
        <v/>
      </c>
      <c r="W20" s="1" t="str">
        <f>IF(OR(E20="Matin",E20="après-midi",E20="nuit",E20="Journée",E20="Astreinte +1 dep"),Données!C14,IF(OR(E20="Astreinte +2 dep"),Données!C14*2,IF(OR(E20="Astreinte +3 dep"),Données!C14*3,IF(E20="Astreinte +4 dep",Données!C14*4,""))))</f>
        <v/>
      </c>
      <c r="X20" s="1"/>
      <c r="Y20" s="174"/>
    </row>
    <row r="21" spans="1:25">
      <c r="B21" s="3" t="s">
        <v>12</v>
      </c>
      <c r="C21" s="2">
        <v>19</v>
      </c>
      <c r="D21" s="11" t="s">
        <v>17</v>
      </c>
      <c r="E21" s="11"/>
      <c r="F21" s="9"/>
      <c r="G21" s="13"/>
      <c r="H21" s="16" t="str">
        <f t="shared" si="0"/>
        <v/>
      </c>
      <c r="I21" s="16" t="str">
        <f t="shared" si="1"/>
        <v/>
      </c>
      <c r="J21" s="17" t="str">
        <f t="shared" si="5"/>
        <v/>
      </c>
      <c r="K21" s="16" t="str">
        <f t="shared" si="6"/>
        <v/>
      </c>
      <c r="L21" s="16" t="str">
        <f t="shared" si="7"/>
        <v/>
      </c>
      <c r="M21" s="17" t="str">
        <f t="shared" si="15"/>
        <v/>
      </c>
      <c r="N21" s="17" t="str">
        <f t="shared" si="16"/>
        <v/>
      </c>
      <c r="O21" s="17" t="str">
        <f t="shared" si="8"/>
        <v/>
      </c>
      <c r="P21" s="17" t="str">
        <f t="shared" si="4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19" t="str">
        <f t="shared" si="13"/>
        <v/>
      </c>
      <c r="V21" s="2" t="str">
        <f t="shared" si="14"/>
        <v/>
      </c>
      <c r="W21" s="1" t="str">
        <f>IF(OR(E21="Matin",E21="après-midi",E21="nuit",E21="Journée",E21="Astreinte +1 dep"),Données!C14,IF(OR(E21="Astreinte +2 dep"),Données!C14*2,IF(OR(E21="Astreinte +3 dep"),Données!C14*3,IF(E21="Astreinte +4 dep",Données!C14*4,""))))</f>
        <v/>
      </c>
      <c r="X21" s="1"/>
      <c r="Y21" s="174"/>
    </row>
    <row r="22" spans="1:25">
      <c r="B22" s="3" t="s">
        <v>13</v>
      </c>
      <c r="C22" s="2">
        <v>20</v>
      </c>
      <c r="D22" s="11" t="s">
        <v>17</v>
      </c>
      <c r="E22" s="11"/>
      <c r="F22" s="9"/>
      <c r="G22" s="13"/>
      <c r="H22" s="16" t="str">
        <f t="shared" si="0"/>
        <v/>
      </c>
      <c r="I22" s="16" t="str">
        <f t="shared" si="1"/>
        <v/>
      </c>
      <c r="J22" s="17" t="str">
        <f t="shared" si="5"/>
        <v/>
      </c>
      <c r="K22" s="16" t="str">
        <f t="shared" si="6"/>
        <v/>
      </c>
      <c r="L22" s="16" t="str">
        <f t="shared" si="7"/>
        <v/>
      </c>
      <c r="M22" s="17" t="str">
        <f t="shared" si="15"/>
        <v/>
      </c>
      <c r="N22" s="17" t="str">
        <f t="shared" si="16"/>
        <v/>
      </c>
      <c r="O22" s="17" t="str">
        <f t="shared" si="8"/>
        <v/>
      </c>
      <c r="P22" s="17" t="str">
        <f t="shared" si="4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19" t="str">
        <f t="shared" si="13"/>
        <v/>
      </c>
      <c r="V22" s="2" t="str">
        <f t="shared" si="14"/>
        <v/>
      </c>
      <c r="W22" s="1" t="str">
        <f>IF(OR(E22="Matin",E22="après-midi",E22="nuit",E22="Journée",E22="Astreinte +1 dep"),Données!C14,IF(OR(E22="Astreinte +2 dep"),Données!C14*2,IF(OR(E22="Astreinte +3 dep"),Données!C14*3,IF(E22="Astreinte +4 dep",Données!C14*4,""))))</f>
        <v/>
      </c>
      <c r="X22" s="1"/>
      <c r="Y22" s="174"/>
    </row>
    <row r="23" spans="1:25">
      <c r="B23" s="3" t="s">
        <v>14</v>
      </c>
      <c r="C23" s="2">
        <v>21</v>
      </c>
      <c r="D23" s="11" t="s">
        <v>17</v>
      </c>
      <c r="E23" s="11"/>
      <c r="F23" s="9"/>
      <c r="G23" s="13"/>
      <c r="H23" s="16" t="str">
        <f t="shared" si="0"/>
        <v/>
      </c>
      <c r="I23" s="16" t="str">
        <f t="shared" si="1"/>
        <v/>
      </c>
      <c r="J23" s="17" t="str">
        <f t="shared" si="5"/>
        <v/>
      </c>
      <c r="K23" s="16" t="str">
        <f t="shared" si="6"/>
        <v/>
      </c>
      <c r="L23" s="16" t="str">
        <f t="shared" si="7"/>
        <v/>
      </c>
      <c r="M23" s="17" t="str">
        <f t="shared" si="15"/>
        <v/>
      </c>
      <c r="N23" s="17" t="str">
        <f t="shared" si="16"/>
        <v/>
      </c>
      <c r="O23" s="17" t="str">
        <f t="shared" si="8"/>
        <v/>
      </c>
      <c r="P23" s="17" t="str">
        <f t="shared" si="4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19" t="str">
        <f t="shared" si="13"/>
        <v/>
      </c>
      <c r="V23" s="2" t="str">
        <f t="shared" si="14"/>
        <v/>
      </c>
      <c r="W23" s="1" t="str">
        <f>IF(OR(E23="Matin",E23="après-midi",E23="nuit",E23="Journée",E23="Astreinte +1 dep"),Données!C14,IF(OR(E23="Astreinte +2 dep"),Données!C14*2,IF(OR(E23="Astreinte +3 dep"),Données!C14*3,IF(E23="Astreinte +4 dep",Données!C14*4,""))))</f>
        <v/>
      </c>
      <c r="X23" s="1"/>
      <c r="Y23" s="174"/>
    </row>
    <row r="24" spans="1:25">
      <c r="B24" s="3" t="s">
        <v>15</v>
      </c>
      <c r="C24" s="2">
        <v>22</v>
      </c>
      <c r="D24" s="11" t="s">
        <v>17</v>
      </c>
      <c r="E24" s="11"/>
      <c r="F24" s="9"/>
      <c r="G24" s="13"/>
      <c r="H24" s="16" t="str">
        <f t="shared" si="0"/>
        <v/>
      </c>
      <c r="I24" s="16" t="str">
        <f t="shared" si="1"/>
        <v/>
      </c>
      <c r="J24" s="17" t="str">
        <f t="shared" si="5"/>
        <v/>
      </c>
      <c r="K24" s="16" t="str">
        <f t="shared" si="6"/>
        <v/>
      </c>
      <c r="L24" s="16" t="str">
        <f t="shared" si="7"/>
        <v/>
      </c>
      <c r="M24" s="17" t="str">
        <f t="shared" si="15"/>
        <v/>
      </c>
      <c r="N24" s="17" t="str">
        <f t="shared" si="16"/>
        <v/>
      </c>
      <c r="O24" s="17" t="str">
        <f t="shared" si="8"/>
        <v/>
      </c>
      <c r="P24" s="17" t="str">
        <f t="shared" si="4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19" t="str">
        <f t="shared" si="13"/>
        <v/>
      </c>
      <c r="V24" s="2" t="str">
        <f t="shared" si="14"/>
        <v/>
      </c>
      <c r="W24" s="1" t="str">
        <f>IF(OR(E24="Matin",E24="après-midi",E24="nuit",E24="Journée",E24="Astreinte +1 dep"),Données!C14,IF(OR(E24="Astreinte +2 dep"),Données!C14*2,IF(OR(E24="Astreinte +3 dep"),Données!C14*3,IF(E24="Astreinte +4 dep",Données!C14*4,""))))</f>
        <v/>
      </c>
      <c r="X24" s="1"/>
      <c r="Y24" s="174"/>
    </row>
    <row r="25" spans="1:25">
      <c r="B25" s="3" t="s">
        <v>7</v>
      </c>
      <c r="C25" s="2">
        <v>23</v>
      </c>
      <c r="D25" s="11"/>
      <c r="E25" s="11"/>
      <c r="F25" s="9"/>
      <c r="G25" s="13"/>
      <c r="H25" s="16" t="str">
        <f t="shared" si="0"/>
        <v/>
      </c>
      <c r="I25" s="16" t="str">
        <f t="shared" si="1"/>
        <v/>
      </c>
      <c r="J25" s="17" t="str">
        <f t="shared" si="5"/>
        <v/>
      </c>
      <c r="K25" s="16" t="str">
        <f t="shared" si="6"/>
        <v/>
      </c>
      <c r="L25" s="16" t="str">
        <f t="shared" si="7"/>
        <v/>
      </c>
      <c r="M25" s="17" t="str">
        <f t="shared" si="15"/>
        <v/>
      </c>
      <c r="N25" s="17" t="str">
        <f t="shared" si="16"/>
        <v/>
      </c>
      <c r="O25" s="17" t="str">
        <f t="shared" si="8"/>
        <v/>
      </c>
      <c r="P25" s="17" t="str">
        <f t="shared" si="4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19" t="str">
        <f t="shared" si="13"/>
        <v/>
      </c>
      <c r="V25" s="2" t="str">
        <f t="shared" si="14"/>
        <v/>
      </c>
      <c r="W25" s="1" t="str">
        <f>IF(OR(E25="Matin",E25="après-midi",E25="nuit",E25="Journée",E25="Astreinte +1 dep"),Données!C14,IF(OR(E25="Astreinte +2 dep"),Données!C14*2,IF(OR(E25="Astreinte +3 dep"),Données!C14*3,IF(E25="Astreinte +4 dep",Données!C14*4,""))))</f>
        <v/>
      </c>
      <c r="X25" s="1"/>
      <c r="Y25" s="174"/>
    </row>
    <row r="26" spans="1:25">
      <c r="B26" s="3" t="s">
        <v>8</v>
      </c>
      <c r="C26" s="2">
        <v>24</v>
      </c>
      <c r="D26" s="11"/>
      <c r="E26" s="11"/>
      <c r="F26" s="9"/>
      <c r="G26" s="13"/>
      <c r="H26" s="16" t="str">
        <f t="shared" si="0"/>
        <v/>
      </c>
      <c r="I26" s="16" t="str">
        <f t="shared" si="1"/>
        <v/>
      </c>
      <c r="J26" s="17" t="str">
        <f t="shared" si="5"/>
        <v/>
      </c>
      <c r="K26" s="16" t="str">
        <f t="shared" si="6"/>
        <v/>
      </c>
      <c r="L26" s="16" t="str">
        <f t="shared" si="7"/>
        <v/>
      </c>
      <c r="M26" s="17" t="str">
        <f t="shared" si="15"/>
        <v/>
      </c>
      <c r="N26" s="17" t="str">
        <f t="shared" si="16"/>
        <v/>
      </c>
      <c r="O26" s="17" t="str">
        <f t="shared" si="8"/>
        <v/>
      </c>
      <c r="P26" s="17" t="str">
        <f t="shared" si="4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19" t="str">
        <f t="shared" si="13"/>
        <v/>
      </c>
      <c r="V26" s="2" t="str">
        <f t="shared" si="14"/>
        <v/>
      </c>
      <c r="W26" s="1" t="str">
        <f>IF(OR(E26="Matin",E26="après-midi",E26="nuit",E26="Journée",E26="Astreinte +1 dep"),Données!C14,IF(OR(E26="Astreinte +2 dep"),Données!C14*2,IF(OR(E26="Astreinte +3 dep"),Données!C14*3,IF(E26="Astreinte +4 dep",Données!C14*4,""))))</f>
        <v/>
      </c>
      <c r="X26" s="1"/>
      <c r="Y26" s="174"/>
    </row>
    <row r="27" spans="1:25">
      <c r="A27" t="s">
        <v>58</v>
      </c>
      <c r="B27" s="3" t="s">
        <v>10</v>
      </c>
      <c r="C27" s="2">
        <v>25</v>
      </c>
      <c r="D27" s="11" t="s">
        <v>19</v>
      </c>
      <c r="E27" s="11"/>
      <c r="F27" s="9"/>
      <c r="G27" s="13"/>
      <c r="H27" s="16" t="str">
        <f t="shared" si="0"/>
        <v/>
      </c>
      <c r="I27" s="16" t="str">
        <f t="shared" si="1"/>
        <v/>
      </c>
      <c r="J27" s="17" t="str">
        <f t="shared" si="5"/>
        <v/>
      </c>
      <c r="K27" s="16" t="str">
        <f t="shared" si="6"/>
        <v/>
      </c>
      <c r="L27" s="16" t="str">
        <f t="shared" si="7"/>
        <v/>
      </c>
      <c r="M27" s="17" t="str">
        <f t="shared" si="15"/>
        <v/>
      </c>
      <c r="N27" s="17" t="str">
        <f t="shared" si="16"/>
        <v/>
      </c>
      <c r="O27" s="17" t="str">
        <f t="shared" si="8"/>
        <v/>
      </c>
      <c r="P27" s="17" t="str">
        <f t="shared" si="4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19" t="str">
        <f t="shared" si="13"/>
        <v/>
      </c>
      <c r="V27" s="2" t="str">
        <f t="shared" si="14"/>
        <v/>
      </c>
      <c r="W27" s="1" t="str">
        <f>IF(OR(E27="Matin",E27="après-midi",E27="nuit",E27="Journée",E27="Astreinte +1 dep"),Données!C14,IF(OR(E27="Astreinte +2 dep"),Données!C14*2,IF(OR(E27="Astreinte +3 dep"),Données!C14*3,IF(E27="Astreinte +4 dep",Données!C14*4,""))))</f>
        <v/>
      </c>
      <c r="X27" s="1"/>
      <c r="Y27" s="174"/>
    </row>
    <row r="28" spans="1:25">
      <c r="B28" s="3" t="s">
        <v>12</v>
      </c>
      <c r="C28" s="2">
        <v>26</v>
      </c>
      <c r="D28" s="11" t="s">
        <v>9</v>
      </c>
      <c r="E28" s="11"/>
      <c r="F28" s="9"/>
      <c r="G28" s="13"/>
      <c r="H28" s="16" t="str">
        <f t="shared" si="0"/>
        <v/>
      </c>
      <c r="I28" s="16" t="str">
        <f t="shared" si="1"/>
        <v/>
      </c>
      <c r="J28" s="17" t="str">
        <f t="shared" si="5"/>
        <v/>
      </c>
      <c r="K28" s="16" t="str">
        <f t="shared" si="6"/>
        <v/>
      </c>
      <c r="L28" s="16" t="str">
        <f t="shared" si="7"/>
        <v/>
      </c>
      <c r="M28" s="17" t="str">
        <f t="shared" si="15"/>
        <v/>
      </c>
      <c r="N28" s="17" t="str">
        <f t="shared" si="16"/>
        <v/>
      </c>
      <c r="O28" s="17" t="str">
        <f t="shared" si="8"/>
        <v/>
      </c>
      <c r="P28" s="17" t="str">
        <f t="shared" si="4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19" t="str">
        <f t="shared" si="13"/>
        <v/>
      </c>
      <c r="V28" s="2" t="str">
        <f t="shared" si="14"/>
        <v/>
      </c>
      <c r="W28" s="1" t="str">
        <f>IF(OR(E28="Matin",E28="après-midi",E28="nuit",E28="Journée",E28="Astreinte +1 dep"),Données!C14,IF(OR(E28="Astreinte +2 dep"),Données!C14*2,IF(OR(E28="Astreinte +3 dep"),Données!C14*3,IF(E28="Astreinte +4 dep",Données!C14*4,""))))</f>
        <v/>
      </c>
      <c r="X28" s="1"/>
      <c r="Y28" s="174"/>
    </row>
    <row r="29" spans="1:25">
      <c r="B29" s="3" t="s">
        <v>13</v>
      </c>
      <c r="C29" s="2">
        <v>27</v>
      </c>
      <c r="D29" s="11" t="s">
        <v>9</v>
      </c>
      <c r="E29" s="11"/>
      <c r="F29" s="9"/>
      <c r="G29" s="13"/>
      <c r="H29" s="16" t="str">
        <f t="shared" si="0"/>
        <v/>
      </c>
      <c r="I29" s="16" t="str">
        <f t="shared" si="1"/>
        <v/>
      </c>
      <c r="J29" s="17" t="str">
        <f t="shared" si="5"/>
        <v/>
      </c>
      <c r="K29" s="16" t="str">
        <f t="shared" si="6"/>
        <v/>
      </c>
      <c r="L29" s="16" t="str">
        <f t="shared" si="7"/>
        <v/>
      </c>
      <c r="M29" s="17" t="str">
        <f t="shared" si="15"/>
        <v/>
      </c>
      <c r="N29" s="17" t="str">
        <f t="shared" si="16"/>
        <v/>
      </c>
      <c r="O29" s="17" t="str">
        <f t="shared" si="8"/>
        <v/>
      </c>
      <c r="P29" s="17" t="str">
        <f t="shared" si="4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19" t="str">
        <f t="shared" si="13"/>
        <v/>
      </c>
      <c r="V29" s="2" t="str">
        <f t="shared" si="14"/>
        <v/>
      </c>
      <c r="W29" s="1" t="str">
        <f>IF(OR(E29="Matin",E29="après-midi",E29="nuit",E29="Journée",E29="Astreinte +1 dep"),Données!C14,IF(OR(E29="Astreinte +2 dep"),Données!C14*2,IF(OR(E29="Astreinte +3 dep"),Données!C14*3,IF(E29="Astreinte +4 dep",Données!C14*4,""))))</f>
        <v/>
      </c>
      <c r="X29" s="1"/>
      <c r="Y29" s="174"/>
    </row>
    <row r="30" spans="1:25">
      <c r="B30" s="3" t="s">
        <v>14</v>
      </c>
      <c r="C30" s="2">
        <v>28</v>
      </c>
      <c r="D30" s="11" t="s">
        <v>9</v>
      </c>
      <c r="E30" s="11"/>
      <c r="F30" s="9"/>
      <c r="G30" s="13"/>
      <c r="H30" s="16" t="str">
        <f t="shared" si="0"/>
        <v/>
      </c>
      <c r="I30" s="16" t="str">
        <f t="shared" si="1"/>
        <v/>
      </c>
      <c r="J30" s="17" t="str">
        <f t="shared" si="5"/>
        <v/>
      </c>
      <c r="K30" s="16" t="str">
        <f t="shared" si="6"/>
        <v/>
      </c>
      <c r="L30" s="16" t="str">
        <f t="shared" si="7"/>
        <v/>
      </c>
      <c r="M30" s="17" t="str">
        <f t="shared" si="15"/>
        <v/>
      </c>
      <c r="N30" s="17" t="str">
        <f t="shared" si="16"/>
        <v/>
      </c>
      <c r="O30" s="17" t="str">
        <f t="shared" si="8"/>
        <v/>
      </c>
      <c r="P30" s="17" t="str">
        <f t="shared" si="4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19" t="str">
        <f t="shared" si="13"/>
        <v/>
      </c>
      <c r="V30" s="2" t="str">
        <f t="shared" si="14"/>
        <v/>
      </c>
      <c r="W30" s="1" t="str">
        <f>IF(OR(E30="Matin",E30="après-midi",E30="nuit",E30="Journée",E30="Astreinte +1 dep"),Données!C14,IF(OR(E30="Astreinte +2 dep"),Données!C14*2,IF(OR(E30="Astreinte +3 dep"),Données!C14*3,IF(E30="Astreinte +4 dep",Données!C14*4,""))))</f>
        <v/>
      </c>
      <c r="X30" s="1"/>
      <c r="Y30" s="174"/>
    </row>
    <row r="31" spans="1:25">
      <c r="B31" s="3" t="s">
        <v>15</v>
      </c>
      <c r="C31" s="2">
        <v>29</v>
      </c>
      <c r="D31" s="11" t="s">
        <v>9</v>
      </c>
      <c r="E31" s="11"/>
      <c r="F31" s="9"/>
      <c r="G31" s="13"/>
      <c r="H31" s="16" t="str">
        <f t="shared" si="0"/>
        <v/>
      </c>
      <c r="I31" s="16" t="str">
        <f t="shared" si="1"/>
        <v/>
      </c>
      <c r="J31" s="17" t="str">
        <f t="shared" si="5"/>
        <v/>
      </c>
      <c r="K31" s="16" t="str">
        <f t="shared" si="6"/>
        <v/>
      </c>
      <c r="L31" s="16" t="str">
        <f t="shared" si="7"/>
        <v/>
      </c>
      <c r="M31" s="17" t="str">
        <f t="shared" si="15"/>
        <v/>
      </c>
      <c r="N31" s="17" t="str">
        <f t="shared" si="16"/>
        <v/>
      </c>
      <c r="O31" s="17" t="str">
        <f t="shared" si="8"/>
        <v/>
      </c>
      <c r="P31" s="17" t="str">
        <f t="shared" si="4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19" t="str">
        <f t="shared" si="13"/>
        <v/>
      </c>
      <c r="V31" s="2" t="str">
        <f t="shared" si="14"/>
        <v/>
      </c>
      <c r="W31" s="1" t="str">
        <f>IF(OR(E31="Matin",E31="après-midi",E31="nuit",E31="Journée",E31="Astreinte +1 dep"),Données!C14,IF(OR(E31="Astreinte +2 dep"),Données!C14*2,IF(OR(E31="Astreinte +3 dep"),Données!C14*3,IF(E31="Astreinte +4 dep",Données!C14*4,""))))</f>
        <v/>
      </c>
      <c r="X31" s="1"/>
      <c r="Y31" s="174"/>
    </row>
    <row r="32" spans="1:25">
      <c r="B32" s="3" t="s">
        <v>7</v>
      </c>
      <c r="C32" s="2">
        <v>30</v>
      </c>
      <c r="D32" s="11"/>
      <c r="E32" s="11"/>
      <c r="F32" s="9"/>
      <c r="G32" s="13"/>
      <c r="H32" s="16" t="str">
        <f t="shared" si="0"/>
        <v/>
      </c>
      <c r="I32" s="16" t="str">
        <f t="shared" si="1"/>
        <v/>
      </c>
      <c r="J32" s="17" t="str">
        <f t="shared" si="5"/>
        <v/>
      </c>
      <c r="K32" s="16" t="str">
        <f t="shared" si="6"/>
        <v/>
      </c>
      <c r="L32" s="16" t="str">
        <f t="shared" si="7"/>
        <v/>
      </c>
      <c r="M32" s="17" t="str">
        <f t="shared" si="15"/>
        <v/>
      </c>
      <c r="N32" s="17" t="str">
        <f t="shared" si="16"/>
        <v/>
      </c>
      <c r="O32" s="17" t="str">
        <f t="shared" si="8"/>
        <v/>
      </c>
      <c r="P32" s="17" t="str">
        <f t="shared" si="4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19" t="str">
        <f t="shared" si="13"/>
        <v/>
      </c>
      <c r="V32" s="2" t="str">
        <f t="shared" si="14"/>
        <v/>
      </c>
      <c r="W32" s="1" t="str">
        <f>IF(OR(E32="Matin",E32="après-midi",E32="nuit",E32="Journée",E32="Astreinte +1 dep"),Données!C14,IF(OR(E32="Astreinte +2 dep"),Données!C14*2,IF(OR(E32="Astreinte +3 dep"),Données!C14*3,IF(E32="Astreinte +4 dep",Données!C14*4,""))))</f>
        <v/>
      </c>
      <c r="X32" s="1"/>
      <c r="Y32" s="174"/>
    </row>
    <row r="33" spans="1:25">
      <c r="B33" s="3"/>
      <c r="C33" s="2"/>
      <c r="D33" s="11"/>
      <c r="E33" s="11"/>
      <c r="F33" s="9"/>
      <c r="G33" s="13"/>
      <c r="H33" s="16" t="str">
        <f t="shared" si="0"/>
        <v/>
      </c>
      <c r="I33" s="16" t="str">
        <f t="shared" si="1"/>
        <v/>
      </c>
      <c r="J33" s="17" t="str">
        <f t="shared" si="5"/>
        <v/>
      </c>
      <c r="K33" s="16" t="str">
        <f t="shared" si="6"/>
        <v/>
      </c>
      <c r="L33" s="16" t="str">
        <f t="shared" si="7"/>
        <v/>
      </c>
      <c r="M33" s="17" t="str">
        <f t="shared" si="15"/>
        <v/>
      </c>
      <c r="N33" s="17" t="str">
        <f t="shared" si="16"/>
        <v/>
      </c>
      <c r="O33" s="17" t="str">
        <f t="shared" si="8"/>
        <v/>
      </c>
      <c r="P33" s="17" t="str">
        <f t="shared" si="4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19" t="str">
        <f t="shared" si="13"/>
        <v/>
      </c>
      <c r="V33" s="2" t="str">
        <f t="shared" si="14"/>
        <v/>
      </c>
      <c r="W33" s="1" t="str">
        <f>IF(OR(E33="Matin",E33="après-midi",E33="nuit",E33="Journée",E33="Astreinte +1 dep"),Données!C14,IF(OR(E33="Astreinte +2 dep"),Données!C14*2,IF(OR(E33="Astreinte +3 dep"),Données!C14*3,IF(E33="Astreinte +4 dep",Données!C14*4,""))))</f>
        <v/>
      </c>
      <c r="X33" s="1"/>
      <c r="Y33" s="174"/>
    </row>
    <row r="34" spans="1:25" ht="8.25" customHeight="1" thickBot="1">
      <c r="A34" s="5"/>
      <c r="B34" s="5"/>
      <c r="C34" s="5"/>
      <c r="D34" s="5"/>
      <c r="E34" s="24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5" ht="15.75" thickBot="1">
      <c r="A35" s="109" t="s">
        <v>27</v>
      </c>
      <c r="B35" s="125"/>
      <c r="C35" s="125"/>
      <c r="D35" s="126"/>
      <c r="E35" s="106">
        <f>SUM(Q3:Q33)</f>
        <v>0.3125</v>
      </c>
      <c r="F35" s="127" t="s">
        <v>54</v>
      </c>
      <c r="G35" s="106">
        <f>E35</f>
        <v>0.3125</v>
      </c>
      <c r="H35" s="180" t="s">
        <v>74</v>
      </c>
      <c r="I35" s="181"/>
      <c r="J35" s="106">
        <f>Données!C2-G35</f>
        <v>66.645833333333329</v>
      </c>
      <c r="K35" s="2"/>
      <c r="L35" s="4"/>
      <c r="M35" s="4"/>
      <c r="N35" s="4"/>
      <c r="O35" s="4"/>
      <c r="P35" s="4"/>
      <c r="Q35" s="10"/>
      <c r="R35" s="10"/>
      <c r="V35" s="2"/>
    </row>
    <row r="36" spans="1:25" ht="8.25" customHeight="1" thickBot="1">
      <c r="A36" s="5"/>
      <c r="B36" s="5"/>
      <c r="C36" s="5"/>
      <c r="D36" s="5"/>
      <c r="E36" s="2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5" ht="15.75" thickBot="1">
      <c r="A37" s="182" t="s">
        <v>39</v>
      </c>
      <c r="B37" s="183"/>
      <c r="C37" s="183"/>
      <c r="D37" s="183"/>
      <c r="E37" s="32">
        <f>SUM(H3:H33)</f>
        <v>6.9444444444444441E-3</v>
      </c>
      <c r="F37" s="27" t="s">
        <v>54</v>
      </c>
      <c r="G37" s="34">
        <f>E37</f>
        <v>6.9444444444444441E-3</v>
      </c>
      <c r="H37" s="29"/>
    </row>
    <row r="38" spans="1:25" ht="16.5" thickTop="1" thickBot="1">
      <c r="A38" s="182" t="s">
        <v>40</v>
      </c>
      <c r="B38" s="182"/>
      <c r="C38" s="182"/>
      <c r="D38" s="183"/>
      <c r="E38" s="32">
        <f>SUM(I3:I33)</f>
        <v>0</v>
      </c>
      <c r="F38" s="27" t="s">
        <v>54</v>
      </c>
      <c r="G38" s="34">
        <f t="shared" ref="G38:G49" si="18">E38</f>
        <v>0</v>
      </c>
      <c r="H38" s="30" t="s">
        <v>28</v>
      </c>
      <c r="I38" s="173">
        <f>(G37-G38)+Q39</f>
        <v>1.3819444444444444</v>
      </c>
      <c r="M38" s="185" t="s">
        <v>95</v>
      </c>
      <c r="N38" s="186"/>
      <c r="O38" s="186"/>
      <c r="P38" s="186"/>
      <c r="Q38" s="52">
        <f>Données!$C$21</f>
        <v>0</v>
      </c>
      <c r="S38" s="47"/>
    </row>
    <row r="39" spans="1:25" ht="15.75" thickBot="1">
      <c r="A39" s="182" t="s">
        <v>47</v>
      </c>
      <c r="B39" s="183"/>
      <c r="C39" s="183"/>
      <c r="D39" s="183"/>
      <c r="E39" s="32">
        <f>SUM(K3:K33)</f>
        <v>2.0833333333333332E-2</v>
      </c>
      <c r="F39" s="27" t="s">
        <v>54</v>
      </c>
      <c r="G39" s="34">
        <f t="shared" si="18"/>
        <v>2.0833333333333332E-2</v>
      </c>
      <c r="H39" s="30"/>
      <c r="M39" s="187" t="s">
        <v>96</v>
      </c>
      <c r="N39" s="188"/>
      <c r="O39" s="188"/>
      <c r="P39" s="188"/>
      <c r="Q39" s="53">
        <f>Données!C23</f>
        <v>1.375</v>
      </c>
    </row>
    <row r="40" spans="1:25" ht="15.75" thickBot="1">
      <c r="A40" s="176" t="s">
        <v>44</v>
      </c>
      <c r="B40" s="176"/>
      <c r="C40" s="176"/>
      <c r="D40" s="176"/>
      <c r="E40" s="32">
        <f>SUM(L3:L33)</f>
        <v>0</v>
      </c>
      <c r="F40" s="27" t="s">
        <v>54</v>
      </c>
      <c r="G40" s="34">
        <f t="shared" si="18"/>
        <v>0</v>
      </c>
      <c r="H40" s="30" t="s">
        <v>28</v>
      </c>
      <c r="I40" s="173">
        <f>(E39-E40)+Q40</f>
        <v>1.6458333333333333</v>
      </c>
      <c r="M40" s="187" t="s">
        <v>97</v>
      </c>
      <c r="N40" s="188"/>
      <c r="O40" s="188"/>
      <c r="P40" s="188"/>
      <c r="Q40" s="53">
        <f>Données!$C$25</f>
        <v>1.625</v>
      </c>
    </row>
    <row r="41" spans="1:25" ht="15.75" thickBot="1">
      <c r="A41" s="176" t="s">
        <v>41</v>
      </c>
      <c r="B41" s="176"/>
      <c r="C41" s="176"/>
      <c r="D41" s="176"/>
      <c r="E41" s="33">
        <f>SUM(M3:M33)</f>
        <v>0</v>
      </c>
      <c r="F41" s="27" t="s">
        <v>54</v>
      </c>
      <c r="G41" s="35">
        <f t="shared" si="18"/>
        <v>0</v>
      </c>
      <c r="H41" s="30" t="s">
        <v>28</v>
      </c>
      <c r="I41" s="37">
        <f>(Données!C8-G41)+Q38</f>
        <v>25</v>
      </c>
      <c r="M41" s="54" t="s">
        <v>98</v>
      </c>
      <c r="N41" s="55"/>
      <c r="O41" s="55"/>
      <c r="P41" s="55"/>
      <c r="Q41" s="56">
        <f>Données!$C$27</f>
        <v>0</v>
      </c>
    </row>
    <row r="42" spans="1:25" ht="15.75" thickBot="1">
      <c r="A42" s="176" t="s">
        <v>42</v>
      </c>
      <c r="B42" s="176"/>
      <c r="C42" s="176"/>
      <c r="D42" s="176"/>
      <c r="E42" s="33">
        <f>SUM(N3:N33)</f>
        <v>0</v>
      </c>
      <c r="F42" s="27" t="s">
        <v>54</v>
      </c>
      <c r="G42" s="35">
        <f t="shared" si="18"/>
        <v>0</v>
      </c>
      <c r="H42" s="30" t="s">
        <v>28</v>
      </c>
      <c r="I42" s="37">
        <f>(Données!C12-G42)+Q41</f>
        <v>3</v>
      </c>
      <c r="M42" s="189" t="s">
        <v>99</v>
      </c>
      <c r="N42" s="190"/>
      <c r="O42" s="190"/>
      <c r="P42" s="190"/>
      <c r="Q42" s="57">
        <f>Données!$C$29</f>
        <v>0</v>
      </c>
    </row>
    <row r="43" spans="1:25" ht="15.75" thickBot="1">
      <c r="A43" s="176" t="s">
        <v>43</v>
      </c>
      <c r="B43" s="176"/>
      <c r="C43" s="176"/>
      <c r="D43" s="176"/>
      <c r="E43" s="33">
        <f>SUM(R3:R33)</f>
        <v>0</v>
      </c>
      <c r="F43" s="27" t="s">
        <v>54</v>
      </c>
      <c r="G43" s="35">
        <f t="shared" si="18"/>
        <v>0</v>
      </c>
      <c r="H43" s="30" t="s">
        <v>28</v>
      </c>
      <c r="I43" s="122">
        <f>(Données!C10-G43)+Q42</f>
        <v>2</v>
      </c>
    </row>
    <row r="44" spans="1:25" ht="15.75" thickBot="1">
      <c r="A44" s="15" t="s">
        <v>50</v>
      </c>
      <c r="B44" s="15"/>
      <c r="C44" s="15"/>
      <c r="D44" s="15"/>
      <c r="E44" s="33">
        <f>SUM(J3:J33)</f>
        <v>0</v>
      </c>
      <c r="F44" s="27" t="s">
        <v>54</v>
      </c>
      <c r="G44" s="35">
        <f t="shared" si="18"/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</f>
        <v>0</v>
      </c>
    </row>
    <row r="45" spans="1:25" ht="15.75" thickBot="1">
      <c r="A45" s="15" t="s">
        <v>51</v>
      </c>
      <c r="B45" s="15"/>
      <c r="C45" s="15"/>
      <c r="D45" s="15"/>
      <c r="E45" s="33">
        <f>SUM(O3:O33)</f>
        <v>0</v>
      </c>
      <c r="F45" s="27" t="s">
        <v>54</v>
      </c>
      <c r="G45" s="35">
        <f t="shared" si="18"/>
        <v>0</v>
      </c>
      <c r="H45" s="2"/>
    </row>
    <row r="46" spans="1:25" ht="15.75" thickBot="1">
      <c r="A46" s="15" t="s">
        <v>52</v>
      </c>
      <c r="B46" s="15"/>
      <c r="C46" s="15"/>
      <c r="D46" s="15"/>
      <c r="E46" s="33">
        <f>SUM(P3:P33)</f>
        <v>0</v>
      </c>
      <c r="F46" s="27" t="s">
        <v>54</v>
      </c>
      <c r="G46" s="35">
        <f t="shared" si="18"/>
        <v>0</v>
      </c>
      <c r="H46" s="2"/>
    </row>
    <row r="47" spans="1:25" ht="15.75" thickBot="1">
      <c r="A47" s="15" t="s">
        <v>53</v>
      </c>
      <c r="B47" s="15"/>
      <c r="C47" s="15"/>
      <c r="D47" s="15"/>
      <c r="E47" s="33">
        <f>SUM(S3:S33)</f>
        <v>0</v>
      </c>
      <c r="F47" s="27" t="s">
        <v>54</v>
      </c>
      <c r="G47" s="35">
        <f t="shared" si="18"/>
        <v>0</v>
      </c>
      <c r="H47" s="2"/>
    </row>
    <row r="48" spans="1:25" ht="15.75" thickBot="1">
      <c r="A48" s="184" t="s">
        <v>68</v>
      </c>
      <c r="B48" s="184"/>
      <c r="C48" s="184"/>
      <c r="D48" s="184"/>
      <c r="E48" s="32">
        <f>SUM(G3:G33)</f>
        <v>0</v>
      </c>
      <c r="F48" s="28" t="s">
        <v>54</v>
      </c>
      <c r="G48" s="34">
        <f t="shared" si="18"/>
        <v>0</v>
      </c>
      <c r="H48" s="2"/>
      <c r="I48" s="119"/>
    </row>
    <row r="49" spans="1:10" ht="15.75" thickBot="1">
      <c r="A49" s="184" t="s">
        <v>69</v>
      </c>
      <c r="B49" s="184"/>
      <c r="C49" s="184"/>
      <c r="D49" s="184"/>
      <c r="E49" s="31">
        <f>SUM(F3:F33)</f>
        <v>0</v>
      </c>
      <c r="F49" s="28" t="s">
        <v>54</v>
      </c>
      <c r="G49" s="34">
        <f t="shared" si="18"/>
        <v>0</v>
      </c>
      <c r="H49" s="2"/>
    </row>
    <row r="50" spans="1:10" ht="15.75" thickBot="1">
      <c r="A50" s="176" t="s">
        <v>76</v>
      </c>
      <c r="B50" s="177"/>
      <c r="C50" s="177"/>
      <c r="D50" s="178"/>
      <c r="E50" s="33">
        <f>SUM(T3:T33)</f>
        <v>0</v>
      </c>
      <c r="F50" s="28" t="s">
        <v>54</v>
      </c>
      <c r="G50" s="35">
        <f>E50</f>
        <v>0</v>
      </c>
      <c r="H50" s="2"/>
    </row>
    <row r="51" spans="1:10" ht="15.75" thickBot="1">
      <c r="A51" s="191" t="s">
        <v>101</v>
      </c>
      <c r="B51" s="191"/>
      <c r="C51" s="191"/>
      <c r="D51" s="191"/>
      <c r="E51" s="33">
        <f>SUM(U3:U33)</f>
        <v>1</v>
      </c>
      <c r="F51" s="48" t="s">
        <v>54</v>
      </c>
      <c r="G51" s="35">
        <f>E51</f>
        <v>1</v>
      </c>
      <c r="H51" s="2"/>
      <c r="I51" s="45"/>
      <c r="J51" s="120"/>
    </row>
    <row r="52" spans="1:10" ht="15.75" thickBot="1">
      <c r="A52" s="175" t="s">
        <v>104</v>
      </c>
      <c r="B52" s="175"/>
      <c r="C52" s="175"/>
      <c r="D52" s="175"/>
      <c r="E52" s="33">
        <f>Données!C14*((E51-(E45+E46))+K44)</f>
        <v>50</v>
      </c>
      <c r="F52" s="48" t="s">
        <v>54</v>
      </c>
      <c r="G52" s="35">
        <f>Données!C14*((G51-(E45+E46))+M44)</f>
        <v>50</v>
      </c>
    </row>
    <row r="53" spans="1:10" ht="15.75" thickBot="1">
      <c r="A53" s="49" t="s">
        <v>105</v>
      </c>
      <c r="B53" s="49"/>
      <c r="C53" s="49"/>
      <c r="D53" s="49"/>
      <c r="E53" s="33">
        <f>((Données!C16/100)*E52)</f>
        <v>3.25</v>
      </c>
      <c r="F53" s="48" t="s">
        <v>54</v>
      </c>
      <c r="G53" s="35">
        <f>(Données!C16/100)*G52</f>
        <v>3.25</v>
      </c>
    </row>
    <row r="54" spans="1:10" ht="15.75" thickBot="1">
      <c r="A54" s="179" t="s">
        <v>109</v>
      </c>
      <c r="B54" s="179"/>
      <c r="C54" s="179"/>
      <c r="D54" s="179"/>
      <c r="E54" s="50"/>
      <c r="F54" s="48" t="s">
        <v>54</v>
      </c>
      <c r="G54" s="51">
        <f>E54</f>
        <v>0</v>
      </c>
    </row>
    <row r="58" spans="1:10">
      <c r="A58" s="47"/>
    </row>
    <row r="60" spans="1:10">
      <c r="H60" s="1"/>
    </row>
  </sheetData>
  <mergeCells count="19">
    <mergeCell ref="M38:P38"/>
    <mergeCell ref="M39:P39"/>
    <mergeCell ref="M40:P40"/>
    <mergeCell ref="M42:P42"/>
    <mergeCell ref="A51:D51"/>
    <mergeCell ref="H44:J44"/>
    <mergeCell ref="A52:D52"/>
    <mergeCell ref="A50:D50"/>
    <mergeCell ref="A54:D54"/>
    <mergeCell ref="H35:I35"/>
    <mergeCell ref="A38:D38"/>
    <mergeCell ref="A40:D40"/>
    <mergeCell ref="A49:D49"/>
    <mergeCell ref="A48:D48"/>
    <mergeCell ref="A43:D43"/>
    <mergeCell ref="A39:D39"/>
    <mergeCell ref="A41:D41"/>
    <mergeCell ref="A42:D42"/>
    <mergeCell ref="A37:D37"/>
  </mergeCells>
  <conditionalFormatting sqref="Q3:Q33">
    <cfRule type="expression" dxfId="62" priority="26">
      <formula>"00:00"</formula>
    </cfRule>
  </conditionalFormatting>
  <conditionalFormatting sqref="E3:E33">
    <cfRule type="expression" dxfId="61" priority="1">
      <formula>E3="Formation"</formula>
    </cfRule>
    <cfRule type="expression" dxfId="60" priority="10">
      <formula>OR($E3="Maladie",$E3="Accident Travail")</formula>
    </cfRule>
    <cfRule type="expression" dxfId="59" priority="13">
      <formula>OR($E3="Cp",$E3="Tps Habillage",$E3="Jrs ancien",$E3="Rtt",$E3="Récup",$E3="Récup hrs nuit",$E3="Cp Fraction")</formula>
    </cfRule>
    <cfRule type="expression" dxfId="58" priority="20">
      <formula>($E3="Astreinte")</formula>
    </cfRule>
  </conditionalFormatting>
  <conditionalFormatting sqref="D3:D33">
    <cfRule type="containsText" dxfId="57" priority="18" operator="containsText" text="Astreinte">
      <formula>NOT(ISERROR(SEARCH("Astreinte",D3)))</formula>
    </cfRule>
  </conditionalFormatting>
  <conditionalFormatting sqref="A3:A33">
    <cfRule type="expression" dxfId="56" priority="11">
      <formula>$A3&lt;&gt;""</formula>
    </cfRule>
  </conditionalFormatting>
  <conditionalFormatting sqref="B3:E33">
    <cfRule type="expression" dxfId="55" priority="15">
      <formula>OR($B3="Samedi",$B3="Dimanche")</formula>
    </cfRule>
    <cfRule type="expression" dxfId="54" priority="17">
      <formula>($D3="Férié")</formula>
    </cfRule>
  </conditionalFormatting>
  <conditionalFormatting sqref="D3:E33">
    <cfRule type="expression" dxfId="53" priority="9">
      <formula>($D3="Formation")</formula>
    </cfRule>
  </conditionalFormatting>
  <conditionalFormatting sqref="B3:B33">
    <cfRule type="expression" dxfId="52" priority="8">
      <formula>OR($B3="Lundi",$B3="Mardi",$B3="Mercredi",$B3="Jeudi",$B3="Vendredi")</formula>
    </cfRule>
  </conditionalFormatting>
  <conditionalFormatting sqref="I38 I40:I43">
    <cfRule type="expression" dxfId="51" priority="4">
      <formula>AND(I38&lt;=0)</formula>
    </cfRule>
  </conditionalFormatting>
  <conditionalFormatting sqref="F3:T33">
    <cfRule type="expression" dxfId="50" priority="2">
      <formula>F3&lt;&gt;""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ignoredErrors>
    <ignoredError sqref="H25" emptyCellReferenc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CC00"/>
  </sheetPr>
  <dimension ref="A1:V54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2" width="0.28515625" customWidth="1"/>
  </cols>
  <sheetData>
    <row r="1" spans="1:22">
      <c r="A1" t="s">
        <v>78</v>
      </c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</row>
    <row r="2" spans="1:22">
      <c r="C2" s="1"/>
      <c r="D2" s="2"/>
      <c r="E2" s="2"/>
      <c r="F2" s="2"/>
      <c r="G2" s="2"/>
      <c r="H2" s="2"/>
      <c r="I2" s="2"/>
      <c r="J2" s="2"/>
      <c r="K2" s="2"/>
      <c r="U2" s="2"/>
      <c r="V2" s="2"/>
    </row>
    <row r="3" spans="1:22">
      <c r="B3" s="3" t="s">
        <v>8</v>
      </c>
      <c r="C3" s="1">
        <v>1</v>
      </c>
      <c r="D3" s="11"/>
      <c r="E3" s="11"/>
      <c r="F3" s="8"/>
      <c r="G3" s="13"/>
      <c r="H3" s="16" t="str">
        <f t="shared" ref="H3:H33" si="0">IF(OR(E3="Matin",E3="Nuit",E3="Journée",E3="Après-midi"),TIMEVALUE("00:10"),"")</f>
        <v/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 t="str">
        <f>IF(OR(E3="Matin",E3="Nuit",E3="Journée",E3="Après-midi"),TIMEVALUE("00:30"),"")</f>
        <v/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>IF(E3="Accident travail",1,"")</f>
        <v/>
      </c>
      <c r="Q3" s="16" t="str">
        <f>IF(AND(B3="Samedi",OR(E3="Matin",E3="après-midi",E3="nuit")),TIMEVALUE("6:30"),IF(OR(E3="Matin",E3="Nuit",E3="Journée",E3="Après-midi",E3="Accident travail",E3="Formation"),TIMEVALUE("07:30")-N(I3),IF(E3="Maladie",TIMEVALUE("07:00"),"")))</f>
        <v/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2" t="str">
        <f>IF(OR(E3="Matin",E3="Nuit",E3="Journée",E3="Après-midi",E3="Formation",E3="Maladie",E3="Accident travail"),1,"")</f>
        <v/>
      </c>
      <c r="V3" s="2" t="str">
        <f>IF(AND(E3="Astreinte +1 dep"),1,IF(AND(E3="Astreinte +2 dep"),2,IF(AND(E3="Astreinte +3 dep"),3,IF(AND(E3="Astreinte +4 dep"),4,""))))</f>
        <v/>
      </c>
    </row>
    <row r="4" spans="1:22">
      <c r="A4" t="s">
        <v>59</v>
      </c>
      <c r="B4" s="3" t="s">
        <v>10</v>
      </c>
      <c r="C4" s="1">
        <v>2</v>
      </c>
      <c r="D4" s="11" t="s">
        <v>11</v>
      </c>
      <c r="E4" s="11" t="s">
        <v>11</v>
      </c>
      <c r="F4" s="9"/>
      <c r="G4" s="13"/>
      <c r="H4" s="16">
        <f t="shared" si="0"/>
        <v>6.9444444444444441E-3</v>
      </c>
      <c r="I4" s="16" t="str">
        <f t="shared" si="1"/>
        <v/>
      </c>
      <c r="J4" s="17" t="str">
        <f t="shared" ref="J4:J33" si="4">IF(OR(E4="Astreinte sans dep",E4="Astreinte +1 dep",E4="Astreinte +2 dep",E4="Astreinte +3 dep",E4="Astreinte +4 dep"),1,"")</f>
        <v/>
      </c>
      <c r="K4" s="16">
        <f t="shared" ref="K4:K33" si="5">IF(OR(E4="Matin",E4="Nuit",E4="Journée",E4="Après-midi"),TIMEVALUE("00:30"),"")</f>
        <v>2.0833333333333332E-2</v>
      </c>
      <c r="L4" s="16" t="str">
        <f t="shared" ref="L4:L33" si="6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7">IF(E4="Maladie",1,"")</f>
        <v/>
      </c>
      <c r="P4" s="17" t="str">
        <f t="shared" ref="P4:P33" si="8">IF(E4="Accident travail",1,"")</f>
        <v/>
      </c>
      <c r="Q4" s="16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>0.3125</v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2">
        <f t="shared" ref="U4:U33" si="13">IF(OR(E4="Matin",E4="Nuit",E4="Journée",E4="Après-midi",E4="Formation",E4="Maladie",E4="Accident travail"),1,"")</f>
        <v>1</v>
      </c>
      <c r="V4" s="2" t="str">
        <f t="shared" ref="V4:V33" si="14">IF(AND(E4="Astreinte +1 dep"),1,IF(AND(E4="Astreinte +2 dep"),2,IF(AND(E4="Astreinte +3 dep"),3,IF(AND(E4="Astreinte +4 dep"),4,""))))</f>
        <v/>
      </c>
    </row>
    <row r="5" spans="1:22">
      <c r="B5" s="3" t="s">
        <v>12</v>
      </c>
      <c r="C5" s="2">
        <v>3</v>
      </c>
      <c r="D5" s="11" t="s">
        <v>11</v>
      </c>
      <c r="E5" s="11"/>
      <c r="F5" s="9"/>
      <c r="G5" s="13"/>
      <c r="H5" s="16" t="str">
        <f t="shared" si="0"/>
        <v/>
      </c>
      <c r="I5" s="16" t="str">
        <f t="shared" si="1"/>
        <v/>
      </c>
      <c r="J5" s="17" t="str">
        <f t="shared" si="4"/>
        <v/>
      </c>
      <c r="K5" s="16" t="str">
        <f t="shared" si="5"/>
        <v/>
      </c>
      <c r="L5" s="16" t="str">
        <f t="shared" si="6"/>
        <v/>
      </c>
      <c r="M5" s="17" t="str">
        <f>IF(E5="Cp",1,"")</f>
        <v/>
      </c>
      <c r="N5" s="17" t="str">
        <f>IF(E5="Jrs ancien",1,"")</f>
        <v/>
      </c>
      <c r="O5" s="17" t="str">
        <f t="shared" si="7"/>
        <v/>
      </c>
      <c r="P5" s="17" t="str">
        <f t="shared" si="8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2" t="str">
        <f t="shared" si="13"/>
        <v/>
      </c>
      <c r="V5" s="2" t="str">
        <f t="shared" si="14"/>
        <v/>
      </c>
    </row>
    <row r="6" spans="1:22">
      <c r="B6" s="3" t="s">
        <v>13</v>
      </c>
      <c r="C6" s="2">
        <v>4</v>
      </c>
      <c r="D6" s="11" t="s">
        <v>11</v>
      </c>
      <c r="E6" s="11"/>
      <c r="F6" s="9"/>
      <c r="G6" s="13"/>
      <c r="H6" s="16" t="str">
        <f t="shared" si="0"/>
        <v/>
      </c>
      <c r="I6" s="16" t="str">
        <f t="shared" si="1"/>
        <v/>
      </c>
      <c r="J6" s="17" t="str">
        <f t="shared" si="4"/>
        <v/>
      </c>
      <c r="K6" s="16" t="str">
        <f t="shared" si="5"/>
        <v/>
      </c>
      <c r="L6" s="16" t="str">
        <f t="shared" si="6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7"/>
        <v/>
      </c>
      <c r="P6" s="17" t="str">
        <f t="shared" si="8"/>
        <v/>
      </c>
      <c r="Q6" s="16" t="str">
        <f t="shared" si="9"/>
        <v/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2" t="str">
        <f t="shared" si="13"/>
        <v/>
      </c>
      <c r="V6" s="2" t="str">
        <f t="shared" si="14"/>
        <v/>
      </c>
    </row>
    <row r="7" spans="1:22">
      <c r="B7" s="3" t="s">
        <v>14</v>
      </c>
      <c r="C7" s="2">
        <v>5</v>
      </c>
      <c r="D7" s="11" t="s">
        <v>11</v>
      </c>
      <c r="E7" s="11"/>
      <c r="F7" s="9"/>
      <c r="G7" s="13"/>
      <c r="H7" s="16" t="str">
        <f t="shared" si="0"/>
        <v/>
      </c>
      <c r="I7" s="16" t="str">
        <f t="shared" si="1"/>
        <v/>
      </c>
      <c r="J7" s="17" t="str">
        <f t="shared" si="4"/>
        <v/>
      </c>
      <c r="K7" s="16" t="str">
        <f t="shared" si="5"/>
        <v/>
      </c>
      <c r="L7" s="16" t="str">
        <f t="shared" si="6"/>
        <v/>
      </c>
      <c r="M7" s="17" t="str">
        <f t="shared" si="15"/>
        <v/>
      </c>
      <c r="N7" s="17" t="str">
        <f t="shared" si="16"/>
        <v/>
      </c>
      <c r="O7" s="17" t="str">
        <f t="shared" si="7"/>
        <v/>
      </c>
      <c r="P7" s="17" t="str">
        <f t="shared" si="8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2" t="str">
        <f t="shared" si="13"/>
        <v/>
      </c>
      <c r="V7" s="2" t="str">
        <f t="shared" si="14"/>
        <v/>
      </c>
    </row>
    <row r="8" spans="1:22">
      <c r="B8" s="3" t="s">
        <v>15</v>
      </c>
      <c r="C8" s="2">
        <v>6</v>
      </c>
      <c r="D8" s="11" t="s">
        <v>11</v>
      </c>
      <c r="E8" s="11"/>
      <c r="F8" s="9"/>
      <c r="G8" s="13"/>
      <c r="H8" s="16" t="str">
        <f t="shared" si="0"/>
        <v/>
      </c>
      <c r="I8" s="16" t="str">
        <f t="shared" si="1"/>
        <v/>
      </c>
      <c r="J8" s="17" t="str">
        <f t="shared" si="4"/>
        <v/>
      </c>
      <c r="K8" s="16" t="str">
        <f t="shared" si="5"/>
        <v/>
      </c>
      <c r="L8" s="16" t="str">
        <f t="shared" si="6"/>
        <v/>
      </c>
      <c r="M8" s="17" t="str">
        <f t="shared" si="15"/>
        <v/>
      </c>
      <c r="N8" s="17" t="str">
        <f t="shared" si="16"/>
        <v/>
      </c>
      <c r="O8" s="17" t="str">
        <f t="shared" si="7"/>
        <v/>
      </c>
      <c r="P8" s="17" t="str">
        <f t="shared" si="8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2" t="str">
        <f t="shared" si="13"/>
        <v/>
      </c>
      <c r="V8" s="2" t="str">
        <f t="shared" si="14"/>
        <v/>
      </c>
    </row>
    <row r="9" spans="1:22">
      <c r="B9" s="3" t="s">
        <v>7</v>
      </c>
      <c r="C9" s="2">
        <v>7</v>
      </c>
      <c r="D9" s="11" t="s">
        <v>11</v>
      </c>
      <c r="E9" s="11"/>
      <c r="F9" s="9"/>
      <c r="G9" s="13"/>
      <c r="H9" s="16" t="str">
        <f t="shared" si="0"/>
        <v/>
      </c>
      <c r="I9" s="16" t="str">
        <f t="shared" si="1"/>
        <v/>
      </c>
      <c r="J9" s="17" t="str">
        <f t="shared" si="4"/>
        <v/>
      </c>
      <c r="K9" s="16" t="str">
        <f t="shared" si="5"/>
        <v/>
      </c>
      <c r="L9" s="16" t="str">
        <f t="shared" si="6"/>
        <v/>
      </c>
      <c r="M9" s="17" t="str">
        <f t="shared" si="15"/>
        <v/>
      </c>
      <c r="N9" s="17" t="str">
        <f t="shared" si="16"/>
        <v/>
      </c>
      <c r="O9" s="17" t="str">
        <f t="shared" si="7"/>
        <v/>
      </c>
      <c r="P9" s="17" t="str">
        <f t="shared" si="8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2" t="str">
        <f t="shared" si="13"/>
        <v/>
      </c>
      <c r="V9" s="2" t="str">
        <f t="shared" si="14"/>
        <v/>
      </c>
    </row>
    <row r="10" spans="1:22">
      <c r="B10" s="3" t="s">
        <v>8</v>
      </c>
      <c r="C10" s="2">
        <v>8</v>
      </c>
      <c r="D10" s="11"/>
      <c r="E10" s="11"/>
      <c r="F10" s="9"/>
      <c r="G10" s="13"/>
      <c r="H10" s="16" t="str">
        <f t="shared" si="0"/>
        <v/>
      </c>
      <c r="I10" s="16" t="str">
        <f t="shared" si="1"/>
        <v/>
      </c>
      <c r="J10" s="17" t="str">
        <f t="shared" si="4"/>
        <v/>
      </c>
      <c r="K10" s="16" t="str">
        <f t="shared" si="5"/>
        <v/>
      </c>
      <c r="L10" s="16" t="str">
        <f t="shared" si="6"/>
        <v/>
      </c>
      <c r="M10" s="17" t="str">
        <f t="shared" si="15"/>
        <v/>
      </c>
      <c r="N10" s="17" t="str">
        <f t="shared" si="16"/>
        <v/>
      </c>
      <c r="O10" s="17" t="str">
        <f t="shared" si="7"/>
        <v/>
      </c>
      <c r="P10" s="17" t="str">
        <f t="shared" si="8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2" t="str">
        <f t="shared" si="13"/>
        <v/>
      </c>
      <c r="V10" s="2" t="str">
        <f t="shared" si="14"/>
        <v/>
      </c>
    </row>
    <row r="11" spans="1:22">
      <c r="A11" t="s">
        <v>60</v>
      </c>
      <c r="B11" s="3" t="s">
        <v>10</v>
      </c>
      <c r="C11" s="2">
        <v>9</v>
      </c>
      <c r="D11" s="11" t="s">
        <v>16</v>
      </c>
      <c r="E11" s="11"/>
      <c r="F11" s="9"/>
      <c r="G11" s="13"/>
      <c r="H11" s="16" t="str">
        <f t="shared" si="0"/>
        <v/>
      </c>
      <c r="I11" s="16" t="str">
        <f t="shared" si="1"/>
        <v/>
      </c>
      <c r="J11" s="17" t="str">
        <f t="shared" si="4"/>
        <v/>
      </c>
      <c r="K11" s="16" t="str">
        <f t="shared" si="5"/>
        <v/>
      </c>
      <c r="L11" s="16" t="str">
        <f t="shared" si="6"/>
        <v/>
      </c>
      <c r="M11" s="17" t="str">
        <f t="shared" si="15"/>
        <v/>
      </c>
      <c r="N11" s="17" t="str">
        <f t="shared" si="16"/>
        <v/>
      </c>
      <c r="O11" s="17" t="str">
        <f t="shared" si="7"/>
        <v/>
      </c>
      <c r="P11" s="17" t="str">
        <f t="shared" si="8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2" t="str">
        <f t="shared" si="13"/>
        <v/>
      </c>
      <c r="V11" s="2" t="str">
        <f t="shared" si="14"/>
        <v/>
      </c>
    </row>
    <row r="12" spans="1:22">
      <c r="B12" s="3" t="s">
        <v>12</v>
      </c>
      <c r="C12" s="2">
        <v>10</v>
      </c>
      <c r="D12" s="11" t="s">
        <v>16</v>
      </c>
      <c r="E12" s="11"/>
      <c r="F12" s="9"/>
      <c r="G12" s="13"/>
      <c r="H12" s="16" t="str">
        <f t="shared" si="0"/>
        <v/>
      </c>
      <c r="I12" s="16" t="str">
        <f t="shared" si="1"/>
        <v/>
      </c>
      <c r="J12" s="17" t="str">
        <f t="shared" si="4"/>
        <v/>
      </c>
      <c r="K12" s="16" t="str">
        <f t="shared" si="5"/>
        <v/>
      </c>
      <c r="L12" s="16" t="str">
        <f t="shared" si="6"/>
        <v/>
      </c>
      <c r="M12" s="17" t="str">
        <f t="shared" si="15"/>
        <v/>
      </c>
      <c r="N12" s="17" t="str">
        <f t="shared" si="16"/>
        <v/>
      </c>
      <c r="O12" s="17" t="str">
        <f t="shared" si="7"/>
        <v/>
      </c>
      <c r="P12" s="17" t="str">
        <f t="shared" si="8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2" t="str">
        <f t="shared" si="13"/>
        <v/>
      </c>
      <c r="V12" s="2" t="str">
        <f t="shared" si="14"/>
        <v/>
      </c>
    </row>
    <row r="13" spans="1:22">
      <c r="B13" s="3" t="s">
        <v>13</v>
      </c>
      <c r="C13" s="2">
        <v>11</v>
      </c>
      <c r="D13" s="11" t="s">
        <v>16</v>
      </c>
      <c r="E13" s="11"/>
      <c r="F13" s="9"/>
      <c r="G13" s="13"/>
      <c r="H13" s="16" t="str">
        <f t="shared" si="0"/>
        <v/>
      </c>
      <c r="I13" s="16" t="str">
        <f t="shared" si="1"/>
        <v/>
      </c>
      <c r="J13" s="17" t="str">
        <f t="shared" si="4"/>
        <v/>
      </c>
      <c r="K13" s="16" t="str">
        <f t="shared" si="5"/>
        <v/>
      </c>
      <c r="L13" s="16" t="str">
        <f t="shared" si="6"/>
        <v/>
      </c>
      <c r="M13" s="17" t="str">
        <f t="shared" si="15"/>
        <v/>
      </c>
      <c r="N13" s="17" t="str">
        <f t="shared" si="16"/>
        <v/>
      </c>
      <c r="O13" s="17" t="str">
        <f t="shared" si="7"/>
        <v/>
      </c>
      <c r="P13" s="17" t="str">
        <f t="shared" si="8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2" t="str">
        <f t="shared" si="13"/>
        <v/>
      </c>
      <c r="V13" s="2" t="str">
        <f t="shared" si="14"/>
        <v/>
      </c>
    </row>
    <row r="14" spans="1:22">
      <c r="B14" s="3" t="s">
        <v>14</v>
      </c>
      <c r="C14" s="2">
        <v>12</v>
      </c>
      <c r="D14" s="11" t="s">
        <v>16</v>
      </c>
      <c r="E14" s="11"/>
      <c r="F14" s="9"/>
      <c r="G14" s="13"/>
      <c r="H14" s="16" t="str">
        <f t="shared" si="0"/>
        <v/>
      </c>
      <c r="I14" s="16" t="str">
        <f t="shared" si="1"/>
        <v/>
      </c>
      <c r="J14" s="17" t="str">
        <f t="shared" si="4"/>
        <v/>
      </c>
      <c r="K14" s="16" t="str">
        <f t="shared" si="5"/>
        <v/>
      </c>
      <c r="L14" s="16" t="str">
        <f t="shared" si="6"/>
        <v/>
      </c>
      <c r="M14" s="17" t="str">
        <f t="shared" si="15"/>
        <v/>
      </c>
      <c r="N14" s="17" t="str">
        <f t="shared" si="16"/>
        <v/>
      </c>
      <c r="O14" s="17" t="str">
        <f t="shared" si="7"/>
        <v/>
      </c>
      <c r="P14" s="17" t="str">
        <f t="shared" si="8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2" t="str">
        <f t="shared" si="13"/>
        <v/>
      </c>
      <c r="V14" s="2" t="str">
        <f t="shared" si="14"/>
        <v/>
      </c>
    </row>
    <row r="15" spans="1:22">
      <c r="B15" s="3" t="s">
        <v>15</v>
      </c>
      <c r="C15" s="2">
        <v>13</v>
      </c>
      <c r="D15" s="11" t="s">
        <v>16</v>
      </c>
      <c r="E15" s="11"/>
      <c r="F15" s="9"/>
      <c r="G15" s="13"/>
      <c r="H15" s="16" t="str">
        <f t="shared" si="0"/>
        <v/>
      </c>
      <c r="I15" s="16" t="str">
        <f t="shared" si="1"/>
        <v/>
      </c>
      <c r="J15" s="17" t="str">
        <f t="shared" si="4"/>
        <v/>
      </c>
      <c r="K15" s="16" t="str">
        <f t="shared" si="5"/>
        <v/>
      </c>
      <c r="L15" s="16" t="str">
        <f t="shared" si="6"/>
        <v/>
      </c>
      <c r="M15" s="17" t="str">
        <f t="shared" si="15"/>
        <v/>
      </c>
      <c r="N15" s="17" t="str">
        <f t="shared" si="16"/>
        <v/>
      </c>
      <c r="O15" s="17" t="str">
        <f t="shared" si="7"/>
        <v/>
      </c>
      <c r="P15" s="17" t="str">
        <f t="shared" si="8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2" t="str">
        <f t="shared" si="13"/>
        <v/>
      </c>
      <c r="V15" s="2" t="str">
        <f t="shared" si="14"/>
        <v/>
      </c>
    </row>
    <row r="16" spans="1:22">
      <c r="B16" s="3" t="s">
        <v>7</v>
      </c>
      <c r="C16" s="2">
        <v>14</v>
      </c>
      <c r="D16" s="11"/>
      <c r="E16" s="11"/>
      <c r="F16" s="9"/>
      <c r="G16" s="13"/>
      <c r="H16" s="16" t="str">
        <f t="shared" si="0"/>
        <v/>
      </c>
      <c r="I16" s="16" t="str">
        <f t="shared" si="1"/>
        <v/>
      </c>
      <c r="J16" s="17" t="str">
        <f t="shared" si="4"/>
        <v/>
      </c>
      <c r="K16" s="16" t="str">
        <f t="shared" si="5"/>
        <v/>
      </c>
      <c r="L16" s="16" t="str">
        <f t="shared" si="6"/>
        <v/>
      </c>
      <c r="M16" s="17" t="str">
        <f t="shared" si="15"/>
        <v/>
      </c>
      <c r="N16" s="17" t="str">
        <f t="shared" si="16"/>
        <v/>
      </c>
      <c r="O16" s="17" t="str">
        <f t="shared" si="7"/>
        <v/>
      </c>
      <c r="P16" s="17" t="str">
        <f t="shared" si="8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2" t="str">
        <f t="shared" si="13"/>
        <v/>
      </c>
      <c r="V16" s="2" t="str">
        <f t="shared" si="14"/>
        <v/>
      </c>
    </row>
    <row r="17" spans="1:22">
      <c r="B17" s="3" t="s">
        <v>8</v>
      </c>
      <c r="C17" s="2">
        <v>15</v>
      </c>
      <c r="D17" s="11"/>
      <c r="E17" s="11"/>
      <c r="F17" s="9"/>
      <c r="G17" s="13"/>
      <c r="H17" s="16" t="str">
        <f t="shared" si="0"/>
        <v/>
      </c>
      <c r="I17" s="16" t="str">
        <f t="shared" si="1"/>
        <v/>
      </c>
      <c r="J17" s="17" t="str">
        <f t="shared" si="4"/>
        <v/>
      </c>
      <c r="K17" s="16" t="str">
        <f t="shared" si="5"/>
        <v/>
      </c>
      <c r="L17" s="16" t="str">
        <f t="shared" si="6"/>
        <v/>
      </c>
      <c r="M17" s="17" t="str">
        <f t="shared" si="15"/>
        <v/>
      </c>
      <c r="N17" s="17" t="str">
        <f t="shared" si="16"/>
        <v/>
      </c>
      <c r="O17" s="17" t="str">
        <f t="shared" si="7"/>
        <v/>
      </c>
      <c r="P17" s="17" t="str">
        <f t="shared" si="8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2" t="str">
        <f t="shared" si="13"/>
        <v/>
      </c>
      <c r="V17" s="2" t="str">
        <f t="shared" si="14"/>
        <v/>
      </c>
    </row>
    <row r="18" spans="1:22">
      <c r="A18" t="s">
        <v>61</v>
      </c>
      <c r="B18" s="3" t="s">
        <v>10</v>
      </c>
      <c r="C18" s="2">
        <v>16</v>
      </c>
      <c r="D18" s="11" t="s">
        <v>17</v>
      </c>
      <c r="E18" s="11"/>
      <c r="F18" s="9"/>
      <c r="G18" s="13"/>
      <c r="H18" s="16" t="str">
        <f t="shared" si="0"/>
        <v/>
      </c>
      <c r="I18" s="16" t="str">
        <f t="shared" si="1"/>
        <v/>
      </c>
      <c r="J18" s="17" t="str">
        <f t="shared" si="4"/>
        <v/>
      </c>
      <c r="K18" s="16" t="str">
        <f t="shared" si="5"/>
        <v/>
      </c>
      <c r="L18" s="16" t="str">
        <f t="shared" si="6"/>
        <v/>
      </c>
      <c r="M18" s="17" t="str">
        <f t="shared" si="15"/>
        <v/>
      </c>
      <c r="N18" s="17" t="str">
        <f t="shared" si="16"/>
        <v/>
      </c>
      <c r="O18" s="17" t="str">
        <f t="shared" si="7"/>
        <v/>
      </c>
      <c r="P18" s="17" t="str">
        <f t="shared" si="8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2" t="str">
        <f t="shared" si="13"/>
        <v/>
      </c>
      <c r="V18" s="2" t="str">
        <f t="shared" si="14"/>
        <v/>
      </c>
    </row>
    <row r="19" spans="1:22">
      <c r="B19" s="3" t="s">
        <v>12</v>
      </c>
      <c r="C19" s="2">
        <v>17</v>
      </c>
      <c r="D19" s="11" t="s">
        <v>17</v>
      </c>
      <c r="E19" s="11"/>
      <c r="F19" s="9"/>
      <c r="G19" s="13"/>
      <c r="H19" s="16" t="str">
        <f t="shared" si="0"/>
        <v/>
      </c>
      <c r="I19" s="16" t="str">
        <f t="shared" si="1"/>
        <v/>
      </c>
      <c r="J19" s="17" t="str">
        <f t="shared" si="4"/>
        <v/>
      </c>
      <c r="K19" s="16" t="str">
        <f t="shared" si="5"/>
        <v/>
      </c>
      <c r="L19" s="16" t="str">
        <f t="shared" si="6"/>
        <v/>
      </c>
      <c r="M19" s="17" t="str">
        <f t="shared" si="15"/>
        <v/>
      </c>
      <c r="N19" s="17" t="str">
        <f t="shared" si="16"/>
        <v/>
      </c>
      <c r="O19" s="17" t="str">
        <f t="shared" si="7"/>
        <v/>
      </c>
      <c r="P19" s="17" t="str">
        <f t="shared" si="8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2" t="str">
        <f t="shared" si="13"/>
        <v/>
      </c>
      <c r="V19" s="2" t="str">
        <f t="shared" si="14"/>
        <v/>
      </c>
    </row>
    <row r="20" spans="1:22">
      <c r="B20" s="3" t="s">
        <v>13</v>
      </c>
      <c r="C20" s="2">
        <v>18</v>
      </c>
      <c r="D20" s="11" t="s">
        <v>17</v>
      </c>
      <c r="E20" s="11"/>
      <c r="F20" s="9"/>
      <c r="G20" s="13"/>
      <c r="H20" s="16" t="str">
        <f t="shared" si="0"/>
        <v/>
      </c>
      <c r="I20" s="16" t="str">
        <f t="shared" si="1"/>
        <v/>
      </c>
      <c r="J20" s="17" t="str">
        <f t="shared" si="4"/>
        <v/>
      </c>
      <c r="K20" s="16" t="str">
        <f t="shared" si="5"/>
        <v/>
      </c>
      <c r="L20" s="16" t="str">
        <f t="shared" si="6"/>
        <v/>
      </c>
      <c r="M20" s="17" t="str">
        <f t="shared" si="15"/>
        <v/>
      </c>
      <c r="N20" s="17" t="str">
        <f t="shared" si="16"/>
        <v/>
      </c>
      <c r="O20" s="17" t="str">
        <f t="shared" si="7"/>
        <v/>
      </c>
      <c r="P20" s="17" t="str">
        <f t="shared" si="8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2" t="str">
        <f t="shared" si="13"/>
        <v/>
      </c>
      <c r="V20" s="2" t="str">
        <f t="shared" si="14"/>
        <v/>
      </c>
    </row>
    <row r="21" spans="1:22">
      <c r="B21" s="3" t="s">
        <v>14</v>
      </c>
      <c r="C21" s="2">
        <v>19</v>
      </c>
      <c r="D21" s="11" t="s">
        <v>17</v>
      </c>
      <c r="E21" s="11"/>
      <c r="F21" s="9"/>
      <c r="G21" s="13"/>
      <c r="H21" s="16" t="str">
        <f t="shared" si="0"/>
        <v/>
      </c>
      <c r="I21" s="16" t="str">
        <f t="shared" si="1"/>
        <v/>
      </c>
      <c r="J21" s="17" t="str">
        <f t="shared" si="4"/>
        <v/>
      </c>
      <c r="K21" s="16" t="str">
        <f t="shared" si="5"/>
        <v/>
      </c>
      <c r="L21" s="16" t="str">
        <f t="shared" si="6"/>
        <v/>
      </c>
      <c r="M21" s="17" t="str">
        <f t="shared" si="15"/>
        <v/>
      </c>
      <c r="N21" s="17" t="str">
        <f t="shared" si="16"/>
        <v/>
      </c>
      <c r="O21" s="17" t="str">
        <f t="shared" si="7"/>
        <v/>
      </c>
      <c r="P21" s="17" t="str">
        <f t="shared" si="8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2" t="str">
        <f t="shared" si="13"/>
        <v/>
      </c>
      <c r="V21" s="2" t="str">
        <f t="shared" si="14"/>
        <v/>
      </c>
    </row>
    <row r="22" spans="1:22">
      <c r="B22" s="3" t="s">
        <v>15</v>
      </c>
      <c r="C22" s="2">
        <v>20</v>
      </c>
      <c r="D22" s="11" t="s">
        <v>17</v>
      </c>
      <c r="E22" s="11"/>
      <c r="F22" s="9"/>
      <c r="G22" s="13"/>
      <c r="H22" s="16" t="str">
        <f t="shared" si="0"/>
        <v/>
      </c>
      <c r="I22" s="16" t="str">
        <f t="shared" si="1"/>
        <v/>
      </c>
      <c r="J22" s="17" t="str">
        <f t="shared" si="4"/>
        <v/>
      </c>
      <c r="K22" s="16" t="str">
        <f t="shared" si="5"/>
        <v/>
      </c>
      <c r="L22" s="16" t="str">
        <f t="shared" si="6"/>
        <v/>
      </c>
      <c r="M22" s="17" t="str">
        <f t="shared" si="15"/>
        <v/>
      </c>
      <c r="N22" s="17" t="str">
        <f t="shared" si="16"/>
        <v/>
      </c>
      <c r="O22" s="17" t="str">
        <f t="shared" si="7"/>
        <v/>
      </c>
      <c r="P22" s="17" t="str">
        <f t="shared" si="8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2" t="str">
        <f t="shared" si="13"/>
        <v/>
      </c>
      <c r="V22" s="2" t="str">
        <f t="shared" si="14"/>
        <v/>
      </c>
    </row>
    <row r="23" spans="1:22">
      <c r="B23" s="3" t="s">
        <v>7</v>
      </c>
      <c r="C23" s="2">
        <v>21</v>
      </c>
      <c r="D23" s="11"/>
      <c r="E23" s="11"/>
      <c r="F23" s="9"/>
      <c r="G23" s="13"/>
      <c r="H23" s="16" t="str">
        <f t="shared" si="0"/>
        <v/>
      </c>
      <c r="I23" s="16" t="str">
        <f t="shared" si="1"/>
        <v/>
      </c>
      <c r="J23" s="17" t="str">
        <f t="shared" si="4"/>
        <v/>
      </c>
      <c r="K23" s="16" t="str">
        <f t="shared" si="5"/>
        <v/>
      </c>
      <c r="L23" s="16" t="str">
        <f t="shared" si="6"/>
        <v/>
      </c>
      <c r="M23" s="17" t="str">
        <f t="shared" si="15"/>
        <v/>
      </c>
      <c r="N23" s="17" t="str">
        <f t="shared" si="16"/>
        <v/>
      </c>
      <c r="O23" s="17" t="str">
        <f t="shared" si="7"/>
        <v/>
      </c>
      <c r="P23" s="17" t="str">
        <f t="shared" si="8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2" t="str">
        <f t="shared" si="13"/>
        <v/>
      </c>
      <c r="V23" s="2" t="str">
        <f t="shared" si="14"/>
        <v/>
      </c>
    </row>
    <row r="24" spans="1:22">
      <c r="B24" s="3" t="s">
        <v>8</v>
      </c>
      <c r="C24" s="2">
        <v>22</v>
      </c>
      <c r="D24" s="11"/>
      <c r="E24" s="11"/>
      <c r="F24" s="9"/>
      <c r="G24" s="13"/>
      <c r="H24" s="16" t="str">
        <f t="shared" si="0"/>
        <v/>
      </c>
      <c r="I24" s="16" t="str">
        <f t="shared" si="1"/>
        <v/>
      </c>
      <c r="J24" s="17" t="str">
        <f t="shared" si="4"/>
        <v/>
      </c>
      <c r="K24" s="16" t="str">
        <f t="shared" si="5"/>
        <v/>
      </c>
      <c r="L24" s="16" t="str">
        <f t="shared" si="6"/>
        <v/>
      </c>
      <c r="M24" s="17" t="str">
        <f t="shared" si="15"/>
        <v/>
      </c>
      <c r="N24" s="17" t="str">
        <f t="shared" si="16"/>
        <v/>
      </c>
      <c r="O24" s="17" t="str">
        <f t="shared" si="7"/>
        <v/>
      </c>
      <c r="P24" s="17" t="str">
        <f t="shared" si="8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2" t="str">
        <f t="shared" si="13"/>
        <v/>
      </c>
      <c r="V24" s="2" t="str">
        <f t="shared" si="14"/>
        <v/>
      </c>
    </row>
    <row r="25" spans="1:22">
      <c r="A25" t="s">
        <v>62</v>
      </c>
      <c r="B25" s="3" t="s">
        <v>10</v>
      </c>
      <c r="C25" s="2">
        <v>23</v>
      </c>
      <c r="D25" s="11" t="s">
        <v>9</v>
      </c>
      <c r="E25" s="11"/>
      <c r="F25" s="9"/>
      <c r="G25" s="13"/>
      <c r="H25" s="16" t="str">
        <f t="shared" si="0"/>
        <v/>
      </c>
      <c r="I25" s="16" t="str">
        <f t="shared" si="1"/>
        <v/>
      </c>
      <c r="J25" s="17" t="str">
        <f t="shared" si="4"/>
        <v/>
      </c>
      <c r="K25" s="16" t="str">
        <f t="shared" si="5"/>
        <v/>
      </c>
      <c r="L25" s="16" t="str">
        <f t="shared" si="6"/>
        <v/>
      </c>
      <c r="M25" s="17" t="str">
        <f t="shared" si="15"/>
        <v/>
      </c>
      <c r="N25" s="17" t="str">
        <f t="shared" si="16"/>
        <v/>
      </c>
      <c r="O25" s="17" t="str">
        <f t="shared" si="7"/>
        <v/>
      </c>
      <c r="P25" s="17" t="str">
        <f t="shared" si="8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2" t="str">
        <f t="shared" si="13"/>
        <v/>
      </c>
      <c r="V25" s="2" t="str">
        <f t="shared" si="14"/>
        <v/>
      </c>
    </row>
    <row r="26" spans="1:22">
      <c r="B26" s="3" t="s">
        <v>12</v>
      </c>
      <c r="C26" s="2">
        <v>24</v>
      </c>
      <c r="D26" s="11" t="s">
        <v>9</v>
      </c>
      <c r="E26" s="11"/>
      <c r="F26" s="9"/>
      <c r="G26" s="13"/>
      <c r="H26" s="16" t="str">
        <f t="shared" si="0"/>
        <v/>
      </c>
      <c r="I26" s="16" t="str">
        <f t="shared" si="1"/>
        <v/>
      </c>
      <c r="J26" s="17" t="str">
        <f t="shared" si="4"/>
        <v/>
      </c>
      <c r="K26" s="16" t="str">
        <f t="shared" si="5"/>
        <v/>
      </c>
      <c r="L26" s="16" t="str">
        <f t="shared" si="6"/>
        <v/>
      </c>
      <c r="M26" s="17" t="str">
        <f t="shared" si="15"/>
        <v/>
      </c>
      <c r="N26" s="17" t="str">
        <f t="shared" si="16"/>
        <v/>
      </c>
      <c r="O26" s="17" t="str">
        <f t="shared" si="7"/>
        <v/>
      </c>
      <c r="P26" s="17" t="str">
        <f t="shared" si="8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2" t="str">
        <f t="shared" si="13"/>
        <v/>
      </c>
      <c r="V26" s="2" t="str">
        <f t="shared" si="14"/>
        <v/>
      </c>
    </row>
    <row r="27" spans="1:22">
      <c r="B27" s="3" t="s">
        <v>13</v>
      </c>
      <c r="C27" s="2">
        <v>25</v>
      </c>
      <c r="D27" s="11" t="s">
        <v>9</v>
      </c>
      <c r="E27" s="11"/>
      <c r="F27" s="9"/>
      <c r="G27" s="13"/>
      <c r="H27" s="16" t="str">
        <f t="shared" si="0"/>
        <v/>
      </c>
      <c r="I27" s="16" t="str">
        <f t="shared" si="1"/>
        <v/>
      </c>
      <c r="J27" s="17" t="str">
        <f t="shared" si="4"/>
        <v/>
      </c>
      <c r="K27" s="16" t="str">
        <f t="shared" si="5"/>
        <v/>
      </c>
      <c r="L27" s="16" t="str">
        <f t="shared" si="6"/>
        <v/>
      </c>
      <c r="M27" s="17" t="str">
        <f t="shared" si="15"/>
        <v/>
      </c>
      <c r="N27" s="17" t="str">
        <f t="shared" si="16"/>
        <v/>
      </c>
      <c r="O27" s="17" t="str">
        <f t="shared" si="7"/>
        <v/>
      </c>
      <c r="P27" s="17" t="str">
        <f t="shared" si="8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2" t="str">
        <f t="shared" si="13"/>
        <v/>
      </c>
      <c r="V27" s="2" t="str">
        <f t="shared" si="14"/>
        <v/>
      </c>
    </row>
    <row r="28" spans="1:22">
      <c r="B28" s="3" t="s">
        <v>14</v>
      </c>
      <c r="C28" s="2">
        <v>26</v>
      </c>
      <c r="D28" s="11" t="s">
        <v>9</v>
      </c>
      <c r="E28" s="11"/>
      <c r="F28" s="9"/>
      <c r="G28" s="13"/>
      <c r="H28" s="16" t="str">
        <f t="shared" si="0"/>
        <v/>
      </c>
      <c r="I28" s="16" t="str">
        <f t="shared" si="1"/>
        <v/>
      </c>
      <c r="J28" s="17" t="str">
        <f t="shared" si="4"/>
        <v/>
      </c>
      <c r="K28" s="16" t="str">
        <f t="shared" si="5"/>
        <v/>
      </c>
      <c r="L28" s="16" t="str">
        <f t="shared" si="6"/>
        <v/>
      </c>
      <c r="M28" s="17" t="str">
        <f t="shared" si="15"/>
        <v/>
      </c>
      <c r="N28" s="17" t="str">
        <f t="shared" si="16"/>
        <v/>
      </c>
      <c r="O28" s="17" t="str">
        <f t="shared" si="7"/>
        <v/>
      </c>
      <c r="P28" s="17" t="str">
        <f t="shared" si="8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2" t="str">
        <f t="shared" si="13"/>
        <v/>
      </c>
      <c r="V28" s="2" t="str">
        <f t="shared" si="14"/>
        <v/>
      </c>
    </row>
    <row r="29" spans="1:22">
      <c r="B29" s="3" t="s">
        <v>15</v>
      </c>
      <c r="C29" s="2">
        <v>27</v>
      </c>
      <c r="D29" s="11" t="s">
        <v>9</v>
      </c>
      <c r="E29" s="11"/>
      <c r="F29" s="9"/>
      <c r="G29" s="13"/>
      <c r="H29" s="16" t="str">
        <f t="shared" si="0"/>
        <v/>
      </c>
      <c r="I29" s="16" t="str">
        <f t="shared" si="1"/>
        <v/>
      </c>
      <c r="J29" s="17" t="str">
        <f t="shared" si="4"/>
        <v/>
      </c>
      <c r="K29" s="16" t="str">
        <f t="shared" si="5"/>
        <v/>
      </c>
      <c r="L29" s="16" t="str">
        <f t="shared" si="6"/>
        <v/>
      </c>
      <c r="M29" s="17" t="str">
        <f t="shared" si="15"/>
        <v/>
      </c>
      <c r="N29" s="17" t="str">
        <f t="shared" si="16"/>
        <v/>
      </c>
      <c r="O29" s="17" t="str">
        <f t="shared" si="7"/>
        <v/>
      </c>
      <c r="P29" s="17" t="str">
        <f t="shared" si="8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2" t="str">
        <f t="shared" si="13"/>
        <v/>
      </c>
      <c r="V29" s="2" t="str">
        <f t="shared" si="14"/>
        <v/>
      </c>
    </row>
    <row r="30" spans="1:22">
      <c r="B30" s="3" t="s">
        <v>7</v>
      </c>
      <c r="C30" s="2">
        <v>28</v>
      </c>
      <c r="D30" s="11" t="s">
        <v>9</v>
      </c>
      <c r="E30" s="11"/>
      <c r="F30" s="9"/>
      <c r="G30" s="13"/>
      <c r="H30" s="16" t="str">
        <f t="shared" si="0"/>
        <v/>
      </c>
      <c r="I30" s="16" t="str">
        <f t="shared" si="1"/>
        <v/>
      </c>
      <c r="J30" s="17" t="str">
        <f t="shared" si="4"/>
        <v/>
      </c>
      <c r="K30" s="16" t="str">
        <f t="shared" si="5"/>
        <v/>
      </c>
      <c r="L30" s="16" t="str">
        <f t="shared" si="6"/>
        <v/>
      </c>
      <c r="M30" s="17" t="str">
        <f t="shared" si="15"/>
        <v/>
      </c>
      <c r="N30" s="17" t="str">
        <f t="shared" si="16"/>
        <v/>
      </c>
      <c r="O30" s="17" t="str">
        <f t="shared" si="7"/>
        <v/>
      </c>
      <c r="P30" s="17" t="str">
        <f t="shared" si="8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2" t="str">
        <f t="shared" si="13"/>
        <v/>
      </c>
      <c r="V30" s="2" t="str">
        <f t="shared" si="14"/>
        <v/>
      </c>
    </row>
    <row r="31" spans="1:22">
      <c r="B31" s="3" t="s">
        <v>8</v>
      </c>
      <c r="C31" s="2">
        <v>29</v>
      </c>
      <c r="D31" s="11"/>
      <c r="E31" s="11"/>
      <c r="F31" s="9"/>
      <c r="G31" s="13"/>
      <c r="H31" s="16" t="str">
        <f t="shared" si="0"/>
        <v/>
      </c>
      <c r="I31" s="16" t="str">
        <f t="shared" si="1"/>
        <v/>
      </c>
      <c r="J31" s="17" t="str">
        <f t="shared" si="4"/>
        <v/>
      </c>
      <c r="K31" s="16" t="str">
        <f t="shared" si="5"/>
        <v/>
      </c>
      <c r="L31" s="16" t="str">
        <f t="shared" si="6"/>
        <v/>
      </c>
      <c r="M31" s="17" t="str">
        <f t="shared" si="15"/>
        <v/>
      </c>
      <c r="N31" s="17" t="str">
        <f t="shared" si="16"/>
        <v/>
      </c>
      <c r="O31" s="17" t="str">
        <f t="shared" si="7"/>
        <v/>
      </c>
      <c r="P31" s="17" t="str">
        <f t="shared" si="8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2" t="str">
        <f t="shared" si="13"/>
        <v/>
      </c>
      <c r="V31" s="2" t="str">
        <f t="shared" si="14"/>
        <v/>
      </c>
    </row>
    <row r="32" spans="1:22">
      <c r="A32" t="s">
        <v>63</v>
      </c>
      <c r="B32" s="3" t="s">
        <v>10</v>
      </c>
      <c r="C32" s="2">
        <v>30</v>
      </c>
      <c r="D32" s="11"/>
      <c r="E32" s="11"/>
      <c r="F32" s="9"/>
      <c r="G32" s="13"/>
      <c r="H32" s="16" t="str">
        <f t="shared" si="0"/>
        <v/>
      </c>
      <c r="I32" s="16" t="str">
        <f t="shared" si="1"/>
        <v/>
      </c>
      <c r="J32" s="17" t="str">
        <f t="shared" si="4"/>
        <v/>
      </c>
      <c r="K32" s="16" t="str">
        <f t="shared" si="5"/>
        <v/>
      </c>
      <c r="L32" s="16" t="str">
        <f t="shared" si="6"/>
        <v/>
      </c>
      <c r="M32" s="17" t="str">
        <f t="shared" si="15"/>
        <v/>
      </c>
      <c r="N32" s="17" t="str">
        <f t="shared" si="16"/>
        <v/>
      </c>
      <c r="O32" s="17" t="str">
        <f t="shared" si="7"/>
        <v/>
      </c>
      <c r="P32" s="17" t="str">
        <f t="shared" si="8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2" t="str">
        <f t="shared" si="13"/>
        <v/>
      </c>
      <c r="V32" s="2" t="str">
        <f t="shared" si="14"/>
        <v/>
      </c>
    </row>
    <row r="33" spans="1:22">
      <c r="B33" s="3" t="s">
        <v>12</v>
      </c>
      <c r="C33" s="2">
        <v>31</v>
      </c>
      <c r="D33" s="11"/>
      <c r="E33" s="11"/>
      <c r="F33" s="9"/>
      <c r="G33" s="13"/>
      <c r="H33" s="16" t="str">
        <f t="shared" si="0"/>
        <v/>
      </c>
      <c r="I33" s="16" t="str">
        <f t="shared" si="1"/>
        <v/>
      </c>
      <c r="J33" s="17" t="str">
        <f t="shared" si="4"/>
        <v/>
      </c>
      <c r="K33" s="16" t="str">
        <f t="shared" si="5"/>
        <v/>
      </c>
      <c r="L33" s="16" t="str">
        <f t="shared" si="6"/>
        <v/>
      </c>
      <c r="M33" s="17" t="str">
        <f t="shared" si="15"/>
        <v/>
      </c>
      <c r="N33" s="17" t="str">
        <f t="shared" si="16"/>
        <v/>
      </c>
      <c r="O33" s="17" t="str">
        <f t="shared" si="7"/>
        <v/>
      </c>
      <c r="P33" s="17" t="str">
        <f t="shared" si="8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2" t="str">
        <f t="shared" si="13"/>
        <v/>
      </c>
      <c r="V33" s="2" t="str">
        <f t="shared" si="14"/>
        <v/>
      </c>
    </row>
    <row r="34" spans="1:22" ht="8.2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2" ht="15.75" thickBot="1">
      <c r="A35" s="128" t="s">
        <v>27</v>
      </c>
      <c r="B35" s="125"/>
      <c r="C35" s="125"/>
      <c r="D35" s="126"/>
      <c r="E35" s="106">
        <f>SUM(Q3:Q33)</f>
        <v>0.3125</v>
      </c>
      <c r="F35" s="127" t="s">
        <v>54</v>
      </c>
      <c r="G35" s="106">
        <f>E35+Avril!G35</f>
        <v>0.625</v>
      </c>
      <c r="H35" s="180" t="s">
        <v>74</v>
      </c>
      <c r="I35" s="181"/>
      <c r="J35" s="106">
        <f>Données!C2-G35</f>
        <v>66.333333333333329</v>
      </c>
      <c r="K35" s="2"/>
      <c r="L35" s="4"/>
      <c r="M35" s="4"/>
      <c r="N35" s="4"/>
      <c r="O35" s="4"/>
      <c r="P35" s="4"/>
      <c r="Q35" s="10"/>
      <c r="R35" s="10"/>
    </row>
    <row r="36" spans="1:22" ht="8.25" customHeight="1" thickBot="1">
      <c r="A36" s="5"/>
      <c r="B36" s="5"/>
      <c r="C36" s="5"/>
      <c r="D36" s="5"/>
      <c r="E36" s="2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2" ht="15.75" thickBot="1">
      <c r="A37" s="182" t="s">
        <v>39</v>
      </c>
      <c r="B37" s="183"/>
      <c r="C37" s="183"/>
      <c r="D37" s="183"/>
      <c r="E37" s="38">
        <f>SUM(H3:H33)</f>
        <v>6.9444444444444441E-3</v>
      </c>
      <c r="F37" s="27" t="s">
        <v>54</v>
      </c>
      <c r="G37" s="40">
        <f>Avril!G37+E37</f>
        <v>1.3888888888888888E-2</v>
      </c>
      <c r="H37" s="29"/>
    </row>
    <row r="38" spans="1:22" ht="15.75" thickBot="1">
      <c r="A38" s="182" t="s">
        <v>40</v>
      </c>
      <c r="B38" s="182"/>
      <c r="C38" s="182"/>
      <c r="D38" s="183"/>
      <c r="E38" s="38">
        <f>SUM(I3:I33)</f>
        <v>0</v>
      </c>
      <c r="F38" s="27" t="s">
        <v>54</v>
      </c>
      <c r="G38" s="40">
        <f>E38+Avril!G38</f>
        <v>0</v>
      </c>
      <c r="H38" s="30" t="s">
        <v>28</v>
      </c>
      <c r="I38" s="36">
        <f>(Avril!I38+E37)-E38</f>
        <v>1.3888888888888888</v>
      </c>
    </row>
    <row r="39" spans="1:22" ht="15.75" thickBot="1">
      <c r="A39" s="182" t="s">
        <v>47</v>
      </c>
      <c r="B39" s="183"/>
      <c r="C39" s="183"/>
      <c r="D39" s="183"/>
      <c r="E39" s="38">
        <f>SUM(K3:K33)</f>
        <v>2.0833333333333332E-2</v>
      </c>
      <c r="F39" s="27" t="s">
        <v>54</v>
      </c>
      <c r="G39" s="40">
        <f>Avril!G39+E39</f>
        <v>4.1666666666666664E-2</v>
      </c>
      <c r="H39" s="30"/>
    </row>
    <row r="40" spans="1:22" ht="15.75" thickBot="1">
      <c r="A40" s="176" t="s">
        <v>44</v>
      </c>
      <c r="B40" s="176"/>
      <c r="C40" s="176"/>
      <c r="D40" s="176"/>
      <c r="E40" s="38">
        <f>SUM(L3:L33)</f>
        <v>0</v>
      </c>
      <c r="F40" s="27" t="s">
        <v>54</v>
      </c>
      <c r="G40" s="40">
        <f>E40+Avril!G40</f>
        <v>0</v>
      </c>
      <c r="H40" s="30" t="s">
        <v>28</v>
      </c>
      <c r="I40" s="36">
        <f>Avril!I40+(E39-E40)</f>
        <v>1.6666666666666665</v>
      </c>
    </row>
    <row r="41" spans="1:22" ht="15.75" thickBot="1">
      <c r="A41" s="176" t="s">
        <v>41</v>
      </c>
      <c r="B41" s="176"/>
      <c r="C41" s="176"/>
      <c r="D41" s="176"/>
      <c r="E41" s="39">
        <f>SUM(M3:M33)</f>
        <v>0</v>
      </c>
      <c r="F41" s="27" t="s">
        <v>54</v>
      </c>
      <c r="G41" s="41">
        <f>E41+Avril!G41</f>
        <v>0</v>
      </c>
      <c r="H41" s="30" t="s">
        <v>28</v>
      </c>
      <c r="I41" s="37">
        <f>Données!C8-G41</f>
        <v>25</v>
      </c>
    </row>
    <row r="42" spans="1:22" ht="15.75" thickBot="1">
      <c r="A42" s="176" t="s">
        <v>42</v>
      </c>
      <c r="B42" s="176"/>
      <c r="C42" s="176"/>
      <c r="D42" s="176"/>
      <c r="E42" s="39">
        <f>SUM(N3:N33)</f>
        <v>0</v>
      </c>
      <c r="F42" s="27" t="s">
        <v>54</v>
      </c>
      <c r="G42" s="41">
        <f>E42+Avril!G42</f>
        <v>0</v>
      </c>
      <c r="H42" s="30" t="s">
        <v>28</v>
      </c>
      <c r="I42" s="37">
        <f>Données!C12-G42</f>
        <v>3</v>
      </c>
    </row>
    <row r="43" spans="1:22" ht="15.75" thickBot="1">
      <c r="A43" s="176" t="s">
        <v>43</v>
      </c>
      <c r="B43" s="176"/>
      <c r="C43" s="176"/>
      <c r="D43" s="176"/>
      <c r="E43" s="39">
        <f>SUM(R3:R33)</f>
        <v>0</v>
      </c>
      <c r="F43" s="27" t="s">
        <v>54</v>
      </c>
      <c r="G43" s="41">
        <f>E43+Avril!G43</f>
        <v>0</v>
      </c>
      <c r="H43" s="30" t="s">
        <v>28</v>
      </c>
      <c r="I43" s="37">
        <f>Données!C10-G43</f>
        <v>2</v>
      </c>
    </row>
    <row r="44" spans="1:22" ht="15.75" thickBot="1">
      <c r="A44" s="26" t="s">
        <v>50</v>
      </c>
      <c r="B44" s="26"/>
      <c r="C44" s="26"/>
      <c r="D44" s="26"/>
      <c r="E44" s="39">
        <f>SUM(J3:J33)</f>
        <v>0</v>
      </c>
      <c r="F44" s="27" t="s">
        <v>54</v>
      </c>
      <c r="G44" s="41">
        <f>E44+Avril!G44</f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K44+Avril!M44</f>
        <v>0</v>
      </c>
    </row>
    <row r="45" spans="1:22" ht="15.75" thickBot="1">
      <c r="A45" s="26" t="s">
        <v>51</v>
      </c>
      <c r="B45" s="26"/>
      <c r="C45" s="26"/>
      <c r="D45" s="26"/>
      <c r="E45" s="39">
        <f>SUM(O3:O33)</f>
        <v>0</v>
      </c>
      <c r="F45" s="27" t="s">
        <v>54</v>
      </c>
      <c r="G45" s="41">
        <f>E45+Avril!G45</f>
        <v>0</v>
      </c>
      <c r="H45" s="2"/>
    </row>
    <row r="46" spans="1:22" ht="15.75" thickBot="1">
      <c r="A46" s="26" t="s">
        <v>52</v>
      </c>
      <c r="B46" s="26"/>
      <c r="C46" s="26"/>
      <c r="D46" s="26"/>
      <c r="E46" s="39">
        <f>SUM(P3:P33)</f>
        <v>0</v>
      </c>
      <c r="F46" s="27" t="s">
        <v>54</v>
      </c>
      <c r="G46" s="41">
        <f>E46+Avril!G46</f>
        <v>0</v>
      </c>
      <c r="H46" s="2"/>
    </row>
    <row r="47" spans="1:22" ht="15.75" thickBot="1">
      <c r="A47" s="26" t="s">
        <v>53</v>
      </c>
      <c r="B47" s="26"/>
      <c r="C47" s="26"/>
      <c r="D47" s="26"/>
      <c r="E47" s="39">
        <f>SUM(S3:S33)</f>
        <v>0</v>
      </c>
      <c r="F47" s="27" t="s">
        <v>54</v>
      </c>
      <c r="G47" s="41">
        <f>E47+Avril!G47</f>
        <v>0</v>
      </c>
      <c r="H47" s="2"/>
    </row>
    <row r="48" spans="1:22" ht="15.75" thickBot="1">
      <c r="A48" s="184" t="s">
        <v>68</v>
      </c>
      <c r="B48" s="184"/>
      <c r="C48" s="184"/>
      <c r="D48" s="184"/>
      <c r="E48" s="38">
        <f>SUM(G3:G33)</f>
        <v>0</v>
      </c>
      <c r="F48" s="28" t="s">
        <v>54</v>
      </c>
      <c r="G48" s="40">
        <f>E48+Avril!G48</f>
        <v>0</v>
      </c>
      <c r="H48" s="2"/>
      <c r="I48" s="12"/>
    </row>
    <row r="49" spans="1:8" ht="15.75" thickBot="1">
      <c r="A49" s="184" t="s">
        <v>69</v>
      </c>
      <c r="B49" s="184"/>
      <c r="C49" s="184"/>
      <c r="D49" s="184"/>
      <c r="E49" s="38">
        <f>SUM(F3:F33)</f>
        <v>0</v>
      </c>
      <c r="F49" s="28" t="s">
        <v>54</v>
      </c>
      <c r="G49" s="40">
        <f>E49+Avril!G49</f>
        <v>0</v>
      </c>
      <c r="H49" s="2"/>
    </row>
    <row r="50" spans="1:8" ht="15.75" thickBot="1">
      <c r="A50" s="184" t="s">
        <v>76</v>
      </c>
      <c r="B50" s="184"/>
      <c r="C50" s="184"/>
      <c r="D50" s="184"/>
      <c r="E50" s="42">
        <f>SUM(T3:T33)</f>
        <v>0</v>
      </c>
      <c r="F50" s="28" t="s">
        <v>54</v>
      </c>
      <c r="G50" s="43">
        <f>E50+Avril!G50</f>
        <v>0</v>
      </c>
    </row>
    <row r="51" spans="1:8" ht="15.75" thickBot="1">
      <c r="A51" s="191" t="s">
        <v>101</v>
      </c>
      <c r="B51" s="191"/>
      <c r="C51" s="191"/>
      <c r="D51" s="191"/>
      <c r="E51" s="33">
        <f>SUM(U3:U33)</f>
        <v>1</v>
      </c>
      <c r="F51" s="48" t="s">
        <v>54</v>
      </c>
      <c r="G51" s="35">
        <f>E51+Avril!G51</f>
        <v>2</v>
      </c>
    </row>
    <row r="52" spans="1:8" ht="15.75" thickBot="1">
      <c r="A52" s="175" t="s">
        <v>104</v>
      </c>
      <c r="B52" s="175"/>
      <c r="C52" s="175"/>
      <c r="D52" s="175"/>
      <c r="E52" s="33">
        <f>Données!C14*((E51-(E45+E46))+K44)</f>
        <v>50</v>
      </c>
      <c r="F52" s="48" t="s">
        <v>54</v>
      </c>
      <c r="G52" s="35">
        <f>Avril!G52+E52</f>
        <v>100</v>
      </c>
    </row>
    <row r="53" spans="1:8" ht="15.75" thickBot="1">
      <c r="A53" s="49" t="s">
        <v>105</v>
      </c>
      <c r="B53" s="49"/>
      <c r="C53" s="49"/>
      <c r="D53" s="49"/>
      <c r="E53" s="33">
        <f>((Données!C16/100)*E52)</f>
        <v>3.25</v>
      </c>
      <c r="F53" s="48" t="s">
        <v>54</v>
      </c>
      <c r="G53" s="35">
        <f>E53+Avril!G53</f>
        <v>6.5</v>
      </c>
    </row>
    <row r="54" spans="1:8" ht="15.75" thickBot="1">
      <c r="A54" s="179" t="s">
        <v>109</v>
      </c>
      <c r="B54" s="179"/>
      <c r="C54" s="179"/>
      <c r="D54" s="179"/>
      <c r="E54" s="50" t="e">
        <f>IF(Données!#REF!&lt;&gt;"",(Données!#REF!*E53),(Données!#REF!*E53))</f>
        <v>#REF!</v>
      </c>
      <c r="F54" s="48" t="s">
        <v>54</v>
      </c>
      <c r="G54" s="51" t="e">
        <f>E54+Avril!G54</f>
        <v>#REF!</v>
      </c>
    </row>
  </sheetData>
  <mergeCells count="15">
    <mergeCell ref="H35:I35"/>
    <mergeCell ref="A51:D51"/>
    <mergeCell ref="A52:D52"/>
    <mergeCell ref="A54:D54"/>
    <mergeCell ref="A50:D50"/>
    <mergeCell ref="A49:D49"/>
    <mergeCell ref="A42:D42"/>
    <mergeCell ref="A43:D43"/>
    <mergeCell ref="A48:D48"/>
    <mergeCell ref="A41:D41"/>
    <mergeCell ref="A37:D37"/>
    <mergeCell ref="A38:D38"/>
    <mergeCell ref="A39:D39"/>
    <mergeCell ref="A40:D40"/>
    <mergeCell ref="H44:J44"/>
  </mergeCells>
  <conditionalFormatting sqref="Q3:Q33">
    <cfRule type="expression" dxfId="49" priority="15">
      <formula>"00:00"</formula>
    </cfRule>
  </conditionalFormatting>
  <conditionalFormatting sqref="E3:E33">
    <cfRule type="expression" dxfId="48" priority="1">
      <formula>E3="Formation"</formula>
    </cfRule>
    <cfRule type="expression" dxfId="47" priority="7">
      <formula>OR($E3="Maladie",$E3="Accident Travail")</formula>
    </cfRule>
    <cfRule type="expression" dxfId="46" priority="12">
      <formula>OR($E3="Cp",$E3="Tps Habillage",$E3="Jrs ancien",$E3="Rtt",$E3="Récup",$E3="Récup hrs nuit",$E3="Cp Fraction")</formula>
    </cfRule>
    <cfRule type="expression" dxfId="45" priority="13">
      <formula>($E3="Astreinte")</formula>
    </cfRule>
  </conditionalFormatting>
  <conditionalFormatting sqref="D3:D33">
    <cfRule type="containsText" dxfId="44" priority="11" operator="containsText" text="Astreinte">
      <formula>NOT(ISERROR(SEARCH("Astreinte",D3)))</formula>
    </cfRule>
  </conditionalFormatting>
  <conditionalFormatting sqref="A3:A33">
    <cfRule type="expression" dxfId="43" priority="8">
      <formula>$A3&lt;&gt;""</formula>
    </cfRule>
  </conditionalFormatting>
  <conditionalFormatting sqref="B3:E33">
    <cfRule type="expression" dxfId="42" priority="9">
      <formula>OR($B3="Samedi",$B3="Dimanche")</formula>
    </cfRule>
    <cfRule type="expression" dxfId="41" priority="10">
      <formula>($D3="Férié")</formula>
    </cfRule>
  </conditionalFormatting>
  <conditionalFormatting sqref="D3:E33">
    <cfRule type="expression" dxfId="40" priority="6">
      <formula>($D3="Formation")</formula>
    </cfRule>
  </conditionalFormatting>
  <conditionalFormatting sqref="B3:B33">
    <cfRule type="expression" dxfId="39" priority="5">
      <formula>OR($B3="Lundi",$B3="Mardi",$B3="Mercredi",$B3="Jeudi",$B3="Vendredi")</formula>
    </cfRule>
  </conditionalFormatting>
  <conditionalFormatting sqref="I38 I40:I43">
    <cfRule type="expression" dxfId="38" priority="3">
      <formula>AND(I38&lt;=0)</formula>
    </cfRule>
  </conditionalFormatting>
  <conditionalFormatting sqref="F3:T33">
    <cfRule type="expression" dxfId="37" priority="2">
      <formula>F3&lt;&gt;""</formula>
    </cfRule>
  </conditionalFormatting>
  <dataValidations count="2">
    <dataValidation type="list" allowBlank="1" showInputMessage="1" showErrorMessage="1" sqref="D3:D33">
      <formula1>horairesprevu</formula1>
    </dataValidation>
    <dataValidation type="list" allowBlank="1" showInputMessage="1" showErrorMessage="1" sqref="E3:E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 xml:space="preserve">&amp;LDocument T.W&amp;C&amp;"-,Gras"&amp;14&amp;A&amp;R&amp;D    &amp;T 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V54"/>
  <sheetViews>
    <sheetView zoomScale="80" zoomScaleNormal="80" workbookViewId="0">
      <pane ySplit="1" topLeftCell="A26" activePane="bottomLeft" state="frozen"/>
      <selection pane="bottomLeft" activeCell="E54" sqref="E54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2" width="0.28515625" customWidth="1"/>
  </cols>
  <sheetData>
    <row r="1" spans="1:22"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</row>
    <row r="2" spans="1:22">
      <c r="C2" s="1"/>
      <c r="D2" s="2"/>
      <c r="E2" s="2"/>
      <c r="F2" s="2"/>
      <c r="G2" s="2"/>
      <c r="H2" s="2"/>
      <c r="I2" s="2"/>
      <c r="J2" s="2"/>
      <c r="K2" s="2"/>
    </row>
    <row r="3" spans="1:22">
      <c r="B3" s="3" t="s">
        <v>13</v>
      </c>
      <c r="C3" s="1">
        <v>1</v>
      </c>
      <c r="D3" s="11"/>
      <c r="E3" s="11"/>
      <c r="F3" s="20"/>
      <c r="G3" s="21"/>
      <c r="H3" s="16" t="str">
        <f t="shared" ref="H3:H33" si="0">IF(OR(E3="Matin",E3="Nuit",E3="Journée",E3="Après-midi"),TIMEVALUE("00:10"),"")</f>
        <v/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 t="str">
        <f>IF(OR(E3="Matin",E3="Nuit",E3="Journée",E3="Après-midi"),TIMEVALUE("00:30"),"")</f>
        <v/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>IF(E3="Accident travail",1,"")</f>
        <v/>
      </c>
      <c r="Q3" s="16" t="str">
        <f>IF(AND(B3="Samedi",OR(E3="Matin",E3="après-midi",E3="nuit")),TIMEVALUE("6:30"),IF(OR(E3="Matin",E3="Nuit",E3="Journée",E3="Après-midi",E3="Accident travail",E3="Formation"),TIMEVALUE("07:30")-N(I3),IF(E3="Maladie",TIMEVALUE("07:00"),"")))</f>
        <v/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2" t="str">
        <f>IF(OR(E3="Matin",E3="Nuit",E3="Journée",E3="Après-midi",E3="Formation",E3="Maladie",E3="Accident travail"),1,"")</f>
        <v/>
      </c>
      <c r="V3" s="2" t="str">
        <f>IF(AND(E3="Astreinte +1 dep"),1,IF(AND(E3="Astreinte +2 dep"),2,IF(AND(E3="Astreinte +3 dep"),3,IF(AND(E3="Astreinte +4 dep"),4,""))))</f>
        <v/>
      </c>
    </row>
    <row r="4" spans="1:22">
      <c r="B4" s="3" t="s">
        <v>14</v>
      </c>
      <c r="C4" s="1">
        <v>2</v>
      </c>
      <c r="D4" s="11" t="s">
        <v>19</v>
      </c>
      <c r="E4" s="11"/>
      <c r="F4" s="22"/>
      <c r="G4" s="21"/>
      <c r="H4" s="16" t="str">
        <f t="shared" si="0"/>
        <v/>
      </c>
      <c r="I4" s="16" t="str">
        <f t="shared" si="1"/>
        <v/>
      </c>
      <c r="J4" s="17" t="str">
        <f t="shared" ref="J4:J33" si="4">IF(OR(E4="Astreinte sans dep",E4="Astreinte +1 dep",E4="Astreinte +2 dep",E4="Astreinte +3 dep",E4="Astreinte +4 dep"),1,"")</f>
        <v/>
      </c>
      <c r="K4" s="16" t="str">
        <f t="shared" ref="K4:K33" si="5">IF(OR(E4="Matin",E4="Nuit",E4="Journée",E4="Après-midi"),TIMEVALUE("00:30"),"")</f>
        <v/>
      </c>
      <c r="L4" s="16" t="str">
        <f t="shared" ref="L4:L33" si="6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7">IF(E4="Maladie",1,"")</f>
        <v/>
      </c>
      <c r="P4" s="17" t="str">
        <f t="shared" ref="P4:P33" si="8">IF(E4="Accident travail",1,"")</f>
        <v/>
      </c>
      <c r="Q4" s="16" t="str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/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2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</row>
    <row r="5" spans="1:22">
      <c r="B5" s="3" t="s">
        <v>15</v>
      </c>
      <c r="C5" s="2">
        <v>3</v>
      </c>
      <c r="D5" s="11"/>
      <c r="E5" s="11"/>
      <c r="F5" s="22"/>
      <c r="G5" s="21"/>
      <c r="H5" s="16" t="str">
        <f t="shared" si="0"/>
        <v/>
      </c>
      <c r="I5" s="16" t="str">
        <f t="shared" si="1"/>
        <v/>
      </c>
      <c r="J5" s="17" t="str">
        <f t="shared" si="4"/>
        <v/>
      </c>
      <c r="K5" s="16" t="str">
        <f t="shared" si="5"/>
        <v/>
      </c>
      <c r="L5" s="16" t="str">
        <f t="shared" si="6"/>
        <v/>
      </c>
      <c r="M5" s="17" t="str">
        <f>IF(E5="Cp",1,"")</f>
        <v/>
      </c>
      <c r="N5" s="17" t="str">
        <f>IF(E5="Jrs ancien",1,"")</f>
        <v/>
      </c>
      <c r="O5" s="17" t="str">
        <f t="shared" si="7"/>
        <v/>
      </c>
      <c r="P5" s="17" t="str">
        <f t="shared" si="8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2" t="str">
        <f t="shared" si="13"/>
        <v/>
      </c>
      <c r="V5" s="2" t="str">
        <f t="shared" si="14"/>
        <v/>
      </c>
    </row>
    <row r="6" spans="1:22">
      <c r="B6" s="3" t="s">
        <v>7</v>
      </c>
      <c r="C6" s="2">
        <v>4</v>
      </c>
      <c r="D6" s="11"/>
      <c r="E6" s="11"/>
      <c r="F6" s="22"/>
      <c r="G6" s="21"/>
      <c r="H6" s="16" t="str">
        <f t="shared" si="0"/>
        <v/>
      </c>
      <c r="I6" s="16" t="str">
        <f t="shared" si="1"/>
        <v/>
      </c>
      <c r="J6" s="17" t="str">
        <f t="shared" si="4"/>
        <v/>
      </c>
      <c r="K6" s="16" t="str">
        <f t="shared" si="5"/>
        <v/>
      </c>
      <c r="L6" s="16" t="str">
        <f t="shared" si="6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7"/>
        <v/>
      </c>
      <c r="P6" s="17" t="str">
        <f t="shared" si="8"/>
        <v/>
      </c>
      <c r="Q6" s="16" t="str">
        <f t="shared" si="9"/>
        <v/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2" t="str">
        <f t="shared" si="13"/>
        <v/>
      </c>
      <c r="V6" s="2" t="str">
        <f t="shared" si="14"/>
        <v/>
      </c>
    </row>
    <row r="7" spans="1:22">
      <c r="B7" s="3" t="s">
        <v>8</v>
      </c>
      <c r="C7" s="2">
        <v>5</v>
      </c>
      <c r="D7" s="11"/>
      <c r="E7" s="11"/>
      <c r="F7" s="22"/>
      <c r="G7" s="21"/>
      <c r="H7" s="16" t="str">
        <f t="shared" si="0"/>
        <v/>
      </c>
      <c r="I7" s="16" t="str">
        <f t="shared" si="1"/>
        <v/>
      </c>
      <c r="J7" s="17" t="str">
        <f t="shared" si="4"/>
        <v/>
      </c>
      <c r="K7" s="16" t="str">
        <f t="shared" si="5"/>
        <v/>
      </c>
      <c r="L7" s="16" t="str">
        <f t="shared" si="6"/>
        <v/>
      </c>
      <c r="M7" s="17" t="str">
        <f t="shared" si="15"/>
        <v/>
      </c>
      <c r="N7" s="17" t="str">
        <f t="shared" si="16"/>
        <v/>
      </c>
      <c r="O7" s="17" t="str">
        <f t="shared" si="7"/>
        <v/>
      </c>
      <c r="P7" s="17" t="str">
        <f t="shared" si="8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2" t="str">
        <f t="shared" si="13"/>
        <v/>
      </c>
      <c r="V7" s="2" t="str">
        <f t="shared" si="14"/>
        <v/>
      </c>
    </row>
    <row r="8" spans="1:22">
      <c r="A8" t="s">
        <v>64</v>
      </c>
      <c r="B8" s="3" t="s">
        <v>10</v>
      </c>
      <c r="C8" s="2">
        <v>6</v>
      </c>
      <c r="D8" s="11"/>
      <c r="E8" s="11"/>
      <c r="F8" s="22"/>
      <c r="G8" s="21"/>
      <c r="H8" s="16" t="str">
        <f t="shared" si="0"/>
        <v/>
      </c>
      <c r="I8" s="16" t="str">
        <f t="shared" si="1"/>
        <v/>
      </c>
      <c r="J8" s="17" t="str">
        <f t="shared" si="4"/>
        <v/>
      </c>
      <c r="K8" s="16" t="str">
        <f t="shared" si="5"/>
        <v/>
      </c>
      <c r="L8" s="16" t="str">
        <f t="shared" si="6"/>
        <v/>
      </c>
      <c r="M8" s="17" t="str">
        <f t="shared" si="15"/>
        <v/>
      </c>
      <c r="N8" s="17" t="str">
        <f t="shared" si="16"/>
        <v/>
      </c>
      <c r="O8" s="17" t="str">
        <f t="shared" si="7"/>
        <v/>
      </c>
      <c r="P8" s="17" t="str">
        <f t="shared" si="8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2" t="str">
        <f t="shared" si="13"/>
        <v/>
      </c>
      <c r="V8" s="2" t="str">
        <f t="shared" si="14"/>
        <v/>
      </c>
    </row>
    <row r="9" spans="1:22">
      <c r="B9" s="3" t="s">
        <v>12</v>
      </c>
      <c r="C9" s="2">
        <v>7</v>
      </c>
      <c r="D9" s="11"/>
      <c r="E9" s="11"/>
      <c r="F9" s="22"/>
      <c r="G9" s="21"/>
      <c r="H9" s="16" t="str">
        <f t="shared" si="0"/>
        <v/>
      </c>
      <c r="I9" s="16" t="str">
        <f t="shared" si="1"/>
        <v/>
      </c>
      <c r="J9" s="17" t="str">
        <f t="shared" si="4"/>
        <v/>
      </c>
      <c r="K9" s="16" t="str">
        <f t="shared" si="5"/>
        <v/>
      </c>
      <c r="L9" s="16" t="str">
        <f t="shared" si="6"/>
        <v/>
      </c>
      <c r="M9" s="17" t="str">
        <f t="shared" si="15"/>
        <v/>
      </c>
      <c r="N9" s="17" t="str">
        <f t="shared" si="16"/>
        <v/>
      </c>
      <c r="O9" s="17" t="str">
        <f t="shared" si="7"/>
        <v/>
      </c>
      <c r="P9" s="17" t="str">
        <f t="shared" si="8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2" t="str">
        <f t="shared" si="13"/>
        <v/>
      </c>
      <c r="V9" s="2" t="str">
        <f t="shared" si="14"/>
        <v/>
      </c>
    </row>
    <row r="10" spans="1:22">
      <c r="B10" s="3" t="s">
        <v>13</v>
      </c>
      <c r="C10" s="2">
        <v>8</v>
      </c>
      <c r="D10" s="11"/>
      <c r="E10" s="11"/>
      <c r="F10" s="22"/>
      <c r="G10" s="21"/>
      <c r="H10" s="16" t="str">
        <f t="shared" si="0"/>
        <v/>
      </c>
      <c r="I10" s="16" t="str">
        <f t="shared" si="1"/>
        <v/>
      </c>
      <c r="J10" s="17" t="str">
        <f t="shared" si="4"/>
        <v/>
      </c>
      <c r="K10" s="16" t="str">
        <f t="shared" si="5"/>
        <v/>
      </c>
      <c r="L10" s="16" t="str">
        <f t="shared" si="6"/>
        <v/>
      </c>
      <c r="M10" s="17" t="str">
        <f t="shared" si="15"/>
        <v/>
      </c>
      <c r="N10" s="17" t="str">
        <f t="shared" si="16"/>
        <v/>
      </c>
      <c r="O10" s="17" t="str">
        <f t="shared" si="7"/>
        <v/>
      </c>
      <c r="P10" s="17" t="str">
        <f t="shared" si="8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2" t="str">
        <f t="shared" si="13"/>
        <v/>
      </c>
      <c r="V10" s="2" t="str">
        <f t="shared" si="14"/>
        <v/>
      </c>
    </row>
    <row r="11" spans="1:22">
      <c r="B11" s="3" t="s">
        <v>14</v>
      </c>
      <c r="C11" s="2">
        <v>9</v>
      </c>
      <c r="D11" s="11"/>
      <c r="E11" s="11"/>
      <c r="F11" s="22"/>
      <c r="G11" s="21"/>
      <c r="H11" s="16" t="str">
        <f t="shared" si="0"/>
        <v/>
      </c>
      <c r="I11" s="16" t="str">
        <f t="shared" si="1"/>
        <v/>
      </c>
      <c r="J11" s="17" t="str">
        <f t="shared" si="4"/>
        <v/>
      </c>
      <c r="K11" s="16" t="str">
        <f t="shared" si="5"/>
        <v/>
      </c>
      <c r="L11" s="16" t="str">
        <f t="shared" si="6"/>
        <v/>
      </c>
      <c r="M11" s="17" t="str">
        <f t="shared" si="15"/>
        <v/>
      </c>
      <c r="N11" s="17" t="str">
        <f t="shared" si="16"/>
        <v/>
      </c>
      <c r="O11" s="17" t="str">
        <f t="shared" si="7"/>
        <v/>
      </c>
      <c r="P11" s="17" t="str">
        <f t="shared" si="8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2" t="str">
        <f t="shared" si="13"/>
        <v/>
      </c>
      <c r="V11" s="2" t="str">
        <f t="shared" si="14"/>
        <v/>
      </c>
    </row>
    <row r="12" spans="1:22">
      <c r="B12" s="3" t="s">
        <v>15</v>
      </c>
      <c r="C12" s="2">
        <v>10</v>
      </c>
      <c r="D12" s="11"/>
      <c r="E12" s="11"/>
      <c r="F12" s="22"/>
      <c r="G12" s="21"/>
      <c r="H12" s="16" t="str">
        <f t="shared" si="0"/>
        <v/>
      </c>
      <c r="I12" s="16" t="str">
        <f t="shared" si="1"/>
        <v/>
      </c>
      <c r="J12" s="17" t="str">
        <f t="shared" si="4"/>
        <v/>
      </c>
      <c r="K12" s="16" t="str">
        <f t="shared" si="5"/>
        <v/>
      </c>
      <c r="L12" s="16" t="str">
        <f t="shared" si="6"/>
        <v/>
      </c>
      <c r="M12" s="17" t="str">
        <f t="shared" si="15"/>
        <v/>
      </c>
      <c r="N12" s="17" t="str">
        <f t="shared" si="16"/>
        <v/>
      </c>
      <c r="O12" s="17" t="str">
        <f t="shared" si="7"/>
        <v/>
      </c>
      <c r="P12" s="17" t="str">
        <f t="shared" si="8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2" t="str">
        <f t="shared" si="13"/>
        <v/>
      </c>
      <c r="V12" s="2" t="str">
        <f t="shared" si="14"/>
        <v/>
      </c>
    </row>
    <row r="13" spans="1:22">
      <c r="B13" s="3" t="s">
        <v>7</v>
      </c>
      <c r="C13" s="2">
        <v>11</v>
      </c>
      <c r="D13" s="11"/>
      <c r="E13" s="11"/>
      <c r="F13" s="22"/>
      <c r="G13" s="21"/>
      <c r="H13" s="16" t="str">
        <f t="shared" si="0"/>
        <v/>
      </c>
      <c r="I13" s="16" t="str">
        <f t="shared" si="1"/>
        <v/>
      </c>
      <c r="J13" s="17" t="str">
        <f t="shared" si="4"/>
        <v/>
      </c>
      <c r="K13" s="16" t="str">
        <f t="shared" si="5"/>
        <v/>
      </c>
      <c r="L13" s="16" t="str">
        <f t="shared" si="6"/>
        <v/>
      </c>
      <c r="M13" s="17" t="str">
        <f t="shared" si="15"/>
        <v/>
      </c>
      <c r="N13" s="17" t="str">
        <f t="shared" si="16"/>
        <v/>
      </c>
      <c r="O13" s="17" t="str">
        <f t="shared" si="7"/>
        <v/>
      </c>
      <c r="P13" s="17" t="str">
        <f t="shared" si="8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2" t="str">
        <f t="shared" si="13"/>
        <v/>
      </c>
      <c r="V13" s="2" t="str">
        <f t="shared" si="14"/>
        <v/>
      </c>
    </row>
    <row r="14" spans="1:22">
      <c r="B14" s="3" t="s">
        <v>8</v>
      </c>
      <c r="C14" s="2">
        <v>12</v>
      </c>
      <c r="D14" s="11"/>
      <c r="E14" s="11"/>
      <c r="F14" s="22"/>
      <c r="G14" s="21"/>
      <c r="H14" s="16" t="str">
        <f t="shared" si="0"/>
        <v/>
      </c>
      <c r="I14" s="16" t="str">
        <f t="shared" si="1"/>
        <v/>
      </c>
      <c r="J14" s="17" t="str">
        <f t="shared" si="4"/>
        <v/>
      </c>
      <c r="K14" s="16" t="str">
        <f t="shared" si="5"/>
        <v/>
      </c>
      <c r="L14" s="16" t="str">
        <f t="shared" si="6"/>
        <v/>
      </c>
      <c r="M14" s="17" t="str">
        <f t="shared" si="15"/>
        <v/>
      </c>
      <c r="N14" s="17" t="str">
        <f t="shared" si="16"/>
        <v/>
      </c>
      <c r="O14" s="17" t="str">
        <f t="shared" si="7"/>
        <v/>
      </c>
      <c r="P14" s="17" t="str">
        <f t="shared" si="8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2" t="str">
        <f t="shared" si="13"/>
        <v/>
      </c>
      <c r="V14" s="2" t="str">
        <f t="shared" si="14"/>
        <v/>
      </c>
    </row>
    <row r="15" spans="1:22">
      <c r="A15" t="s">
        <v>65</v>
      </c>
      <c r="B15" s="3" t="s">
        <v>10</v>
      </c>
      <c r="C15" s="2">
        <v>13</v>
      </c>
      <c r="D15" s="11" t="s">
        <v>19</v>
      </c>
      <c r="E15" s="11"/>
      <c r="F15" s="22"/>
      <c r="G15" s="21"/>
      <c r="H15" s="16" t="str">
        <f t="shared" si="0"/>
        <v/>
      </c>
      <c r="I15" s="16" t="str">
        <f t="shared" si="1"/>
        <v/>
      </c>
      <c r="J15" s="17" t="str">
        <f t="shared" si="4"/>
        <v/>
      </c>
      <c r="K15" s="16" t="str">
        <f t="shared" si="5"/>
        <v/>
      </c>
      <c r="L15" s="16" t="str">
        <f t="shared" si="6"/>
        <v/>
      </c>
      <c r="M15" s="17" t="str">
        <f t="shared" si="15"/>
        <v/>
      </c>
      <c r="N15" s="17" t="str">
        <f t="shared" si="16"/>
        <v/>
      </c>
      <c r="O15" s="17" t="str">
        <f t="shared" si="7"/>
        <v/>
      </c>
      <c r="P15" s="17" t="str">
        <f t="shared" si="8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2" t="str">
        <f t="shared" si="13"/>
        <v/>
      </c>
      <c r="V15" s="2" t="str">
        <f t="shared" si="14"/>
        <v/>
      </c>
    </row>
    <row r="16" spans="1:22">
      <c r="B16" s="3" t="s">
        <v>12</v>
      </c>
      <c r="C16" s="2">
        <v>14</v>
      </c>
      <c r="D16" s="11"/>
      <c r="E16" s="11"/>
      <c r="F16" s="22"/>
      <c r="G16" s="21"/>
      <c r="H16" s="16" t="str">
        <f t="shared" si="0"/>
        <v/>
      </c>
      <c r="I16" s="16" t="str">
        <f t="shared" si="1"/>
        <v/>
      </c>
      <c r="J16" s="17" t="str">
        <f t="shared" si="4"/>
        <v/>
      </c>
      <c r="K16" s="16" t="str">
        <f t="shared" si="5"/>
        <v/>
      </c>
      <c r="L16" s="16" t="str">
        <f t="shared" si="6"/>
        <v/>
      </c>
      <c r="M16" s="17" t="str">
        <f t="shared" si="15"/>
        <v/>
      </c>
      <c r="N16" s="17" t="str">
        <f t="shared" si="16"/>
        <v/>
      </c>
      <c r="O16" s="17" t="str">
        <f t="shared" si="7"/>
        <v/>
      </c>
      <c r="P16" s="17" t="str">
        <f t="shared" si="8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2" t="str">
        <f t="shared" si="13"/>
        <v/>
      </c>
      <c r="V16" s="2" t="str">
        <f t="shared" si="14"/>
        <v/>
      </c>
    </row>
    <row r="17" spans="1:22">
      <c r="B17" s="3" t="s">
        <v>13</v>
      </c>
      <c r="C17" s="2">
        <v>15</v>
      </c>
      <c r="D17" s="11"/>
      <c r="E17" s="11"/>
      <c r="F17" s="22"/>
      <c r="G17" s="21"/>
      <c r="H17" s="16" t="str">
        <f t="shared" si="0"/>
        <v/>
      </c>
      <c r="I17" s="16" t="str">
        <f t="shared" si="1"/>
        <v/>
      </c>
      <c r="J17" s="17" t="str">
        <f t="shared" si="4"/>
        <v/>
      </c>
      <c r="K17" s="16" t="str">
        <f t="shared" si="5"/>
        <v/>
      </c>
      <c r="L17" s="16" t="str">
        <f t="shared" si="6"/>
        <v/>
      </c>
      <c r="M17" s="17" t="str">
        <f t="shared" si="15"/>
        <v/>
      </c>
      <c r="N17" s="17" t="str">
        <f t="shared" si="16"/>
        <v/>
      </c>
      <c r="O17" s="17" t="str">
        <f t="shared" si="7"/>
        <v/>
      </c>
      <c r="P17" s="17" t="str">
        <f t="shared" si="8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2" t="str">
        <f t="shared" si="13"/>
        <v/>
      </c>
      <c r="V17" s="2" t="str">
        <f t="shared" si="14"/>
        <v/>
      </c>
    </row>
    <row r="18" spans="1:22">
      <c r="B18" s="3" t="s">
        <v>14</v>
      </c>
      <c r="C18" s="2">
        <v>16</v>
      </c>
      <c r="D18" s="11"/>
      <c r="E18" s="11"/>
      <c r="F18" s="22"/>
      <c r="G18" s="21"/>
      <c r="H18" s="16" t="str">
        <f t="shared" si="0"/>
        <v/>
      </c>
      <c r="I18" s="16" t="str">
        <f t="shared" si="1"/>
        <v/>
      </c>
      <c r="J18" s="17" t="str">
        <f t="shared" si="4"/>
        <v/>
      </c>
      <c r="K18" s="16" t="str">
        <f t="shared" si="5"/>
        <v/>
      </c>
      <c r="L18" s="16" t="str">
        <f t="shared" si="6"/>
        <v/>
      </c>
      <c r="M18" s="17" t="str">
        <f t="shared" si="15"/>
        <v/>
      </c>
      <c r="N18" s="17" t="str">
        <f t="shared" si="16"/>
        <v/>
      </c>
      <c r="O18" s="17" t="str">
        <f t="shared" si="7"/>
        <v/>
      </c>
      <c r="P18" s="17" t="str">
        <f t="shared" si="8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2" t="str">
        <f t="shared" si="13"/>
        <v/>
      </c>
      <c r="V18" s="2" t="str">
        <f t="shared" si="14"/>
        <v/>
      </c>
    </row>
    <row r="19" spans="1:22">
      <c r="B19" s="3" t="s">
        <v>15</v>
      </c>
      <c r="C19" s="2">
        <v>17</v>
      </c>
      <c r="D19" s="11"/>
      <c r="E19" s="11"/>
      <c r="F19" s="22"/>
      <c r="G19" s="21"/>
      <c r="H19" s="16" t="str">
        <f t="shared" si="0"/>
        <v/>
      </c>
      <c r="I19" s="16" t="str">
        <f t="shared" si="1"/>
        <v/>
      </c>
      <c r="J19" s="17" t="str">
        <f t="shared" si="4"/>
        <v/>
      </c>
      <c r="K19" s="16" t="str">
        <f t="shared" si="5"/>
        <v/>
      </c>
      <c r="L19" s="16" t="str">
        <f t="shared" si="6"/>
        <v/>
      </c>
      <c r="M19" s="17" t="str">
        <f t="shared" si="15"/>
        <v/>
      </c>
      <c r="N19" s="17" t="str">
        <f t="shared" si="16"/>
        <v/>
      </c>
      <c r="O19" s="17" t="str">
        <f t="shared" si="7"/>
        <v/>
      </c>
      <c r="P19" s="17" t="str">
        <f t="shared" si="8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2" t="str">
        <f t="shared" si="13"/>
        <v/>
      </c>
      <c r="V19" s="2" t="str">
        <f t="shared" si="14"/>
        <v/>
      </c>
    </row>
    <row r="20" spans="1:22">
      <c r="B20" s="3" t="s">
        <v>7</v>
      </c>
      <c r="C20" s="2">
        <v>18</v>
      </c>
      <c r="D20" s="11"/>
      <c r="E20" s="11"/>
      <c r="F20" s="22"/>
      <c r="G20" s="21"/>
      <c r="H20" s="16" t="str">
        <f t="shared" si="0"/>
        <v/>
      </c>
      <c r="I20" s="16" t="str">
        <f t="shared" si="1"/>
        <v/>
      </c>
      <c r="J20" s="17" t="str">
        <f t="shared" si="4"/>
        <v/>
      </c>
      <c r="K20" s="16" t="str">
        <f t="shared" si="5"/>
        <v/>
      </c>
      <c r="L20" s="16" t="str">
        <f t="shared" si="6"/>
        <v/>
      </c>
      <c r="M20" s="17" t="str">
        <f t="shared" si="15"/>
        <v/>
      </c>
      <c r="N20" s="17" t="str">
        <f t="shared" si="16"/>
        <v/>
      </c>
      <c r="O20" s="17" t="str">
        <f t="shared" si="7"/>
        <v/>
      </c>
      <c r="P20" s="17" t="str">
        <f t="shared" si="8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2" t="str">
        <f t="shared" si="13"/>
        <v/>
      </c>
      <c r="V20" s="2" t="str">
        <f t="shared" si="14"/>
        <v/>
      </c>
    </row>
    <row r="21" spans="1:22">
      <c r="B21" s="3" t="s">
        <v>8</v>
      </c>
      <c r="C21" s="2">
        <v>19</v>
      </c>
      <c r="D21" s="11"/>
      <c r="E21" s="11"/>
      <c r="F21" s="22"/>
      <c r="G21" s="21"/>
      <c r="H21" s="16" t="str">
        <f t="shared" si="0"/>
        <v/>
      </c>
      <c r="I21" s="16" t="str">
        <f t="shared" si="1"/>
        <v/>
      </c>
      <c r="J21" s="17" t="str">
        <f t="shared" si="4"/>
        <v/>
      </c>
      <c r="K21" s="16" t="str">
        <f t="shared" si="5"/>
        <v/>
      </c>
      <c r="L21" s="16" t="str">
        <f t="shared" si="6"/>
        <v/>
      </c>
      <c r="M21" s="17" t="str">
        <f t="shared" si="15"/>
        <v/>
      </c>
      <c r="N21" s="17" t="str">
        <f t="shared" si="16"/>
        <v/>
      </c>
      <c r="O21" s="17" t="str">
        <f t="shared" si="7"/>
        <v/>
      </c>
      <c r="P21" s="17" t="str">
        <f t="shared" si="8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2" t="str">
        <f t="shared" si="13"/>
        <v/>
      </c>
      <c r="V21" s="2" t="str">
        <f t="shared" si="14"/>
        <v/>
      </c>
    </row>
    <row r="22" spans="1:22">
      <c r="A22" t="s">
        <v>66</v>
      </c>
      <c r="B22" s="3" t="s">
        <v>10</v>
      </c>
      <c r="C22" s="2">
        <v>20</v>
      </c>
      <c r="D22" s="11"/>
      <c r="E22" s="11"/>
      <c r="F22" s="22"/>
      <c r="G22" s="21"/>
      <c r="H22" s="16" t="str">
        <f t="shared" si="0"/>
        <v/>
      </c>
      <c r="I22" s="16" t="str">
        <f t="shared" si="1"/>
        <v/>
      </c>
      <c r="J22" s="17" t="str">
        <f t="shared" si="4"/>
        <v/>
      </c>
      <c r="K22" s="16" t="str">
        <f t="shared" si="5"/>
        <v/>
      </c>
      <c r="L22" s="16" t="str">
        <f t="shared" si="6"/>
        <v/>
      </c>
      <c r="M22" s="17" t="str">
        <f t="shared" si="15"/>
        <v/>
      </c>
      <c r="N22" s="17" t="str">
        <f t="shared" si="16"/>
        <v/>
      </c>
      <c r="O22" s="17" t="str">
        <f t="shared" si="7"/>
        <v/>
      </c>
      <c r="P22" s="17" t="str">
        <f t="shared" si="8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2" t="str">
        <f t="shared" si="13"/>
        <v/>
      </c>
      <c r="V22" s="2" t="str">
        <f t="shared" si="14"/>
        <v/>
      </c>
    </row>
    <row r="23" spans="1:22">
      <c r="B23" s="3" t="s">
        <v>12</v>
      </c>
      <c r="C23" s="2">
        <v>21</v>
      </c>
      <c r="D23" s="11"/>
      <c r="E23" s="11"/>
      <c r="F23" s="22"/>
      <c r="G23" s="21"/>
      <c r="H23" s="16" t="str">
        <f t="shared" si="0"/>
        <v/>
      </c>
      <c r="I23" s="16" t="str">
        <f t="shared" si="1"/>
        <v/>
      </c>
      <c r="J23" s="17" t="str">
        <f t="shared" si="4"/>
        <v/>
      </c>
      <c r="K23" s="16" t="str">
        <f t="shared" si="5"/>
        <v/>
      </c>
      <c r="L23" s="16" t="str">
        <f t="shared" si="6"/>
        <v/>
      </c>
      <c r="M23" s="17" t="str">
        <f t="shared" si="15"/>
        <v/>
      </c>
      <c r="N23" s="17" t="str">
        <f t="shared" si="16"/>
        <v/>
      </c>
      <c r="O23" s="17" t="str">
        <f t="shared" si="7"/>
        <v/>
      </c>
      <c r="P23" s="17" t="str">
        <f t="shared" si="8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2" t="str">
        <f t="shared" si="13"/>
        <v/>
      </c>
      <c r="V23" s="2" t="str">
        <f t="shared" si="14"/>
        <v/>
      </c>
    </row>
    <row r="24" spans="1:22">
      <c r="B24" s="3" t="s">
        <v>13</v>
      </c>
      <c r="C24" s="2">
        <v>22</v>
      </c>
      <c r="D24" s="11"/>
      <c r="E24" s="11"/>
      <c r="F24" s="22"/>
      <c r="G24" s="21"/>
      <c r="H24" s="16" t="str">
        <f t="shared" si="0"/>
        <v/>
      </c>
      <c r="I24" s="16" t="str">
        <f t="shared" si="1"/>
        <v/>
      </c>
      <c r="J24" s="17" t="str">
        <f t="shared" si="4"/>
        <v/>
      </c>
      <c r="K24" s="16" t="str">
        <f t="shared" si="5"/>
        <v/>
      </c>
      <c r="L24" s="16" t="str">
        <f t="shared" si="6"/>
        <v/>
      </c>
      <c r="M24" s="17" t="str">
        <f t="shared" si="15"/>
        <v/>
      </c>
      <c r="N24" s="17" t="str">
        <f t="shared" si="16"/>
        <v/>
      </c>
      <c r="O24" s="17" t="str">
        <f t="shared" si="7"/>
        <v/>
      </c>
      <c r="P24" s="17" t="str">
        <f t="shared" si="8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2" t="str">
        <f t="shared" si="13"/>
        <v/>
      </c>
      <c r="V24" s="2" t="str">
        <f t="shared" si="14"/>
        <v/>
      </c>
    </row>
    <row r="25" spans="1:22">
      <c r="B25" s="3" t="s">
        <v>14</v>
      </c>
      <c r="C25" s="2">
        <v>23</v>
      </c>
      <c r="D25" s="11"/>
      <c r="E25" s="11"/>
      <c r="F25" s="22"/>
      <c r="G25" s="21"/>
      <c r="H25" s="16" t="str">
        <f t="shared" si="0"/>
        <v/>
      </c>
      <c r="I25" s="16" t="str">
        <f t="shared" si="1"/>
        <v/>
      </c>
      <c r="J25" s="17" t="str">
        <f t="shared" si="4"/>
        <v/>
      </c>
      <c r="K25" s="16" t="str">
        <f t="shared" si="5"/>
        <v/>
      </c>
      <c r="L25" s="16" t="str">
        <f t="shared" si="6"/>
        <v/>
      </c>
      <c r="M25" s="17" t="str">
        <f t="shared" si="15"/>
        <v/>
      </c>
      <c r="N25" s="17" t="str">
        <f t="shared" si="16"/>
        <v/>
      </c>
      <c r="O25" s="17" t="str">
        <f t="shared" si="7"/>
        <v/>
      </c>
      <c r="P25" s="17" t="str">
        <f t="shared" si="8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2" t="str">
        <f t="shared" si="13"/>
        <v/>
      </c>
      <c r="V25" s="2" t="str">
        <f t="shared" si="14"/>
        <v/>
      </c>
    </row>
    <row r="26" spans="1:22">
      <c r="B26" s="3" t="s">
        <v>15</v>
      </c>
      <c r="C26" s="2">
        <v>24</v>
      </c>
      <c r="D26" s="11"/>
      <c r="E26" s="11"/>
      <c r="F26" s="22"/>
      <c r="G26" s="21"/>
      <c r="H26" s="16" t="str">
        <f t="shared" si="0"/>
        <v/>
      </c>
      <c r="I26" s="16" t="str">
        <f t="shared" si="1"/>
        <v/>
      </c>
      <c r="J26" s="17" t="str">
        <f t="shared" si="4"/>
        <v/>
      </c>
      <c r="K26" s="16" t="str">
        <f t="shared" si="5"/>
        <v/>
      </c>
      <c r="L26" s="16" t="str">
        <f t="shared" si="6"/>
        <v/>
      </c>
      <c r="M26" s="17" t="str">
        <f t="shared" si="15"/>
        <v/>
      </c>
      <c r="N26" s="17" t="str">
        <f t="shared" si="16"/>
        <v/>
      </c>
      <c r="O26" s="17" t="str">
        <f t="shared" si="7"/>
        <v/>
      </c>
      <c r="P26" s="17" t="str">
        <f t="shared" si="8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2" t="str">
        <f t="shared" si="13"/>
        <v/>
      </c>
      <c r="V26" s="2" t="str">
        <f t="shared" si="14"/>
        <v/>
      </c>
    </row>
    <row r="27" spans="1:22">
      <c r="B27" s="3" t="s">
        <v>7</v>
      </c>
      <c r="C27" s="2">
        <v>25</v>
      </c>
      <c r="D27" s="11"/>
      <c r="E27" s="11"/>
      <c r="F27" s="22"/>
      <c r="G27" s="21"/>
      <c r="H27" s="16" t="str">
        <f t="shared" si="0"/>
        <v/>
      </c>
      <c r="I27" s="16" t="str">
        <f t="shared" si="1"/>
        <v/>
      </c>
      <c r="J27" s="17" t="str">
        <f t="shared" si="4"/>
        <v/>
      </c>
      <c r="K27" s="16" t="str">
        <f t="shared" si="5"/>
        <v/>
      </c>
      <c r="L27" s="16" t="str">
        <f t="shared" si="6"/>
        <v/>
      </c>
      <c r="M27" s="17" t="str">
        <f t="shared" si="15"/>
        <v/>
      </c>
      <c r="N27" s="17" t="str">
        <f t="shared" si="16"/>
        <v/>
      </c>
      <c r="O27" s="17" t="str">
        <f t="shared" si="7"/>
        <v/>
      </c>
      <c r="P27" s="17" t="str">
        <f t="shared" si="8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2" t="str">
        <f t="shared" si="13"/>
        <v/>
      </c>
      <c r="V27" s="2" t="str">
        <f t="shared" si="14"/>
        <v/>
      </c>
    </row>
    <row r="28" spans="1:22">
      <c r="B28" s="3" t="s">
        <v>8</v>
      </c>
      <c r="C28" s="2">
        <v>26</v>
      </c>
      <c r="D28" s="11"/>
      <c r="E28" s="11"/>
      <c r="F28" s="22"/>
      <c r="G28" s="21"/>
      <c r="H28" s="16" t="str">
        <f t="shared" si="0"/>
        <v/>
      </c>
      <c r="I28" s="16" t="str">
        <f t="shared" si="1"/>
        <v/>
      </c>
      <c r="J28" s="17" t="str">
        <f t="shared" si="4"/>
        <v/>
      </c>
      <c r="K28" s="16" t="str">
        <f t="shared" si="5"/>
        <v/>
      </c>
      <c r="L28" s="16" t="str">
        <f t="shared" si="6"/>
        <v/>
      </c>
      <c r="M28" s="17" t="str">
        <f t="shared" si="15"/>
        <v/>
      </c>
      <c r="N28" s="17" t="str">
        <f t="shared" si="16"/>
        <v/>
      </c>
      <c r="O28" s="17" t="str">
        <f t="shared" si="7"/>
        <v/>
      </c>
      <c r="P28" s="17" t="str">
        <f t="shared" si="8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2" t="str">
        <f t="shared" si="13"/>
        <v/>
      </c>
      <c r="V28" s="2" t="str">
        <f t="shared" si="14"/>
        <v/>
      </c>
    </row>
    <row r="29" spans="1:22">
      <c r="A29" t="s">
        <v>67</v>
      </c>
      <c r="B29" s="3" t="s">
        <v>10</v>
      </c>
      <c r="C29" s="2">
        <v>27</v>
      </c>
      <c r="D29" s="11"/>
      <c r="E29" s="11"/>
      <c r="F29" s="22"/>
      <c r="G29" s="21"/>
      <c r="H29" s="16" t="str">
        <f t="shared" si="0"/>
        <v/>
      </c>
      <c r="I29" s="16" t="str">
        <f t="shared" si="1"/>
        <v/>
      </c>
      <c r="J29" s="17" t="str">
        <f t="shared" si="4"/>
        <v/>
      </c>
      <c r="K29" s="16" t="str">
        <f t="shared" si="5"/>
        <v/>
      </c>
      <c r="L29" s="16" t="str">
        <f t="shared" si="6"/>
        <v/>
      </c>
      <c r="M29" s="17" t="str">
        <f t="shared" si="15"/>
        <v/>
      </c>
      <c r="N29" s="17" t="str">
        <f t="shared" si="16"/>
        <v/>
      </c>
      <c r="O29" s="17" t="str">
        <f t="shared" si="7"/>
        <v/>
      </c>
      <c r="P29" s="17" t="str">
        <f t="shared" si="8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2" t="str">
        <f t="shared" si="13"/>
        <v/>
      </c>
      <c r="V29" s="2" t="str">
        <f t="shared" si="14"/>
        <v/>
      </c>
    </row>
    <row r="30" spans="1:22">
      <c r="B30" s="3" t="s">
        <v>12</v>
      </c>
      <c r="C30" s="2">
        <v>28</v>
      </c>
      <c r="D30" s="11"/>
      <c r="E30" s="11"/>
      <c r="F30" s="22"/>
      <c r="G30" s="21"/>
      <c r="H30" s="16" t="str">
        <f t="shared" si="0"/>
        <v/>
      </c>
      <c r="I30" s="16" t="str">
        <f t="shared" si="1"/>
        <v/>
      </c>
      <c r="J30" s="17" t="str">
        <f t="shared" si="4"/>
        <v/>
      </c>
      <c r="K30" s="16" t="str">
        <f t="shared" si="5"/>
        <v/>
      </c>
      <c r="L30" s="16" t="str">
        <f t="shared" si="6"/>
        <v/>
      </c>
      <c r="M30" s="17" t="str">
        <f t="shared" si="15"/>
        <v/>
      </c>
      <c r="N30" s="17" t="str">
        <f t="shared" si="16"/>
        <v/>
      </c>
      <c r="O30" s="17" t="str">
        <f t="shared" si="7"/>
        <v/>
      </c>
      <c r="P30" s="17" t="str">
        <f t="shared" si="8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2" t="str">
        <f t="shared" si="13"/>
        <v/>
      </c>
      <c r="V30" s="2" t="str">
        <f t="shared" si="14"/>
        <v/>
      </c>
    </row>
    <row r="31" spans="1:22">
      <c r="B31" s="3" t="s">
        <v>13</v>
      </c>
      <c r="C31" s="2">
        <v>29</v>
      </c>
      <c r="D31" s="11"/>
      <c r="E31" s="11"/>
      <c r="F31" s="22"/>
      <c r="G31" s="21"/>
      <c r="H31" s="16" t="str">
        <f t="shared" si="0"/>
        <v/>
      </c>
      <c r="I31" s="16" t="str">
        <f t="shared" si="1"/>
        <v/>
      </c>
      <c r="J31" s="17" t="str">
        <f t="shared" si="4"/>
        <v/>
      </c>
      <c r="K31" s="16" t="str">
        <f t="shared" si="5"/>
        <v/>
      </c>
      <c r="L31" s="16" t="str">
        <f t="shared" si="6"/>
        <v/>
      </c>
      <c r="M31" s="17" t="str">
        <f t="shared" si="15"/>
        <v/>
      </c>
      <c r="N31" s="17" t="str">
        <f t="shared" si="16"/>
        <v/>
      </c>
      <c r="O31" s="17" t="str">
        <f t="shared" si="7"/>
        <v/>
      </c>
      <c r="P31" s="17" t="str">
        <f t="shared" si="8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2" t="str">
        <f t="shared" si="13"/>
        <v/>
      </c>
      <c r="V31" s="2" t="str">
        <f t="shared" si="14"/>
        <v/>
      </c>
    </row>
    <row r="32" spans="1:22">
      <c r="B32" s="3" t="s">
        <v>14</v>
      </c>
      <c r="C32" s="2">
        <v>30</v>
      </c>
      <c r="D32" s="11"/>
      <c r="E32" s="11"/>
      <c r="F32" s="22"/>
      <c r="G32" s="21"/>
      <c r="H32" s="16" t="str">
        <f t="shared" si="0"/>
        <v/>
      </c>
      <c r="I32" s="16" t="str">
        <f t="shared" si="1"/>
        <v/>
      </c>
      <c r="J32" s="17" t="str">
        <f t="shared" si="4"/>
        <v/>
      </c>
      <c r="K32" s="16" t="str">
        <f t="shared" si="5"/>
        <v/>
      </c>
      <c r="L32" s="16" t="str">
        <f t="shared" si="6"/>
        <v/>
      </c>
      <c r="M32" s="17" t="str">
        <f t="shared" si="15"/>
        <v/>
      </c>
      <c r="N32" s="17" t="str">
        <f t="shared" si="16"/>
        <v/>
      </c>
      <c r="O32" s="17" t="str">
        <f t="shared" si="7"/>
        <v/>
      </c>
      <c r="P32" s="17" t="str">
        <f t="shared" si="8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2" t="str">
        <f t="shared" si="13"/>
        <v/>
      </c>
      <c r="V32" s="2" t="str">
        <f t="shared" si="14"/>
        <v/>
      </c>
    </row>
    <row r="33" spans="1:22">
      <c r="B33" s="3"/>
      <c r="C33" s="2"/>
      <c r="D33" s="11"/>
      <c r="E33" s="11"/>
      <c r="F33" s="22"/>
      <c r="G33" s="21"/>
      <c r="H33" s="16" t="str">
        <f t="shared" si="0"/>
        <v/>
      </c>
      <c r="I33" s="16" t="str">
        <f t="shared" si="1"/>
        <v/>
      </c>
      <c r="J33" s="17" t="str">
        <f t="shared" si="4"/>
        <v/>
      </c>
      <c r="K33" s="16" t="str">
        <f t="shared" si="5"/>
        <v/>
      </c>
      <c r="L33" s="16" t="str">
        <f t="shared" si="6"/>
        <v/>
      </c>
      <c r="M33" s="17" t="str">
        <f t="shared" si="15"/>
        <v/>
      </c>
      <c r="N33" s="17" t="str">
        <f t="shared" si="16"/>
        <v/>
      </c>
      <c r="O33" s="17" t="str">
        <f t="shared" si="7"/>
        <v/>
      </c>
      <c r="P33" s="17" t="str">
        <f t="shared" si="8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2" t="str">
        <f t="shared" si="13"/>
        <v/>
      </c>
      <c r="V33" s="2" t="str">
        <f t="shared" si="14"/>
        <v/>
      </c>
    </row>
    <row r="34" spans="1:22" ht="8.2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2" ht="15.75" thickBot="1">
      <c r="A35" s="109" t="s">
        <v>27</v>
      </c>
      <c r="B35" s="110"/>
      <c r="C35" s="110"/>
      <c r="D35" s="126"/>
      <c r="E35" s="106">
        <f>SUM(Q3:Q33)</f>
        <v>0</v>
      </c>
      <c r="F35" s="127" t="s">
        <v>54</v>
      </c>
      <c r="G35" s="106">
        <f>E35+Mai!G35</f>
        <v>0.625</v>
      </c>
      <c r="H35" s="180" t="s">
        <v>74</v>
      </c>
      <c r="I35" s="181"/>
      <c r="J35" s="106">
        <f>Données!C2-G35</f>
        <v>66.333333333333329</v>
      </c>
      <c r="K35" s="2"/>
      <c r="L35" s="4"/>
      <c r="M35" s="4"/>
      <c r="N35" s="4"/>
      <c r="O35" s="4"/>
      <c r="P35" s="4"/>
      <c r="Q35" s="10"/>
      <c r="R35" s="10"/>
    </row>
    <row r="36" spans="1:22" ht="8.25" customHeight="1" thickBot="1">
      <c r="A36" s="5"/>
      <c r="B36" s="5"/>
      <c r="C36" s="5"/>
      <c r="D36" s="5"/>
      <c r="E36" s="24"/>
      <c r="F36" s="5"/>
      <c r="G36" s="25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2" ht="15.75" thickBot="1">
      <c r="A37" s="182" t="s">
        <v>39</v>
      </c>
      <c r="B37" s="183"/>
      <c r="C37" s="183"/>
      <c r="D37" s="183"/>
      <c r="E37" s="38">
        <f>SUM(H3:H33)</f>
        <v>0</v>
      </c>
      <c r="F37" s="27" t="s">
        <v>54</v>
      </c>
      <c r="G37" s="40">
        <f>Mai!G37+E37</f>
        <v>1.3888888888888888E-2</v>
      </c>
      <c r="H37" s="29"/>
    </row>
    <row r="38" spans="1:22" ht="15.75" thickBot="1">
      <c r="A38" s="182" t="s">
        <v>40</v>
      </c>
      <c r="B38" s="182"/>
      <c r="C38" s="182"/>
      <c r="D38" s="183"/>
      <c r="E38" s="38">
        <f>SUM(I3:I33)</f>
        <v>0</v>
      </c>
      <c r="F38" s="27" t="s">
        <v>54</v>
      </c>
      <c r="G38" s="40">
        <f>E38+Mai!G38</f>
        <v>0</v>
      </c>
      <c r="H38" s="30" t="s">
        <v>28</v>
      </c>
      <c r="I38" s="36">
        <f>(Mai!I38+E37)-E38</f>
        <v>1.3888888888888888</v>
      </c>
    </row>
    <row r="39" spans="1:22" ht="15.75" thickBot="1">
      <c r="A39" s="182" t="s">
        <v>47</v>
      </c>
      <c r="B39" s="183"/>
      <c r="C39" s="183"/>
      <c r="D39" s="183"/>
      <c r="E39" s="38">
        <f>SUM(K3:K33)</f>
        <v>0</v>
      </c>
      <c r="F39" s="27" t="s">
        <v>54</v>
      </c>
      <c r="G39" s="40">
        <f>Mai!G39+E39</f>
        <v>4.1666666666666664E-2</v>
      </c>
      <c r="H39" s="30"/>
    </row>
    <row r="40" spans="1:22" ht="15.75" thickBot="1">
      <c r="A40" s="176" t="s">
        <v>44</v>
      </c>
      <c r="B40" s="176"/>
      <c r="C40" s="176"/>
      <c r="D40" s="176"/>
      <c r="E40" s="38">
        <f>SUM(L3:L33)</f>
        <v>0</v>
      </c>
      <c r="F40" s="27" t="s">
        <v>54</v>
      </c>
      <c r="G40" s="40">
        <f>E40+Mai!G40</f>
        <v>0</v>
      </c>
      <c r="H40" s="30" t="s">
        <v>28</v>
      </c>
      <c r="I40" s="36">
        <f>Mai!I40+(E39-E40)</f>
        <v>1.6666666666666665</v>
      </c>
    </row>
    <row r="41" spans="1:22" ht="15.75" thickBot="1">
      <c r="A41" s="176" t="s">
        <v>41</v>
      </c>
      <c r="B41" s="176"/>
      <c r="C41" s="176"/>
      <c r="D41" s="176"/>
      <c r="E41" s="39">
        <f>SUM(M3:M33)</f>
        <v>0</v>
      </c>
      <c r="F41" s="27" t="s">
        <v>54</v>
      </c>
      <c r="G41" s="41">
        <f>E41+Mai!G41</f>
        <v>0</v>
      </c>
      <c r="H41" s="30" t="s">
        <v>28</v>
      </c>
      <c r="I41" s="37">
        <f>Données!C8-G41</f>
        <v>25</v>
      </c>
    </row>
    <row r="42" spans="1:22" ht="15.75" thickBot="1">
      <c r="A42" s="176" t="s">
        <v>42</v>
      </c>
      <c r="B42" s="176"/>
      <c r="C42" s="176"/>
      <c r="D42" s="176"/>
      <c r="E42" s="39">
        <f>SUM(N3:N33)</f>
        <v>0</v>
      </c>
      <c r="F42" s="27" t="s">
        <v>54</v>
      </c>
      <c r="G42" s="41">
        <f>E42+Mai!G42</f>
        <v>0</v>
      </c>
      <c r="H42" s="30" t="s">
        <v>28</v>
      </c>
      <c r="I42" s="37">
        <f>Données!C12-G42</f>
        <v>3</v>
      </c>
    </row>
    <row r="43" spans="1:22" ht="15.75" thickBot="1">
      <c r="A43" s="176" t="s">
        <v>43</v>
      </c>
      <c r="B43" s="176"/>
      <c r="C43" s="176"/>
      <c r="D43" s="176"/>
      <c r="E43" s="39">
        <f>SUM(R3:R33)</f>
        <v>0</v>
      </c>
      <c r="F43" s="27" t="s">
        <v>54</v>
      </c>
      <c r="G43" s="41">
        <f>E43+Mai!G43</f>
        <v>0</v>
      </c>
      <c r="H43" s="30" t="s">
        <v>28</v>
      </c>
      <c r="I43" s="37">
        <f>Données!C10-G43</f>
        <v>2</v>
      </c>
    </row>
    <row r="44" spans="1:22" ht="15.75" thickBot="1">
      <c r="A44" s="26" t="s">
        <v>50</v>
      </c>
      <c r="B44" s="26"/>
      <c r="C44" s="26"/>
      <c r="D44" s="26"/>
      <c r="E44" s="39">
        <f>SUM(J3:J33)</f>
        <v>0</v>
      </c>
      <c r="F44" s="27" t="s">
        <v>54</v>
      </c>
      <c r="G44" s="41">
        <f>E44+Mai!G44</f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K44+Mai!M44</f>
        <v>0</v>
      </c>
    </row>
    <row r="45" spans="1:22" ht="15.75" thickBot="1">
      <c r="A45" s="26" t="s">
        <v>51</v>
      </c>
      <c r="B45" s="26"/>
      <c r="C45" s="26"/>
      <c r="D45" s="26"/>
      <c r="E45" s="39">
        <f>SUM(O3:O33)</f>
        <v>0</v>
      </c>
      <c r="F45" s="27" t="s">
        <v>54</v>
      </c>
      <c r="G45" s="41">
        <f>E45+Mai!G45</f>
        <v>0</v>
      </c>
      <c r="H45" s="2"/>
    </row>
    <row r="46" spans="1:22" ht="15.75" thickBot="1">
      <c r="A46" s="26" t="s">
        <v>52</v>
      </c>
      <c r="B46" s="26"/>
      <c r="C46" s="26"/>
      <c r="D46" s="26"/>
      <c r="E46" s="39">
        <f>SUM(P3:P33)</f>
        <v>0</v>
      </c>
      <c r="F46" s="27" t="s">
        <v>54</v>
      </c>
      <c r="G46" s="41">
        <f>E46+Mai!G46</f>
        <v>0</v>
      </c>
      <c r="H46" s="2"/>
    </row>
    <row r="47" spans="1:22" ht="15.75" thickBot="1">
      <c r="A47" s="26" t="s">
        <v>53</v>
      </c>
      <c r="B47" s="26"/>
      <c r="C47" s="26"/>
      <c r="D47" s="26"/>
      <c r="E47" s="39">
        <f>SUM(S3:S33)</f>
        <v>0</v>
      </c>
      <c r="F47" s="27" t="s">
        <v>54</v>
      </c>
      <c r="G47" s="41">
        <f>E47+Mai!G47</f>
        <v>0</v>
      </c>
      <c r="H47" s="2"/>
    </row>
    <row r="48" spans="1:22" ht="15.75" thickBot="1">
      <c r="A48" s="184" t="s">
        <v>68</v>
      </c>
      <c r="B48" s="184"/>
      <c r="C48" s="184"/>
      <c r="D48" s="184"/>
      <c r="E48" s="38">
        <f>SUM(G3:G33)</f>
        <v>0</v>
      </c>
      <c r="F48" s="28" t="s">
        <v>54</v>
      </c>
      <c r="G48" s="40">
        <f>E48+Mai!G48</f>
        <v>0</v>
      </c>
      <c r="H48" s="2"/>
      <c r="I48" s="12"/>
    </row>
    <row r="49" spans="1:8" ht="15.75" thickBot="1">
      <c r="A49" s="184" t="s">
        <v>69</v>
      </c>
      <c r="B49" s="184"/>
      <c r="C49" s="184"/>
      <c r="D49" s="184"/>
      <c r="E49" s="38">
        <f>SUM(F3:F33)</f>
        <v>0</v>
      </c>
      <c r="F49" s="28" t="s">
        <v>54</v>
      </c>
      <c r="G49" s="40">
        <f>E49+Mai!G49</f>
        <v>0</v>
      </c>
      <c r="H49" s="2"/>
    </row>
    <row r="50" spans="1:8" ht="15.75" thickBot="1">
      <c r="A50" s="184" t="s">
        <v>76</v>
      </c>
      <c r="B50" s="184"/>
      <c r="C50" s="184"/>
      <c r="D50" s="184"/>
      <c r="E50" s="42">
        <f>SUM(T3:T33)</f>
        <v>0</v>
      </c>
      <c r="F50" s="28" t="s">
        <v>54</v>
      </c>
      <c r="G50" s="43">
        <f>E50+Mai!G50</f>
        <v>0</v>
      </c>
    </row>
    <row r="51" spans="1:8" ht="15.75" thickBot="1">
      <c r="A51" s="191" t="s">
        <v>101</v>
      </c>
      <c r="B51" s="191"/>
      <c r="C51" s="191"/>
      <c r="D51" s="191"/>
      <c r="E51" s="33">
        <f>SUM(U3:U33)</f>
        <v>0</v>
      </c>
      <c r="F51" s="48" t="s">
        <v>54</v>
      </c>
      <c r="G51" s="35">
        <f>E51+Mai!G51</f>
        <v>2</v>
      </c>
    </row>
    <row r="52" spans="1:8" ht="15.75" thickBot="1">
      <c r="A52" s="175" t="s">
        <v>104</v>
      </c>
      <c r="B52" s="175"/>
      <c r="C52" s="175"/>
      <c r="D52" s="175"/>
      <c r="E52" s="33">
        <f>Données!C14*((E51-(E45+E46))+K44)</f>
        <v>0</v>
      </c>
      <c r="F52" s="48" t="s">
        <v>54</v>
      </c>
      <c r="G52" s="35">
        <f>E52+Mai!G52</f>
        <v>100</v>
      </c>
    </row>
    <row r="53" spans="1:8" ht="15.75" thickBot="1">
      <c r="A53" s="49" t="s">
        <v>105</v>
      </c>
      <c r="B53" s="49"/>
      <c r="C53" s="49"/>
      <c r="D53" s="49"/>
      <c r="E53" s="33">
        <f>((Données!C16/100)*E52)</f>
        <v>0</v>
      </c>
      <c r="F53" s="48" t="s">
        <v>54</v>
      </c>
      <c r="G53" s="35">
        <f>E53+Mai!G53</f>
        <v>6.5</v>
      </c>
    </row>
    <row r="54" spans="1:8" ht="15.75" thickBot="1">
      <c r="A54" s="179" t="s">
        <v>109</v>
      </c>
      <c r="B54" s="179"/>
      <c r="C54" s="179"/>
      <c r="D54" s="179"/>
      <c r="E54" s="50" t="e">
        <f>IF(Données!#REF!&lt;&gt;"",(Données!#REF!*E53),(Données!#REF!*E53))</f>
        <v>#REF!</v>
      </c>
      <c r="F54" s="48" t="s">
        <v>54</v>
      </c>
      <c r="G54" s="51" t="e">
        <f>E54+Mai!G54</f>
        <v>#REF!</v>
      </c>
    </row>
  </sheetData>
  <mergeCells count="15">
    <mergeCell ref="H35:I35"/>
    <mergeCell ref="A51:D51"/>
    <mergeCell ref="A52:D52"/>
    <mergeCell ref="A54:D54"/>
    <mergeCell ref="A50:D50"/>
    <mergeCell ref="A49:D49"/>
    <mergeCell ref="A42:D42"/>
    <mergeCell ref="A43:D43"/>
    <mergeCell ref="A48:D48"/>
    <mergeCell ref="A41:D41"/>
    <mergeCell ref="A37:D37"/>
    <mergeCell ref="A38:D38"/>
    <mergeCell ref="A39:D39"/>
    <mergeCell ref="A40:D40"/>
    <mergeCell ref="H44:J44"/>
  </mergeCells>
  <conditionalFormatting sqref="Q3:Q33">
    <cfRule type="expression" dxfId="36" priority="17">
      <formula>"00:00"</formula>
    </cfRule>
  </conditionalFormatting>
  <conditionalFormatting sqref="E3:E33">
    <cfRule type="expression" dxfId="35" priority="1">
      <formula>E3="Formation"</formula>
    </cfRule>
    <cfRule type="expression" dxfId="34" priority="9">
      <formula>OR($E3="Maladie",$E3="Accident Travail")</formula>
    </cfRule>
    <cfRule type="expression" dxfId="33" priority="14">
      <formula>OR($E3="Cp",$E3="Tps Habillage",$E3="Jrs ancien",$E3="Rtt",$E3="Récup",$E3="Récup hrs nuit",$E3="Cp Fraction")</formula>
    </cfRule>
    <cfRule type="expression" dxfId="32" priority="15">
      <formula>($E3="Astreinte")</formula>
    </cfRule>
  </conditionalFormatting>
  <conditionalFormatting sqref="D3:D33">
    <cfRule type="containsText" dxfId="31" priority="13" operator="containsText" text="Astreinte">
      <formula>NOT(ISERROR(SEARCH("Astreinte",D3)))</formula>
    </cfRule>
  </conditionalFormatting>
  <conditionalFormatting sqref="A3:A33">
    <cfRule type="expression" dxfId="30" priority="10">
      <formula>$A3&lt;&gt;""</formula>
    </cfRule>
  </conditionalFormatting>
  <conditionalFormatting sqref="B3:E33">
    <cfRule type="expression" dxfId="29" priority="11">
      <formula>OR($B3="Samedi",$B3="Dimanche")</formula>
    </cfRule>
    <cfRule type="expression" dxfId="28" priority="12">
      <formula>($D3="Férié")</formula>
    </cfRule>
  </conditionalFormatting>
  <conditionalFormatting sqref="D3:E33">
    <cfRule type="expression" dxfId="27" priority="8">
      <formula>($D3="Formation")</formula>
    </cfRule>
  </conditionalFormatting>
  <conditionalFormatting sqref="B3:B33">
    <cfRule type="expression" dxfId="26" priority="7">
      <formula>OR($B3="Lundi",$B3="Mardi",$B3="Mercredi",$B3="Jeudi",$B3="Vendredi")</formula>
    </cfRule>
  </conditionalFormatting>
  <conditionalFormatting sqref="I38 I40:I43">
    <cfRule type="expression" dxfId="25" priority="3">
      <formula>AND(I38&lt;=0)</formula>
    </cfRule>
  </conditionalFormatting>
  <conditionalFormatting sqref="F3:T33">
    <cfRule type="expression" dxfId="24" priority="2">
      <formula>F3&lt;&gt;""</formula>
    </cfRule>
  </conditionalFormatting>
  <dataValidations count="2">
    <dataValidation type="list" allowBlank="1" showInputMessage="1" showErrorMessage="1" sqref="D3:D33">
      <formula1>horairesprevu</formula1>
    </dataValidation>
    <dataValidation type="list" allowBlank="1" showInputMessage="1" showErrorMessage="1" sqref="E3:E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V54"/>
  <sheetViews>
    <sheetView zoomScale="80" zoomScaleNormal="80" workbookViewId="0">
      <pane ySplit="1" topLeftCell="A2" activePane="bottomLeft" state="frozen"/>
      <selection pane="bottomLeft" activeCell="O30" sqref="O30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140625" customWidth="1"/>
    <col min="21" max="22" width="0.28515625" customWidth="1"/>
  </cols>
  <sheetData>
    <row r="1" spans="1:22">
      <c r="C1" s="1"/>
      <c r="D1" s="30" t="s">
        <v>0</v>
      </c>
      <c r="E1" s="30" t="s">
        <v>1</v>
      </c>
      <c r="F1" s="30" t="s">
        <v>31</v>
      </c>
      <c r="G1" s="30" t="s">
        <v>32</v>
      </c>
      <c r="H1" s="30" t="s">
        <v>2</v>
      </c>
      <c r="I1" s="30" t="s">
        <v>30</v>
      </c>
      <c r="J1" s="30" t="s">
        <v>18</v>
      </c>
      <c r="K1" s="30" t="s">
        <v>45</v>
      </c>
      <c r="L1" s="29" t="s">
        <v>46</v>
      </c>
      <c r="M1" s="29" t="s">
        <v>3</v>
      </c>
      <c r="N1" s="30" t="s">
        <v>4</v>
      </c>
      <c r="O1" s="30" t="s">
        <v>5</v>
      </c>
      <c r="P1" s="30" t="s">
        <v>75</v>
      </c>
      <c r="Q1" s="30" t="s">
        <v>33</v>
      </c>
      <c r="R1" s="30" t="s">
        <v>6</v>
      </c>
      <c r="S1" s="30" t="s">
        <v>7</v>
      </c>
      <c r="T1" s="30" t="s">
        <v>29</v>
      </c>
      <c r="U1" s="123"/>
      <c r="V1" s="108"/>
    </row>
    <row r="2" spans="1:22">
      <c r="C2" s="1"/>
      <c r="D2" s="2"/>
      <c r="E2" s="2"/>
      <c r="F2" s="2"/>
      <c r="G2" s="2"/>
      <c r="H2" s="2"/>
      <c r="I2" s="2"/>
      <c r="J2" s="2"/>
      <c r="K2" s="2"/>
    </row>
    <row r="3" spans="1:22">
      <c r="B3" s="3" t="s">
        <v>15</v>
      </c>
      <c r="C3" s="1">
        <v>1</v>
      </c>
      <c r="D3" s="11"/>
      <c r="E3" s="11"/>
      <c r="F3" s="20"/>
      <c r="G3" s="21"/>
      <c r="H3" s="16" t="str">
        <f t="shared" ref="H3:H33" si="0">IF(OR(E3="Matin",E3="Nuit",E3="Journée",E3="Après-midi"),TIMEVALUE("00:10"),"")</f>
        <v/>
      </c>
      <c r="I3" s="16" t="str">
        <f t="shared" ref="I3:I33" si="1">IF(E3="Tps Habillage",TIMEVALUE("07:30"),"")</f>
        <v/>
      </c>
      <c r="J3" s="17" t="str">
        <f>IF(OR(E3="Astreinte sans dep",E3="Astreinte +1 dep",E3="Astreinte +2 dep",E3="Astreinte +3 dep",E3="Astreinte +4 dep"),1,"")</f>
        <v/>
      </c>
      <c r="K3" s="16" t="str">
        <f>IF(OR(E3="Matin",E3="Nuit",E3="Journée",E3="Après-midi"),TIMEVALUE("00:30"),"")</f>
        <v/>
      </c>
      <c r="L3" s="16" t="str">
        <f>IF(E3="Récup",TIMEVALUE("07:30"),"")</f>
        <v/>
      </c>
      <c r="M3" s="17" t="str">
        <f t="shared" ref="M3:M4" si="2">IF(E3="Cp",1,"")</f>
        <v/>
      </c>
      <c r="N3" s="17" t="str">
        <f t="shared" ref="N3:N4" si="3">IF(E3="Jrs ancien",1,"")</f>
        <v/>
      </c>
      <c r="O3" s="17" t="str">
        <f>IF(E3="Maladie",1,"")</f>
        <v/>
      </c>
      <c r="P3" s="17" t="str">
        <f>IF(E3="Accident travail",1,"")</f>
        <v/>
      </c>
      <c r="Q3" s="16" t="str">
        <f>IF(AND(B3="Samedi",OR(E3="Matin",E3="après-midi",E3="nuit")),TIMEVALUE("6:30"),IF(OR(E3="Matin",E3="Nuit",E3="Journée",E3="Après-midi",E3="Accident travail",E3="Formation"),TIMEVALUE("07:30")-N(I3),IF(E3="Maladie",TIMEVALUE("07:00"),"")))</f>
        <v/>
      </c>
      <c r="R3" s="18" t="str">
        <f>IF(E3="Cp Fraction",1,"")</f>
        <v/>
      </c>
      <c r="S3" s="19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2" t="str">
        <f>IF(OR(E3="Matin",E3="Nuit",E3="Journée",E3="Après-midi",E3="Formation",E3="Maladie",E3="Accident travail"),1,"")</f>
        <v/>
      </c>
      <c r="V3" s="2" t="str">
        <f>IF(AND(E3="Astreinte +1 dep"),1,IF(AND(E3="Astreinte +2 dep"),2,IF(AND(E3="Astreinte +3 dep"),3,IF(AND(E3="Astreinte +4 dep"),4,""))))</f>
        <v/>
      </c>
    </row>
    <row r="4" spans="1:22">
      <c r="B4" s="3" t="s">
        <v>7</v>
      </c>
      <c r="C4" s="1">
        <v>2</v>
      </c>
      <c r="D4" s="11"/>
      <c r="E4" s="11"/>
      <c r="F4" s="22"/>
      <c r="G4" s="21"/>
      <c r="H4" s="16" t="str">
        <f t="shared" si="0"/>
        <v/>
      </c>
      <c r="I4" s="16" t="str">
        <f t="shared" si="1"/>
        <v/>
      </c>
      <c r="J4" s="17" t="str">
        <f t="shared" ref="J4:J33" si="4">IF(OR(E4="Astreinte sans dep",E4="Astreinte +1 dep",E4="Astreinte +2 dep",E4="Astreinte +3 dep",E4="Astreinte +4 dep"),1,"")</f>
        <v/>
      </c>
      <c r="K4" s="16" t="str">
        <f t="shared" ref="K4:K33" si="5">IF(OR(E4="Matin",E4="Nuit",E4="Journée",E4="Après-midi"),TIMEVALUE("00:30"),"")</f>
        <v/>
      </c>
      <c r="L4" s="16" t="str">
        <f t="shared" ref="L4:L33" si="6">IF(E4="Récup",TIMEVALUE("07:30"),"")</f>
        <v/>
      </c>
      <c r="M4" s="17" t="str">
        <f t="shared" si="2"/>
        <v/>
      </c>
      <c r="N4" s="17" t="str">
        <f t="shared" si="3"/>
        <v/>
      </c>
      <c r="O4" s="17" t="str">
        <f t="shared" ref="O4:O33" si="7">IF(E4="Maladie",1,"")</f>
        <v/>
      </c>
      <c r="P4" s="17" t="str">
        <f t="shared" ref="P4:P33" si="8">IF(E4="Accident travail",1,"")</f>
        <v/>
      </c>
      <c r="Q4" s="16" t="str">
        <f t="shared" ref="Q4:Q33" si="9">IF(AND(B4="Samedi",OR(E4="Matin",E4="après-midi",E4="nuit")),TIMEVALUE("6:30"),IF(OR(E4="Matin",E4="Nuit",E4="Journée",E4="Après-midi",E4="Accident travail",E4="Formation"),TIMEVALUE("07:30")-N(I4),IF(E4="Maladie",TIMEVALUE("07:00"),"")))</f>
        <v/>
      </c>
      <c r="R4" s="18" t="str">
        <f t="shared" ref="R4:R33" si="10">IF(E4="Cp Fraction",1,"")</f>
        <v/>
      </c>
      <c r="S4" s="19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2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</row>
    <row r="5" spans="1:22">
      <c r="B5" s="3" t="s">
        <v>8</v>
      </c>
      <c r="C5" s="2">
        <v>3</v>
      </c>
      <c r="D5" s="11"/>
      <c r="E5" s="11"/>
      <c r="F5" s="22"/>
      <c r="G5" s="21"/>
      <c r="H5" s="16" t="str">
        <f t="shared" si="0"/>
        <v/>
      </c>
      <c r="I5" s="16" t="str">
        <f t="shared" si="1"/>
        <v/>
      </c>
      <c r="J5" s="17" t="str">
        <f t="shared" si="4"/>
        <v/>
      </c>
      <c r="K5" s="16" t="str">
        <f t="shared" si="5"/>
        <v/>
      </c>
      <c r="L5" s="16" t="str">
        <f t="shared" si="6"/>
        <v/>
      </c>
      <c r="M5" s="17" t="str">
        <f>IF(E5="Cp",1,"")</f>
        <v/>
      </c>
      <c r="N5" s="17" t="str">
        <f>IF(E5="Jrs ancien",1,"")</f>
        <v/>
      </c>
      <c r="O5" s="17" t="str">
        <f t="shared" si="7"/>
        <v/>
      </c>
      <c r="P5" s="17" t="str">
        <f t="shared" si="8"/>
        <v/>
      </c>
      <c r="Q5" s="16" t="str">
        <f t="shared" si="9"/>
        <v/>
      </c>
      <c r="R5" s="18" t="str">
        <f t="shared" si="10"/>
        <v/>
      </c>
      <c r="S5" s="19" t="str">
        <f t="shared" si="11"/>
        <v/>
      </c>
      <c r="T5" s="2" t="str">
        <f t="shared" si="12"/>
        <v/>
      </c>
      <c r="U5" s="2" t="str">
        <f t="shared" si="13"/>
        <v/>
      </c>
      <c r="V5" s="2" t="str">
        <f t="shared" si="14"/>
        <v/>
      </c>
    </row>
    <row r="6" spans="1:22">
      <c r="A6" t="s">
        <v>70</v>
      </c>
      <c r="B6" s="3" t="s">
        <v>10</v>
      </c>
      <c r="C6" s="2">
        <v>4</v>
      </c>
      <c r="D6" s="11"/>
      <c r="E6" s="11"/>
      <c r="F6" s="22"/>
      <c r="G6" s="21"/>
      <c r="H6" s="16" t="str">
        <f t="shared" si="0"/>
        <v/>
      </c>
      <c r="I6" s="16" t="str">
        <f t="shared" si="1"/>
        <v/>
      </c>
      <c r="J6" s="17" t="str">
        <f t="shared" si="4"/>
        <v/>
      </c>
      <c r="K6" s="16" t="str">
        <f t="shared" si="5"/>
        <v/>
      </c>
      <c r="L6" s="16" t="str">
        <f t="shared" si="6"/>
        <v/>
      </c>
      <c r="M6" s="17" t="str">
        <f t="shared" ref="M6:M33" si="15">IF(E6="Cp",1,"")</f>
        <v/>
      </c>
      <c r="N6" s="17" t="str">
        <f t="shared" ref="N6:N33" si="16">IF(E6="Jrs ancien",1,"")</f>
        <v/>
      </c>
      <c r="O6" s="17" t="str">
        <f t="shared" si="7"/>
        <v/>
      </c>
      <c r="P6" s="17" t="str">
        <f t="shared" si="8"/>
        <v/>
      </c>
      <c r="Q6" s="16" t="str">
        <f t="shared" si="9"/>
        <v/>
      </c>
      <c r="R6" s="18" t="str">
        <f t="shared" si="10"/>
        <v/>
      </c>
      <c r="S6" s="19" t="str">
        <f t="shared" si="11"/>
        <v/>
      </c>
      <c r="T6" s="2" t="str">
        <f t="shared" si="12"/>
        <v/>
      </c>
      <c r="U6" s="2" t="str">
        <f t="shared" si="13"/>
        <v/>
      </c>
      <c r="V6" s="2" t="str">
        <f t="shared" si="14"/>
        <v/>
      </c>
    </row>
    <row r="7" spans="1:22">
      <c r="B7" s="3" t="s">
        <v>12</v>
      </c>
      <c r="C7" s="2">
        <v>5</v>
      </c>
      <c r="D7" s="11"/>
      <c r="E7" s="11"/>
      <c r="F7" s="22"/>
      <c r="G7" s="21"/>
      <c r="H7" s="16" t="str">
        <f t="shared" si="0"/>
        <v/>
      </c>
      <c r="I7" s="16" t="str">
        <f t="shared" si="1"/>
        <v/>
      </c>
      <c r="J7" s="17" t="str">
        <f t="shared" si="4"/>
        <v/>
      </c>
      <c r="K7" s="16" t="str">
        <f t="shared" si="5"/>
        <v/>
      </c>
      <c r="L7" s="16" t="str">
        <f t="shared" si="6"/>
        <v/>
      </c>
      <c r="M7" s="17" t="str">
        <f t="shared" si="15"/>
        <v/>
      </c>
      <c r="N7" s="17" t="str">
        <f t="shared" si="16"/>
        <v/>
      </c>
      <c r="O7" s="17" t="str">
        <f t="shared" si="7"/>
        <v/>
      </c>
      <c r="P7" s="17" t="str">
        <f t="shared" si="8"/>
        <v/>
      </c>
      <c r="Q7" s="16" t="str">
        <f t="shared" si="9"/>
        <v/>
      </c>
      <c r="R7" s="18" t="str">
        <f t="shared" si="10"/>
        <v/>
      </c>
      <c r="S7" s="19" t="str">
        <f t="shared" si="11"/>
        <v/>
      </c>
      <c r="T7" s="2" t="str">
        <f t="shared" si="12"/>
        <v/>
      </c>
      <c r="U7" s="2" t="str">
        <f t="shared" si="13"/>
        <v/>
      </c>
      <c r="V7" s="2" t="str">
        <f t="shared" si="14"/>
        <v/>
      </c>
    </row>
    <row r="8" spans="1:22">
      <c r="B8" s="3" t="s">
        <v>13</v>
      </c>
      <c r="C8" s="2">
        <v>6</v>
      </c>
      <c r="D8" s="11"/>
      <c r="E8" s="11"/>
      <c r="F8" s="22"/>
      <c r="G8" s="21"/>
      <c r="H8" s="16" t="str">
        <f t="shared" si="0"/>
        <v/>
      </c>
      <c r="I8" s="16" t="str">
        <f t="shared" si="1"/>
        <v/>
      </c>
      <c r="J8" s="17" t="str">
        <f t="shared" si="4"/>
        <v/>
      </c>
      <c r="K8" s="16" t="str">
        <f t="shared" si="5"/>
        <v/>
      </c>
      <c r="L8" s="16" t="str">
        <f t="shared" si="6"/>
        <v/>
      </c>
      <c r="M8" s="17" t="str">
        <f t="shared" si="15"/>
        <v/>
      </c>
      <c r="N8" s="17" t="str">
        <f t="shared" si="16"/>
        <v/>
      </c>
      <c r="O8" s="17" t="str">
        <f t="shared" si="7"/>
        <v/>
      </c>
      <c r="P8" s="17" t="str">
        <f t="shared" si="8"/>
        <v/>
      </c>
      <c r="Q8" s="16" t="str">
        <f t="shared" si="9"/>
        <v/>
      </c>
      <c r="R8" s="18" t="str">
        <f t="shared" si="10"/>
        <v/>
      </c>
      <c r="S8" s="19" t="str">
        <f t="shared" si="11"/>
        <v/>
      </c>
      <c r="T8" s="2" t="str">
        <f t="shared" si="12"/>
        <v/>
      </c>
      <c r="U8" s="2" t="str">
        <f t="shared" si="13"/>
        <v/>
      </c>
      <c r="V8" s="2" t="str">
        <f t="shared" si="14"/>
        <v/>
      </c>
    </row>
    <row r="9" spans="1:22">
      <c r="B9" s="3" t="s">
        <v>14</v>
      </c>
      <c r="C9" s="2">
        <v>7</v>
      </c>
      <c r="D9" s="11"/>
      <c r="E9" s="11"/>
      <c r="F9" s="22"/>
      <c r="G9" s="21"/>
      <c r="H9" s="16" t="str">
        <f t="shared" si="0"/>
        <v/>
      </c>
      <c r="I9" s="16" t="str">
        <f t="shared" si="1"/>
        <v/>
      </c>
      <c r="J9" s="17" t="str">
        <f t="shared" si="4"/>
        <v/>
      </c>
      <c r="K9" s="16" t="str">
        <f t="shared" si="5"/>
        <v/>
      </c>
      <c r="L9" s="16" t="str">
        <f t="shared" si="6"/>
        <v/>
      </c>
      <c r="M9" s="17" t="str">
        <f t="shared" si="15"/>
        <v/>
      </c>
      <c r="N9" s="17" t="str">
        <f t="shared" si="16"/>
        <v/>
      </c>
      <c r="O9" s="17" t="str">
        <f t="shared" si="7"/>
        <v/>
      </c>
      <c r="P9" s="17" t="str">
        <f t="shared" si="8"/>
        <v/>
      </c>
      <c r="Q9" s="16" t="str">
        <f t="shared" si="9"/>
        <v/>
      </c>
      <c r="R9" s="18" t="str">
        <f t="shared" si="10"/>
        <v/>
      </c>
      <c r="S9" s="19" t="str">
        <f t="shared" si="11"/>
        <v/>
      </c>
      <c r="T9" s="2" t="str">
        <f t="shared" si="12"/>
        <v/>
      </c>
      <c r="U9" s="2" t="str">
        <f t="shared" si="13"/>
        <v/>
      </c>
      <c r="V9" s="2" t="str">
        <f t="shared" si="14"/>
        <v/>
      </c>
    </row>
    <row r="10" spans="1:22">
      <c r="B10" s="3" t="s">
        <v>15</v>
      </c>
      <c r="C10" s="2">
        <v>8</v>
      </c>
      <c r="D10" s="11"/>
      <c r="E10" s="11"/>
      <c r="F10" s="22"/>
      <c r="G10" s="21"/>
      <c r="H10" s="16" t="str">
        <f t="shared" si="0"/>
        <v/>
      </c>
      <c r="I10" s="16" t="str">
        <f t="shared" si="1"/>
        <v/>
      </c>
      <c r="J10" s="17" t="str">
        <f t="shared" si="4"/>
        <v/>
      </c>
      <c r="K10" s="16" t="str">
        <f t="shared" si="5"/>
        <v/>
      </c>
      <c r="L10" s="16" t="str">
        <f t="shared" si="6"/>
        <v/>
      </c>
      <c r="M10" s="17" t="str">
        <f t="shared" si="15"/>
        <v/>
      </c>
      <c r="N10" s="17" t="str">
        <f t="shared" si="16"/>
        <v/>
      </c>
      <c r="O10" s="17" t="str">
        <f t="shared" si="7"/>
        <v/>
      </c>
      <c r="P10" s="17" t="str">
        <f t="shared" si="8"/>
        <v/>
      </c>
      <c r="Q10" s="16" t="str">
        <f t="shared" si="9"/>
        <v/>
      </c>
      <c r="R10" s="18" t="str">
        <f t="shared" si="10"/>
        <v/>
      </c>
      <c r="S10" s="19" t="str">
        <f t="shared" si="11"/>
        <v/>
      </c>
      <c r="T10" s="2" t="str">
        <f t="shared" si="12"/>
        <v/>
      </c>
      <c r="U10" s="2" t="str">
        <f t="shared" si="13"/>
        <v/>
      </c>
      <c r="V10" s="2" t="str">
        <f t="shared" si="14"/>
        <v/>
      </c>
    </row>
    <row r="11" spans="1:22">
      <c r="B11" s="3" t="s">
        <v>7</v>
      </c>
      <c r="C11" s="2">
        <v>9</v>
      </c>
      <c r="D11" s="11"/>
      <c r="E11" s="11"/>
      <c r="F11" s="22"/>
      <c r="G11" s="21"/>
      <c r="H11" s="16" t="str">
        <f t="shared" si="0"/>
        <v/>
      </c>
      <c r="I11" s="16" t="str">
        <f t="shared" si="1"/>
        <v/>
      </c>
      <c r="J11" s="17" t="str">
        <f t="shared" si="4"/>
        <v/>
      </c>
      <c r="K11" s="16" t="str">
        <f t="shared" si="5"/>
        <v/>
      </c>
      <c r="L11" s="16" t="str">
        <f t="shared" si="6"/>
        <v/>
      </c>
      <c r="M11" s="17" t="str">
        <f t="shared" si="15"/>
        <v/>
      </c>
      <c r="N11" s="17" t="str">
        <f t="shared" si="16"/>
        <v/>
      </c>
      <c r="O11" s="17" t="str">
        <f t="shared" si="7"/>
        <v/>
      </c>
      <c r="P11" s="17" t="str">
        <f t="shared" si="8"/>
        <v/>
      </c>
      <c r="Q11" s="16" t="str">
        <f t="shared" si="9"/>
        <v/>
      </c>
      <c r="R11" s="18" t="str">
        <f t="shared" si="10"/>
        <v/>
      </c>
      <c r="S11" s="19" t="str">
        <f t="shared" si="11"/>
        <v/>
      </c>
      <c r="T11" s="2" t="str">
        <f t="shared" si="12"/>
        <v/>
      </c>
      <c r="U11" s="2" t="str">
        <f t="shared" si="13"/>
        <v/>
      </c>
      <c r="V11" s="2" t="str">
        <f t="shared" si="14"/>
        <v/>
      </c>
    </row>
    <row r="12" spans="1:22">
      <c r="B12" s="3" t="s">
        <v>8</v>
      </c>
      <c r="C12" s="2">
        <v>10</v>
      </c>
      <c r="D12" s="11"/>
      <c r="E12" s="11"/>
      <c r="F12" s="22"/>
      <c r="G12" s="21"/>
      <c r="H12" s="16" t="str">
        <f t="shared" si="0"/>
        <v/>
      </c>
      <c r="I12" s="16" t="str">
        <f t="shared" si="1"/>
        <v/>
      </c>
      <c r="J12" s="17" t="str">
        <f t="shared" si="4"/>
        <v/>
      </c>
      <c r="K12" s="16" t="str">
        <f t="shared" si="5"/>
        <v/>
      </c>
      <c r="L12" s="16" t="str">
        <f t="shared" si="6"/>
        <v/>
      </c>
      <c r="M12" s="17" t="str">
        <f t="shared" si="15"/>
        <v/>
      </c>
      <c r="N12" s="17" t="str">
        <f t="shared" si="16"/>
        <v/>
      </c>
      <c r="O12" s="17" t="str">
        <f t="shared" si="7"/>
        <v/>
      </c>
      <c r="P12" s="17" t="str">
        <f t="shared" si="8"/>
        <v/>
      </c>
      <c r="Q12" s="16" t="str">
        <f t="shared" si="9"/>
        <v/>
      </c>
      <c r="R12" s="18" t="str">
        <f t="shared" si="10"/>
        <v/>
      </c>
      <c r="S12" s="19" t="str">
        <f t="shared" si="11"/>
        <v/>
      </c>
      <c r="T12" s="2" t="str">
        <f t="shared" si="12"/>
        <v/>
      </c>
      <c r="U12" s="2" t="str">
        <f t="shared" si="13"/>
        <v/>
      </c>
      <c r="V12" s="2" t="str">
        <f t="shared" si="14"/>
        <v/>
      </c>
    </row>
    <row r="13" spans="1:22">
      <c r="A13" t="s">
        <v>71</v>
      </c>
      <c r="B13" s="3" t="s">
        <v>10</v>
      </c>
      <c r="C13" s="2">
        <v>11</v>
      </c>
      <c r="D13" s="11"/>
      <c r="E13" s="11"/>
      <c r="F13" s="22"/>
      <c r="G13" s="21"/>
      <c r="H13" s="16" t="str">
        <f t="shared" si="0"/>
        <v/>
      </c>
      <c r="I13" s="16" t="str">
        <f t="shared" si="1"/>
        <v/>
      </c>
      <c r="J13" s="17" t="str">
        <f t="shared" si="4"/>
        <v/>
      </c>
      <c r="K13" s="16" t="str">
        <f t="shared" si="5"/>
        <v/>
      </c>
      <c r="L13" s="16" t="str">
        <f t="shared" si="6"/>
        <v/>
      </c>
      <c r="M13" s="17" t="str">
        <f t="shared" si="15"/>
        <v/>
      </c>
      <c r="N13" s="17" t="str">
        <f t="shared" si="16"/>
        <v/>
      </c>
      <c r="O13" s="17" t="str">
        <f t="shared" si="7"/>
        <v/>
      </c>
      <c r="P13" s="17" t="str">
        <f t="shared" si="8"/>
        <v/>
      </c>
      <c r="Q13" s="16" t="str">
        <f t="shared" si="9"/>
        <v/>
      </c>
      <c r="R13" s="18" t="str">
        <f t="shared" si="10"/>
        <v/>
      </c>
      <c r="S13" s="19" t="str">
        <f t="shared" si="11"/>
        <v/>
      </c>
      <c r="T13" s="2" t="str">
        <f t="shared" si="12"/>
        <v/>
      </c>
      <c r="U13" s="2" t="str">
        <f t="shared" si="13"/>
        <v/>
      </c>
      <c r="V13" s="2" t="str">
        <f t="shared" si="14"/>
        <v/>
      </c>
    </row>
    <row r="14" spans="1:22">
      <c r="B14" s="3" t="s">
        <v>12</v>
      </c>
      <c r="C14" s="2">
        <v>12</v>
      </c>
      <c r="D14" s="11"/>
      <c r="E14" s="11"/>
      <c r="F14" s="22"/>
      <c r="G14" s="21"/>
      <c r="H14" s="16" t="str">
        <f t="shared" si="0"/>
        <v/>
      </c>
      <c r="I14" s="16" t="str">
        <f t="shared" si="1"/>
        <v/>
      </c>
      <c r="J14" s="17" t="str">
        <f t="shared" si="4"/>
        <v/>
      </c>
      <c r="K14" s="16" t="str">
        <f t="shared" si="5"/>
        <v/>
      </c>
      <c r="L14" s="16" t="str">
        <f t="shared" si="6"/>
        <v/>
      </c>
      <c r="M14" s="17" t="str">
        <f t="shared" si="15"/>
        <v/>
      </c>
      <c r="N14" s="17" t="str">
        <f t="shared" si="16"/>
        <v/>
      </c>
      <c r="O14" s="17" t="str">
        <f t="shared" si="7"/>
        <v/>
      </c>
      <c r="P14" s="17" t="str">
        <f t="shared" si="8"/>
        <v/>
      </c>
      <c r="Q14" s="16" t="str">
        <f t="shared" si="9"/>
        <v/>
      </c>
      <c r="R14" s="18" t="str">
        <f t="shared" si="10"/>
        <v/>
      </c>
      <c r="S14" s="19" t="str">
        <f t="shared" si="11"/>
        <v/>
      </c>
      <c r="T14" s="2" t="str">
        <f t="shared" si="12"/>
        <v/>
      </c>
      <c r="U14" s="2" t="str">
        <f t="shared" si="13"/>
        <v/>
      </c>
      <c r="V14" s="2" t="str">
        <f t="shared" si="14"/>
        <v/>
      </c>
    </row>
    <row r="15" spans="1:22">
      <c r="B15" s="3" t="s">
        <v>13</v>
      </c>
      <c r="C15" s="2">
        <v>13</v>
      </c>
      <c r="D15" s="11"/>
      <c r="E15" s="11"/>
      <c r="F15" s="22"/>
      <c r="G15" s="21"/>
      <c r="H15" s="16" t="str">
        <f t="shared" si="0"/>
        <v/>
      </c>
      <c r="I15" s="16" t="str">
        <f t="shared" si="1"/>
        <v/>
      </c>
      <c r="J15" s="17" t="str">
        <f t="shared" si="4"/>
        <v/>
      </c>
      <c r="K15" s="16" t="str">
        <f t="shared" si="5"/>
        <v/>
      </c>
      <c r="L15" s="16" t="str">
        <f t="shared" si="6"/>
        <v/>
      </c>
      <c r="M15" s="17" t="str">
        <f t="shared" si="15"/>
        <v/>
      </c>
      <c r="N15" s="17" t="str">
        <f t="shared" si="16"/>
        <v/>
      </c>
      <c r="O15" s="17" t="str">
        <f t="shared" si="7"/>
        <v/>
      </c>
      <c r="P15" s="17" t="str">
        <f t="shared" si="8"/>
        <v/>
      </c>
      <c r="Q15" s="16" t="str">
        <f t="shared" si="9"/>
        <v/>
      </c>
      <c r="R15" s="18" t="str">
        <f t="shared" si="10"/>
        <v/>
      </c>
      <c r="S15" s="19" t="str">
        <f t="shared" si="11"/>
        <v/>
      </c>
      <c r="T15" s="2" t="str">
        <f t="shared" si="12"/>
        <v/>
      </c>
      <c r="U15" s="2" t="str">
        <f t="shared" si="13"/>
        <v/>
      </c>
      <c r="V15" s="2" t="str">
        <f t="shared" si="14"/>
        <v/>
      </c>
    </row>
    <row r="16" spans="1:22">
      <c r="B16" s="3" t="s">
        <v>14</v>
      </c>
      <c r="C16" s="2">
        <v>14</v>
      </c>
      <c r="D16" s="11" t="s">
        <v>19</v>
      </c>
      <c r="E16" s="11"/>
      <c r="F16" s="22"/>
      <c r="G16" s="21"/>
      <c r="H16" s="16" t="str">
        <f t="shared" si="0"/>
        <v/>
      </c>
      <c r="I16" s="16" t="str">
        <f t="shared" si="1"/>
        <v/>
      </c>
      <c r="J16" s="17" t="str">
        <f t="shared" si="4"/>
        <v/>
      </c>
      <c r="K16" s="16" t="str">
        <f t="shared" si="5"/>
        <v/>
      </c>
      <c r="L16" s="16" t="str">
        <f t="shared" si="6"/>
        <v/>
      </c>
      <c r="M16" s="17" t="str">
        <f t="shared" si="15"/>
        <v/>
      </c>
      <c r="N16" s="17" t="str">
        <f t="shared" si="16"/>
        <v/>
      </c>
      <c r="O16" s="17" t="str">
        <f t="shared" si="7"/>
        <v/>
      </c>
      <c r="P16" s="17" t="str">
        <f t="shared" si="8"/>
        <v/>
      </c>
      <c r="Q16" s="16" t="str">
        <f t="shared" si="9"/>
        <v/>
      </c>
      <c r="R16" s="18" t="str">
        <f t="shared" si="10"/>
        <v/>
      </c>
      <c r="S16" s="19" t="str">
        <f t="shared" si="11"/>
        <v/>
      </c>
      <c r="T16" s="2" t="str">
        <f t="shared" si="12"/>
        <v/>
      </c>
      <c r="U16" s="2" t="str">
        <f t="shared" si="13"/>
        <v/>
      </c>
      <c r="V16" s="2" t="str">
        <f t="shared" si="14"/>
        <v/>
      </c>
    </row>
    <row r="17" spans="1:22">
      <c r="B17" s="3" t="s">
        <v>15</v>
      </c>
      <c r="C17" s="2">
        <v>15</v>
      </c>
      <c r="D17" s="11"/>
      <c r="E17" s="11"/>
      <c r="F17" s="22"/>
      <c r="G17" s="21"/>
      <c r="H17" s="16" t="str">
        <f t="shared" si="0"/>
        <v/>
      </c>
      <c r="I17" s="16" t="str">
        <f t="shared" si="1"/>
        <v/>
      </c>
      <c r="J17" s="17" t="str">
        <f t="shared" si="4"/>
        <v/>
      </c>
      <c r="K17" s="16" t="str">
        <f t="shared" si="5"/>
        <v/>
      </c>
      <c r="L17" s="16" t="str">
        <f t="shared" si="6"/>
        <v/>
      </c>
      <c r="M17" s="17" t="str">
        <f t="shared" si="15"/>
        <v/>
      </c>
      <c r="N17" s="17" t="str">
        <f t="shared" si="16"/>
        <v/>
      </c>
      <c r="O17" s="17" t="str">
        <f t="shared" si="7"/>
        <v/>
      </c>
      <c r="P17" s="17" t="str">
        <f t="shared" si="8"/>
        <v/>
      </c>
      <c r="Q17" s="16" t="str">
        <f t="shared" si="9"/>
        <v/>
      </c>
      <c r="R17" s="18" t="str">
        <f t="shared" si="10"/>
        <v/>
      </c>
      <c r="S17" s="19" t="str">
        <f t="shared" si="11"/>
        <v/>
      </c>
      <c r="T17" s="2" t="str">
        <f t="shared" si="12"/>
        <v/>
      </c>
      <c r="U17" s="2" t="str">
        <f t="shared" si="13"/>
        <v/>
      </c>
      <c r="V17" s="2" t="str">
        <f t="shared" si="14"/>
        <v/>
      </c>
    </row>
    <row r="18" spans="1:22">
      <c r="B18" s="3" t="s">
        <v>7</v>
      </c>
      <c r="C18" s="2">
        <v>16</v>
      </c>
      <c r="D18" s="11"/>
      <c r="E18" s="11"/>
      <c r="F18" s="22"/>
      <c r="G18" s="21"/>
      <c r="H18" s="16" t="str">
        <f t="shared" si="0"/>
        <v/>
      </c>
      <c r="I18" s="16" t="str">
        <f t="shared" si="1"/>
        <v/>
      </c>
      <c r="J18" s="17" t="str">
        <f t="shared" si="4"/>
        <v/>
      </c>
      <c r="K18" s="16" t="str">
        <f t="shared" si="5"/>
        <v/>
      </c>
      <c r="L18" s="16" t="str">
        <f t="shared" si="6"/>
        <v/>
      </c>
      <c r="M18" s="17" t="str">
        <f t="shared" si="15"/>
        <v/>
      </c>
      <c r="N18" s="17" t="str">
        <f t="shared" si="16"/>
        <v/>
      </c>
      <c r="O18" s="17" t="str">
        <f t="shared" si="7"/>
        <v/>
      </c>
      <c r="P18" s="17" t="str">
        <f t="shared" si="8"/>
        <v/>
      </c>
      <c r="Q18" s="16" t="str">
        <f t="shared" si="9"/>
        <v/>
      </c>
      <c r="R18" s="18" t="str">
        <f t="shared" si="10"/>
        <v/>
      </c>
      <c r="S18" s="19" t="str">
        <f t="shared" si="11"/>
        <v/>
      </c>
      <c r="T18" s="2" t="str">
        <f t="shared" si="12"/>
        <v/>
      </c>
      <c r="U18" s="2" t="str">
        <f t="shared" si="13"/>
        <v/>
      </c>
      <c r="V18" s="2" t="str">
        <f t="shared" si="14"/>
        <v/>
      </c>
    </row>
    <row r="19" spans="1:22">
      <c r="B19" s="3" t="s">
        <v>8</v>
      </c>
      <c r="C19" s="2">
        <v>17</v>
      </c>
      <c r="D19" s="11"/>
      <c r="E19" s="11"/>
      <c r="F19" s="22"/>
      <c r="G19" s="21"/>
      <c r="H19" s="16" t="str">
        <f t="shared" si="0"/>
        <v/>
      </c>
      <c r="I19" s="16" t="str">
        <f t="shared" si="1"/>
        <v/>
      </c>
      <c r="J19" s="17" t="str">
        <f t="shared" si="4"/>
        <v/>
      </c>
      <c r="K19" s="16" t="str">
        <f t="shared" si="5"/>
        <v/>
      </c>
      <c r="L19" s="16" t="str">
        <f t="shared" si="6"/>
        <v/>
      </c>
      <c r="M19" s="17" t="str">
        <f t="shared" si="15"/>
        <v/>
      </c>
      <c r="N19" s="17" t="str">
        <f t="shared" si="16"/>
        <v/>
      </c>
      <c r="O19" s="17" t="str">
        <f t="shared" si="7"/>
        <v/>
      </c>
      <c r="P19" s="17" t="str">
        <f t="shared" si="8"/>
        <v/>
      </c>
      <c r="Q19" s="16" t="str">
        <f t="shared" si="9"/>
        <v/>
      </c>
      <c r="R19" s="18" t="str">
        <f t="shared" si="10"/>
        <v/>
      </c>
      <c r="S19" s="19" t="str">
        <f t="shared" si="11"/>
        <v/>
      </c>
      <c r="T19" s="2" t="str">
        <f t="shared" si="12"/>
        <v/>
      </c>
      <c r="U19" s="2" t="str">
        <f t="shared" si="13"/>
        <v/>
      </c>
      <c r="V19" s="2" t="str">
        <f t="shared" si="14"/>
        <v/>
      </c>
    </row>
    <row r="20" spans="1:22">
      <c r="A20" t="s">
        <v>72</v>
      </c>
      <c r="B20" s="3" t="s">
        <v>10</v>
      </c>
      <c r="C20" s="2">
        <v>18</v>
      </c>
      <c r="D20" s="11"/>
      <c r="E20" s="11"/>
      <c r="F20" s="22"/>
      <c r="G20" s="21"/>
      <c r="H20" s="16" t="str">
        <f t="shared" si="0"/>
        <v/>
      </c>
      <c r="I20" s="16" t="str">
        <f t="shared" si="1"/>
        <v/>
      </c>
      <c r="J20" s="17" t="str">
        <f t="shared" si="4"/>
        <v/>
      </c>
      <c r="K20" s="16" t="str">
        <f t="shared" si="5"/>
        <v/>
      </c>
      <c r="L20" s="16" t="str">
        <f t="shared" si="6"/>
        <v/>
      </c>
      <c r="M20" s="17" t="str">
        <f t="shared" si="15"/>
        <v/>
      </c>
      <c r="N20" s="17" t="str">
        <f t="shared" si="16"/>
        <v/>
      </c>
      <c r="O20" s="17" t="str">
        <f t="shared" si="7"/>
        <v/>
      </c>
      <c r="P20" s="17" t="str">
        <f t="shared" si="8"/>
        <v/>
      </c>
      <c r="Q20" s="16" t="str">
        <f t="shared" si="9"/>
        <v/>
      </c>
      <c r="R20" s="18" t="str">
        <f t="shared" si="10"/>
        <v/>
      </c>
      <c r="S20" s="19" t="str">
        <f t="shared" si="11"/>
        <v/>
      </c>
      <c r="T20" s="2" t="str">
        <f t="shared" si="12"/>
        <v/>
      </c>
      <c r="U20" s="2" t="str">
        <f t="shared" si="13"/>
        <v/>
      </c>
      <c r="V20" s="2" t="str">
        <f t="shared" si="14"/>
        <v/>
      </c>
    </row>
    <row r="21" spans="1:22">
      <c r="B21" s="3" t="s">
        <v>12</v>
      </c>
      <c r="C21" s="2">
        <v>19</v>
      </c>
      <c r="D21" s="11"/>
      <c r="E21" s="11"/>
      <c r="F21" s="22"/>
      <c r="G21" s="21"/>
      <c r="H21" s="16" t="str">
        <f t="shared" si="0"/>
        <v/>
      </c>
      <c r="I21" s="16" t="str">
        <f t="shared" si="1"/>
        <v/>
      </c>
      <c r="J21" s="17" t="str">
        <f t="shared" si="4"/>
        <v/>
      </c>
      <c r="K21" s="16" t="str">
        <f t="shared" si="5"/>
        <v/>
      </c>
      <c r="L21" s="16" t="str">
        <f t="shared" si="6"/>
        <v/>
      </c>
      <c r="M21" s="17" t="str">
        <f t="shared" si="15"/>
        <v/>
      </c>
      <c r="N21" s="17" t="str">
        <f t="shared" si="16"/>
        <v/>
      </c>
      <c r="O21" s="17" t="str">
        <f t="shared" si="7"/>
        <v/>
      </c>
      <c r="P21" s="17" t="str">
        <f t="shared" si="8"/>
        <v/>
      </c>
      <c r="Q21" s="16" t="str">
        <f t="shared" si="9"/>
        <v/>
      </c>
      <c r="R21" s="18" t="str">
        <f t="shared" si="10"/>
        <v/>
      </c>
      <c r="S21" s="19" t="str">
        <f t="shared" si="11"/>
        <v/>
      </c>
      <c r="T21" s="2" t="str">
        <f t="shared" si="12"/>
        <v/>
      </c>
      <c r="U21" s="2" t="str">
        <f t="shared" si="13"/>
        <v/>
      </c>
      <c r="V21" s="2" t="str">
        <f t="shared" si="14"/>
        <v/>
      </c>
    </row>
    <row r="22" spans="1:22">
      <c r="B22" s="3" t="s">
        <v>13</v>
      </c>
      <c r="C22" s="2">
        <v>20</v>
      </c>
      <c r="D22" s="11"/>
      <c r="E22" s="11"/>
      <c r="F22" s="22"/>
      <c r="G22" s="21"/>
      <c r="H22" s="16" t="str">
        <f t="shared" si="0"/>
        <v/>
      </c>
      <c r="I22" s="16" t="str">
        <f t="shared" si="1"/>
        <v/>
      </c>
      <c r="J22" s="17" t="str">
        <f t="shared" si="4"/>
        <v/>
      </c>
      <c r="K22" s="16" t="str">
        <f t="shared" si="5"/>
        <v/>
      </c>
      <c r="L22" s="16" t="str">
        <f t="shared" si="6"/>
        <v/>
      </c>
      <c r="M22" s="17" t="str">
        <f t="shared" si="15"/>
        <v/>
      </c>
      <c r="N22" s="17" t="str">
        <f t="shared" si="16"/>
        <v/>
      </c>
      <c r="O22" s="17" t="str">
        <f t="shared" si="7"/>
        <v/>
      </c>
      <c r="P22" s="17" t="str">
        <f t="shared" si="8"/>
        <v/>
      </c>
      <c r="Q22" s="16" t="str">
        <f t="shared" si="9"/>
        <v/>
      </c>
      <c r="R22" s="18" t="str">
        <f t="shared" si="10"/>
        <v/>
      </c>
      <c r="S22" s="19" t="str">
        <f t="shared" si="11"/>
        <v/>
      </c>
      <c r="T22" s="2" t="str">
        <f t="shared" si="12"/>
        <v/>
      </c>
      <c r="U22" s="2" t="str">
        <f t="shared" si="13"/>
        <v/>
      </c>
      <c r="V22" s="2" t="str">
        <f t="shared" si="14"/>
        <v/>
      </c>
    </row>
    <row r="23" spans="1:22">
      <c r="B23" s="3" t="s">
        <v>14</v>
      </c>
      <c r="C23" s="2">
        <v>21</v>
      </c>
      <c r="D23" s="11"/>
      <c r="E23" s="11"/>
      <c r="F23" s="22"/>
      <c r="G23" s="21"/>
      <c r="H23" s="16" t="str">
        <f t="shared" si="0"/>
        <v/>
      </c>
      <c r="I23" s="16" t="str">
        <f t="shared" si="1"/>
        <v/>
      </c>
      <c r="J23" s="17" t="str">
        <f t="shared" si="4"/>
        <v/>
      </c>
      <c r="K23" s="16" t="str">
        <f t="shared" si="5"/>
        <v/>
      </c>
      <c r="L23" s="16" t="str">
        <f t="shared" si="6"/>
        <v/>
      </c>
      <c r="M23" s="17" t="str">
        <f t="shared" si="15"/>
        <v/>
      </c>
      <c r="N23" s="17" t="str">
        <f t="shared" si="16"/>
        <v/>
      </c>
      <c r="O23" s="17" t="str">
        <f t="shared" si="7"/>
        <v/>
      </c>
      <c r="P23" s="17" t="str">
        <f t="shared" si="8"/>
        <v/>
      </c>
      <c r="Q23" s="16" t="str">
        <f t="shared" si="9"/>
        <v/>
      </c>
      <c r="R23" s="18" t="str">
        <f t="shared" si="10"/>
        <v/>
      </c>
      <c r="S23" s="19" t="str">
        <f t="shared" si="11"/>
        <v/>
      </c>
      <c r="T23" s="2" t="str">
        <f t="shared" si="12"/>
        <v/>
      </c>
      <c r="U23" s="2" t="str">
        <f t="shared" si="13"/>
        <v/>
      </c>
      <c r="V23" s="2" t="str">
        <f t="shared" si="14"/>
        <v/>
      </c>
    </row>
    <row r="24" spans="1:22">
      <c r="B24" s="3" t="s">
        <v>15</v>
      </c>
      <c r="C24" s="2">
        <v>22</v>
      </c>
      <c r="D24" s="11"/>
      <c r="E24" s="11"/>
      <c r="F24" s="22"/>
      <c r="G24" s="21"/>
      <c r="H24" s="16" t="str">
        <f t="shared" si="0"/>
        <v/>
      </c>
      <c r="I24" s="16" t="str">
        <f t="shared" si="1"/>
        <v/>
      </c>
      <c r="J24" s="17" t="str">
        <f t="shared" si="4"/>
        <v/>
      </c>
      <c r="K24" s="16" t="str">
        <f t="shared" si="5"/>
        <v/>
      </c>
      <c r="L24" s="16" t="str">
        <f t="shared" si="6"/>
        <v/>
      </c>
      <c r="M24" s="17" t="str">
        <f t="shared" si="15"/>
        <v/>
      </c>
      <c r="N24" s="17" t="str">
        <f t="shared" si="16"/>
        <v/>
      </c>
      <c r="O24" s="17" t="str">
        <f t="shared" si="7"/>
        <v/>
      </c>
      <c r="P24" s="17" t="str">
        <f t="shared" si="8"/>
        <v/>
      </c>
      <c r="Q24" s="16" t="str">
        <f t="shared" si="9"/>
        <v/>
      </c>
      <c r="R24" s="18" t="str">
        <f t="shared" si="10"/>
        <v/>
      </c>
      <c r="S24" s="19" t="str">
        <f t="shared" si="11"/>
        <v/>
      </c>
      <c r="T24" s="2" t="str">
        <f t="shared" si="12"/>
        <v/>
      </c>
      <c r="U24" s="2" t="str">
        <f t="shared" si="13"/>
        <v/>
      </c>
      <c r="V24" s="2" t="str">
        <f t="shared" si="14"/>
        <v/>
      </c>
    </row>
    <row r="25" spans="1:22">
      <c r="B25" s="3" t="s">
        <v>7</v>
      </c>
      <c r="C25" s="2">
        <v>23</v>
      </c>
      <c r="D25" s="11"/>
      <c r="E25" s="11"/>
      <c r="F25" s="22"/>
      <c r="G25" s="21"/>
      <c r="H25" s="16" t="str">
        <f t="shared" si="0"/>
        <v/>
      </c>
      <c r="I25" s="16" t="str">
        <f t="shared" si="1"/>
        <v/>
      </c>
      <c r="J25" s="17" t="str">
        <f t="shared" si="4"/>
        <v/>
      </c>
      <c r="K25" s="16" t="str">
        <f t="shared" si="5"/>
        <v/>
      </c>
      <c r="L25" s="16" t="str">
        <f t="shared" si="6"/>
        <v/>
      </c>
      <c r="M25" s="17" t="str">
        <f t="shared" si="15"/>
        <v/>
      </c>
      <c r="N25" s="17" t="str">
        <f t="shared" si="16"/>
        <v/>
      </c>
      <c r="O25" s="17" t="str">
        <f t="shared" si="7"/>
        <v/>
      </c>
      <c r="P25" s="17" t="str">
        <f t="shared" si="8"/>
        <v/>
      </c>
      <c r="Q25" s="16" t="str">
        <f t="shared" si="9"/>
        <v/>
      </c>
      <c r="R25" s="18" t="str">
        <f t="shared" si="10"/>
        <v/>
      </c>
      <c r="S25" s="19" t="str">
        <f t="shared" si="11"/>
        <v/>
      </c>
      <c r="T25" s="2" t="str">
        <f t="shared" si="12"/>
        <v/>
      </c>
      <c r="U25" s="2" t="str">
        <f t="shared" si="13"/>
        <v/>
      </c>
      <c r="V25" s="2" t="str">
        <f t="shared" si="14"/>
        <v/>
      </c>
    </row>
    <row r="26" spans="1:22">
      <c r="B26" s="3" t="s">
        <v>8</v>
      </c>
      <c r="C26" s="2">
        <v>24</v>
      </c>
      <c r="D26" s="11"/>
      <c r="E26" s="11"/>
      <c r="F26" s="22"/>
      <c r="G26" s="21"/>
      <c r="H26" s="16" t="str">
        <f t="shared" si="0"/>
        <v/>
      </c>
      <c r="I26" s="16" t="str">
        <f t="shared" si="1"/>
        <v/>
      </c>
      <c r="J26" s="17" t="str">
        <f t="shared" si="4"/>
        <v/>
      </c>
      <c r="K26" s="16" t="str">
        <f t="shared" si="5"/>
        <v/>
      </c>
      <c r="L26" s="16" t="str">
        <f t="shared" si="6"/>
        <v/>
      </c>
      <c r="M26" s="17" t="str">
        <f t="shared" si="15"/>
        <v/>
      </c>
      <c r="N26" s="17" t="str">
        <f t="shared" si="16"/>
        <v/>
      </c>
      <c r="O26" s="17" t="str">
        <f t="shared" si="7"/>
        <v/>
      </c>
      <c r="P26" s="17" t="str">
        <f t="shared" si="8"/>
        <v/>
      </c>
      <c r="Q26" s="16" t="str">
        <f t="shared" si="9"/>
        <v/>
      </c>
      <c r="R26" s="18" t="str">
        <f t="shared" si="10"/>
        <v/>
      </c>
      <c r="S26" s="19" t="str">
        <f t="shared" si="11"/>
        <v/>
      </c>
      <c r="T26" s="2" t="str">
        <f t="shared" si="12"/>
        <v/>
      </c>
      <c r="U26" s="2" t="str">
        <f t="shared" si="13"/>
        <v/>
      </c>
      <c r="V26" s="2" t="str">
        <f t="shared" si="14"/>
        <v/>
      </c>
    </row>
    <row r="27" spans="1:22">
      <c r="A27" t="s">
        <v>73</v>
      </c>
      <c r="B27" s="3" t="s">
        <v>10</v>
      </c>
      <c r="C27" s="2">
        <v>25</v>
      </c>
      <c r="D27" s="11"/>
      <c r="E27" s="11"/>
      <c r="F27" s="22"/>
      <c r="G27" s="21"/>
      <c r="H27" s="16" t="str">
        <f t="shared" si="0"/>
        <v/>
      </c>
      <c r="I27" s="16" t="str">
        <f t="shared" si="1"/>
        <v/>
      </c>
      <c r="J27" s="17" t="str">
        <f t="shared" si="4"/>
        <v/>
      </c>
      <c r="K27" s="16" t="str">
        <f t="shared" si="5"/>
        <v/>
      </c>
      <c r="L27" s="16" t="str">
        <f t="shared" si="6"/>
        <v/>
      </c>
      <c r="M27" s="17" t="str">
        <f t="shared" si="15"/>
        <v/>
      </c>
      <c r="N27" s="17" t="str">
        <f t="shared" si="16"/>
        <v/>
      </c>
      <c r="O27" s="17" t="str">
        <f t="shared" si="7"/>
        <v/>
      </c>
      <c r="P27" s="17" t="str">
        <f t="shared" si="8"/>
        <v/>
      </c>
      <c r="Q27" s="16" t="str">
        <f t="shared" si="9"/>
        <v/>
      </c>
      <c r="R27" s="18" t="str">
        <f t="shared" si="10"/>
        <v/>
      </c>
      <c r="S27" s="19" t="str">
        <f t="shared" si="11"/>
        <v/>
      </c>
      <c r="T27" s="2" t="str">
        <f t="shared" si="12"/>
        <v/>
      </c>
      <c r="U27" s="2" t="str">
        <f t="shared" si="13"/>
        <v/>
      </c>
      <c r="V27" s="2" t="str">
        <f t="shared" si="14"/>
        <v/>
      </c>
    </row>
    <row r="28" spans="1:22">
      <c r="B28" s="3" t="s">
        <v>12</v>
      </c>
      <c r="C28" s="2">
        <v>26</v>
      </c>
      <c r="D28" s="11"/>
      <c r="E28" s="11"/>
      <c r="F28" s="22"/>
      <c r="G28" s="21"/>
      <c r="H28" s="16" t="str">
        <f t="shared" si="0"/>
        <v/>
      </c>
      <c r="I28" s="16" t="str">
        <f t="shared" si="1"/>
        <v/>
      </c>
      <c r="J28" s="17" t="str">
        <f t="shared" si="4"/>
        <v/>
      </c>
      <c r="K28" s="16" t="str">
        <f t="shared" si="5"/>
        <v/>
      </c>
      <c r="L28" s="16" t="str">
        <f t="shared" si="6"/>
        <v/>
      </c>
      <c r="M28" s="17" t="str">
        <f t="shared" si="15"/>
        <v/>
      </c>
      <c r="N28" s="17" t="str">
        <f t="shared" si="16"/>
        <v/>
      </c>
      <c r="O28" s="17" t="str">
        <f t="shared" si="7"/>
        <v/>
      </c>
      <c r="P28" s="17" t="str">
        <f t="shared" si="8"/>
        <v/>
      </c>
      <c r="Q28" s="16" t="str">
        <f t="shared" si="9"/>
        <v/>
      </c>
      <c r="R28" s="18" t="str">
        <f t="shared" si="10"/>
        <v/>
      </c>
      <c r="S28" s="19" t="str">
        <f t="shared" si="11"/>
        <v/>
      </c>
      <c r="T28" s="2" t="str">
        <f t="shared" si="12"/>
        <v/>
      </c>
      <c r="U28" s="2" t="str">
        <f t="shared" si="13"/>
        <v/>
      </c>
      <c r="V28" s="2" t="str">
        <f t="shared" si="14"/>
        <v/>
      </c>
    </row>
    <row r="29" spans="1:22">
      <c r="B29" s="3" t="s">
        <v>13</v>
      </c>
      <c r="C29" s="2">
        <v>27</v>
      </c>
      <c r="D29" s="11"/>
      <c r="E29" s="11"/>
      <c r="F29" s="22"/>
      <c r="G29" s="21"/>
      <c r="H29" s="16" t="str">
        <f t="shared" si="0"/>
        <v/>
      </c>
      <c r="I29" s="16" t="str">
        <f t="shared" si="1"/>
        <v/>
      </c>
      <c r="J29" s="17" t="str">
        <f t="shared" si="4"/>
        <v/>
      </c>
      <c r="K29" s="16" t="str">
        <f t="shared" si="5"/>
        <v/>
      </c>
      <c r="L29" s="16" t="str">
        <f t="shared" si="6"/>
        <v/>
      </c>
      <c r="M29" s="17" t="str">
        <f t="shared" si="15"/>
        <v/>
      </c>
      <c r="N29" s="17" t="str">
        <f t="shared" si="16"/>
        <v/>
      </c>
      <c r="O29" s="17" t="str">
        <f t="shared" si="7"/>
        <v/>
      </c>
      <c r="P29" s="17" t="str">
        <f t="shared" si="8"/>
        <v/>
      </c>
      <c r="Q29" s="16" t="str">
        <f t="shared" si="9"/>
        <v/>
      </c>
      <c r="R29" s="18" t="str">
        <f t="shared" si="10"/>
        <v/>
      </c>
      <c r="S29" s="19" t="str">
        <f t="shared" si="11"/>
        <v/>
      </c>
      <c r="T29" s="2" t="str">
        <f t="shared" si="12"/>
        <v/>
      </c>
      <c r="U29" s="2" t="str">
        <f t="shared" si="13"/>
        <v/>
      </c>
      <c r="V29" s="2" t="str">
        <f t="shared" si="14"/>
        <v/>
      </c>
    </row>
    <row r="30" spans="1:22">
      <c r="B30" s="3" t="s">
        <v>14</v>
      </c>
      <c r="C30" s="2">
        <v>28</v>
      </c>
      <c r="D30" s="11"/>
      <c r="E30" s="11"/>
      <c r="F30" s="22"/>
      <c r="G30" s="21"/>
      <c r="H30" s="16" t="str">
        <f t="shared" si="0"/>
        <v/>
      </c>
      <c r="I30" s="16" t="str">
        <f t="shared" si="1"/>
        <v/>
      </c>
      <c r="J30" s="17" t="str">
        <f t="shared" si="4"/>
        <v/>
      </c>
      <c r="K30" s="16" t="str">
        <f t="shared" si="5"/>
        <v/>
      </c>
      <c r="L30" s="16" t="str">
        <f t="shared" si="6"/>
        <v/>
      </c>
      <c r="M30" s="17" t="str">
        <f t="shared" si="15"/>
        <v/>
      </c>
      <c r="N30" s="17" t="str">
        <f t="shared" si="16"/>
        <v/>
      </c>
      <c r="O30" s="17" t="str">
        <f t="shared" si="7"/>
        <v/>
      </c>
      <c r="P30" s="17" t="str">
        <f t="shared" si="8"/>
        <v/>
      </c>
      <c r="Q30" s="16" t="str">
        <f t="shared" si="9"/>
        <v/>
      </c>
      <c r="R30" s="18" t="str">
        <f t="shared" si="10"/>
        <v/>
      </c>
      <c r="S30" s="19" t="str">
        <f t="shared" si="11"/>
        <v/>
      </c>
      <c r="T30" s="2" t="str">
        <f t="shared" si="12"/>
        <v/>
      </c>
      <c r="U30" s="2" t="str">
        <f t="shared" si="13"/>
        <v/>
      </c>
      <c r="V30" s="2" t="str">
        <f t="shared" si="14"/>
        <v/>
      </c>
    </row>
    <row r="31" spans="1:22">
      <c r="B31" s="3" t="s">
        <v>15</v>
      </c>
      <c r="C31" s="2">
        <v>29</v>
      </c>
      <c r="D31" s="11"/>
      <c r="E31" s="11"/>
      <c r="F31" s="22"/>
      <c r="G31" s="21"/>
      <c r="H31" s="16" t="str">
        <f t="shared" si="0"/>
        <v/>
      </c>
      <c r="I31" s="16" t="str">
        <f t="shared" si="1"/>
        <v/>
      </c>
      <c r="J31" s="17" t="str">
        <f t="shared" si="4"/>
        <v/>
      </c>
      <c r="K31" s="16" t="str">
        <f t="shared" si="5"/>
        <v/>
      </c>
      <c r="L31" s="16" t="str">
        <f t="shared" si="6"/>
        <v/>
      </c>
      <c r="M31" s="17" t="str">
        <f t="shared" si="15"/>
        <v/>
      </c>
      <c r="N31" s="17" t="str">
        <f t="shared" si="16"/>
        <v/>
      </c>
      <c r="O31" s="17" t="str">
        <f t="shared" si="7"/>
        <v/>
      </c>
      <c r="P31" s="17" t="str">
        <f t="shared" si="8"/>
        <v/>
      </c>
      <c r="Q31" s="16" t="str">
        <f t="shared" si="9"/>
        <v/>
      </c>
      <c r="R31" s="18" t="str">
        <f t="shared" si="10"/>
        <v/>
      </c>
      <c r="S31" s="19" t="str">
        <f t="shared" si="11"/>
        <v/>
      </c>
      <c r="T31" s="2" t="str">
        <f t="shared" si="12"/>
        <v/>
      </c>
      <c r="U31" s="2" t="str">
        <f t="shared" si="13"/>
        <v/>
      </c>
      <c r="V31" s="2" t="str">
        <f t="shared" si="14"/>
        <v/>
      </c>
    </row>
    <row r="32" spans="1:22">
      <c r="B32" s="3" t="s">
        <v>7</v>
      </c>
      <c r="C32" s="2">
        <v>30</v>
      </c>
      <c r="D32" s="11"/>
      <c r="E32" s="11"/>
      <c r="F32" s="22"/>
      <c r="G32" s="21"/>
      <c r="H32" s="16" t="str">
        <f t="shared" si="0"/>
        <v/>
      </c>
      <c r="I32" s="16" t="str">
        <f t="shared" si="1"/>
        <v/>
      </c>
      <c r="J32" s="17" t="str">
        <f t="shared" si="4"/>
        <v/>
      </c>
      <c r="K32" s="16" t="str">
        <f t="shared" si="5"/>
        <v/>
      </c>
      <c r="L32" s="16" t="str">
        <f t="shared" si="6"/>
        <v/>
      </c>
      <c r="M32" s="17" t="str">
        <f t="shared" si="15"/>
        <v/>
      </c>
      <c r="N32" s="17" t="str">
        <f t="shared" si="16"/>
        <v/>
      </c>
      <c r="O32" s="17" t="str">
        <f t="shared" si="7"/>
        <v/>
      </c>
      <c r="P32" s="17" t="str">
        <f t="shared" si="8"/>
        <v/>
      </c>
      <c r="Q32" s="16" t="str">
        <f t="shared" si="9"/>
        <v/>
      </c>
      <c r="R32" s="18" t="str">
        <f t="shared" si="10"/>
        <v/>
      </c>
      <c r="S32" s="19" t="str">
        <f t="shared" si="11"/>
        <v/>
      </c>
      <c r="T32" s="2" t="str">
        <f t="shared" si="12"/>
        <v/>
      </c>
      <c r="U32" s="2" t="str">
        <f t="shared" si="13"/>
        <v/>
      </c>
      <c r="V32" s="2" t="str">
        <f t="shared" si="14"/>
        <v/>
      </c>
    </row>
    <row r="33" spans="1:22">
      <c r="B33" s="3" t="s">
        <v>8</v>
      </c>
      <c r="C33" s="2">
        <v>31</v>
      </c>
      <c r="D33" s="11"/>
      <c r="E33" s="11"/>
      <c r="F33" s="22"/>
      <c r="G33" s="21"/>
      <c r="H33" s="16" t="str">
        <f t="shared" si="0"/>
        <v/>
      </c>
      <c r="I33" s="16" t="str">
        <f t="shared" si="1"/>
        <v/>
      </c>
      <c r="J33" s="17" t="str">
        <f t="shared" si="4"/>
        <v/>
      </c>
      <c r="K33" s="16" t="str">
        <f t="shared" si="5"/>
        <v/>
      </c>
      <c r="L33" s="16" t="str">
        <f t="shared" si="6"/>
        <v/>
      </c>
      <c r="M33" s="17" t="str">
        <f t="shared" si="15"/>
        <v/>
      </c>
      <c r="N33" s="17" t="str">
        <f t="shared" si="16"/>
        <v/>
      </c>
      <c r="O33" s="17" t="str">
        <f t="shared" si="7"/>
        <v/>
      </c>
      <c r="P33" s="17" t="str">
        <f t="shared" si="8"/>
        <v/>
      </c>
      <c r="Q33" s="16" t="str">
        <f t="shared" si="9"/>
        <v/>
      </c>
      <c r="R33" s="18" t="str">
        <f t="shared" si="10"/>
        <v/>
      </c>
      <c r="S33" s="19" t="str">
        <f t="shared" si="11"/>
        <v/>
      </c>
      <c r="T33" s="2" t="str">
        <f t="shared" si="12"/>
        <v/>
      </c>
      <c r="U33" s="2" t="str">
        <f t="shared" si="13"/>
        <v/>
      </c>
      <c r="V33" s="2" t="str">
        <f t="shared" si="14"/>
        <v/>
      </c>
    </row>
    <row r="34" spans="1:22" ht="8.2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14"/>
      <c r="L34" s="14"/>
      <c r="M34" s="5"/>
      <c r="N34" s="7"/>
      <c r="O34" s="7"/>
      <c r="P34" s="5"/>
      <c r="Q34" s="7" t="str">
        <f t="shared" ref="Q34" si="17">IF(OR(E34="Matin",E34="Nuit",E34="Journée",E34="Après-midi",E34="Maladie",E34="Accident travail"),450,"")</f>
        <v/>
      </c>
      <c r="R34" s="7"/>
      <c r="S34" s="5"/>
      <c r="T34" s="5"/>
    </row>
    <row r="35" spans="1:22" ht="15.75" thickBot="1">
      <c r="A35" s="128" t="s">
        <v>27</v>
      </c>
      <c r="B35" s="125"/>
      <c r="C35" s="125"/>
      <c r="D35" s="126"/>
      <c r="E35" s="106">
        <f>SUM(Q3:Q33)</f>
        <v>0</v>
      </c>
      <c r="F35" s="127" t="s">
        <v>54</v>
      </c>
      <c r="G35" s="106">
        <f>E35+Juin!G35</f>
        <v>0.625</v>
      </c>
      <c r="H35" s="180" t="s">
        <v>74</v>
      </c>
      <c r="I35" s="181"/>
      <c r="J35" s="106">
        <f>Données!C2-G35</f>
        <v>66.333333333333329</v>
      </c>
      <c r="K35" s="2"/>
      <c r="L35" s="4"/>
      <c r="M35" s="4"/>
      <c r="N35" s="4"/>
      <c r="O35" s="4"/>
      <c r="P35" s="4"/>
      <c r="Q35" s="10"/>
      <c r="R35" s="10"/>
    </row>
    <row r="36" spans="1:22" ht="8.25" customHeight="1" thickBot="1">
      <c r="A36" s="5"/>
      <c r="B36" s="5"/>
      <c r="C36" s="5"/>
      <c r="D36" s="5"/>
      <c r="E36" s="24"/>
      <c r="F36" s="5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5"/>
      <c r="T36" s="5"/>
    </row>
    <row r="37" spans="1:22" ht="15.75" thickBot="1">
      <c r="A37" s="182" t="s">
        <v>39</v>
      </c>
      <c r="B37" s="183"/>
      <c r="C37" s="183"/>
      <c r="D37" s="183"/>
      <c r="E37" s="38">
        <f>SUM(H3:H33)</f>
        <v>0</v>
      </c>
      <c r="F37" s="27" t="s">
        <v>54</v>
      </c>
      <c r="G37" s="40">
        <f>Juin!G37+E37</f>
        <v>1.3888888888888888E-2</v>
      </c>
      <c r="H37" s="29"/>
    </row>
    <row r="38" spans="1:22" ht="15.75" thickBot="1">
      <c r="A38" s="182" t="s">
        <v>40</v>
      </c>
      <c r="B38" s="182"/>
      <c r="C38" s="182"/>
      <c r="D38" s="183"/>
      <c r="E38" s="38">
        <f>SUM(I3:I33)</f>
        <v>0</v>
      </c>
      <c r="F38" s="27" t="s">
        <v>54</v>
      </c>
      <c r="G38" s="40">
        <f>E38+Juin!G38</f>
        <v>0</v>
      </c>
      <c r="H38" s="30" t="s">
        <v>28</v>
      </c>
      <c r="I38" s="36">
        <f>(Juin!I38+E37)-E38</f>
        <v>1.3888888888888888</v>
      </c>
    </row>
    <row r="39" spans="1:22" ht="15.75" thickBot="1">
      <c r="A39" s="182" t="s">
        <v>47</v>
      </c>
      <c r="B39" s="183"/>
      <c r="C39" s="183"/>
      <c r="D39" s="183"/>
      <c r="E39" s="38">
        <f>SUM(K3:K33)</f>
        <v>0</v>
      </c>
      <c r="F39" s="27" t="s">
        <v>54</v>
      </c>
      <c r="G39" s="40">
        <f>Juin!G39+E39</f>
        <v>4.1666666666666664E-2</v>
      </c>
      <c r="H39" s="30"/>
    </row>
    <row r="40" spans="1:22" ht="15.75" thickBot="1">
      <c r="A40" s="176" t="s">
        <v>44</v>
      </c>
      <c r="B40" s="176"/>
      <c r="C40" s="176"/>
      <c r="D40" s="176"/>
      <c r="E40" s="38">
        <f>SUM(L3:L33)</f>
        <v>0</v>
      </c>
      <c r="F40" s="27" t="s">
        <v>54</v>
      </c>
      <c r="G40" s="40">
        <f>E40+Juin!G40</f>
        <v>0</v>
      </c>
      <c r="H40" s="30" t="s">
        <v>28</v>
      </c>
      <c r="I40" s="36">
        <f>Juin!I40+(E39-E40)</f>
        <v>1.6666666666666665</v>
      </c>
    </row>
    <row r="41" spans="1:22" ht="15.75" thickBot="1">
      <c r="A41" s="176" t="s">
        <v>41</v>
      </c>
      <c r="B41" s="176"/>
      <c r="C41" s="176"/>
      <c r="D41" s="176"/>
      <c r="E41" s="39">
        <f>SUM(M3:M33)</f>
        <v>0</v>
      </c>
      <c r="F41" s="27" t="s">
        <v>54</v>
      </c>
      <c r="G41" s="41">
        <f>E41+Juin!G41</f>
        <v>0</v>
      </c>
      <c r="H41" s="30" t="s">
        <v>28</v>
      </c>
      <c r="I41" s="37">
        <f>Données!C8-G41</f>
        <v>25</v>
      </c>
    </row>
    <row r="42" spans="1:22" ht="15.75" thickBot="1">
      <c r="A42" s="176" t="s">
        <v>42</v>
      </c>
      <c r="B42" s="176"/>
      <c r="C42" s="176"/>
      <c r="D42" s="176"/>
      <c r="E42" s="39">
        <f>SUM(N3:N33)</f>
        <v>0</v>
      </c>
      <c r="F42" s="27" t="s">
        <v>54</v>
      </c>
      <c r="G42" s="41">
        <f>E42+Juin!G42</f>
        <v>0</v>
      </c>
      <c r="H42" s="30" t="s">
        <v>28</v>
      </c>
      <c r="I42" s="37">
        <f>Données!C12-G42</f>
        <v>3</v>
      </c>
    </row>
    <row r="43" spans="1:22" ht="15.75" thickBot="1">
      <c r="A43" s="176" t="s">
        <v>43</v>
      </c>
      <c r="B43" s="176"/>
      <c r="C43" s="176"/>
      <c r="D43" s="176"/>
      <c r="E43" s="39">
        <f>SUM(R3:R33)</f>
        <v>0</v>
      </c>
      <c r="F43" s="27" t="s">
        <v>54</v>
      </c>
      <c r="G43" s="41">
        <f>E43+Juin!G43</f>
        <v>0</v>
      </c>
      <c r="H43" s="30" t="s">
        <v>28</v>
      </c>
      <c r="I43" s="37">
        <f>Données!C10-G43</f>
        <v>2</v>
      </c>
    </row>
    <row r="44" spans="1:22" ht="15.75" thickBot="1">
      <c r="A44" s="26" t="s">
        <v>50</v>
      </c>
      <c r="B44" s="26"/>
      <c r="C44" s="26"/>
      <c r="D44" s="26"/>
      <c r="E44" s="39">
        <f>SUM(J3:J33)</f>
        <v>0</v>
      </c>
      <c r="F44" s="27" t="s">
        <v>54</v>
      </c>
      <c r="G44" s="41">
        <f>E44+Juin!G44</f>
        <v>0</v>
      </c>
      <c r="H44" s="192" t="s">
        <v>124</v>
      </c>
      <c r="I44" s="193"/>
      <c r="J44" s="194"/>
      <c r="K44" s="35">
        <f>SUM(V3:V33)</f>
        <v>0</v>
      </c>
      <c r="L44" s="124" t="s">
        <v>54</v>
      </c>
      <c r="M44" s="35">
        <f>K44+Juin!M44</f>
        <v>0</v>
      </c>
    </row>
    <row r="45" spans="1:22" ht="15.75" thickBot="1">
      <c r="A45" s="26" t="s">
        <v>51</v>
      </c>
      <c r="B45" s="26"/>
      <c r="C45" s="26"/>
      <c r="D45" s="26"/>
      <c r="E45" s="39">
        <f>SUM(O3:O33)</f>
        <v>0</v>
      </c>
      <c r="F45" s="27" t="s">
        <v>54</v>
      </c>
      <c r="G45" s="41">
        <f>E45+Juin!G45</f>
        <v>0</v>
      </c>
      <c r="H45" s="2"/>
    </row>
    <row r="46" spans="1:22" ht="15.75" thickBot="1">
      <c r="A46" s="26" t="s">
        <v>52</v>
      </c>
      <c r="B46" s="26"/>
      <c r="C46" s="26"/>
      <c r="D46" s="26"/>
      <c r="E46" s="39">
        <f>SUM(P3:P33)</f>
        <v>0</v>
      </c>
      <c r="F46" s="27" t="s">
        <v>54</v>
      </c>
      <c r="G46" s="41">
        <f>E46+Juin!G46</f>
        <v>0</v>
      </c>
      <c r="H46" s="2"/>
    </row>
    <row r="47" spans="1:22" ht="15.75" thickBot="1">
      <c r="A47" s="26" t="s">
        <v>53</v>
      </c>
      <c r="B47" s="26"/>
      <c r="C47" s="26"/>
      <c r="D47" s="26"/>
      <c r="E47" s="39">
        <f>SUM(S3:S33)</f>
        <v>0</v>
      </c>
      <c r="F47" s="27" t="s">
        <v>54</v>
      </c>
      <c r="G47" s="41">
        <f>E47+Juin!G47</f>
        <v>0</v>
      </c>
      <c r="H47" s="2"/>
    </row>
    <row r="48" spans="1:22" ht="15.75" thickBot="1">
      <c r="A48" s="184" t="s">
        <v>68</v>
      </c>
      <c r="B48" s="184"/>
      <c r="C48" s="184"/>
      <c r="D48" s="184"/>
      <c r="E48" s="38">
        <f>SUM(G3:G33)</f>
        <v>0</v>
      </c>
      <c r="F48" s="28" t="s">
        <v>54</v>
      </c>
      <c r="G48" s="40">
        <f>E48+Juin!G48</f>
        <v>0</v>
      </c>
      <c r="H48" s="2"/>
      <c r="I48" s="12"/>
    </row>
    <row r="49" spans="1:8" ht="15.75" thickBot="1">
      <c r="A49" s="184" t="s">
        <v>69</v>
      </c>
      <c r="B49" s="184"/>
      <c r="C49" s="184"/>
      <c r="D49" s="184"/>
      <c r="E49" s="38">
        <f>SUM(F3:F33)</f>
        <v>0</v>
      </c>
      <c r="F49" s="28" t="s">
        <v>54</v>
      </c>
      <c r="G49" s="40">
        <f>E49+Juin!G49</f>
        <v>0</v>
      </c>
      <c r="H49" s="2"/>
    </row>
    <row r="50" spans="1:8" ht="15.75" thickBot="1">
      <c r="A50" s="184" t="s">
        <v>76</v>
      </c>
      <c r="B50" s="184"/>
      <c r="C50" s="184"/>
      <c r="D50" s="184"/>
      <c r="E50" s="42">
        <f>SUM(T4:T33)</f>
        <v>0</v>
      </c>
      <c r="F50" s="28" t="s">
        <v>54</v>
      </c>
      <c r="G50" s="43">
        <f>E50+Juin!G50</f>
        <v>0</v>
      </c>
    </row>
    <row r="51" spans="1:8" ht="15.75" thickBot="1">
      <c r="A51" s="191" t="s">
        <v>101</v>
      </c>
      <c r="B51" s="191"/>
      <c r="C51" s="191"/>
      <c r="D51" s="191"/>
      <c r="E51" s="33">
        <f>SUM(U3:U33)</f>
        <v>0</v>
      </c>
      <c r="F51" s="48" t="s">
        <v>54</v>
      </c>
      <c r="G51" s="35">
        <f>E51+Juin!G51</f>
        <v>2</v>
      </c>
    </row>
    <row r="52" spans="1:8" ht="15.75" thickBot="1">
      <c r="A52" s="175" t="s">
        <v>104</v>
      </c>
      <c r="B52" s="175"/>
      <c r="C52" s="175"/>
      <c r="D52" s="175"/>
      <c r="E52" s="33">
        <f>Données!C14*((E51-(E45+E46))+K44)</f>
        <v>0</v>
      </c>
      <c r="F52" s="48" t="s">
        <v>54</v>
      </c>
      <c r="G52" s="35">
        <f>E52+Juin!G52</f>
        <v>100</v>
      </c>
    </row>
    <row r="53" spans="1:8" ht="15.75" thickBot="1">
      <c r="A53" s="49" t="s">
        <v>105</v>
      </c>
      <c r="B53" s="49"/>
      <c r="C53" s="49"/>
      <c r="D53" s="49"/>
      <c r="E53" s="33">
        <f>((Données!C16/100)*E52)</f>
        <v>0</v>
      </c>
      <c r="F53" s="48" t="s">
        <v>54</v>
      </c>
      <c r="G53" s="35">
        <f>E53+Juin!G53</f>
        <v>6.5</v>
      </c>
    </row>
    <row r="54" spans="1:8" ht="15.75" thickBot="1">
      <c r="A54" s="179" t="s">
        <v>109</v>
      </c>
      <c r="B54" s="179"/>
      <c r="C54" s="179"/>
      <c r="D54" s="179"/>
      <c r="E54" s="50" t="e">
        <f>IF(Données!#REF!&lt;&gt;"",(Données!#REF!*E53),(Données!#REF!*E53))</f>
        <v>#REF!</v>
      </c>
      <c r="F54" s="48" t="s">
        <v>54</v>
      </c>
      <c r="G54" s="51" t="e">
        <f>E54+Juin!G54</f>
        <v>#REF!</v>
      </c>
    </row>
  </sheetData>
  <sheetProtection password="DCEF" sheet="1" objects="1" scenarios="1"/>
  <mergeCells count="15">
    <mergeCell ref="H35:I35"/>
    <mergeCell ref="A51:D51"/>
    <mergeCell ref="A52:D52"/>
    <mergeCell ref="A54:D54"/>
    <mergeCell ref="A50:D50"/>
    <mergeCell ref="A49:D49"/>
    <mergeCell ref="A42:D42"/>
    <mergeCell ref="A43:D43"/>
    <mergeCell ref="A48:D48"/>
    <mergeCell ref="A41:D41"/>
    <mergeCell ref="A37:D37"/>
    <mergeCell ref="A38:D38"/>
    <mergeCell ref="A39:D39"/>
    <mergeCell ref="A40:D40"/>
    <mergeCell ref="H44:J44"/>
  </mergeCells>
  <conditionalFormatting sqref="Q3:Q33">
    <cfRule type="expression" dxfId="23" priority="15">
      <formula>"00:00"</formula>
    </cfRule>
  </conditionalFormatting>
  <conditionalFormatting sqref="E3:E33">
    <cfRule type="expression" dxfId="22" priority="1">
      <formula>E3="Formation"</formula>
    </cfRule>
    <cfRule type="expression" dxfId="21" priority="11">
      <formula>OR($E3="Maladie",$E3="Accident Travail")</formula>
    </cfRule>
    <cfRule type="expression" dxfId="20" priority="12">
      <formula>OR($E3="Cp",$E3="Tps Habillage",$E3="Jrs ancien",$E3="Rtt",$E3="Récup",$E3="Récup hrs nuit",$E3="Cp Fraction")</formula>
    </cfRule>
    <cfRule type="expression" dxfId="19" priority="13">
      <formula>($E3="Astreinte")</formula>
    </cfRule>
  </conditionalFormatting>
  <conditionalFormatting sqref="D3:D33">
    <cfRule type="containsText" dxfId="18" priority="10" operator="containsText" text="Astreinte">
      <formula>NOT(ISERROR(SEARCH("Astreinte",D3)))</formula>
    </cfRule>
  </conditionalFormatting>
  <conditionalFormatting sqref="A3:A33">
    <cfRule type="expression" dxfId="17" priority="9">
      <formula>$A3&lt;&gt;""</formula>
    </cfRule>
  </conditionalFormatting>
  <conditionalFormatting sqref="B3:E33">
    <cfRule type="expression" dxfId="16" priority="7">
      <formula>OR($B3="Samedi",$B3="Dimanche")</formula>
    </cfRule>
    <cfRule type="expression" dxfId="15" priority="8">
      <formula>($D3="Férié")</formula>
    </cfRule>
  </conditionalFormatting>
  <conditionalFormatting sqref="D3:E33">
    <cfRule type="expression" dxfId="14" priority="6">
      <formula>($D3="Formation")</formula>
    </cfRule>
  </conditionalFormatting>
  <conditionalFormatting sqref="B3:B33">
    <cfRule type="expression" dxfId="13" priority="5">
      <formula>OR($B3="Lundi",$B3="Mardi",$B3="Mercredi",$B3="Jeudi",$B3="Vendredi")</formula>
    </cfRule>
  </conditionalFormatting>
  <conditionalFormatting sqref="I38 I40:I43">
    <cfRule type="expression" dxfId="12" priority="4">
      <formula>AND(I38&lt;=0)</formula>
    </cfRule>
  </conditionalFormatting>
  <conditionalFormatting sqref="I38 I40:I43">
    <cfRule type="expression" dxfId="11" priority="3">
      <formula>AND(I38&lt;=0)</formula>
    </cfRule>
  </conditionalFormatting>
  <conditionalFormatting sqref="F3:T33">
    <cfRule type="expression" dxfId="10" priority="2">
      <formula>F3&lt;&gt;""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T22"/>
  <sheetViews>
    <sheetView zoomScale="80" zoomScaleNormal="80" workbookViewId="0">
      <pane ySplit="1" topLeftCell="A2" activePane="bottomLeft" state="frozen"/>
      <selection pane="bottomLeft" activeCell="P33" sqref="P33"/>
    </sheetView>
  </sheetViews>
  <sheetFormatPr baseColWidth="10" defaultRowHeight="15"/>
  <cols>
    <col min="1" max="1" width="12.28515625" customWidth="1"/>
    <col min="2" max="3" width="11.5703125" customWidth="1"/>
    <col min="4" max="4" width="9.5703125" customWidth="1"/>
    <col min="5" max="5" width="12" customWidth="1"/>
    <col min="6" max="6" width="10.28515625" customWidth="1"/>
    <col min="7" max="7" width="7.85546875" customWidth="1"/>
    <col min="8" max="9" width="14" customWidth="1"/>
    <col min="10" max="10" width="12.140625" customWidth="1"/>
    <col min="11" max="11" width="9.5703125" customWidth="1"/>
    <col min="12" max="12" width="13.42578125" customWidth="1"/>
    <col min="13" max="13" width="9.28515625" customWidth="1"/>
    <col min="17" max="17" width="13" customWidth="1"/>
    <col min="18" max="18" width="9.140625" customWidth="1"/>
  </cols>
  <sheetData>
    <row r="1" spans="1:20">
      <c r="A1" s="19"/>
      <c r="B1" s="58" t="s">
        <v>2</v>
      </c>
      <c r="C1" s="58" t="s">
        <v>30</v>
      </c>
      <c r="D1" s="58" t="s">
        <v>18</v>
      </c>
      <c r="E1" s="58" t="s">
        <v>45</v>
      </c>
      <c r="F1" s="59" t="s">
        <v>46</v>
      </c>
      <c r="G1" s="59" t="s">
        <v>3</v>
      </c>
      <c r="H1" s="58" t="s">
        <v>4</v>
      </c>
      <c r="I1" s="58" t="s">
        <v>6</v>
      </c>
      <c r="J1" s="58" t="s">
        <v>5</v>
      </c>
      <c r="K1" s="58" t="s">
        <v>75</v>
      </c>
      <c r="L1" s="58" t="s">
        <v>33</v>
      </c>
      <c r="M1" s="58" t="s">
        <v>7</v>
      </c>
      <c r="N1" s="58" t="s">
        <v>29</v>
      </c>
      <c r="O1" s="58" t="s">
        <v>31</v>
      </c>
      <c r="P1" s="58" t="s">
        <v>32</v>
      </c>
      <c r="Q1" s="58" t="s">
        <v>112</v>
      </c>
      <c r="R1" s="58" t="s">
        <v>110</v>
      </c>
      <c r="S1" s="58" t="s">
        <v>111</v>
      </c>
      <c r="T1" s="58" t="s">
        <v>113</v>
      </c>
    </row>
    <row r="2" spans="1:20" ht="8.2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</row>
    <row r="3" spans="1:20" ht="16.5" customHeight="1">
      <c r="A3" s="61" t="s">
        <v>77</v>
      </c>
      <c r="B3" s="62">
        <f>Avril!$E$37</f>
        <v>6.9444444444444441E-3</v>
      </c>
      <c r="C3" s="62">
        <f>Avril!$E$38</f>
        <v>0</v>
      </c>
      <c r="D3" s="63">
        <f>Avril!$E$44</f>
        <v>0</v>
      </c>
      <c r="E3" s="62">
        <f>Avril!$E$39</f>
        <v>2.0833333333333332E-2</v>
      </c>
      <c r="F3" s="62">
        <f>Avril!$E$40</f>
        <v>0</v>
      </c>
      <c r="G3" s="63">
        <f>Avril!$E$41</f>
        <v>0</v>
      </c>
      <c r="H3" s="63">
        <f>Avril!$E$42</f>
        <v>0</v>
      </c>
      <c r="I3" s="63">
        <f>Avril!$E$43</f>
        <v>0</v>
      </c>
      <c r="J3" s="63">
        <f>Avril!$E$45</f>
        <v>0</v>
      </c>
      <c r="K3" s="63">
        <f>Avril!$E$46</f>
        <v>0</v>
      </c>
      <c r="L3" s="62">
        <f>Avril!$E$35</f>
        <v>0.3125</v>
      </c>
      <c r="M3" s="64">
        <f>Avril!$E$47</f>
        <v>0</v>
      </c>
      <c r="N3" s="64">
        <f>Avril!$E$50</f>
        <v>0</v>
      </c>
      <c r="O3" s="62">
        <f>Avril!$E$49</f>
        <v>0</v>
      </c>
      <c r="P3" s="62">
        <f>Avril!$E$48</f>
        <v>0</v>
      </c>
      <c r="Q3" s="65">
        <f>Avril!$E$51</f>
        <v>1</v>
      </c>
      <c r="R3" s="19">
        <f>Avril!$E$52</f>
        <v>50</v>
      </c>
      <c r="S3" s="19">
        <f>Avril!$E$53</f>
        <v>3.25</v>
      </c>
      <c r="T3" s="66">
        <f>Avril!$E$54</f>
        <v>0</v>
      </c>
    </row>
    <row r="4" spans="1:20" ht="16.5" customHeight="1">
      <c r="A4" s="61" t="s">
        <v>78</v>
      </c>
      <c r="B4" s="67">
        <f>Mai!$E$37</f>
        <v>6.9444444444444441E-3</v>
      </c>
      <c r="C4" s="67">
        <f>Mai!$E$38</f>
        <v>0</v>
      </c>
      <c r="D4" s="68">
        <f>Mai!$E$44</f>
        <v>0</v>
      </c>
      <c r="E4" s="67">
        <f>Mai!$E$39</f>
        <v>2.0833333333333332E-2</v>
      </c>
      <c r="F4" s="67">
        <f>Mai!$E$40</f>
        <v>0</v>
      </c>
      <c r="G4" s="68">
        <f>Mai!$E$41</f>
        <v>0</v>
      </c>
      <c r="H4" s="68">
        <f>Mai!$E$42</f>
        <v>0</v>
      </c>
      <c r="I4" s="68">
        <f>Mai!$E$43</f>
        <v>0</v>
      </c>
      <c r="J4" s="68">
        <f>Mai!$E$45</f>
        <v>0</v>
      </c>
      <c r="K4" s="68">
        <f>Mai!$E$46</f>
        <v>0</v>
      </c>
      <c r="L4" s="67">
        <f>Mai!$E$35</f>
        <v>0.3125</v>
      </c>
      <c r="M4" s="69">
        <f>Mai!$E$47</f>
        <v>0</v>
      </c>
      <c r="N4" s="69">
        <f>Mai!$E$50</f>
        <v>0</v>
      </c>
      <c r="O4" s="67">
        <f>Mai!$E$49</f>
        <v>0</v>
      </c>
      <c r="P4" s="67">
        <f>Mai!$E$48</f>
        <v>0</v>
      </c>
      <c r="Q4" s="19">
        <f>Mai!$E$51</f>
        <v>1</v>
      </c>
      <c r="R4" s="19">
        <f>Mai!$E$52</f>
        <v>50</v>
      </c>
      <c r="S4" s="19">
        <f>Mai!$E$53</f>
        <v>3.25</v>
      </c>
      <c r="T4" s="66" t="e">
        <f>Mai!$E$54</f>
        <v>#REF!</v>
      </c>
    </row>
    <row r="5" spans="1:20" ht="16.5" customHeight="1">
      <c r="A5" s="61" t="s">
        <v>79</v>
      </c>
      <c r="B5" s="70">
        <f>Juin!$E$37</f>
        <v>0</v>
      </c>
      <c r="C5" s="70">
        <f>Juin!$E$38</f>
        <v>0</v>
      </c>
      <c r="D5" s="71">
        <f>Juin!$E$44</f>
        <v>0</v>
      </c>
      <c r="E5" s="70">
        <f>Juin!$E$39</f>
        <v>0</v>
      </c>
      <c r="F5" s="70">
        <f>Juin!$E$40</f>
        <v>0</v>
      </c>
      <c r="G5" s="71">
        <f>Juin!$E$41</f>
        <v>0</v>
      </c>
      <c r="H5" s="71">
        <f>Juin!$E$42</f>
        <v>0</v>
      </c>
      <c r="I5" s="71">
        <f>Juin!$E$43</f>
        <v>0</v>
      </c>
      <c r="J5" s="71">
        <f>Juin!$E$45</f>
        <v>0</v>
      </c>
      <c r="K5" s="71">
        <f>Juin!$E$46</f>
        <v>0</v>
      </c>
      <c r="L5" s="70">
        <f>Juin!$E$35</f>
        <v>0</v>
      </c>
      <c r="M5" s="72">
        <f>Juin!$E$47</f>
        <v>0</v>
      </c>
      <c r="N5" s="72">
        <f>Juin!$E$50</f>
        <v>0</v>
      </c>
      <c r="O5" s="70">
        <f>Juin!$E$49</f>
        <v>0</v>
      </c>
      <c r="P5" s="70">
        <f>Juin!$E$48</f>
        <v>0</v>
      </c>
      <c r="Q5" s="19">
        <f>Juin!$E$51</f>
        <v>0</v>
      </c>
      <c r="R5" s="19">
        <f>Juin!$E$52</f>
        <v>0</v>
      </c>
      <c r="S5" s="19">
        <f>Juin!$E$53</f>
        <v>0</v>
      </c>
      <c r="T5" s="66" t="e">
        <f>Juin!$E$54</f>
        <v>#REF!</v>
      </c>
    </row>
    <row r="6" spans="1:20" ht="16.5" customHeight="1">
      <c r="A6" s="61" t="s">
        <v>80</v>
      </c>
      <c r="B6" s="73">
        <f>Juillet!$E$37</f>
        <v>0</v>
      </c>
      <c r="C6" s="73">
        <f>Juillet!$E$38</f>
        <v>0</v>
      </c>
      <c r="D6" s="74">
        <f>Juillet!$E$44</f>
        <v>0</v>
      </c>
      <c r="E6" s="73">
        <f>Juillet!$E$39</f>
        <v>0</v>
      </c>
      <c r="F6" s="73">
        <f>Juillet!$E$40</f>
        <v>0</v>
      </c>
      <c r="G6" s="74">
        <f>Juillet!$E$41</f>
        <v>0</v>
      </c>
      <c r="H6" s="74">
        <f>Juillet!$E$42</f>
        <v>0</v>
      </c>
      <c r="I6" s="74">
        <f>Juillet!$E$43</f>
        <v>0</v>
      </c>
      <c r="J6" s="74">
        <f>Juillet!$E$45</f>
        <v>0</v>
      </c>
      <c r="K6" s="74">
        <f>Juillet!$E$46</f>
        <v>0</v>
      </c>
      <c r="L6" s="73">
        <f>Juillet!$E$35</f>
        <v>0</v>
      </c>
      <c r="M6" s="75">
        <f>Juillet!$E$47</f>
        <v>0</v>
      </c>
      <c r="N6" s="75">
        <f>Juillet!$E$50</f>
        <v>0</v>
      </c>
      <c r="O6" s="73">
        <f>Juillet!$E$49</f>
        <v>0</v>
      </c>
      <c r="P6" s="73">
        <f>Juillet!$E$48</f>
        <v>0</v>
      </c>
      <c r="Q6" s="19">
        <f>Juillet!$E$51</f>
        <v>0</v>
      </c>
      <c r="R6" s="19">
        <f>Juillet!$E$52</f>
        <v>0</v>
      </c>
      <c r="S6" s="19">
        <f>Juillet!$E$53</f>
        <v>0</v>
      </c>
      <c r="T6" s="66" t="e">
        <f>Juillet!$E$54</f>
        <v>#REF!</v>
      </c>
    </row>
    <row r="7" spans="1:20" ht="16.5" customHeight="1">
      <c r="A7" s="61" t="s">
        <v>81</v>
      </c>
      <c r="B7" s="76" t="e">
        <f>#REF!</f>
        <v>#REF!</v>
      </c>
      <c r="C7" s="76" t="e">
        <f>#REF!</f>
        <v>#REF!</v>
      </c>
      <c r="D7" s="44" t="e">
        <f>#REF!</f>
        <v>#REF!</v>
      </c>
      <c r="E7" s="76" t="e">
        <f>#REF!</f>
        <v>#REF!</v>
      </c>
      <c r="F7" s="76" t="e">
        <f>#REF!</f>
        <v>#REF!</v>
      </c>
      <c r="G7" s="44" t="e">
        <f>#REF!</f>
        <v>#REF!</v>
      </c>
      <c r="H7" s="44" t="e">
        <f>#REF!</f>
        <v>#REF!</v>
      </c>
      <c r="I7" s="44" t="e">
        <f>#REF!</f>
        <v>#REF!</v>
      </c>
      <c r="J7" s="44" t="e">
        <f>#REF!</f>
        <v>#REF!</v>
      </c>
      <c r="K7" s="44" t="e">
        <f>#REF!</f>
        <v>#REF!</v>
      </c>
      <c r="L7" s="76" t="e">
        <f>#REF!</f>
        <v>#REF!</v>
      </c>
      <c r="M7" s="77" t="e">
        <f>#REF!</f>
        <v>#REF!</v>
      </c>
      <c r="N7" s="77" t="e">
        <f>#REF!</f>
        <v>#REF!</v>
      </c>
      <c r="O7" s="76" t="e">
        <f>#REF!</f>
        <v>#REF!</v>
      </c>
      <c r="P7" s="76" t="e">
        <f>#REF!</f>
        <v>#REF!</v>
      </c>
      <c r="Q7" s="19" t="e">
        <f>#REF!</f>
        <v>#REF!</v>
      </c>
      <c r="R7" s="19" t="e">
        <f>#REF!</f>
        <v>#REF!</v>
      </c>
      <c r="S7" s="19" t="e">
        <f>#REF!</f>
        <v>#REF!</v>
      </c>
      <c r="T7" s="66" t="e">
        <f>#REF!</f>
        <v>#REF!</v>
      </c>
    </row>
    <row r="8" spans="1:20" ht="16.5" customHeight="1">
      <c r="A8" s="61" t="s">
        <v>82</v>
      </c>
      <c r="B8" s="78" t="e">
        <f>#REF!</f>
        <v>#REF!</v>
      </c>
      <c r="C8" s="78" t="e">
        <f>#REF!</f>
        <v>#REF!</v>
      </c>
      <c r="D8" s="79" t="e">
        <f>#REF!</f>
        <v>#REF!</v>
      </c>
      <c r="E8" s="78" t="e">
        <f>#REF!</f>
        <v>#REF!</v>
      </c>
      <c r="F8" s="78" t="e">
        <f>#REF!</f>
        <v>#REF!</v>
      </c>
      <c r="G8" s="79" t="e">
        <f>#REF!</f>
        <v>#REF!</v>
      </c>
      <c r="H8" s="79" t="e">
        <f>#REF!</f>
        <v>#REF!</v>
      </c>
      <c r="I8" s="79" t="e">
        <f>#REF!</f>
        <v>#REF!</v>
      </c>
      <c r="J8" s="79" t="e">
        <f>#REF!</f>
        <v>#REF!</v>
      </c>
      <c r="K8" s="79" t="e">
        <f>#REF!</f>
        <v>#REF!</v>
      </c>
      <c r="L8" s="78" t="e">
        <f>#REF!</f>
        <v>#REF!</v>
      </c>
      <c r="M8" s="80" t="e">
        <f>#REF!</f>
        <v>#REF!</v>
      </c>
      <c r="N8" s="80" t="e">
        <f>#REF!</f>
        <v>#REF!</v>
      </c>
      <c r="O8" s="78" t="e">
        <f>#REF!</f>
        <v>#REF!</v>
      </c>
      <c r="P8" s="78" t="e">
        <f>#REF!</f>
        <v>#REF!</v>
      </c>
      <c r="Q8" s="19" t="e">
        <f>#REF!</f>
        <v>#REF!</v>
      </c>
      <c r="R8" s="19" t="e">
        <f>#REF!</f>
        <v>#REF!</v>
      </c>
      <c r="S8" s="19" t="e">
        <f>#REF!</f>
        <v>#REF!</v>
      </c>
      <c r="T8" s="66" t="e">
        <f>#REF!</f>
        <v>#REF!</v>
      </c>
    </row>
    <row r="9" spans="1:20" ht="16.5" customHeight="1">
      <c r="A9" s="61" t="s">
        <v>83</v>
      </c>
      <c r="B9" s="81" t="e">
        <f>#REF!</f>
        <v>#REF!</v>
      </c>
      <c r="C9" s="81" t="e">
        <f>#REF!</f>
        <v>#REF!</v>
      </c>
      <c r="D9" s="82" t="e">
        <f>#REF!</f>
        <v>#REF!</v>
      </c>
      <c r="E9" s="81" t="e">
        <f>#REF!</f>
        <v>#REF!</v>
      </c>
      <c r="F9" s="81" t="e">
        <f>#REF!</f>
        <v>#REF!</v>
      </c>
      <c r="G9" s="82" t="e">
        <f>#REF!</f>
        <v>#REF!</v>
      </c>
      <c r="H9" s="82" t="e">
        <f>#REF!</f>
        <v>#REF!</v>
      </c>
      <c r="I9" s="82" t="e">
        <f>#REF!</f>
        <v>#REF!</v>
      </c>
      <c r="J9" s="82" t="e">
        <f>#REF!</f>
        <v>#REF!</v>
      </c>
      <c r="K9" s="82" t="e">
        <f>#REF!</f>
        <v>#REF!</v>
      </c>
      <c r="L9" s="81" t="e">
        <f>#REF!</f>
        <v>#REF!</v>
      </c>
      <c r="M9" s="83" t="e">
        <f>#REF!</f>
        <v>#REF!</v>
      </c>
      <c r="N9" s="83" t="e">
        <f>#REF!</f>
        <v>#REF!</v>
      </c>
      <c r="O9" s="81" t="e">
        <f>#REF!</f>
        <v>#REF!</v>
      </c>
      <c r="P9" s="81" t="e">
        <f>#REF!</f>
        <v>#REF!</v>
      </c>
      <c r="Q9" s="19" t="e">
        <f>#REF!</f>
        <v>#REF!</v>
      </c>
      <c r="R9" s="19" t="e">
        <f>#REF!</f>
        <v>#REF!</v>
      </c>
      <c r="S9" s="19" t="e">
        <f>#REF!</f>
        <v>#REF!</v>
      </c>
      <c r="T9" s="66" t="e">
        <f>#REF!</f>
        <v>#REF!</v>
      </c>
    </row>
    <row r="10" spans="1:20" ht="16.5" customHeight="1">
      <c r="A10" s="61" t="s">
        <v>84</v>
      </c>
      <c r="B10" s="84" t="e">
        <f>#REF!</f>
        <v>#REF!</v>
      </c>
      <c r="C10" s="84" t="e">
        <f>#REF!</f>
        <v>#REF!</v>
      </c>
      <c r="D10" s="85" t="e">
        <f>#REF!</f>
        <v>#REF!</v>
      </c>
      <c r="E10" s="84" t="e">
        <f>#REF!</f>
        <v>#REF!</v>
      </c>
      <c r="F10" s="84" t="e">
        <f>#REF!</f>
        <v>#REF!</v>
      </c>
      <c r="G10" s="85" t="e">
        <f>#REF!</f>
        <v>#REF!</v>
      </c>
      <c r="H10" s="85" t="e">
        <f>#REF!</f>
        <v>#REF!</v>
      </c>
      <c r="I10" s="85" t="e">
        <f>#REF!</f>
        <v>#REF!</v>
      </c>
      <c r="J10" s="85" t="e">
        <f>#REF!</f>
        <v>#REF!</v>
      </c>
      <c r="K10" s="85" t="e">
        <f>#REF!</f>
        <v>#REF!</v>
      </c>
      <c r="L10" s="84" t="e">
        <f>#REF!</f>
        <v>#REF!</v>
      </c>
      <c r="M10" s="86" t="e">
        <f>#REF!</f>
        <v>#REF!</v>
      </c>
      <c r="N10" s="86" t="e">
        <f>#REF!</f>
        <v>#REF!</v>
      </c>
      <c r="O10" s="84" t="e">
        <f>#REF!</f>
        <v>#REF!</v>
      </c>
      <c r="P10" s="84" t="e">
        <f>#REF!</f>
        <v>#REF!</v>
      </c>
      <c r="Q10" s="19" t="e">
        <f>#REF!</f>
        <v>#REF!</v>
      </c>
      <c r="R10" s="19" t="e">
        <f>#REF!</f>
        <v>#REF!</v>
      </c>
      <c r="S10" s="19" t="e">
        <f>#REF!</f>
        <v>#REF!</v>
      </c>
      <c r="T10" s="66" t="e">
        <f>#REF!</f>
        <v>#REF!</v>
      </c>
    </row>
    <row r="11" spans="1:20" ht="16.5" customHeight="1">
      <c r="A11" s="61" t="s">
        <v>85</v>
      </c>
      <c r="B11" s="87" t="e">
        <f>#REF!</f>
        <v>#REF!</v>
      </c>
      <c r="C11" s="87" t="e">
        <f>#REF!</f>
        <v>#REF!</v>
      </c>
      <c r="D11" s="88" t="e">
        <f>#REF!</f>
        <v>#REF!</v>
      </c>
      <c r="E11" s="87" t="e">
        <f>#REF!</f>
        <v>#REF!</v>
      </c>
      <c r="F11" s="87" t="e">
        <f>#REF!</f>
        <v>#REF!</v>
      </c>
      <c r="G11" s="88" t="e">
        <f>#REF!</f>
        <v>#REF!</v>
      </c>
      <c r="H11" s="88" t="e">
        <f>#REF!</f>
        <v>#REF!</v>
      </c>
      <c r="I11" s="88" t="e">
        <f>#REF!</f>
        <v>#REF!</v>
      </c>
      <c r="J11" s="88" t="e">
        <f>#REF!</f>
        <v>#REF!</v>
      </c>
      <c r="K11" s="88" t="e">
        <f>#REF!</f>
        <v>#REF!</v>
      </c>
      <c r="L11" s="87" t="e">
        <f>#REF!</f>
        <v>#REF!</v>
      </c>
      <c r="M11" s="89" t="e">
        <f>#REF!</f>
        <v>#REF!</v>
      </c>
      <c r="N11" s="89" t="e">
        <f>#REF!</f>
        <v>#REF!</v>
      </c>
      <c r="O11" s="87" t="e">
        <f>#REF!</f>
        <v>#REF!</v>
      </c>
      <c r="P11" s="87" t="e">
        <f>#REF!</f>
        <v>#REF!</v>
      </c>
      <c r="Q11" s="19" t="e">
        <f>#REF!</f>
        <v>#REF!</v>
      </c>
      <c r="R11" s="19" t="e">
        <f>#REF!</f>
        <v>#REF!</v>
      </c>
      <c r="S11" s="19" t="e">
        <f>#REF!</f>
        <v>#REF!</v>
      </c>
      <c r="T11" s="66" t="e">
        <f>#REF!</f>
        <v>#REF!</v>
      </c>
    </row>
    <row r="12" spans="1:20" ht="16.5" customHeight="1">
      <c r="A12" s="61" t="s">
        <v>86</v>
      </c>
      <c r="B12" s="90" t="e">
        <f>#REF!</f>
        <v>#REF!</v>
      </c>
      <c r="C12" s="90" t="e">
        <f>#REF!</f>
        <v>#REF!</v>
      </c>
      <c r="D12" s="91" t="e">
        <f>#REF!</f>
        <v>#REF!</v>
      </c>
      <c r="E12" s="90" t="e">
        <f>#REF!</f>
        <v>#REF!</v>
      </c>
      <c r="F12" s="90" t="e">
        <f>#REF!</f>
        <v>#REF!</v>
      </c>
      <c r="G12" s="91" t="e">
        <f>#REF!</f>
        <v>#REF!</v>
      </c>
      <c r="H12" s="91" t="e">
        <f>#REF!</f>
        <v>#REF!</v>
      </c>
      <c r="I12" s="91" t="e">
        <f>#REF!</f>
        <v>#REF!</v>
      </c>
      <c r="J12" s="91" t="e">
        <f>#REF!</f>
        <v>#REF!</v>
      </c>
      <c r="K12" s="91" t="e">
        <f>#REF!</f>
        <v>#REF!</v>
      </c>
      <c r="L12" s="90" t="e">
        <f>#REF!</f>
        <v>#REF!</v>
      </c>
      <c r="M12" s="92" t="e">
        <f>#REF!</f>
        <v>#REF!</v>
      </c>
      <c r="N12" s="92" t="e">
        <f>#REF!</f>
        <v>#REF!</v>
      </c>
      <c r="O12" s="90" t="e">
        <f>#REF!</f>
        <v>#REF!</v>
      </c>
      <c r="P12" s="90" t="e">
        <f>#REF!</f>
        <v>#REF!</v>
      </c>
      <c r="Q12" s="19" t="e">
        <f>#REF!</f>
        <v>#REF!</v>
      </c>
      <c r="R12" s="19" t="e">
        <f>#REF!</f>
        <v>#REF!</v>
      </c>
      <c r="S12" s="19" t="e">
        <f>#REF!</f>
        <v>#REF!</v>
      </c>
      <c r="T12" s="66" t="e">
        <f>#REF!</f>
        <v>#REF!</v>
      </c>
    </row>
    <row r="13" spans="1:20" ht="16.5" customHeight="1">
      <c r="A13" s="61" t="s">
        <v>87</v>
      </c>
      <c r="B13" s="93" t="e">
        <f>#REF!</f>
        <v>#REF!</v>
      </c>
      <c r="C13" s="93" t="e">
        <f>#REF!</f>
        <v>#REF!</v>
      </c>
      <c r="D13" s="94" t="e">
        <f>#REF!</f>
        <v>#REF!</v>
      </c>
      <c r="E13" s="93" t="e">
        <f>#REF!</f>
        <v>#REF!</v>
      </c>
      <c r="F13" s="93" t="e">
        <f>#REF!</f>
        <v>#REF!</v>
      </c>
      <c r="G13" s="94" t="e">
        <f>#REF!</f>
        <v>#REF!</v>
      </c>
      <c r="H13" s="94" t="e">
        <f>#REF!</f>
        <v>#REF!</v>
      </c>
      <c r="I13" s="94" t="e">
        <f>#REF!</f>
        <v>#REF!</v>
      </c>
      <c r="J13" s="94" t="e">
        <f>#REF!</f>
        <v>#REF!</v>
      </c>
      <c r="K13" s="94" t="e">
        <f>#REF!</f>
        <v>#REF!</v>
      </c>
      <c r="L13" s="93" t="e">
        <f>#REF!</f>
        <v>#REF!</v>
      </c>
      <c r="M13" s="95" t="e">
        <f>#REF!</f>
        <v>#REF!</v>
      </c>
      <c r="N13" s="95" t="e">
        <f>#REF!</f>
        <v>#REF!</v>
      </c>
      <c r="O13" s="93" t="e">
        <f>#REF!</f>
        <v>#REF!</v>
      </c>
      <c r="P13" s="93" t="e">
        <f>#REF!</f>
        <v>#REF!</v>
      </c>
      <c r="Q13" s="19" t="e">
        <f>#REF!</f>
        <v>#REF!</v>
      </c>
      <c r="R13" s="19" t="e">
        <f>#REF!</f>
        <v>#REF!</v>
      </c>
      <c r="S13" s="19" t="e">
        <f>#REF!</f>
        <v>#REF!</v>
      </c>
      <c r="T13" s="66" t="e">
        <f>#REF!</f>
        <v>#REF!</v>
      </c>
    </row>
    <row r="14" spans="1:20" ht="16.5" customHeight="1">
      <c r="A14" s="61" t="s">
        <v>88</v>
      </c>
      <c r="B14" s="96" t="e">
        <f>#REF!</f>
        <v>#REF!</v>
      </c>
      <c r="C14" s="96" t="e">
        <f>#REF!</f>
        <v>#REF!</v>
      </c>
      <c r="D14" s="97" t="e">
        <f>#REF!</f>
        <v>#REF!</v>
      </c>
      <c r="E14" s="96" t="e">
        <f>#REF!</f>
        <v>#REF!</v>
      </c>
      <c r="F14" s="96" t="e">
        <f>#REF!</f>
        <v>#REF!</v>
      </c>
      <c r="G14" s="97" t="e">
        <f>#REF!</f>
        <v>#REF!</v>
      </c>
      <c r="H14" s="97" t="e">
        <f>#REF!</f>
        <v>#REF!</v>
      </c>
      <c r="I14" s="97" t="e">
        <f>#REF!</f>
        <v>#REF!</v>
      </c>
      <c r="J14" s="97" t="e">
        <f>#REF!</f>
        <v>#REF!</v>
      </c>
      <c r="K14" s="97" t="e">
        <f>#REF!</f>
        <v>#REF!</v>
      </c>
      <c r="L14" s="96" t="e">
        <f>#REF!</f>
        <v>#REF!</v>
      </c>
      <c r="M14" s="98" t="e">
        <f>#REF!</f>
        <v>#REF!</v>
      </c>
      <c r="N14" s="98" t="e">
        <f>#REF!</f>
        <v>#REF!</v>
      </c>
      <c r="O14" s="96" t="e">
        <f>#REF!</f>
        <v>#REF!</v>
      </c>
      <c r="P14" s="96" t="e">
        <f>#REF!</f>
        <v>#REF!</v>
      </c>
      <c r="Q14" s="19" t="e">
        <f>#REF!</f>
        <v>#REF!</v>
      </c>
      <c r="R14" s="19" t="e">
        <f>#REF!</f>
        <v>#REF!</v>
      </c>
      <c r="S14" s="19" t="e">
        <f>#REF!</f>
        <v>#REF!</v>
      </c>
      <c r="T14" s="66" t="e">
        <f>#REF!</f>
        <v>#REF!</v>
      </c>
    </row>
    <row r="15" spans="1:20" s="107" customFormat="1" ht="8.25" customHeight="1">
      <c r="A15" s="99"/>
      <c r="B15" s="100"/>
      <c r="C15" s="100"/>
      <c r="D15" s="24"/>
      <c r="E15" s="101"/>
      <c r="F15" s="101"/>
      <c r="G15" s="101"/>
      <c r="H15" s="24"/>
      <c r="I15" s="24"/>
      <c r="J15" s="24"/>
      <c r="K15" s="24"/>
      <c r="L15" s="24"/>
      <c r="M15" s="24"/>
      <c r="N15" s="24"/>
      <c r="O15" s="101"/>
      <c r="P15" s="101"/>
      <c r="Q15" s="24"/>
      <c r="R15" s="24"/>
      <c r="S15" s="24"/>
      <c r="T15" s="24"/>
    </row>
    <row r="16" spans="1:20" ht="18" customHeight="1">
      <c r="A16" s="114" t="s">
        <v>89</v>
      </c>
      <c r="B16" s="115" t="e">
        <f t="shared" ref="B16:H16" si="0">SUM(B3:B14)</f>
        <v>#REF!</v>
      </c>
      <c r="C16" s="115" t="e">
        <f t="shared" si="0"/>
        <v>#REF!</v>
      </c>
      <c r="D16" s="116" t="e">
        <f t="shared" si="0"/>
        <v>#REF!</v>
      </c>
      <c r="E16" s="115" t="e">
        <f t="shared" si="0"/>
        <v>#REF!</v>
      </c>
      <c r="F16" s="115" t="e">
        <f t="shared" si="0"/>
        <v>#REF!</v>
      </c>
      <c r="G16" s="116" t="e">
        <f t="shared" si="0"/>
        <v>#REF!</v>
      </c>
      <c r="H16" s="117" t="e">
        <f t="shared" si="0"/>
        <v>#REF!</v>
      </c>
      <c r="I16" s="117" t="e">
        <f t="shared" ref="I16:N16" si="1">SUM(I3:I14)</f>
        <v>#REF!</v>
      </c>
      <c r="J16" s="117" t="e">
        <f t="shared" si="1"/>
        <v>#REF!</v>
      </c>
      <c r="K16" s="117" t="e">
        <f t="shared" si="1"/>
        <v>#REF!</v>
      </c>
      <c r="L16" s="115" t="e">
        <f t="shared" si="1"/>
        <v>#REF!</v>
      </c>
      <c r="M16" s="117" t="e">
        <f t="shared" si="1"/>
        <v>#REF!</v>
      </c>
      <c r="N16" s="117" t="e">
        <f t="shared" si="1"/>
        <v>#REF!</v>
      </c>
      <c r="O16" s="115" t="e">
        <f t="shared" ref="O16:T16" si="2">SUM(O3:O14)</f>
        <v>#REF!</v>
      </c>
      <c r="P16" s="115" t="e">
        <f t="shared" si="2"/>
        <v>#REF!</v>
      </c>
      <c r="Q16" s="116" t="e">
        <f t="shared" si="2"/>
        <v>#REF!</v>
      </c>
      <c r="R16" s="116" t="e">
        <f t="shared" si="2"/>
        <v>#REF!</v>
      </c>
      <c r="S16" s="116" t="e">
        <f t="shared" si="2"/>
        <v>#REF!</v>
      </c>
      <c r="T16" s="118" t="e">
        <f t="shared" si="2"/>
        <v>#REF!</v>
      </c>
    </row>
    <row r="17" spans="1:20" ht="8.25" customHeight="1" thickBot="1">
      <c r="A17" s="102"/>
      <c r="B17" s="103"/>
      <c r="C17" s="103"/>
      <c r="D17" s="104"/>
      <c r="E17" s="103"/>
      <c r="F17" s="103"/>
      <c r="G17" s="104"/>
      <c r="H17" s="105"/>
      <c r="I17" s="105"/>
      <c r="J17" s="105"/>
      <c r="K17" s="105"/>
      <c r="L17" s="103"/>
      <c r="M17" s="105"/>
      <c r="N17" s="105"/>
      <c r="O17" s="103"/>
      <c r="P17" s="103"/>
      <c r="Q17" s="24"/>
      <c r="R17" s="24"/>
      <c r="S17" s="24"/>
      <c r="T17" s="24"/>
    </row>
    <row r="18" spans="1:20" ht="15.75" thickBot="1">
      <c r="A18" s="111" t="s">
        <v>114</v>
      </c>
      <c r="B18" s="195" t="e">
        <f>B16-C16</f>
        <v>#REF!</v>
      </c>
      <c r="C18" s="196"/>
      <c r="D18" s="112"/>
      <c r="E18" s="195" t="e">
        <f>E16-F16</f>
        <v>#REF!</v>
      </c>
      <c r="F18" s="196"/>
      <c r="G18" s="113" t="e">
        <f>Données!C8-G16</f>
        <v>#REF!</v>
      </c>
      <c r="H18" s="113" t="e">
        <f>Données!C12-H16</f>
        <v>#REF!</v>
      </c>
      <c r="I18" s="113" t="e">
        <f>Données!C10-I16</f>
        <v>#REF!</v>
      </c>
      <c r="J18" s="23"/>
      <c r="K18" s="23"/>
      <c r="L18" s="106" t="e">
        <f>Données!C2-L16</f>
        <v>#REF!</v>
      </c>
      <c r="M18" s="197" t="s">
        <v>74</v>
      </c>
      <c r="N18" s="198"/>
      <c r="O18" s="198"/>
      <c r="P18" s="199"/>
      <c r="Q18" s="23"/>
      <c r="R18" s="23"/>
      <c r="S18" s="23"/>
      <c r="T18" s="23"/>
    </row>
    <row r="19" spans="1:20" ht="15.75" thickBo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 thickBot="1">
      <c r="A20" s="154" t="s">
        <v>115</v>
      </c>
      <c r="B20" s="200">
        <f>Données!C23</f>
        <v>1.375</v>
      </c>
      <c r="C20" s="201"/>
      <c r="D20" s="155"/>
      <c r="E20" s="156">
        <f>Données!C25</f>
        <v>1.625</v>
      </c>
      <c r="F20" s="155"/>
      <c r="G20" s="157">
        <f>Données!C21</f>
        <v>0</v>
      </c>
      <c r="H20" s="158">
        <f>Données!C27</f>
        <v>0</v>
      </c>
      <c r="I20" s="158">
        <f>Données!C29</f>
        <v>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 thickBot="1">
      <c r="A21" s="23"/>
      <c r="B21" s="23"/>
      <c r="C21" s="23"/>
      <c r="D21" s="23"/>
      <c r="E21" s="23"/>
      <c r="F21" s="23"/>
      <c r="G21" s="23"/>
      <c r="H21" s="19"/>
      <c r="I21" s="19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 thickBot="1">
      <c r="A22" s="159" t="s">
        <v>116</v>
      </c>
      <c r="B22" s="202" t="e">
        <f>B18+B20</f>
        <v>#REF!</v>
      </c>
      <c r="C22" s="203"/>
      <c r="D22" s="160"/>
      <c r="E22" s="161" t="e">
        <f>E18+E20</f>
        <v>#REF!</v>
      </c>
      <c r="F22" s="160"/>
      <c r="G22" s="162" t="e">
        <f>G18+G20</f>
        <v>#REF!</v>
      </c>
      <c r="H22" s="162" t="e">
        <f>H18+H20</f>
        <v>#REF!</v>
      </c>
      <c r="I22" s="163" t="e">
        <f>I18+I20</f>
        <v>#REF!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</sheetData>
  <sheetProtection password="DCEF" sheet="1" objects="1" scenarios="1"/>
  <mergeCells count="5">
    <mergeCell ref="B18:C18"/>
    <mergeCell ref="E18:F18"/>
    <mergeCell ref="M18:P18"/>
    <mergeCell ref="B20:C20"/>
    <mergeCell ref="B22:C22"/>
  </mergeCells>
  <conditionalFormatting sqref="B18:C18">
    <cfRule type="expression" dxfId="9" priority="11">
      <formula>$B$18&lt;=0</formula>
    </cfRule>
  </conditionalFormatting>
  <conditionalFormatting sqref="E18:F18">
    <cfRule type="expression" dxfId="8" priority="10">
      <formula>$E$18&lt;=0</formula>
    </cfRule>
  </conditionalFormatting>
  <conditionalFormatting sqref="G18">
    <cfRule type="expression" dxfId="7" priority="9">
      <formula>$G$18&lt;=0</formula>
    </cfRule>
  </conditionalFormatting>
  <conditionalFormatting sqref="H18">
    <cfRule type="expression" dxfId="6" priority="8">
      <formula>$H$18&lt;=0</formula>
    </cfRule>
  </conditionalFormatting>
  <conditionalFormatting sqref="I18">
    <cfRule type="expression" dxfId="5" priority="7">
      <formula>$I$18&lt;=0</formula>
    </cfRule>
  </conditionalFormatting>
  <conditionalFormatting sqref="B22:C22">
    <cfRule type="expression" dxfId="4" priority="5">
      <formula>$B$22&lt;=0</formula>
    </cfRule>
  </conditionalFormatting>
  <conditionalFormatting sqref="E22">
    <cfRule type="expression" dxfId="3" priority="4">
      <formula>$E$22&lt;=0</formula>
    </cfRule>
  </conditionalFormatting>
  <conditionalFormatting sqref="G22">
    <cfRule type="expression" dxfId="2" priority="3">
      <formula>$G$22&lt;=0</formula>
    </cfRule>
  </conditionalFormatting>
  <conditionalFormatting sqref="H22">
    <cfRule type="expression" dxfId="1" priority="2">
      <formula>$H$22&lt;=0</formula>
    </cfRule>
  </conditionalFormatting>
  <conditionalFormatting sqref="I22">
    <cfRule type="expression" dxfId="0" priority="1">
      <formula>$I$22&lt;=0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L43"/>
  <sheetViews>
    <sheetView workbookViewId="0">
      <selection activeCell="I4" sqref="I4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</cols>
  <sheetData>
    <row r="1" spans="1:12">
      <c r="A1" s="129" t="s">
        <v>121</v>
      </c>
      <c r="B1" s="23"/>
      <c r="C1" s="130" t="s">
        <v>34</v>
      </c>
      <c r="D1" s="23"/>
      <c r="E1" s="204" t="s">
        <v>108</v>
      </c>
      <c r="F1" s="205"/>
      <c r="G1" s="205"/>
      <c r="H1" s="177"/>
      <c r="I1" s="177"/>
      <c r="J1" s="177"/>
      <c r="K1" s="177"/>
      <c r="L1" s="169" t="s">
        <v>129</v>
      </c>
    </row>
    <row r="2" spans="1:12">
      <c r="A2" s="23"/>
      <c r="B2" s="23"/>
      <c r="C2" s="131">
        <v>66.958333333333329</v>
      </c>
      <c r="D2" s="23"/>
      <c r="E2" s="132"/>
      <c r="F2" s="133" t="s">
        <v>106</v>
      </c>
      <c r="G2" s="133" t="s">
        <v>107</v>
      </c>
      <c r="H2" s="133" t="s">
        <v>125</v>
      </c>
      <c r="I2" s="133" t="s">
        <v>126</v>
      </c>
      <c r="J2" s="133" t="s">
        <v>127</v>
      </c>
      <c r="K2" s="133" t="s">
        <v>128</v>
      </c>
      <c r="L2" s="170"/>
    </row>
    <row r="3" spans="1:12">
      <c r="A3" s="23" t="s">
        <v>17</v>
      </c>
      <c r="B3" s="23"/>
      <c r="C3" s="17"/>
      <c r="D3" s="23"/>
      <c r="E3" s="132" t="s">
        <v>77</v>
      </c>
      <c r="F3" s="134">
        <v>1.355</v>
      </c>
      <c r="G3" s="134">
        <v>1.3540000000000001</v>
      </c>
      <c r="H3" s="167">
        <v>1.355</v>
      </c>
      <c r="I3" s="167">
        <v>1.3560000000000001</v>
      </c>
      <c r="J3" s="167"/>
      <c r="K3" s="167"/>
      <c r="L3" s="171">
        <f>IF(F3&lt;&gt;"",LOOKUP(9^9,Données!F3:K3),"")</f>
        <v>1.3560000000000001</v>
      </c>
    </row>
    <row r="4" spans="1:12">
      <c r="A4" s="23" t="s">
        <v>11</v>
      </c>
      <c r="B4" s="23"/>
      <c r="C4" s="135" t="s">
        <v>35</v>
      </c>
      <c r="D4" s="23"/>
      <c r="E4" s="132" t="s">
        <v>78</v>
      </c>
      <c r="F4" s="134"/>
      <c r="G4" s="134"/>
      <c r="H4" s="167"/>
      <c r="I4" s="167"/>
      <c r="J4" s="167"/>
      <c r="K4" s="167"/>
      <c r="L4" s="171" t="str">
        <f>IF(F4&lt;&gt;"",LOOKUP(9^9,Données!F4:K4),"")</f>
        <v/>
      </c>
    </row>
    <row r="5" spans="1:12">
      <c r="A5" s="23" t="s">
        <v>9</v>
      </c>
      <c r="B5" s="23"/>
      <c r="C5" s="135">
        <v>15</v>
      </c>
      <c r="D5" s="23"/>
      <c r="E5" s="132" t="s">
        <v>79</v>
      </c>
      <c r="F5" s="134"/>
      <c r="G5" s="134"/>
      <c r="H5" s="167"/>
      <c r="I5" s="167"/>
      <c r="J5" s="167"/>
      <c r="K5" s="167"/>
      <c r="L5" s="171" t="str">
        <f>IF(F5&lt;&gt;"",LOOKUP(9^9,Données!F5:K5),"")</f>
        <v/>
      </c>
    </row>
    <row r="6" spans="1:12">
      <c r="A6" s="23" t="s">
        <v>16</v>
      </c>
      <c r="B6" s="23"/>
      <c r="C6" s="17"/>
      <c r="D6" s="23"/>
      <c r="E6" s="132" t="s">
        <v>80</v>
      </c>
      <c r="F6" s="134"/>
      <c r="G6" s="134"/>
      <c r="H6" s="167"/>
      <c r="I6" s="167"/>
      <c r="J6" s="167"/>
      <c r="K6" s="167"/>
      <c r="L6" s="171" t="str">
        <f>IF(F6&lt;&gt;"",LOOKUP(9^9,Données!F6:K6),"")</f>
        <v/>
      </c>
    </row>
    <row r="7" spans="1:12">
      <c r="A7" s="23" t="s">
        <v>24</v>
      </c>
      <c r="B7" s="23"/>
      <c r="C7" s="130" t="s">
        <v>36</v>
      </c>
      <c r="D7" s="23"/>
      <c r="E7" s="132" t="s">
        <v>81</v>
      </c>
      <c r="F7" s="134"/>
      <c r="G7" s="134"/>
      <c r="H7" s="167"/>
      <c r="I7" s="167"/>
      <c r="J7" s="167"/>
      <c r="K7" s="167"/>
      <c r="L7" s="171" t="str">
        <f>IF(F7&lt;&gt;"",LOOKUP(9^9,Données!F7:K7),"")</f>
        <v/>
      </c>
    </row>
    <row r="8" spans="1:12">
      <c r="A8" s="23" t="s">
        <v>23</v>
      </c>
      <c r="B8" s="23"/>
      <c r="C8" s="130">
        <v>25</v>
      </c>
      <c r="D8" s="23"/>
      <c r="E8" s="132" t="s">
        <v>82</v>
      </c>
      <c r="F8" s="134"/>
      <c r="G8" s="134"/>
      <c r="H8" s="167"/>
      <c r="I8" s="167"/>
      <c r="J8" s="167"/>
      <c r="K8" s="167"/>
      <c r="L8" s="171" t="str">
        <f>IF(F8&lt;&gt;"",LOOKUP(9^9,Données!F8:K8),"")</f>
        <v/>
      </c>
    </row>
    <row r="9" spans="1:12">
      <c r="A9" s="23" t="s">
        <v>20</v>
      </c>
      <c r="B9" s="23"/>
      <c r="C9" s="136" t="s">
        <v>37</v>
      </c>
      <c r="D9" s="23"/>
      <c r="E9" s="132" t="s">
        <v>83</v>
      </c>
      <c r="F9" s="134"/>
      <c r="G9" s="134"/>
      <c r="H9" s="167"/>
      <c r="I9" s="167"/>
      <c r="J9" s="167"/>
      <c r="K9" s="167"/>
      <c r="L9" s="171" t="str">
        <f>IF(F9&lt;&gt;"",LOOKUP(9^9,Données!F9:K9),"")</f>
        <v/>
      </c>
    </row>
    <row r="10" spans="1:12">
      <c r="A10" s="23" t="s">
        <v>25</v>
      </c>
      <c r="B10" s="23"/>
      <c r="C10" s="136">
        <v>2</v>
      </c>
      <c r="D10" s="23"/>
      <c r="E10" s="132" t="s">
        <v>84</v>
      </c>
      <c r="F10" s="134"/>
      <c r="G10" s="134"/>
      <c r="H10" s="167"/>
      <c r="I10" s="167"/>
      <c r="J10" s="167"/>
      <c r="K10" s="167"/>
      <c r="L10" s="171" t="str">
        <f>IF(F10&lt;&gt;"",LOOKUP(9^9,Données!F10:K10),"")</f>
        <v/>
      </c>
    </row>
    <row r="11" spans="1:12">
      <c r="A11" s="23" t="s">
        <v>48</v>
      </c>
      <c r="B11" s="23"/>
      <c r="C11" s="137" t="s">
        <v>38</v>
      </c>
      <c r="D11" s="23"/>
      <c r="E11" s="132" t="s">
        <v>85</v>
      </c>
      <c r="F11" s="134"/>
      <c r="G11" s="134"/>
      <c r="H11" s="167"/>
      <c r="I11" s="167"/>
      <c r="J11" s="167"/>
      <c r="K11" s="167"/>
      <c r="L11" s="171" t="str">
        <f>IF(F11&lt;&gt;"",LOOKUP(9^9,Données!F11:K11),"")</f>
        <v/>
      </c>
    </row>
    <row r="12" spans="1:12">
      <c r="A12" s="23" t="s">
        <v>49</v>
      </c>
      <c r="B12" s="23"/>
      <c r="C12" s="137">
        <v>3</v>
      </c>
      <c r="D12" s="23"/>
      <c r="E12" s="132" t="s">
        <v>86</v>
      </c>
      <c r="F12" s="134"/>
      <c r="G12" s="134"/>
      <c r="H12" s="167"/>
      <c r="I12" s="167"/>
      <c r="J12" s="167"/>
      <c r="K12" s="167"/>
      <c r="L12" s="171" t="str">
        <f>IF(F12&lt;&gt;"",LOOKUP(9^9,Données!F12:K12),"")</f>
        <v/>
      </c>
    </row>
    <row r="13" spans="1:12">
      <c r="A13" s="23" t="s">
        <v>26</v>
      </c>
      <c r="B13" s="23"/>
      <c r="C13" s="138" t="s">
        <v>102</v>
      </c>
      <c r="D13" s="23"/>
      <c r="E13" s="132" t="s">
        <v>87</v>
      </c>
      <c r="F13" s="134"/>
      <c r="G13" s="134"/>
      <c r="H13" s="167"/>
      <c r="I13" s="167"/>
      <c r="J13" s="167"/>
      <c r="K13" s="167"/>
      <c r="L13" s="171" t="str">
        <f>IF(F13&lt;&gt;"",LOOKUP(9^9,Données!F13:K13),"")</f>
        <v/>
      </c>
    </row>
    <row r="14" spans="1:12" ht="15.75" thickBot="1">
      <c r="A14" s="23" t="s">
        <v>18</v>
      </c>
      <c r="B14" s="23"/>
      <c r="C14" s="138">
        <v>50</v>
      </c>
      <c r="D14" s="23"/>
      <c r="E14" s="165" t="s">
        <v>88</v>
      </c>
      <c r="F14" s="166"/>
      <c r="G14" s="166"/>
      <c r="H14" s="168"/>
      <c r="I14" s="168"/>
      <c r="J14" s="168"/>
      <c r="K14" s="168"/>
      <c r="L14" s="172" t="str">
        <f>IF(F14&lt;&gt;"",LOOKUP(9^9,Données!F14:K14),"")</f>
        <v/>
      </c>
    </row>
    <row r="15" spans="1:12">
      <c r="A15" s="23" t="s">
        <v>29</v>
      </c>
      <c r="B15" s="23"/>
      <c r="C15" s="136" t="s">
        <v>103</v>
      </c>
      <c r="D15" s="23"/>
      <c r="E15" s="164"/>
      <c r="F15" s="164"/>
      <c r="G15" s="164"/>
      <c r="J15" s="206" t="s">
        <v>133</v>
      </c>
      <c r="K15" s="206"/>
      <c r="L15" s="27">
        <f>IF(F3&lt;&gt;"",LOOKUP(9^9,Données!L3:L14),"")</f>
        <v>1.3560000000000001</v>
      </c>
    </row>
    <row r="16" spans="1:12">
      <c r="A16" s="23" t="s">
        <v>19</v>
      </c>
      <c r="B16" s="23"/>
      <c r="C16" s="139">
        <v>6.5</v>
      </c>
      <c r="D16" s="23"/>
      <c r="E16" s="23"/>
      <c r="F16" s="23"/>
      <c r="G16" s="23"/>
    </row>
    <row r="17" spans="1:8">
      <c r="A17" s="23" t="s">
        <v>21</v>
      </c>
      <c r="B17" s="23"/>
      <c r="C17" s="140"/>
      <c r="D17" s="23"/>
      <c r="E17" s="23"/>
      <c r="F17" s="23"/>
      <c r="G17" s="23"/>
    </row>
    <row r="18" spans="1:8" ht="15.75" thickBot="1">
      <c r="A18" s="23" t="s">
        <v>22</v>
      </c>
      <c r="B18" s="23"/>
      <c r="C18" s="141"/>
      <c r="D18" s="23"/>
      <c r="E18" s="134"/>
      <c r="F18" s="134"/>
      <c r="G18" s="167"/>
      <c r="H18" s="167"/>
    </row>
    <row r="19" spans="1:8" ht="16.5" thickTop="1" thickBot="1">
      <c r="A19" s="23"/>
      <c r="B19" s="23"/>
      <c r="C19" s="142" t="s">
        <v>100</v>
      </c>
      <c r="D19" s="23"/>
      <c r="E19" s="23"/>
      <c r="F19" s="143"/>
      <c r="G19" s="133"/>
      <c r="H19" s="46"/>
    </row>
    <row r="20" spans="1:8" ht="15.75" thickTop="1">
      <c r="A20" s="23"/>
      <c r="B20" s="23"/>
      <c r="C20" s="144" t="s">
        <v>90</v>
      </c>
      <c r="D20" s="23"/>
      <c r="E20" s="23"/>
      <c r="F20" s="143"/>
      <c r="G20" s="133"/>
      <c r="H20" s="46"/>
    </row>
    <row r="21" spans="1:8" ht="15.75" thickBot="1">
      <c r="A21" s="23"/>
      <c r="B21" s="23"/>
      <c r="C21" s="145">
        <v>0</v>
      </c>
      <c r="D21" s="23"/>
      <c r="E21" s="23"/>
      <c r="F21" s="143"/>
      <c r="G21" s="133"/>
      <c r="H21" s="46"/>
    </row>
    <row r="22" spans="1:8" ht="15.75" thickTop="1">
      <c r="A22" s="23"/>
      <c r="B22" s="23"/>
      <c r="C22" s="146" t="s">
        <v>91</v>
      </c>
      <c r="D22" s="23"/>
      <c r="E22" s="23"/>
      <c r="F22" s="143"/>
      <c r="G22" s="133"/>
      <c r="H22" s="46"/>
    </row>
    <row r="23" spans="1:8" ht="15.75" thickBot="1">
      <c r="A23" s="23"/>
      <c r="B23" s="23"/>
      <c r="C23" s="147">
        <v>1.375</v>
      </c>
      <c r="D23" s="23"/>
      <c r="E23" s="23"/>
      <c r="F23" s="143"/>
      <c r="G23" s="133"/>
      <c r="H23" s="46"/>
    </row>
    <row r="24" spans="1:8" ht="15.75" thickTop="1">
      <c r="A24" s="129" t="s">
        <v>122</v>
      </c>
      <c r="B24" s="23"/>
      <c r="C24" s="148" t="s">
        <v>92</v>
      </c>
      <c r="D24" s="23"/>
      <c r="G24" s="133"/>
      <c r="H24" s="46"/>
    </row>
    <row r="25" spans="1:8" ht="15.75" thickBot="1">
      <c r="A25" s="23" t="s">
        <v>17</v>
      </c>
      <c r="B25" s="23"/>
      <c r="C25" s="149">
        <v>1.625</v>
      </c>
      <c r="D25" s="23"/>
      <c r="E25" s="23"/>
      <c r="F25" s="143"/>
      <c r="G25" s="133"/>
      <c r="H25" s="46"/>
    </row>
    <row r="26" spans="1:8" ht="15.75" thickTop="1">
      <c r="A26" s="23" t="s">
        <v>11</v>
      </c>
      <c r="B26" s="23"/>
      <c r="C26" s="150" t="s">
        <v>93</v>
      </c>
      <c r="D26" s="23"/>
      <c r="E26" s="134"/>
      <c r="F26" s="134"/>
      <c r="G26" s="133"/>
      <c r="H26" s="46"/>
    </row>
    <row r="27" spans="1:8" ht="15.75" thickBot="1">
      <c r="A27" s="23" t="s">
        <v>9</v>
      </c>
      <c r="B27" s="23"/>
      <c r="C27" s="151">
        <v>0</v>
      </c>
      <c r="D27" s="23"/>
      <c r="E27" s="121"/>
      <c r="F27" s="121"/>
      <c r="G27" s="133"/>
      <c r="H27" s="46"/>
    </row>
    <row r="28" spans="1:8" ht="15.75" thickTop="1">
      <c r="A28" s="23" t="s">
        <v>16</v>
      </c>
      <c r="B28" s="23"/>
      <c r="C28" s="152" t="s">
        <v>94</v>
      </c>
      <c r="D28" s="23"/>
      <c r="E28" s="23"/>
      <c r="F28" s="143"/>
      <c r="G28" s="133"/>
      <c r="H28" s="46"/>
    </row>
    <row r="29" spans="1:8" ht="15.75" thickBot="1">
      <c r="A29" s="23" t="s">
        <v>24</v>
      </c>
      <c r="B29" s="23"/>
      <c r="C29" s="153">
        <v>0</v>
      </c>
      <c r="D29" s="23"/>
      <c r="E29" s="23"/>
      <c r="F29" s="143"/>
      <c r="G29" s="133"/>
      <c r="H29" s="46"/>
    </row>
    <row r="30" spans="1:8" ht="15.75" thickTop="1">
      <c r="A30" s="23" t="s">
        <v>23</v>
      </c>
      <c r="B30" s="23"/>
      <c r="C30" s="23"/>
      <c r="D30" s="23"/>
      <c r="E30" s="23"/>
      <c r="F30" s="143"/>
      <c r="G30" s="133"/>
      <c r="H30" s="46"/>
    </row>
    <row r="31" spans="1:8">
      <c r="A31" s="23" t="s">
        <v>20</v>
      </c>
      <c r="B31" s="23"/>
      <c r="C31" s="23"/>
      <c r="D31" s="23"/>
      <c r="E31" s="23"/>
      <c r="F31" s="23"/>
      <c r="G31" s="23"/>
    </row>
    <row r="32" spans="1:8">
      <c r="A32" s="23" t="s">
        <v>25</v>
      </c>
      <c r="B32" s="23"/>
      <c r="C32" s="23"/>
      <c r="D32" s="23"/>
      <c r="E32" s="23"/>
      <c r="F32" s="23"/>
      <c r="G32" s="23"/>
    </row>
    <row r="33" spans="1:7">
      <c r="A33" s="23" t="s">
        <v>48</v>
      </c>
      <c r="B33" s="23"/>
      <c r="C33" s="23"/>
      <c r="D33" s="23"/>
      <c r="E33" s="23"/>
      <c r="F33" s="23"/>
      <c r="G33" s="23"/>
    </row>
    <row r="34" spans="1:7">
      <c r="A34" s="23" t="s">
        <v>49</v>
      </c>
      <c r="B34" s="23"/>
      <c r="C34" s="23"/>
      <c r="D34" s="23"/>
      <c r="E34" s="23"/>
      <c r="F34" s="23"/>
      <c r="G34" s="23"/>
    </row>
    <row r="35" spans="1:7">
      <c r="A35" s="23" t="s">
        <v>26</v>
      </c>
      <c r="B35" s="23"/>
      <c r="C35" s="23"/>
      <c r="D35" s="23"/>
      <c r="E35" s="23"/>
      <c r="F35" s="23"/>
      <c r="G35" s="23"/>
    </row>
    <row r="36" spans="1:7">
      <c r="A36" s="23" t="s">
        <v>29</v>
      </c>
      <c r="B36" s="23"/>
      <c r="C36" s="23"/>
      <c r="D36" s="23"/>
      <c r="E36" s="23"/>
      <c r="F36" s="23"/>
      <c r="G36" s="23"/>
    </row>
    <row r="37" spans="1:7">
      <c r="A37" s="23" t="s">
        <v>21</v>
      </c>
      <c r="B37" s="23"/>
      <c r="C37" s="23"/>
      <c r="D37" s="23"/>
      <c r="E37" s="23"/>
      <c r="F37" s="23"/>
      <c r="G37" s="23"/>
    </row>
    <row r="38" spans="1:7">
      <c r="A38" s="23" t="s">
        <v>22</v>
      </c>
      <c r="B38" s="23"/>
      <c r="C38" s="23"/>
      <c r="D38" s="23"/>
      <c r="E38" s="23"/>
      <c r="F38" s="23"/>
      <c r="G38" s="23"/>
    </row>
    <row r="39" spans="1:7">
      <c r="A39" s="23" t="s">
        <v>123</v>
      </c>
      <c r="B39" s="23"/>
      <c r="C39" s="23"/>
      <c r="D39" s="23"/>
      <c r="E39" s="23"/>
      <c r="F39" s="23"/>
      <c r="G39" s="23"/>
    </row>
    <row r="40" spans="1:7">
      <c r="A40" s="23" t="s">
        <v>120</v>
      </c>
      <c r="B40" s="23"/>
      <c r="C40" s="23"/>
      <c r="D40" s="23"/>
      <c r="E40" s="23"/>
      <c r="F40" s="23"/>
      <c r="G40" s="23"/>
    </row>
    <row r="41" spans="1:7">
      <c r="A41" s="23" t="s">
        <v>117</v>
      </c>
      <c r="B41" s="23"/>
      <c r="C41" s="23"/>
      <c r="D41" s="23"/>
      <c r="E41" s="23"/>
      <c r="F41" s="23"/>
      <c r="G41" s="23"/>
    </row>
    <row r="42" spans="1:7">
      <c r="A42" s="23" t="s">
        <v>118</v>
      </c>
      <c r="B42" s="23"/>
      <c r="C42" s="23"/>
      <c r="D42" s="23"/>
      <c r="E42" s="23"/>
      <c r="F42" s="23"/>
      <c r="G42" s="23"/>
    </row>
    <row r="43" spans="1:7">
      <c r="A43" s="23" t="s">
        <v>119</v>
      </c>
      <c r="B43" s="23"/>
      <c r="C43" s="23"/>
      <c r="D43" s="23"/>
      <c r="E43" s="23"/>
      <c r="F43" s="23"/>
      <c r="G43" s="23"/>
    </row>
  </sheetData>
  <mergeCells count="2">
    <mergeCell ref="E1:K1"/>
    <mergeCell ref="J15:K15"/>
  </mergeCells>
  <pageMargins left="0.7" right="0.7" top="0.75" bottom="0.75" header="0.3" footer="0.3"/>
  <pageSetup paperSize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Avril</vt:lpstr>
      <vt:lpstr>Mai</vt:lpstr>
      <vt:lpstr>Juin</vt:lpstr>
      <vt:lpstr>Juillet</vt:lpstr>
      <vt:lpstr>Récapitulatif</vt:lpstr>
      <vt:lpstr>Données</vt:lpstr>
      <vt:lpstr>horaireseffectue</vt:lpstr>
      <vt:lpstr>horairesprevu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trousselle william</cp:lastModifiedBy>
  <cp:lastPrinted>2011-03-29T15:43:09Z</cp:lastPrinted>
  <dcterms:created xsi:type="dcterms:W3CDTF">2011-01-15T17:20:49Z</dcterms:created>
  <dcterms:modified xsi:type="dcterms:W3CDTF">2011-05-04T08:10:16Z</dcterms:modified>
</cp:coreProperties>
</file>