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RUGBY\2018-2019 CDR59\Lodato\"/>
    </mc:Choice>
  </mc:AlternateContent>
  <xr:revisionPtr revIDLastSave="0" documentId="8_{1465C3F7-3717-459B-AEFE-ED625935468C}" xr6:coauthVersionLast="43" xr6:coauthVersionMax="43" xr10:uidLastSave="{00000000-0000-0000-0000-000000000000}"/>
  <bookViews>
    <workbookView xWindow="1905" yWindow="1905" windowWidth="18000" windowHeight="9360" xr2:uid="{10A571DE-4513-41F8-BD9B-B3F5C30C5A39}"/>
  </bookViews>
  <sheets>
    <sheet name="M12 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23" i="1" l="1"/>
  <c r="J23" i="1"/>
  <c r="H23" i="1"/>
  <c r="D23" i="1"/>
  <c r="A23" i="1"/>
  <c r="L22" i="1"/>
  <c r="K22" i="1"/>
  <c r="I22" i="1"/>
  <c r="D22" i="1"/>
  <c r="A22" i="1"/>
  <c r="L21" i="1"/>
  <c r="J21" i="1"/>
  <c r="G21" i="1"/>
  <c r="D21" i="1"/>
  <c r="A21" i="1"/>
  <c r="L20" i="1"/>
  <c r="K20" i="1"/>
  <c r="H20" i="1"/>
  <c r="D20" i="1"/>
  <c r="A20" i="1"/>
  <c r="L19" i="1"/>
  <c r="I19" i="1"/>
  <c r="G19" i="1"/>
  <c r="D19" i="1"/>
  <c r="A19" i="1"/>
  <c r="L18" i="1"/>
  <c r="K18" i="1"/>
  <c r="J18" i="1"/>
  <c r="D18" i="1"/>
  <c r="A18" i="1"/>
  <c r="L17" i="1"/>
  <c r="I17" i="1"/>
  <c r="H17" i="1"/>
  <c r="D17" i="1"/>
  <c r="A17" i="1"/>
  <c r="L16" i="1"/>
  <c r="K16" i="1"/>
  <c r="K24" i="1" s="1"/>
  <c r="G16" i="1"/>
  <c r="D16" i="1"/>
  <c r="A16" i="1"/>
  <c r="L15" i="1"/>
  <c r="J15" i="1"/>
  <c r="J24" i="1" s="1"/>
  <c r="I15" i="1"/>
  <c r="I24" i="1" s="1"/>
  <c r="D15" i="1"/>
  <c r="A15" i="1"/>
  <c r="L14" i="1"/>
  <c r="H14" i="1"/>
  <c r="H24" i="1" s="1"/>
  <c r="G14" i="1"/>
  <c r="G24" i="1" s="1"/>
  <c r="D14" i="1"/>
  <c r="A14" i="1"/>
  <c r="K13" i="1"/>
  <c r="J13" i="1"/>
  <c r="I13" i="1"/>
  <c r="H13" i="1"/>
  <c r="G13" i="1"/>
  <c r="J9" i="1"/>
  <c r="H9" i="1"/>
  <c r="E9" i="1"/>
  <c r="J8" i="1"/>
  <c r="E8" i="1"/>
  <c r="J7" i="1"/>
  <c r="H7" i="1"/>
  <c r="E7" i="1"/>
  <c r="J6" i="1"/>
  <c r="H6" i="1"/>
  <c r="E6" i="1"/>
  <c r="J5" i="1"/>
  <c r="H5" i="1"/>
  <c r="E5" i="1"/>
  <c r="J25" i="1" l="1"/>
  <c r="F8" i="1"/>
  <c r="G25" i="1"/>
  <c r="F5" i="1"/>
  <c r="F6" i="1"/>
  <c r="H25" i="1"/>
  <c r="F7" i="1"/>
  <c r="I25" i="1"/>
  <c r="K25" i="1"/>
  <c r="F9" i="1"/>
  <c r="L9" i="1" s="1"/>
  <c r="L5" i="1" l="1"/>
  <c r="L7" i="1"/>
  <c r="L8" i="1"/>
  <c r="M8" i="1" s="1"/>
  <c r="L6" i="1"/>
  <c r="M7" i="1" l="1"/>
  <c r="M5" i="1"/>
  <c r="M6" i="1"/>
  <c r="M9" i="1"/>
</calcChain>
</file>

<file path=xl/sharedStrings.xml><?xml version="1.0" encoding="utf-8"?>
<sst xmlns="http://schemas.openxmlformats.org/spreadsheetml/2006/main" count="40" uniqueCount="34">
  <si>
    <t>M 12  POULE  1</t>
  </si>
  <si>
    <t xml:space="preserve">Rencontre 2X6 minutes, 48 minutes de temps de jeu total par équipe </t>
  </si>
  <si>
    <t>Club</t>
  </si>
  <si>
    <t>Rang</t>
  </si>
  <si>
    <t>Abrev.</t>
  </si>
  <si>
    <t>Présent</t>
  </si>
  <si>
    <t>Points</t>
  </si>
  <si>
    <t>Essais marqués</t>
  </si>
  <si>
    <t>Essais encaissés</t>
  </si>
  <si>
    <t>Class Pts</t>
  </si>
  <si>
    <t>Class EM</t>
  </si>
  <si>
    <t>Class EE</t>
  </si>
  <si>
    <t>DOUAI</t>
  </si>
  <si>
    <t>DROP</t>
  </si>
  <si>
    <t>O</t>
  </si>
  <si>
    <t>MARCQ1</t>
  </si>
  <si>
    <t>OMR1</t>
  </si>
  <si>
    <t>ROUBAIX1</t>
  </si>
  <si>
    <t>RBX1</t>
  </si>
  <si>
    <t>LILLE</t>
  </si>
  <si>
    <t>LIL</t>
  </si>
  <si>
    <t>VILLENEUVE</t>
  </si>
  <si>
    <t>LMRCV</t>
  </si>
  <si>
    <t>Match GAGNE 4 points - NUL 2 points - PERDU 1 point - FORFAIT GAGNE  4 points - FORFAIT PERDU 0 points</t>
  </si>
  <si>
    <t xml:space="preserve">ORDRE DES RENCONTRES </t>
  </si>
  <si>
    <t>POINTS RENCONTRE</t>
  </si>
  <si>
    <t>Arbitrage</t>
  </si>
  <si>
    <t>Signature</t>
  </si>
  <si>
    <t>saisie</t>
  </si>
  <si>
    <t>ESSAIS</t>
  </si>
  <si>
    <t>équipe 1</t>
  </si>
  <si>
    <t>équipe 2</t>
  </si>
  <si>
    <t>TOTAUX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</si>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</sst>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Border="1" applyAlignment="1">
      <alignment horizontal="left"/>
    </xf>
    <xf numFmtId="0" fontId="3" fillId="0" borderId="0" xfId="0" applyFont="1" applyAlignment="1">
      <alignment horizontal="center"/>
    </xf>
    <xf numFmtId="0" fontId="0" fillId="0" borderId="0" xfId="0" applyBorder="1"/>
    <xf numFmtId="0" fontId="3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5" xfId="0" applyBorder="1" applyAlignment="1"/>
    <xf numFmtId="1" fontId="0" fillId="0" borderId="8" xfId="0" applyNumberFormat="1" applyBorder="1" applyAlignment="1">
      <alignment vertical="center"/>
    </xf>
    <xf numFmtId="1" fontId="0" fillId="0" borderId="5" xfId="0" applyNumberFormat="1" applyBorder="1" applyAlignment="1">
      <alignment vertical="center"/>
    </xf>
    <xf numFmtId="1" fontId="0" fillId="0" borderId="2" xfId="0" applyNumberFormat="1" applyBorder="1" applyAlignment="1">
      <alignment vertical="center"/>
    </xf>
    <xf numFmtId="1" fontId="0" fillId="0" borderId="6" xfId="0" applyNumberFormat="1" applyBorder="1" applyAlignment="1">
      <alignment vertical="center"/>
    </xf>
    <xf numFmtId="0" fontId="0" fillId="2" borderId="9" xfId="0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/>
    <xf numFmtId="0" fontId="0" fillId="0" borderId="8" xfId="0" applyBorder="1" applyAlignment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4A322-BDA9-4FAB-BCC1-E1639A9A56C8}">
  <dimension ref="A1:N25"/>
  <sheetViews>
    <sheetView tabSelected="1" workbookViewId="0">
      <selection activeCell="P12" sqref="P12"/>
    </sheetView>
  </sheetViews>
  <sheetFormatPr baseColWidth="10" defaultRowHeight="15" x14ac:dyDescent="0.25"/>
  <cols>
    <col min="1" max="1" width="12.7109375" customWidth="1"/>
    <col min="2" max="3" width="7.7109375" customWidth="1"/>
    <col min="4" max="4" width="12.7109375" customWidth="1"/>
    <col min="5" max="11" width="7.7109375" customWidth="1"/>
    <col min="12" max="12" width="12.7109375" customWidth="1"/>
  </cols>
  <sheetData>
    <row r="1" spans="1:14" ht="15" customHeight="1" x14ac:dyDescent="0.25">
      <c r="A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5" customHeight="1" x14ac:dyDescent="0.3">
      <c r="A2" s="2" t="s">
        <v>1</v>
      </c>
      <c r="C2" s="3"/>
      <c r="D2" s="3"/>
      <c r="E2" s="3"/>
      <c r="F2" s="3"/>
      <c r="G2" s="3"/>
      <c r="H2" s="3"/>
      <c r="I2" s="3"/>
      <c r="J2" s="4"/>
      <c r="K2" s="3"/>
    </row>
    <row r="3" spans="1:14" ht="15" customHeight="1" thickBot="1" x14ac:dyDescent="0.35">
      <c r="A3" s="3"/>
      <c r="B3" s="3"/>
      <c r="E3" s="5"/>
      <c r="F3" s="6"/>
      <c r="G3" s="6"/>
      <c r="I3" s="3"/>
      <c r="K3" s="3"/>
    </row>
    <row r="4" spans="1:14" ht="15" customHeight="1" x14ac:dyDescent="0.25">
      <c r="A4" s="7" t="s">
        <v>2</v>
      </c>
      <c r="B4" s="8" t="s">
        <v>3</v>
      </c>
      <c r="C4" s="8" t="s">
        <v>4</v>
      </c>
      <c r="D4" s="8" t="s">
        <v>5</v>
      </c>
      <c r="E4" s="9"/>
      <c r="F4" s="10" t="s">
        <v>6</v>
      </c>
      <c r="G4" s="11"/>
      <c r="H4" s="10" t="s">
        <v>7</v>
      </c>
      <c r="I4" s="11"/>
      <c r="J4" s="12" t="s">
        <v>8</v>
      </c>
      <c r="K4" s="13"/>
      <c r="L4" s="14" t="s">
        <v>9</v>
      </c>
      <c r="M4" s="14" t="s">
        <v>10</v>
      </c>
      <c r="N4" s="14" t="s">
        <v>11</v>
      </c>
    </row>
    <row r="5" spans="1:14" ht="15" customHeight="1" x14ac:dyDescent="0.25">
      <c r="A5" s="15" t="s">
        <v>12</v>
      </c>
      <c r="B5" s="16">
        <v>1</v>
      </c>
      <c r="C5" s="17" t="s">
        <v>13</v>
      </c>
      <c r="D5" s="8" t="s">
        <v>14</v>
      </c>
      <c r="E5" s="9" t="str">
        <f>IF(D5="N","forfait"," ")</f>
        <v xml:space="preserve"> </v>
      </c>
      <c r="F5" s="18">
        <f>G24</f>
        <v>11</v>
      </c>
      <c r="G5" s="19"/>
      <c r="H5" s="20">
        <f>C14+F16+C19+F21</f>
        <v>15</v>
      </c>
      <c r="I5" s="21"/>
      <c r="J5" s="22">
        <f>F14+C16+F19+C21</f>
        <v>11</v>
      </c>
      <c r="K5" s="23"/>
      <c r="L5" s="24" t="str">
        <f>IF(RANK(F5,F$5:F$9)=1,RANK(F5,F$5:F$9)&amp;"er",RANK(F5,F$5:F$9)&amp;"ème")</f>
        <v>2ème</v>
      </c>
      <c r="M5" s="24">
        <f>IF(OR($L$5=$L$6,$L$5=$L$7,$L$5=$L$8,$L$5=$L$9),RANK($H5,$H$5:$H$9),$L5)</f>
        <v>4</v>
      </c>
      <c r="N5" s="24"/>
    </row>
    <row r="6" spans="1:14" ht="15" customHeight="1" x14ac:dyDescent="0.25">
      <c r="A6" s="15" t="s">
        <v>15</v>
      </c>
      <c r="B6" s="16">
        <v>2</v>
      </c>
      <c r="C6" s="17" t="s">
        <v>16</v>
      </c>
      <c r="D6" s="8" t="s">
        <v>14</v>
      </c>
      <c r="E6" s="9" t="str">
        <f t="shared" ref="E6:E9" si="0">IF(D6="N","forfait"," ")</f>
        <v xml:space="preserve"> </v>
      </c>
      <c r="F6" s="18">
        <f>H24</f>
        <v>16</v>
      </c>
      <c r="G6" s="19"/>
      <c r="H6" s="20">
        <f>F14+C17+C20+C23</f>
        <v>20</v>
      </c>
      <c r="I6" s="21"/>
      <c r="J6" s="22">
        <f>C14+F17+F20+F23</f>
        <v>1</v>
      </c>
      <c r="K6" s="23"/>
      <c r="L6" s="24" t="str">
        <f t="shared" ref="L6:L9" si="1">IF(RANK(F6,F$5:F$9)=1,RANK(F6,F$5:F$9)&amp;"er",RANK(F6,F$5:F$9)&amp;"ème")</f>
        <v>1er</v>
      </c>
      <c r="M6" s="24" t="str">
        <f>IF(OR($L$6=$L$5,$L$6=$L$7,$L$6=$L$8,$L$6=$L$9),RANK($H6,$H$5:$H$9),$L6)</f>
        <v>1er</v>
      </c>
      <c r="N6" s="24"/>
    </row>
    <row r="7" spans="1:14" ht="15" customHeight="1" x14ac:dyDescent="0.25">
      <c r="A7" s="15" t="s">
        <v>17</v>
      </c>
      <c r="B7" s="16">
        <v>3</v>
      </c>
      <c r="C7" s="17" t="s">
        <v>18</v>
      </c>
      <c r="D7" s="8" t="s">
        <v>14</v>
      </c>
      <c r="E7" s="9" t="str">
        <f t="shared" si="0"/>
        <v xml:space="preserve"> </v>
      </c>
      <c r="F7" s="18">
        <f>I24</f>
        <v>11</v>
      </c>
      <c r="G7" s="19"/>
      <c r="H7" s="20">
        <f>C15+F17+F19+F22</f>
        <v>22</v>
      </c>
      <c r="I7" s="21"/>
      <c r="J7" s="22">
        <f>F15+C17+C19+C22</f>
        <v>6</v>
      </c>
      <c r="K7" s="23"/>
      <c r="L7" s="24" t="str">
        <f t="shared" si="1"/>
        <v>2ème</v>
      </c>
      <c r="M7" s="24">
        <f>IF(OR($L$7=$L$5,$L$7=$L$6,$L$7=$L$8,$L$7=$L$9),RANK($H7,$H$5:$H$9),$L7)</f>
        <v>2</v>
      </c>
      <c r="N7" s="24"/>
    </row>
    <row r="8" spans="1:14" ht="15" customHeight="1" x14ac:dyDescent="0.25">
      <c r="A8" s="15" t="s">
        <v>19</v>
      </c>
      <c r="B8" s="16">
        <v>4</v>
      </c>
      <c r="C8" s="17" t="s">
        <v>20</v>
      </c>
      <c r="D8" s="8" t="s">
        <v>14</v>
      </c>
      <c r="E8" s="9" t="str">
        <f t="shared" si="0"/>
        <v xml:space="preserve"> </v>
      </c>
      <c r="F8" s="18">
        <f>J24</f>
        <v>7</v>
      </c>
      <c r="G8" s="19"/>
      <c r="H8" s="25">
        <v>32</v>
      </c>
      <c r="I8" s="26"/>
      <c r="J8" s="22">
        <f>C15+F18+F21+C23</f>
        <v>22</v>
      </c>
      <c r="K8" s="23"/>
      <c r="L8" s="24" t="str">
        <f t="shared" si="1"/>
        <v>4ème</v>
      </c>
      <c r="M8" s="24" t="str">
        <f>IF(OR($L$8=$L$5,$L$8=$L$6,$L$8=$L$7,$L$8=$L$9),RANK($H8,$H$5:$H$9),$L8)</f>
        <v>4ème</v>
      </c>
      <c r="N8" s="24"/>
    </row>
    <row r="9" spans="1:14" ht="15" customHeight="1" thickBot="1" x14ac:dyDescent="0.3">
      <c r="A9" s="15" t="s">
        <v>21</v>
      </c>
      <c r="B9" s="16">
        <v>5</v>
      </c>
      <c r="C9" s="17" t="s">
        <v>22</v>
      </c>
      <c r="D9" s="8" t="s">
        <v>14</v>
      </c>
      <c r="E9" s="9" t="str">
        <f t="shared" si="0"/>
        <v xml:space="preserve"> </v>
      </c>
      <c r="F9" s="18">
        <f>K24</f>
        <v>4</v>
      </c>
      <c r="G9" s="19"/>
      <c r="H9" s="20">
        <f>C16+F18+F20+C22</f>
        <v>2</v>
      </c>
      <c r="I9" s="21"/>
      <c r="J9" s="22">
        <f>F16+C18+C20+F22</f>
        <v>24</v>
      </c>
      <c r="K9" s="23"/>
      <c r="L9" s="24" t="str">
        <f t="shared" si="1"/>
        <v>5ème</v>
      </c>
      <c r="M9" s="27" t="str">
        <f>IF(OR($L$9=$L$5,$L$9=$L$6,$L$9=$L$7,$L$9=$L$8),RANK($H9,$H$5:$H$9),$L9)</f>
        <v>5ème</v>
      </c>
      <c r="N9" s="24"/>
    </row>
    <row r="10" spans="1:14" ht="15" customHeight="1" x14ac:dyDescent="0.25">
      <c r="A10" s="4"/>
    </row>
    <row r="11" spans="1:14" ht="15" customHeight="1" thickBot="1" x14ac:dyDescent="0.3">
      <c r="A11" s="4" t="s">
        <v>23</v>
      </c>
    </row>
    <row r="12" spans="1:14" ht="15" customHeight="1" x14ac:dyDescent="0.25">
      <c r="A12" s="18" t="s">
        <v>24</v>
      </c>
      <c r="B12" s="28"/>
      <c r="C12" s="29"/>
      <c r="D12" s="29"/>
      <c r="E12" s="29"/>
      <c r="F12" s="28"/>
      <c r="G12" s="30" t="s">
        <v>25</v>
      </c>
      <c r="H12" s="31"/>
      <c r="I12" s="32"/>
      <c r="J12" s="33"/>
      <c r="K12" s="34"/>
      <c r="L12" s="35" t="s">
        <v>26</v>
      </c>
      <c r="M12" s="36" t="s">
        <v>27</v>
      </c>
      <c r="N12" s="37"/>
    </row>
    <row r="13" spans="1:14" ht="30" customHeight="1" x14ac:dyDescent="0.25">
      <c r="A13" s="8"/>
      <c r="B13" s="8" t="s">
        <v>28</v>
      </c>
      <c r="C13" s="38" t="s">
        <v>29</v>
      </c>
      <c r="D13" s="8"/>
      <c r="E13" s="39" t="s">
        <v>28</v>
      </c>
      <c r="F13" s="40" t="s">
        <v>29</v>
      </c>
      <c r="G13" s="41" t="str">
        <f>C5</f>
        <v>DROP</v>
      </c>
      <c r="H13" s="17" t="str">
        <f>C6</f>
        <v>OMR1</v>
      </c>
      <c r="I13" s="17" t="str">
        <f>C7</f>
        <v>RBX1</v>
      </c>
      <c r="J13" s="17" t="str">
        <f>C8</f>
        <v>LIL</v>
      </c>
      <c r="K13" s="42" t="str">
        <f>C9</f>
        <v>LMRCV</v>
      </c>
      <c r="L13" s="35"/>
      <c r="M13" s="8" t="s">
        <v>30</v>
      </c>
      <c r="N13" s="8" t="s">
        <v>31</v>
      </c>
    </row>
    <row r="14" spans="1:14" ht="24.95" customHeight="1" x14ac:dyDescent="0.25">
      <c r="A14" s="43" t="str">
        <f>A5</f>
        <v>DOUAI</v>
      </c>
      <c r="B14" s="44">
        <v>1</v>
      </c>
      <c r="C14" s="8">
        <v>0</v>
      </c>
      <c r="D14" s="43" t="str">
        <f>A6</f>
        <v>MARCQ1</v>
      </c>
      <c r="E14" s="44">
        <v>2</v>
      </c>
      <c r="F14" s="8">
        <v>5</v>
      </c>
      <c r="G14" s="45">
        <f>IF(OR($D$5="n",$D$5="N"),0,IF(ISBLANK(C14),0,IF(C14=F14,IF(OR($D$6="n",$D$6="N"),4,2),IF(C14&gt;F14,4,1))))</f>
        <v>1</v>
      </c>
      <c r="H14" s="39">
        <f>IF(OR($D$6="n",$D$6="N"),0,IF(ISBLANK(F14),0,IF(C14=F14,IF(OR($D$5="n",$D$5="N"),4,2),IF(C14&gt;F14,1,4))))</f>
        <v>4</v>
      </c>
      <c r="I14" s="46"/>
      <c r="J14" s="46"/>
      <c r="K14" s="47"/>
      <c r="L14" s="48" t="str">
        <f>A8</f>
        <v>LILLE</v>
      </c>
      <c r="M14" s="8"/>
      <c r="N14" s="8"/>
    </row>
    <row r="15" spans="1:14" ht="24.95" customHeight="1" x14ac:dyDescent="0.25">
      <c r="A15" s="43" t="str">
        <f>A7</f>
        <v>ROUBAIX1</v>
      </c>
      <c r="B15" s="44">
        <v>3</v>
      </c>
      <c r="C15" s="8">
        <v>12</v>
      </c>
      <c r="D15" s="43" t="str">
        <f>A8</f>
        <v>LILLE</v>
      </c>
      <c r="E15" s="44">
        <v>4</v>
      </c>
      <c r="F15" s="49">
        <v>0</v>
      </c>
      <c r="G15" s="50"/>
      <c r="H15" s="46"/>
      <c r="I15" s="39">
        <f>IF(OR($D$7="n",$D$7="3N"),0,IF(ISBLANK(C15),0,IF(C15=F15,IF(OR($D$8="n",$D$8="N"),4,2),IF(C15&gt;F15,4,1))))</f>
        <v>4</v>
      </c>
      <c r="J15" s="39">
        <f>IF(OR(D8="n",D8="N"),0,IF(ISBLANK(F15),0,IF(C15=F15,IF(OR(D7="n",D7="N"),4,2),IF(C15&gt;F15,1,4))))</f>
        <v>1</v>
      </c>
      <c r="K15" s="47"/>
      <c r="L15" s="48" t="str">
        <f>A9</f>
        <v>VILLENEUVE</v>
      </c>
      <c r="M15" s="8"/>
      <c r="N15" s="8"/>
    </row>
    <row r="16" spans="1:14" ht="24.95" customHeight="1" x14ac:dyDescent="0.25">
      <c r="A16" s="43" t="str">
        <f>A9</f>
        <v>VILLENEUVE</v>
      </c>
      <c r="B16" s="44">
        <v>5</v>
      </c>
      <c r="C16" s="8">
        <v>1</v>
      </c>
      <c r="D16" s="43" t="str">
        <f>A5</f>
        <v>DOUAI</v>
      </c>
      <c r="E16" s="44">
        <v>1</v>
      </c>
      <c r="F16" s="8">
        <v>7</v>
      </c>
      <c r="G16" s="45">
        <f>IF(OR($D$5="n",$D$5="N"),0,IF(ISBLANK(C16),0,IF(C16=F16,IF(OR($D$9="n",$D$9="N"),4,2),IF(C16&gt;F16,1,4))))</f>
        <v>4</v>
      </c>
      <c r="H16" s="46"/>
      <c r="I16" s="46"/>
      <c r="J16" s="46"/>
      <c r="K16" s="51">
        <f>(IF(OR($D$9="n",$D$9="N"),0,IF(ISBLANK(F16),0,IF(C16=F16,IF(OR($D$5="n",$D$5="N"),4,2),IF(C16&gt;F16,4,1)))))</f>
        <v>1</v>
      </c>
      <c r="L16" s="48" t="str">
        <f>A6</f>
        <v>MARCQ1</v>
      </c>
      <c r="M16" s="8"/>
      <c r="N16" s="8"/>
    </row>
    <row r="17" spans="1:14" ht="24.95" customHeight="1" x14ac:dyDescent="0.25">
      <c r="A17" s="43" t="str">
        <f>A6</f>
        <v>MARCQ1</v>
      </c>
      <c r="B17" s="44">
        <v>2</v>
      </c>
      <c r="C17" s="8">
        <v>4</v>
      </c>
      <c r="D17" s="43" t="str">
        <f>A7</f>
        <v>ROUBAIX1</v>
      </c>
      <c r="E17" s="44">
        <v>3</v>
      </c>
      <c r="F17" s="8">
        <v>1</v>
      </c>
      <c r="G17" s="50"/>
      <c r="H17" s="39">
        <f>IF(OR($D$6="n",$D$6="N"),0,IF(ISBLANK(F17),0,IF(C17=F17,IF(OR($D$7="n",$D$7="N"),4,2),IF(C17&gt;F17,4,1))))</f>
        <v>4</v>
      </c>
      <c r="I17" s="39">
        <f>IF(OR($D$7="n",$D$7="3N"),0,IF(ISBLANK(C17),0,IF(C17=F17,IF(OR($D$6="n",$D$6="N"),4,2),IF(C17&gt;F17,1,4))))</f>
        <v>1</v>
      </c>
      <c r="J17" s="46"/>
      <c r="K17" s="47"/>
      <c r="L17" s="48" t="str">
        <f>A5</f>
        <v>DOUAI</v>
      </c>
      <c r="M17" s="8"/>
      <c r="N17" s="8"/>
    </row>
    <row r="18" spans="1:14" ht="24.95" customHeight="1" x14ac:dyDescent="0.25">
      <c r="A18" s="43" t="str">
        <f>A8</f>
        <v>LILLE</v>
      </c>
      <c r="B18" s="44">
        <v>4</v>
      </c>
      <c r="C18" s="8">
        <v>2</v>
      </c>
      <c r="D18" s="43" t="str">
        <f>A9</f>
        <v>VILLENEUVE</v>
      </c>
      <c r="E18" s="44">
        <v>5</v>
      </c>
      <c r="F18" s="8">
        <v>1</v>
      </c>
      <c r="G18" s="50"/>
      <c r="H18" s="46"/>
      <c r="I18" s="46"/>
      <c r="J18" s="39">
        <f>IF(OR($D$8="n",$D$8="N"),0,IF(ISBLANK(F18),0,IF(C18=F18,IF(OR($D$9="n",$D$9="N"),4,2),IF(C18&gt;F18,4,1))))</f>
        <v>4</v>
      </c>
      <c r="K18" s="51">
        <f>(IF(OR($D$9="n",$D$9="N"),0,IF(ISBLANK(F18),0,IF(C18=F18,IF(OR($D$8="n",$D$8="N"),4,2),IF(C18&gt;F18,1,4)))))</f>
        <v>1</v>
      </c>
      <c r="L18" s="48" t="str">
        <f>A7</f>
        <v>ROUBAIX1</v>
      </c>
      <c r="M18" s="8"/>
      <c r="N18" s="8"/>
    </row>
    <row r="19" spans="1:14" ht="24.95" customHeight="1" x14ac:dyDescent="0.25">
      <c r="A19" s="43" t="str">
        <f>A5</f>
        <v>DOUAI</v>
      </c>
      <c r="B19" s="44">
        <v>1</v>
      </c>
      <c r="C19" s="8">
        <v>2</v>
      </c>
      <c r="D19" s="43" t="str">
        <f>A7</f>
        <v>ROUBAIX1</v>
      </c>
      <c r="E19" s="44">
        <v>3</v>
      </c>
      <c r="F19" s="8">
        <v>2</v>
      </c>
      <c r="G19" s="45">
        <f>IF(OR($D$5="n",$D$5="N"),0,IF(ISBLANK(C19),0,IF(C19=F19,IF(OR($D$7="n",$D$7="N"),4,2),IF(C19&gt;F19,4,1))))</f>
        <v>2</v>
      </c>
      <c r="H19" s="46"/>
      <c r="I19" s="39">
        <f>IF(OR($D$7="n",$D$7="3N"),0,IF(ISBLANK(C19),0,IF(C19=F19,IF(OR($D$5="n",$D$5="N"),4,2),IF(C19&gt;F19,1,4))))</f>
        <v>2</v>
      </c>
      <c r="J19" s="46"/>
      <c r="K19" s="47"/>
      <c r="L19" s="48" t="str">
        <f>A9</f>
        <v>VILLENEUVE</v>
      </c>
      <c r="M19" s="8"/>
      <c r="N19" s="8"/>
    </row>
    <row r="20" spans="1:14" ht="24.95" customHeight="1" x14ac:dyDescent="0.25">
      <c r="A20" s="43" t="str">
        <f>A6</f>
        <v>MARCQ1</v>
      </c>
      <c r="B20" s="44">
        <v>2</v>
      </c>
      <c r="C20" s="8">
        <v>8</v>
      </c>
      <c r="D20" s="43" t="str">
        <f>A9</f>
        <v>VILLENEUVE</v>
      </c>
      <c r="E20" s="44">
        <v>5</v>
      </c>
      <c r="F20" s="8">
        <v>0</v>
      </c>
      <c r="G20" s="50"/>
      <c r="H20" s="39">
        <f>IF(OR($D$6="n",$D$6="N"),0,IF(ISBLANK(F20),0,IF(C20=F20,IF(OR($D$9="n",$D$9="N"),4,2),IF(C20&gt;F20,4,1))))</f>
        <v>4</v>
      </c>
      <c r="I20" s="46"/>
      <c r="J20" s="46"/>
      <c r="K20" s="51">
        <f>(IF(OR($D$9="n",$D$9="N"),0,IF(ISBLANK(F20),0,IF(C20=F20,IF(OR($D$6="n",$D$6="N"),4,2),IF(C20&gt;F20,1,4)))))</f>
        <v>1</v>
      </c>
      <c r="L20" s="48" t="str">
        <f>A7</f>
        <v>ROUBAIX1</v>
      </c>
      <c r="M20" s="8"/>
      <c r="N20" s="8"/>
    </row>
    <row r="21" spans="1:14" ht="24.95" customHeight="1" x14ac:dyDescent="0.25">
      <c r="A21" s="43" t="str">
        <f>A8</f>
        <v>LILLE</v>
      </c>
      <c r="B21" s="44">
        <v>4</v>
      </c>
      <c r="C21" s="8">
        <v>3</v>
      </c>
      <c r="D21" s="43" t="str">
        <f>A5</f>
        <v>DOUAI</v>
      </c>
      <c r="E21" s="44">
        <v>1</v>
      </c>
      <c r="F21" s="8">
        <v>6</v>
      </c>
      <c r="G21" s="45">
        <f>IF(OR($D$5="n",$D$5="N"),0,IF(ISBLANK(C21),0,IF(C21=F21,IF(OR($D$8="n",$D$8="N"),4,2),IF(C21&gt;F21,1,4))))</f>
        <v>4</v>
      </c>
      <c r="H21" s="46"/>
      <c r="I21" s="46"/>
      <c r="J21" s="39">
        <f>IF(OR($D$8="n",$D$8="N"),0,IF(ISBLANK(F21),0,IF(C21=F21,IF(OR($D$5="n",$D$5="N"),4,2),IF(C21&gt;F21,4,1))))</f>
        <v>1</v>
      </c>
      <c r="K21" s="47"/>
      <c r="L21" s="48" t="str">
        <f>A6</f>
        <v>MARCQ1</v>
      </c>
      <c r="M21" s="8"/>
      <c r="N21" s="8"/>
    </row>
    <row r="22" spans="1:14" ht="24.95" customHeight="1" x14ac:dyDescent="0.25">
      <c r="A22" s="43" t="str">
        <f>A9</f>
        <v>VILLENEUVE</v>
      </c>
      <c r="B22" s="44">
        <v>5</v>
      </c>
      <c r="C22" s="8">
        <v>0</v>
      </c>
      <c r="D22" s="43" t="str">
        <f>A7</f>
        <v>ROUBAIX1</v>
      </c>
      <c r="E22" s="44">
        <v>3</v>
      </c>
      <c r="F22" s="8">
        <v>7</v>
      </c>
      <c r="G22" s="50"/>
      <c r="H22" s="46"/>
      <c r="I22" s="39">
        <f>IF(OR(D7="n",D7="3N"),0,IF(ISBLANK(C22),0,IF(C22=F22,IF(OR(D9="n",D9="N"),4,2),IF(C22&gt;F22,1,4))))</f>
        <v>4</v>
      </c>
      <c r="J22" s="46"/>
      <c r="K22" s="51">
        <f>(IF(OR($D$9="n",$D$9="N"),0,IF(ISBLANK(F22),0,IF(C22=F22,IF(OR($D$7="n",$D$7="N"),4,2),IF(C22&gt;F22,4,1)))))</f>
        <v>1</v>
      </c>
      <c r="L22" s="48" t="str">
        <f>A8</f>
        <v>LILLE</v>
      </c>
      <c r="M22" s="8"/>
      <c r="N22" s="8"/>
    </row>
    <row r="23" spans="1:14" ht="24.95" customHeight="1" thickBot="1" x14ac:dyDescent="0.3">
      <c r="A23" s="43" t="str">
        <f>A6</f>
        <v>MARCQ1</v>
      </c>
      <c r="B23" s="44">
        <v>2</v>
      </c>
      <c r="C23" s="8">
        <v>3</v>
      </c>
      <c r="D23" s="43" t="str">
        <f>A8</f>
        <v>LILLE</v>
      </c>
      <c r="E23" s="44">
        <v>4</v>
      </c>
      <c r="F23" s="8">
        <v>0</v>
      </c>
      <c r="G23" s="52"/>
      <c r="H23" s="53">
        <f>IF(OR($D$6="n",$D$6="N"),0,IF(ISBLANK(F23),0,IF(C23=F23,IF(OR($D$8="n",$D$8="N"),4,2),IF(C23&gt;F23,4,1))))</f>
        <v>4</v>
      </c>
      <c r="I23" s="54"/>
      <c r="J23" s="53">
        <f>IF(OR(D8="n",D8="N"),0,IF(ISBLANK(F23),0,IF(C23=F23,IF(OR(D6="n",D6="N"),4,2),IF(C23&gt;F23,1,4))))</f>
        <v>1</v>
      </c>
      <c r="K23" s="55"/>
      <c r="L23" s="48" t="str">
        <f>A5</f>
        <v>DOUAI</v>
      </c>
      <c r="M23" s="8"/>
      <c r="N23" s="8"/>
    </row>
    <row r="24" spans="1:14" ht="18" customHeight="1" x14ac:dyDescent="0.25">
      <c r="A24" s="56"/>
      <c r="B24" s="56"/>
      <c r="C24" s="56"/>
      <c r="D24" s="57"/>
      <c r="F24" s="58" t="s">
        <v>32</v>
      </c>
      <c r="G24" s="59">
        <f>SUM(G14:G23)</f>
        <v>11</v>
      </c>
      <c r="H24" s="60">
        <f>SUM(H14:H23)</f>
        <v>16</v>
      </c>
      <c r="I24" s="60">
        <f>SUM(I14:I23)</f>
        <v>11</v>
      </c>
      <c r="J24" s="60">
        <f>SUM(J14:J23)</f>
        <v>7</v>
      </c>
      <c r="K24" s="61">
        <f>SUM(K14:K23)</f>
        <v>4</v>
      </c>
      <c r="L24" s="56"/>
      <c r="M24" s="56"/>
      <c r="N24" s="56"/>
    </row>
    <row r="25" spans="1:14" ht="18" customHeight="1" thickBot="1" x14ac:dyDescent="0.3">
      <c r="A25" s="56"/>
      <c r="B25" s="56"/>
      <c r="C25" s="56"/>
      <c r="D25" s="57"/>
      <c r="F25" s="58" t="s">
        <v>33</v>
      </c>
      <c r="G25" s="62" t="str">
        <f>IF(RANK(G$24,$G$24:$K$24)=1,RANK(G$24,$G$24:$K$24)&amp;"er",RANK(G$24,$G$24:$K$24)&amp;"ème")</f>
        <v>2ème</v>
      </c>
      <c r="H25" s="63" t="str">
        <f t="shared" ref="H25:K25" si="2">IF(RANK(H$24,$G$24:$K$24)=1,RANK(H$24,$G$24:$K$24)&amp;"er",RANK(H$24,$G$24:$K$24)&amp;"ème")</f>
        <v>1er</v>
      </c>
      <c r="I25" s="63" t="str">
        <f t="shared" si="2"/>
        <v>2ème</v>
      </c>
      <c r="J25" s="63" t="str">
        <f t="shared" si="2"/>
        <v>4ème</v>
      </c>
      <c r="K25" s="64" t="str">
        <f t="shared" si="2"/>
        <v>5ème</v>
      </c>
      <c r="L25" s="56"/>
      <c r="M25" s="56"/>
      <c r="N25" s="56"/>
    </row>
  </sheetData>
  <mergeCells count="4">
    <mergeCell ref="F4:G4"/>
    <mergeCell ref="H4:I4"/>
    <mergeCell ref="J4:K4"/>
    <mergeCell ref="M12:N12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&amp;CTOURNOI AMEDEE LODATO 2019&amp;RRoubaix 4 mai 2019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M12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2019-05-10T07:35:58Z</dcterms:created>
  <dcterms:modified xsi:type="dcterms:W3CDTF">2019-05-10T07:36:39Z</dcterms:modified>
</cp:coreProperties>
</file>