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 codeName="{00000000-0000-0000-0000-000000000000}"/>
  <workbookPr showInkAnnotation="0" codeName="ThisWorkbook" autoCompressPictures="0"/>
  <bookViews>
    <workbookView xWindow="0" yWindow="0" windowWidth="33520" windowHeight="20540"/>
  </bookViews>
  <sheets>
    <sheet name="B6" sheetId="7" r:id="rId1"/>
    <sheet name="PATCH" sheetId="9" r:id="rId2"/>
    <sheet name="MATOS" sheetId="8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11" i="7" l="1"/>
  <c r="Y10" i="7"/>
  <c r="P13" i="7"/>
  <c r="AK13" i="7"/>
  <c r="AK12" i="7"/>
  <c r="P11" i="7"/>
  <c r="AK11" i="7"/>
  <c r="P9" i="7"/>
  <c r="AK9" i="7"/>
  <c r="P8" i="7"/>
  <c r="AK8" i="7"/>
  <c r="P10" i="7"/>
  <c r="AK10" i="7"/>
  <c r="AU15" i="7"/>
  <c r="AA8" i="7"/>
  <c r="AA11" i="7"/>
  <c r="AA10" i="7"/>
  <c r="AA9" i="7"/>
  <c r="Y8" i="7"/>
  <c r="Y9" i="7"/>
  <c r="H6" i="7"/>
  <c r="AN9" i="7"/>
  <c r="AN10" i="7"/>
  <c r="AN11" i="7"/>
  <c r="P12" i="7"/>
  <c r="AN12" i="7"/>
  <c r="AN13" i="7"/>
  <c r="AN8" i="7"/>
  <c r="AN2" i="7"/>
  <c r="R6" i="7"/>
  <c r="L6" i="7"/>
  <c r="AA12" i="7"/>
  <c r="AA13" i="7"/>
  <c r="Y12" i="7"/>
  <c r="Y13" i="7"/>
  <c r="C54" i="8"/>
  <c r="C24" i="8"/>
</calcChain>
</file>

<file path=xl/sharedStrings.xml><?xml version="1.0" encoding="utf-8"?>
<sst xmlns="http://schemas.openxmlformats.org/spreadsheetml/2006/main" count="355" uniqueCount="291">
  <si>
    <t>CIRCUIT</t>
  </si>
  <si>
    <t>DMX</t>
  </si>
  <si>
    <t>LINE</t>
  </si>
  <si>
    <t>PH1</t>
  </si>
  <si>
    <t>PH2</t>
  </si>
  <si>
    <t>PH3</t>
  </si>
  <si>
    <t>AMP</t>
  </si>
  <si>
    <t>CS4</t>
  </si>
  <si>
    <t>MDG 5000</t>
  </si>
  <si>
    <t>COLOR WEB 27M²</t>
  </si>
  <si>
    <t>COLOR WEB 30M²</t>
  </si>
  <si>
    <t>COLOR WEB 26M²</t>
  </si>
  <si>
    <t>COLOR WEB 34M²</t>
  </si>
  <si>
    <t>COLOR WEB 8M²</t>
  </si>
  <si>
    <t>PIX 1044/522X2/3</t>
  </si>
  <si>
    <t>306 HPC 1Kw</t>
  </si>
  <si>
    <t>Color Command</t>
  </si>
  <si>
    <t>DL2</t>
  </si>
  <si>
    <t>MDG 3000</t>
  </si>
  <si>
    <t>Pack Acl</t>
  </si>
  <si>
    <t>Par 64</t>
  </si>
  <si>
    <t>Gigaswitch</t>
  </si>
  <si>
    <t>Boitier Luminex</t>
  </si>
  <si>
    <t>Barre de 6 PAR 64</t>
  </si>
  <si>
    <t>Color Web 250 10M²</t>
  </si>
  <si>
    <t>Cyrano 2,5 Kw HMI</t>
  </si>
  <si>
    <t>Aramis 2,5Kw HMI</t>
  </si>
  <si>
    <t>Lancelot 4 Kw HTI</t>
  </si>
  <si>
    <t>Ivanohé 2,5Kw HMI</t>
  </si>
  <si>
    <t>Griven 4Kw HMI</t>
  </si>
  <si>
    <t>CP 400</t>
  </si>
  <si>
    <t>FL 1300</t>
  </si>
  <si>
    <t>Starstrob*200</t>
  </si>
  <si>
    <t>Stzoom 1200</t>
  </si>
  <si>
    <t>Servocolor 250</t>
  </si>
  <si>
    <t>VL 2500 W</t>
  </si>
  <si>
    <t>VL 3000 S</t>
  </si>
  <si>
    <t>VL 3500 S</t>
  </si>
  <si>
    <t>M2K XB W</t>
  </si>
  <si>
    <t>M2K W</t>
  </si>
  <si>
    <t>Atomic C</t>
  </si>
  <si>
    <t>VL 2500 S</t>
  </si>
  <si>
    <t>VL 3500 W</t>
  </si>
  <si>
    <t>VL 500 W</t>
  </si>
  <si>
    <t>Jarag 75W</t>
  </si>
  <si>
    <t>BB4 4 Par</t>
  </si>
  <si>
    <t>Alim CC</t>
  </si>
  <si>
    <t>Varyled 3*84</t>
  </si>
  <si>
    <t>Pixel Par 90/6</t>
  </si>
  <si>
    <t>Turbine SP DMX</t>
  </si>
  <si>
    <t>BB4 ACL</t>
  </si>
  <si>
    <t>Palco 3</t>
  </si>
  <si>
    <t>Dimistrob</t>
  </si>
  <si>
    <t>Sky PR Headlight 4Kw</t>
  </si>
  <si>
    <t>DB4</t>
  </si>
  <si>
    <t>Big lite 4,5Kw</t>
  </si>
  <si>
    <t>Little Big 3,5Kw</t>
  </si>
  <si>
    <t>Laser 20w</t>
  </si>
  <si>
    <t xml:space="preserve">Laser 10w </t>
  </si>
  <si>
    <t>Mac 700 P</t>
  </si>
  <si>
    <t>Alpha B 300</t>
  </si>
  <si>
    <t>DEC 614 1Kw</t>
  </si>
  <si>
    <t>DEC 714 2Kw</t>
  </si>
  <si>
    <t>Superbeam 1200</t>
  </si>
  <si>
    <t>Broots 8</t>
  </si>
  <si>
    <t>Mole 4</t>
  </si>
  <si>
    <t>A7 Zoom</t>
  </si>
  <si>
    <t>BB2 75W</t>
  </si>
  <si>
    <t>Par 16 50W</t>
  </si>
  <si>
    <t>PIX 1044x4</t>
  </si>
  <si>
    <t>PIX 1044x3</t>
  </si>
  <si>
    <t>PIX 1044x5</t>
  </si>
  <si>
    <t>PIX 1044x6</t>
  </si>
  <si>
    <t>PIX 522x12</t>
  </si>
  <si>
    <t>PIX 522x4</t>
  </si>
  <si>
    <t>PIX 522x6</t>
  </si>
  <si>
    <t>Pix 110e</t>
  </si>
  <si>
    <t>Pix 522</t>
  </si>
  <si>
    <t>Pix Micro E</t>
  </si>
  <si>
    <t>Pixel Par 90/6x2</t>
  </si>
  <si>
    <t>Varyled 3*84x3</t>
  </si>
  <si>
    <t>Varyled 3*84x2</t>
  </si>
  <si>
    <t>FL 650x2</t>
  </si>
  <si>
    <t>Blackgun 400x2</t>
  </si>
  <si>
    <t>DB4x5</t>
  </si>
  <si>
    <t>ACL 250Wx8</t>
  </si>
  <si>
    <t>ACL 600Wx8</t>
  </si>
  <si>
    <t>Sunstripe 75W</t>
  </si>
  <si>
    <t>Pix 1044</t>
  </si>
  <si>
    <t>DB4x24</t>
  </si>
  <si>
    <t>DEC 714 SX2</t>
  </si>
  <si>
    <t>VL 3000 Q</t>
  </si>
  <si>
    <t>Sunstripe 50W</t>
  </si>
  <si>
    <t xml:space="preserve">Rolapix </t>
  </si>
  <si>
    <t>Rolapix x5</t>
  </si>
  <si>
    <t>Studiocolor</t>
  </si>
  <si>
    <t>Icecolor 500</t>
  </si>
  <si>
    <t>B6</t>
  </si>
  <si>
    <t>Sharpy S solo</t>
  </si>
  <si>
    <t xml:space="preserve">Laser 3w </t>
  </si>
  <si>
    <t>Big lite Lyre</t>
  </si>
  <si>
    <t>Magic Panel</t>
  </si>
  <si>
    <t>Arcaline 2</t>
  </si>
  <si>
    <t>DLC</t>
  </si>
  <si>
    <t>Tourkolor</t>
  </si>
  <si>
    <t>Tourkolor x10</t>
  </si>
  <si>
    <t>DF 50</t>
  </si>
  <si>
    <t>MDG 3000 atmo</t>
  </si>
  <si>
    <t>MDG 5000 atmo</t>
  </si>
  <si>
    <t>Mac Quantum W</t>
  </si>
  <si>
    <t>M2K XB B</t>
  </si>
  <si>
    <t>BMFL</t>
  </si>
  <si>
    <t>Citykolor</t>
  </si>
  <si>
    <t>Elidy Big</t>
  </si>
  <si>
    <t>PC 1Kw</t>
  </si>
  <si>
    <t>Fresnel 2Kw</t>
  </si>
  <si>
    <t>PERCHE CONTRE</t>
  </si>
  <si>
    <t>B-Eye K20</t>
  </si>
  <si>
    <t>Viper Prof</t>
  </si>
  <si>
    <t>Viper Perf</t>
  </si>
  <si>
    <t>Mini Broot 4x650w</t>
  </si>
  <si>
    <t>T</t>
  </si>
  <si>
    <t>5 Led Color Block DB4</t>
  </si>
  <si>
    <t>AF 1000</t>
  </si>
  <si>
    <t>Alpha beam 700</t>
  </si>
  <si>
    <t>Alpha spot 300 HPE</t>
  </si>
  <si>
    <t>Alpha spot 700</t>
  </si>
  <si>
    <t>Alpha wash 700</t>
  </si>
  <si>
    <t>Atomic 3000</t>
  </si>
  <si>
    <t>Atomic 3000 Color</t>
  </si>
  <si>
    <t>BARRES DE 4 ACL 250W</t>
  </si>
  <si>
    <t>BARRES DE 6 PAR 64</t>
  </si>
  <si>
    <t>BB4 Par 64</t>
  </si>
  <si>
    <t>Big Lite 2 Sharpy</t>
  </si>
  <si>
    <t>Black Gun 400W</t>
  </si>
  <si>
    <t>Colorado 2 Quad Zoom Tour</t>
  </si>
  <si>
    <t>De Sisti Duccio 1</t>
  </si>
  <si>
    <t>De Sisti Magis</t>
  </si>
  <si>
    <t>DEC 2Kw</t>
  </si>
  <si>
    <t>Dec Source 4 750w</t>
  </si>
  <si>
    <t>Découpe 711SX</t>
  </si>
  <si>
    <t>Eurolite Led PAR 36</t>
  </si>
  <si>
    <t>Fresnel 1Kw</t>
  </si>
  <si>
    <t>Fresnel 5Kw</t>
  </si>
  <si>
    <t>Impression Plan 90</t>
  </si>
  <si>
    <t>Jarag Line 30</t>
  </si>
  <si>
    <t xml:space="preserve">Laser Lyre 4w </t>
  </si>
  <si>
    <t>Lycia Led</t>
  </si>
  <si>
    <t>Lyre Zap Strob</t>
  </si>
  <si>
    <t>M2K WASH</t>
  </si>
  <si>
    <t>M2K XB WASH</t>
  </si>
  <si>
    <t>Mac 3 Prof</t>
  </si>
  <si>
    <t>MAC 700 Profile</t>
  </si>
  <si>
    <t>Mickey Mole</t>
  </si>
  <si>
    <t>Mini Broot 8x650w</t>
  </si>
  <si>
    <t>Mollefays 4 Lights</t>
  </si>
  <si>
    <t>Mollefays 8 Lights</t>
  </si>
  <si>
    <t>Mythos</t>
  </si>
  <si>
    <t>P5W</t>
  </si>
  <si>
    <t>Par 38 120w</t>
  </si>
  <si>
    <t>Par ETC 575w</t>
  </si>
  <si>
    <t>Pc 2Kw</t>
  </si>
  <si>
    <t>PC 329 2Kw</t>
  </si>
  <si>
    <t>Power Led Strip</t>
  </si>
  <si>
    <t>Quasar</t>
  </si>
  <si>
    <t>Rush MH3</t>
  </si>
  <si>
    <t>Servo Wash 250</t>
  </si>
  <si>
    <t>Stage bar 54 L</t>
  </si>
  <si>
    <t>SX B5/2</t>
  </si>
  <si>
    <t>T16   75W</t>
  </si>
  <si>
    <t>VL 1000 AS</t>
  </si>
  <si>
    <t>VL 3000 Spot Q</t>
  </si>
  <si>
    <t>VL 3015</t>
  </si>
  <si>
    <t>VL 3500 Spot</t>
  </si>
  <si>
    <t>Wild Sun</t>
  </si>
  <si>
    <t>ZR 33 Hi-Mass</t>
  </si>
  <si>
    <t>Sharpy W</t>
  </si>
  <si>
    <t>Alpha Beam 1500</t>
  </si>
  <si>
    <t>ID MACHINE</t>
  </si>
  <si>
    <t>TYPE</t>
  </si>
  <si>
    <t>UNIVERS</t>
  </si>
  <si>
    <t xml:space="preserve">ID </t>
  </si>
  <si>
    <t>FIXTURE</t>
  </si>
  <si>
    <t>ADRESS</t>
  </si>
  <si>
    <t>M.P</t>
  </si>
  <si>
    <t>Mac Aura</t>
  </si>
  <si>
    <t>WEIGHT</t>
  </si>
  <si>
    <t>4</t>
  </si>
  <si>
    <t>61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</si>
  <si>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</si>
  <si>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</si>
  <si>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</si>
  <si>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</si>
  <si>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</si>
  <si>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</si>
  <si>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</si>
  <si>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</si>
  <si>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</si>
  <si>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</si>
  <si>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</si>
  <si>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</si>
  <si>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201</t>
  </si>
  <si>
    <t>202</t>
  </si>
  <si>
    <t>203</t>
  </si>
  <si>
    <t>204</t>
  </si>
  <si>
    <t>205</t>
  </si>
  <si>
    <t>206</t>
  </si>
  <si>
    <t>207</t>
  </si>
  <si>
    <t>208</t>
  </si>
  <si>
    <t>301</t>
  </si>
  <si>
    <t>302</t>
  </si>
  <si>
    <t>303</t>
  </si>
  <si>
    <t>304</t>
  </si>
  <si>
    <t>305</t>
  </si>
  <si>
    <t>306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</si>
  <si>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</si>
  <si>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</si>
  <si>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</si>
  <si>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</si>
  <si>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</si>
  <si>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</si>
  <si>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</si>
  <si>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</si>
  <si>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</si>
  <si>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</si>
  <si>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</si>
  <si>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</si>
  <si>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</si>
  <si>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</si>
  <si>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</si>
  <si>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</si>
  <si>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</si>
  <si>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</si>
  <si>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</si>
  <si>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</si>
  <si>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</si>
  <si>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</si>
  <si>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51</t>
  </si>
  <si>
    <t>52</t>
  </si>
  <si>
    <t>53</t>
  </si>
  <si>
    <t>54</t>
  </si>
  <si>
    <t>55</t>
  </si>
  <si>
    <t>56</t>
  </si>
  <si>
    <t>62</t>
  </si>
  <si>
    <t>63</t>
  </si>
  <si>
    <t>64</t>
  </si>
  <si>
    <t xml:space="preserve">éclat.droit </t>
  </si>
  <si>
    <t>éclat.décalé</t>
  </si>
  <si>
    <t>Rack N°1</t>
  </si>
  <si>
    <t>RK 125 N°1</t>
  </si>
  <si>
    <t>Soca N°1</t>
  </si>
  <si>
    <t>Soca N°2</t>
  </si>
  <si>
    <t>Soca N°3</t>
  </si>
  <si>
    <t>Soca N°4</t>
  </si>
  <si>
    <t>Soca N°5</t>
  </si>
  <si>
    <t>Soca N°6</t>
  </si>
  <si>
    <t>Soca N°7</t>
  </si>
  <si>
    <t>Soca N°8</t>
  </si>
  <si>
    <t>Soca N°9</t>
  </si>
  <si>
    <t>Soca N°10</t>
  </si>
  <si>
    <t>Soca N°11</t>
  </si>
  <si>
    <t>Soca N°12</t>
  </si>
  <si>
    <t>Soca N°13</t>
  </si>
  <si>
    <t>Soca N°14</t>
  </si>
  <si>
    <t>Soca N°15</t>
  </si>
  <si>
    <t>Soca N°16</t>
  </si>
  <si>
    <t>Rack N°2</t>
  </si>
  <si>
    <t>Rack N°3</t>
  </si>
  <si>
    <t>Rack N°4</t>
  </si>
  <si>
    <t>RK 125 N°2</t>
  </si>
  <si>
    <t>RK 125 N°3</t>
  </si>
  <si>
    <t>RK 125 N°4</t>
  </si>
  <si>
    <t>RK 400 N°1</t>
  </si>
  <si>
    <t>RK 400 N°2</t>
  </si>
  <si>
    <t>22/23</t>
  </si>
  <si>
    <t>Avec la fonction RECHERCHV</t>
  </si>
  <si>
    <t>Avec les fonctions personnelles modifiées</t>
  </si>
  <si>
    <t>Avec ta fonction</t>
  </si>
  <si>
    <t>formule compte nb de machines</t>
  </si>
  <si>
    <t>202/203</t>
  </si>
  <si>
    <t>entrée manuellement</t>
  </si>
  <si>
    <t>cellules a problèmes</t>
  </si>
  <si>
    <t>cellule ou tout est ok</t>
  </si>
  <si>
    <t>dans la colonne ID je rentre les valeurs manuellement</t>
  </si>
  <si>
    <t>dans la colonne LINE si l'univers est identique n'afficher qu'une seule valeur</t>
  </si>
  <si>
    <t>dans la colonne ADRESS le resultat doit etre sans le / s'il n'y a qu'une seule adresse</t>
  </si>
  <si>
    <t>dans la colonne AMP,la puissance doit etre ajoutée suivant le nombre de machines et le type</t>
  </si>
  <si>
    <t>dans la colonne WEIGHT,le poids doit etre ajoutée suivant le nombre de machines et le type</t>
  </si>
  <si>
    <t>21/201</t>
  </si>
  <si>
    <t>dans la colonne FIXTURE le résultat doit etre sans le / s'il n'y a qu'une seule machine</t>
  </si>
  <si>
    <t>dans la colonne FIXTURE le résultat doit etre 2 Viper Prof quand il y en a 2 et non pas Viper Prof/Viper Prof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</si>
</sst>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24 x 3 Kw  N°&quot;\ ###"/>
    <numFmt numFmtId="165" formatCode="&quot;SOCA  N°&quot;\ ###"/>
    <numFmt numFmtId="166" formatCode="##,##0.00&quot; A&quot;"/>
    <numFmt numFmtId="167" formatCode="#,###&quot; m&quot;"/>
    <numFmt numFmtId="168" formatCode="#,###.0&quot; A&quot;"/>
    <numFmt numFmtId="169" formatCode="&quot;+&quot;\ #,###&quot; m&quot;"/>
    <numFmt numFmtId="170" formatCode="#,###.00&quot; A&quot;"/>
    <numFmt numFmtId="171" formatCode="##,##0&quot; Kg&quot;"/>
    <numFmt numFmtId="172" formatCode="&quot;+&quot;\ &quot;# ##&quot;"/>
  </numFmts>
  <fonts count="32" x14ac:knownFonts="1">
    <font>
      <sz val="10"/>
      <name val="Arial"/>
    </font>
    <font>
      <b/>
      <sz val="2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color indexed="10"/>
      <name val="Arial"/>
      <family val="2"/>
    </font>
    <font>
      <b/>
      <sz val="14"/>
      <color indexed="57"/>
      <name val="Arial"/>
      <family val="2"/>
    </font>
    <font>
      <sz val="8"/>
      <name val="Arial"/>
      <family val="2"/>
    </font>
    <font>
      <b/>
      <sz val="20"/>
      <color indexed="10"/>
      <name val="Arial"/>
      <family val="2"/>
    </font>
    <font>
      <sz val="14"/>
      <name val="Arial"/>
      <family val="2"/>
    </font>
    <font>
      <b/>
      <sz val="14"/>
      <color indexed="60"/>
      <name val="Arial"/>
      <family val="2"/>
    </font>
    <font>
      <b/>
      <sz val="14"/>
      <color indexed="23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color rgb="FF0000FF"/>
      <name val="Arial"/>
      <family val="2"/>
    </font>
    <font>
      <b/>
      <sz val="14"/>
      <color indexed="12"/>
      <name val="Arial"/>
      <family val="2"/>
    </font>
    <font>
      <b/>
      <sz val="10"/>
      <color theme="8" tint="-0.499984740745262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  <font>
      <sz val="48"/>
      <color theme="1"/>
      <name val="Calibri"/>
      <family val="2"/>
      <scheme val="minor"/>
    </font>
    <font>
      <b/>
      <sz val="14"/>
      <color rgb="FF0000FF"/>
      <name val="Arial"/>
    </font>
    <font>
      <b/>
      <sz val="14"/>
      <color rgb="FF008000"/>
      <name val="Arial"/>
    </font>
    <font>
      <b/>
      <sz val="14"/>
      <color indexed="17"/>
      <name val="Arial"/>
    </font>
    <font>
      <b/>
      <sz val="14"/>
      <color rgb="FF0000D4"/>
      <name val="Arial"/>
    </font>
    <font>
      <sz val="18"/>
      <name val="Arial"/>
    </font>
    <font>
      <sz val="10"/>
      <color rgb="FFFF0000"/>
      <name val="Arial Unicode MS"/>
    </font>
    <font>
      <b/>
      <sz val="14"/>
      <color theme="0"/>
      <name val="Arial"/>
      <family val="2"/>
    </font>
    <font>
      <sz val="10"/>
      <color theme="1"/>
      <name val="Arial Unicode MS"/>
      <family val="2"/>
    </font>
  </fonts>
  <fills count="22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672C94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FFFF"/>
        <bgColor indexed="64"/>
      </patternFill>
    </fill>
    <fill>
      <patternFill patternType="lightVertical">
        <fgColor rgb="FFFFFF00"/>
        <bgColor rgb="FF009900"/>
      </patternFill>
    </fill>
    <fill>
      <patternFill patternType="solid">
        <fgColor rgb="FF974706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105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205">
    <xf numFmtId="0" fontId="0" fillId="0" borderId="0" xfId="0"/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165" fontId="9" fillId="0" borderId="0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166" fontId="15" fillId="0" borderId="0" xfId="0" applyNumberFormat="1" applyFont="1" applyBorder="1" applyAlignment="1">
      <alignment horizontal="center" vertical="center"/>
    </xf>
    <xf numFmtId="166" fontId="13" fillId="0" borderId="0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66" fontId="16" fillId="0" borderId="0" xfId="0" applyNumberFormat="1" applyFont="1" applyBorder="1" applyAlignment="1">
      <alignment horizontal="center" vertical="center"/>
    </xf>
    <xf numFmtId="166" fontId="14" fillId="0" borderId="0" xfId="0" applyNumberFormat="1" applyFont="1" applyBorder="1" applyAlignment="1">
      <alignment horizontal="center"/>
    </xf>
    <xf numFmtId="166" fontId="18" fillId="0" borderId="0" xfId="0" applyNumberFormat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6" fontId="2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166" fontId="24" fillId="0" borderId="0" xfId="0" applyNumberFormat="1" applyFont="1" applyBorder="1" applyAlignment="1">
      <alignment horizontal="center" vertical="center"/>
    </xf>
    <xf numFmtId="166" fontId="19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 applyProtection="1">
      <alignment horizontal="center"/>
      <protection locked="0"/>
    </xf>
    <xf numFmtId="166" fontId="2" fillId="0" borderId="0" xfId="0" applyNumberFormat="1" applyFont="1" applyBorder="1" applyAlignment="1" applyProtection="1">
      <alignment horizontal="center"/>
      <protection locked="0"/>
    </xf>
    <xf numFmtId="166" fontId="2" fillId="0" borderId="0" xfId="0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66" fontId="25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66" fontId="26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/>
    </xf>
    <xf numFmtId="166" fontId="25" fillId="0" borderId="0" xfId="0" applyNumberFormat="1" applyFont="1" applyBorder="1" applyAlignment="1">
      <alignment horizontal="center"/>
    </xf>
    <xf numFmtId="0" fontId="19" fillId="0" borderId="0" xfId="0" applyFont="1" applyBorder="1" applyAlignment="1" applyProtection="1">
      <alignment horizontal="center" vertical="center"/>
      <protection locked="0"/>
    </xf>
    <xf numFmtId="166" fontId="2" fillId="0" borderId="0" xfId="0" applyNumberFormat="1" applyFont="1" applyBorder="1" applyAlignment="1" applyProtection="1">
      <alignment horizontal="center" vertical="center"/>
      <protection locked="0"/>
    </xf>
    <xf numFmtId="166" fontId="26" fillId="0" borderId="0" xfId="0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166" fontId="24" fillId="0" borderId="0" xfId="0" applyNumberFormat="1" applyFont="1" applyBorder="1" applyAlignment="1">
      <alignment horizontal="center"/>
    </xf>
    <xf numFmtId="166" fontId="19" fillId="0" borderId="0" xfId="0" applyNumberFormat="1" applyFont="1" applyBorder="1" applyAlignment="1" applyProtection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/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166" fontId="19" fillId="0" borderId="0" xfId="0" applyNumberFormat="1" applyFont="1" applyBorder="1" applyAlignment="1" applyProtection="1">
      <alignment horizontal="center"/>
      <protection locked="0"/>
    </xf>
    <xf numFmtId="168" fontId="2" fillId="0" borderId="0" xfId="0" applyNumberFormat="1" applyFont="1" applyBorder="1" applyAlignment="1" applyProtection="1">
      <alignment horizontal="center"/>
      <protection locked="0"/>
    </xf>
    <xf numFmtId="166" fontId="2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71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 shrinkToFit="1"/>
    </xf>
    <xf numFmtId="3" fontId="29" fillId="0" borderId="0" xfId="0" applyNumberFormat="1" applyFont="1" applyBorder="1" applyAlignment="1">
      <alignment vertical="center"/>
    </xf>
    <xf numFmtId="0" fontId="20" fillId="0" borderId="0" xfId="0" applyFont="1" applyBorder="1" applyAlignment="1">
      <alignment vertical="top" shrinkToFit="1"/>
    </xf>
    <xf numFmtId="0" fontId="5" fillId="17" borderId="0" xfId="0" applyFont="1" applyFill="1"/>
    <xf numFmtId="0" fontId="0" fillId="0" borderId="0" xfId="0" applyAlignment="1">
      <alignment vertical="center"/>
    </xf>
    <xf numFmtId="3" fontId="31" fillId="0" borderId="0" xfId="0" applyNumberFormat="1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7" fillId="19" borderId="18" xfId="0" applyFont="1" applyFill="1" applyBorder="1" applyAlignment="1">
      <alignment horizontal="center" vertical="center"/>
    </xf>
    <xf numFmtId="0" fontId="7" fillId="21" borderId="1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19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1" fontId="2" fillId="19" borderId="18" xfId="0" applyNumberFormat="1" applyFont="1" applyFill="1" applyBorder="1" applyAlignment="1">
      <alignment horizontal="center" vertical="center"/>
    </xf>
    <xf numFmtId="1" fontId="2" fillId="0" borderId="15" xfId="0" applyNumberFormat="1" applyFont="1" applyFill="1" applyBorder="1" applyAlignment="1">
      <alignment horizontal="center" vertical="center"/>
    </xf>
    <xf numFmtId="1" fontId="2" fillId="18" borderId="15" xfId="0" applyNumberFormat="1" applyFont="1" applyFill="1" applyBorder="1" applyAlignment="1">
      <alignment horizontal="center" vertical="center"/>
    </xf>
    <xf numFmtId="1" fontId="2" fillId="19" borderId="10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shrinkToFit="1"/>
    </xf>
    <xf numFmtId="0" fontId="5" fillId="15" borderId="32" xfId="0" applyFont="1" applyFill="1" applyBorder="1" applyAlignment="1">
      <alignment horizontal="center" vertical="center" shrinkToFit="1"/>
    </xf>
    <xf numFmtId="0" fontId="5" fillId="15" borderId="10" xfId="0" applyFont="1" applyFill="1" applyBorder="1" applyAlignment="1">
      <alignment horizontal="center" vertical="center" shrinkToFit="1"/>
    </xf>
    <xf numFmtId="49" fontId="6" fillId="20" borderId="10" xfId="0" applyNumberFormat="1" applyFont="1" applyFill="1" applyBorder="1" applyAlignment="1">
      <alignment horizontal="center" vertical="center" shrinkToFit="1"/>
    </xf>
    <xf numFmtId="166" fontId="2" fillId="19" borderId="15" xfId="0" applyNumberFormat="1" applyFont="1" applyFill="1" applyBorder="1" applyAlignment="1" applyProtection="1">
      <alignment horizontal="center" vertical="center"/>
      <protection locked="0"/>
    </xf>
    <xf numFmtId="166" fontId="2" fillId="21" borderId="15" xfId="0" applyNumberFormat="1" applyFont="1" applyFill="1" applyBorder="1" applyAlignment="1" applyProtection="1">
      <alignment horizontal="center" vertical="center"/>
      <protection locked="0"/>
    </xf>
    <xf numFmtId="0" fontId="5" fillId="3" borderId="33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5" fillId="2" borderId="33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2" fillId="0" borderId="18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49" fontId="6" fillId="20" borderId="18" xfId="0" applyNumberFormat="1" applyFont="1" applyFill="1" applyBorder="1" applyAlignment="1">
      <alignment horizontal="center" vertical="center"/>
    </xf>
    <xf numFmtId="49" fontId="6" fillId="20" borderId="15" xfId="0" applyNumberFormat="1" applyFont="1" applyFill="1" applyBorder="1" applyAlignment="1">
      <alignment horizontal="center" vertical="center"/>
    </xf>
    <xf numFmtId="171" fontId="2" fillId="19" borderId="15" xfId="0" applyNumberFormat="1" applyFont="1" applyFill="1" applyBorder="1" applyAlignment="1" applyProtection="1">
      <alignment horizontal="center" vertical="center"/>
      <protection locked="0"/>
    </xf>
    <xf numFmtId="171" fontId="2" fillId="19" borderId="17" xfId="0" applyNumberFormat="1" applyFont="1" applyFill="1" applyBorder="1" applyAlignment="1" applyProtection="1">
      <alignment horizontal="center" vertical="center"/>
      <protection locked="0"/>
    </xf>
    <xf numFmtId="171" fontId="2" fillId="21" borderId="15" xfId="0" applyNumberFormat="1" applyFont="1" applyFill="1" applyBorder="1" applyAlignment="1" applyProtection="1">
      <alignment horizontal="center" vertical="center"/>
      <protection locked="0"/>
    </xf>
    <xf numFmtId="171" fontId="2" fillId="21" borderId="17" xfId="0" applyNumberFormat="1" applyFont="1" applyFill="1" applyBorder="1" applyAlignment="1" applyProtection="1">
      <alignment horizontal="center" vertical="center"/>
      <protection locked="0"/>
    </xf>
    <xf numFmtId="171" fontId="2" fillId="19" borderId="18" xfId="0" applyNumberFormat="1" applyFont="1" applyFill="1" applyBorder="1" applyAlignment="1" applyProtection="1">
      <alignment horizontal="center" vertical="center"/>
      <protection locked="0"/>
    </xf>
    <xf numFmtId="171" fontId="2" fillId="19" borderId="19" xfId="0" applyNumberFormat="1" applyFont="1" applyFill="1" applyBorder="1" applyAlignment="1" applyProtection="1">
      <alignment horizontal="center" vertical="center"/>
      <protection locked="0"/>
    </xf>
    <xf numFmtId="0" fontId="23" fillId="14" borderId="13" xfId="0" applyFont="1" applyFill="1" applyBorder="1" applyAlignment="1">
      <alignment horizontal="center"/>
    </xf>
    <xf numFmtId="0" fontId="23" fillId="14" borderId="31" xfId="0" applyFont="1" applyFill="1" applyBorder="1" applyAlignment="1">
      <alignment horizontal="center"/>
    </xf>
    <xf numFmtId="0" fontId="23" fillId="14" borderId="19" xfId="0" applyFont="1" applyFill="1" applyBorder="1" applyAlignment="1">
      <alignment horizontal="center"/>
    </xf>
    <xf numFmtId="0" fontId="23" fillId="8" borderId="12" xfId="0" applyFont="1" applyFill="1" applyBorder="1" applyAlignment="1">
      <alignment horizontal="center"/>
    </xf>
    <xf numFmtId="0" fontId="23" fillId="8" borderId="20" xfId="0" applyFont="1" applyFill="1" applyBorder="1" applyAlignment="1">
      <alignment horizontal="center"/>
    </xf>
    <xf numFmtId="0" fontId="23" fillId="8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 vertical="center"/>
    </xf>
    <xf numFmtId="0" fontId="19" fillId="19" borderId="18" xfId="0" applyNumberFormat="1" applyFont="1" applyFill="1" applyBorder="1" applyAlignment="1" applyProtection="1">
      <alignment horizontal="center" vertical="center"/>
      <protection locked="0"/>
    </xf>
    <xf numFmtId="0" fontId="5" fillId="15" borderId="33" xfId="0" applyFont="1" applyFill="1" applyBorder="1" applyAlignment="1">
      <alignment horizontal="center" vertical="center" shrinkToFit="1"/>
    </xf>
    <xf numFmtId="0" fontId="5" fillId="15" borderId="15" xfId="0" applyFont="1" applyFill="1" applyBorder="1" applyAlignment="1">
      <alignment horizontal="center" vertical="center" shrinkToFit="1"/>
    </xf>
    <xf numFmtId="0" fontId="19" fillId="19" borderId="15" xfId="0" applyNumberFormat="1" applyFont="1" applyFill="1" applyBorder="1" applyAlignment="1" applyProtection="1">
      <alignment horizontal="center" vertical="center"/>
      <protection locked="0"/>
    </xf>
    <xf numFmtId="0" fontId="19" fillId="0" borderId="15" xfId="0" applyNumberFormat="1" applyFont="1" applyBorder="1" applyAlignment="1" applyProtection="1">
      <alignment horizontal="center" vertical="center"/>
      <protection locked="0"/>
    </xf>
    <xf numFmtId="0" fontId="19" fillId="21" borderId="15" xfId="0" applyNumberFormat="1" applyFont="1" applyFill="1" applyBorder="1" applyAlignment="1" applyProtection="1">
      <alignment horizontal="center" vertical="center"/>
      <protection locked="0"/>
    </xf>
    <xf numFmtId="0" fontId="19" fillId="19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7" fillId="19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 shrinkToFit="1"/>
    </xf>
    <xf numFmtId="171" fontId="2" fillId="19" borderId="10" xfId="0" applyNumberFormat="1" applyFont="1" applyFill="1" applyBorder="1" applyAlignment="1" applyProtection="1">
      <alignment horizontal="center" vertical="center"/>
      <protection locked="0"/>
    </xf>
    <xf numFmtId="171" fontId="2" fillId="19" borderId="11" xfId="0" applyNumberFormat="1" applyFont="1" applyFill="1" applyBorder="1" applyAlignment="1" applyProtection="1">
      <alignment horizontal="center" vertical="center"/>
      <protection locked="0"/>
    </xf>
    <xf numFmtId="0" fontId="23" fillId="12" borderId="12" xfId="0" applyFont="1" applyFill="1" applyBorder="1" applyAlignment="1">
      <alignment horizontal="center"/>
    </xf>
    <xf numFmtId="0" fontId="23" fillId="12" borderId="20" xfId="0" applyFont="1" applyFill="1" applyBorder="1" applyAlignment="1">
      <alignment horizontal="center"/>
    </xf>
    <xf numFmtId="0" fontId="23" fillId="12" borderId="17" xfId="0" applyFont="1" applyFill="1" applyBorder="1" applyAlignment="1">
      <alignment horizontal="center"/>
    </xf>
    <xf numFmtId="164" fontId="30" fillId="15" borderId="1" xfId="0" applyNumberFormat="1" applyFont="1" applyFill="1" applyBorder="1" applyAlignment="1">
      <alignment horizontal="center" vertical="center" shrinkToFit="1"/>
    </xf>
    <xf numFmtId="170" fontId="11" fillId="0" borderId="8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top" shrinkToFit="1"/>
    </xf>
    <xf numFmtId="0" fontId="20" fillId="0" borderId="4" xfId="0" applyFont="1" applyBorder="1" applyAlignment="1">
      <alignment horizontal="center" vertical="top" shrinkToFit="1"/>
    </xf>
    <xf numFmtId="0" fontId="20" fillId="0" borderId="8" xfId="0" applyFont="1" applyBorder="1" applyAlignment="1">
      <alignment horizontal="center" vertical="top" shrinkToFit="1"/>
    </xf>
    <xf numFmtId="0" fontId="20" fillId="0" borderId="7" xfId="0" applyFont="1" applyBorder="1" applyAlignment="1">
      <alignment horizontal="center" vertical="top" shrinkToFit="1"/>
    </xf>
    <xf numFmtId="171" fontId="1" fillId="0" borderId="3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9" fillId="0" borderId="1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0" xfId="0" applyNumberFormat="1" applyFont="1" applyBorder="1" applyAlignment="1">
      <alignment horizontal="center" vertical="center" shrinkToFit="1"/>
    </xf>
    <xf numFmtId="0" fontId="9" fillId="0" borderId="2" xfId="0" applyNumberFormat="1" applyFont="1" applyBorder="1" applyAlignment="1">
      <alignment horizontal="center" vertical="center" shrinkToFit="1"/>
    </xf>
    <xf numFmtId="0" fontId="2" fillId="13" borderId="0" xfId="0" applyNumberFormat="1" applyFont="1" applyFill="1" applyBorder="1" applyAlignment="1">
      <alignment horizontal="center" vertical="center" shrinkToFit="1"/>
    </xf>
    <xf numFmtId="0" fontId="2" fillId="13" borderId="2" xfId="0" applyNumberFormat="1" applyFont="1" applyFill="1" applyBorder="1" applyAlignment="1">
      <alignment horizontal="center" vertical="center" shrinkToFit="1"/>
    </xf>
    <xf numFmtId="0" fontId="2" fillId="13" borderId="8" xfId="0" applyNumberFormat="1" applyFont="1" applyFill="1" applyBorder="1" applyAlignment="1">
      <alignment horizontal="center" vertical="center" shrinkToFit="1"/>
    </xf>
    <xf numFmtId="0" fontId="2" fillId="13" borderId="7" xfId="0" applyNumberFormat="1" applyFont="1" applyFill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2" fillId="13" borderId="3" xfId="0" applyNumberFormat="1" applyFont="1" applyFill="1" applyBorder="1" applyAlignment="1">
      <alignment horizontal="center" vertical="center" shrinkToFit="1"/>
    </xf>
    <xf numFmtId="0" fontId="2" fillId="13" borderId="1" xfId="0" applyNumberFormat="1" applyFont="1" applyFill="1" applyBorder="1" applyAlignment="1">
      <alignment horizontal="center" vertical="center" shrinkToFit="1"/>
    </xf>
    <xf numFmtId="0" fontId="2" fillId="13" borderId="4" xfId="0" applyNumberFormat="1" applyFont="1" applyFill="1" applyBorder="1" applyAlignment="1">
      <alignment horizontal="center" vertical="center" shrinkToFit="1"/>
    </xf>
    <xf numFmtId="0" fontId="2" fillId="13" borderId="6" xfId="0" applyNumberFormat="1" applyFont="1" applyFill="1" applyBorder="1" applyAlignment="1">
      <alignment horizontal="center" vertical="center" shrinkToFit="1"/>
    </xf>
    <xf numFmtId="172" fontId="2" fillId="0" borderId="0" xfId="0" applyNumberFormat="1" applyFont="1" applyBorder="1" applyAlignment="1">
      <alignment horizontal="center" vertical="center" shrinkToFit="1"/>
    </xf>
    <xf numFmtId="172" fontId="2" fillId="0" borderId="21" xfId="0" applyNumberFormat="1" applyFont="1" applyBorder="1" applyAlignment="1">
      <alignment horizontal="center" vertical="center" shrinkToFit="1"/>
    </xf>
    <xf numFmtId="172" fontId="2" fillId="0" borderId="22" xfId="0" applyNumberFormat="1" applyFont="1" applyBorder="1" applyAlignment="1">
      <alignment horizontal="center" vertical="center" shrinkToFit="1"/>
    </xf>
    <xf numFmtId="167" fontId="2" fillId="0" borderId="0" xfId="0" applyNumberFormat="1" applyFont="1" applyBorder="1" applyAlignment="1">
      <alignment horizontal="center" vertical="center" shrinkToFit="1"/>
    </xf>
    <xf numFmtId="169" fontId="2" fillId="0" borderId="0" xfId="0" applyNumberFormat="1" applyFont="1" applyBorder="1" applyAlignment="1">
      <alignment horizontal="center" vertical="center" shrinkToFit="1"/>
    </xf>
    <xf numFmtId="170" fontId="12" fillId="0" borderId="8" xfId="0" applyNumberFormat="1" applyFont="1" applyBorder="1" applyAlignment="1">
      <alignment horizontal="center" vertical="center" shrinkToFit="1"/>
    </xf>
    <xf numFmtId="170" fontId="12" fillId="0" borderId="7" xfId="0" applyNumberFormat="1" applyFont="1" applyBorder="1" applyAlignment="1">
      <alignment horizontal="center" vertical="center" shrinkToFit="1"/>
    </xf>
    <xf numFmtId="164" fontId="2" fillId="16" borderId="1" xfId="0" applyNumberFormat="1" applyFont="1" applyFill="1" applyBorder="1" applyAlignment="1">
      <alignment horizontal="center" vertical="center" shrinkToFit="1"/>
    </xf>
    <xf numFmtId="164" fontId="2" fillId="16" borderId="4" xfId="0" applyNumberFormat="1" applyFont="1" applyFill="1" applyBorder="1" applyAlignment="1">
      <alignment horizontal="center" vertical="center" shrinkToFit="1"/>
    </xf>
    <xf numFmtId="170" fontId="2" fillId="0" borderId="8" xfId="0" applyNumberFormat="1" applyFont="1" applyBorder="1" applyAlignment="1">
      <alignment horizontal="center" vertical="center" shrinkToFit="1"/>
    </xf>
    <xf numFmtId="164" fontId="30" fillId="4" borderId="1" xfId="0" applyNumberFormat="1" applyFont="1" applyFill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23" fillId="15" borderId="12" xfId="0" applyFont="1" applyFill="1" applyBorder="1" applyAlignment="1">
      <alignment horizontal="center"/>
    </xf>
    <xf numFmtId="0" fontId="23" fillId="15" borderId="20" xfId="0" applyFont="1" applyFill="1" applyBorder="1" applyAlignment="1">
      <alignment horizontal="center"/>
    </xf>
    <xf numFmtId="0" fontId="23" fillId="15" borderId="17" xfId="0" applyFont="1" applyFill="1" applyBorder="1" applyAlignment="1">
      <alignment horizontal="center"/>
    </xf>
    <xf numFmtId="0" fontId="23" fillId="11" borderId="12" xfId="0" applyFont="1" applyFill="1" applyBorder="1" applyAlignment="1">
      <alignment horizontal="center"/>
    </xf>
    <xf numFmtId="0" fontId="23" fillId="11" borderId="20" xfId="0" applyFont="1" applyFill="1" applyBorder="1" applyAlignment="1">
      <alignment horizontal="center"/>
    </xf>
    <xf numFmtId="0" fontId="23" fillId="11" borderId="17" xfId="0" applyFont="1" applyFill="1" applyBorder="1" applyAlignment="1">
      <alignment horizontal="center"/>
    </xf>
    <xf numFmtId="0" fontId="23" fillId="9" borderId="12" xfId="0" applyFont="1" applyFill="1" applyBorder="1" applyAlignment="1">
      <alignment horizontal="center"/>
    </xf>
    <xf numFmtId="0" fontId="23" fillId="9" borderId="20" xfId="0" applyFont="1" applyFill="1" applyBorder="1" applyAlignment="1">
      <alignment horizontal="center"/>
    </xf>
    <xf numFmtId="0" fontId="23" fillId="9" borderId="17" xfId="0" applyFont="1" applyFill="1" applyBorder="1" applyAlignment="1">
      <alignment horizontal="center"/>
    </xf>
    <xf numFmtId="0" fontId="23" fillId="10" borderId="12" xfId="0" applyFont="1" applyFill="1" applyBorder="1" applyAlignment="1">
      <alignment horizontal="center"/>
    </xf>
    <xf numFmtId="0" fontId="23" fillId="10" borderId="20" xfId="0" applyFont="1" applyFill="1" applyBorder="1" applyAlignment="1">
      <alignment horizontal="center"/>
    </xf>
    <xf numFmtId="0" fontId="23" fillId="10" borderId="17" xfId="0" applyFont="1" applyFill="1" applyBorder="1" applyAlignment="1">
      <alignment horizontal="center"/>
    </xf>
    <xf numFmtId="0" fontId="23" fillId="5" borderId="12" xfId="0" applyFont="1" applyFill="1" applyBorder="1" applyAlignment="1">
      <alignment horizontal="center"/>
    </xf>
    <xf numFmtId="0" fontId="23" fillId="5" borderId="20" xfId="0" applyFont="1" applyFill="1" applyBorder="1" applyAlignment="1">
      <alignment horizontal="center"/>
    </xf>
    <xf numFmtId="0" fontId="23" fillId="5" borderId="17" xfId="0" applyFont="1" applyFill="1" applyBorder="1" applyAlignment="1">
      <alignment horizontal="center"/>
    </xf>
    <xf numFmtId="0" fontId="23" fillId="7" borderId="12" xfId="0" applyFont="1" applyFill="1" applyBorder="1" applyAlignment="1">
      <alignment horizontal="center"/>
    </xf>
    <xf numFmtId="0" fontId="23" fillId="7" borderId="20" xfId="0" applyFont="1" applyFill="1" applyBorder="1" applyAlignment="1">
      <alignment horizontal="center"/>
    </xf>
    <xf numFmtId="0" fontId="23" fillId="7" borderId="17" xfId="0" applyFont="1" applyFill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20" xfId="0" applyFont="1" applyBorder="1" applyAlignment="1">
      <alignment horizontal="center"/>
    </xf>
    <xf numFmtId="0" fontId="23" fillId="0" borderId="17" xfId="0" applyFont="1" applyBorder="1" applyAlignment="1">
      <alignment horizontal="center"/>
    </xf>
    <xf numFmtId="0" fontId="23" fillId="6" borderId="14" xfId="0" applyFont="1" applyFill="1" applyBorder="1" applyAlignment="1">
      <alignment horizontal="center"/>
    </xf>
    <xf numFmtId="0" fontId="23" fillId="6" borderId="23" xfId="0" applyFont="1" applyFill="1" applyBorder="1" applyAlignment="1">
      <alignment horizontal="center"/>
    </xf>
    <xf numFmtId="0" fontId="23" fillId="6" borderId="11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10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Normal" xfId="0" builtinId="0"/>
  </cellStyles>
  <dxfs count="17">
    <dxf>
      <font>
        <color rgb="FFFF66FF"/>
      </font>
      <fill>
        <patternFill patternType="solid">
          <fgColor indexed="64"/>
          <bgColor rgb="FFFF66FF"/>
        </patternFill>
      </fill>
    </dxf>
    <dxf>
      <font>
        <color rgb="FF6D6D6D"/>
      </font>
      <fill>
        <patternFill patternType="solid">
          <fgColor indexed="64"/>
          <bgColor rgb="FF6D6D6D"/>
        </patternFill>
      </fill>
    </dxf>
    <dxf>
      <font>
        <color rgb="FF1A9900"/>
      </font>
      <fill>
        <patternFill patternType="lightVertical">
          <fgColor rgb="FFFFFF00"/>
          <bgColor rgb="FF1A9900"/>
        </patternFill>
      </fill>
    </dxf>
    <dxf>
      <font>
        <color rgb="FF974706"/>
      </font>
      <fill>
        <patternFill patternType="solid">
          <fgColor indexed="64"/>
          <bgColor rgb="FF974706"/>
        </patternFill>
      </fill>
    </dxf>
    <dxf>
      <font>
        <strike val="0"/>
        <color rgb="FF0000FF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strike val="0"/>
        <color rgb="FFFF0000"/>
      </font>
      <fill>
        <patternFill patternType="solid">
          <fgColor indexed="64"/>
          <bgColor rgb="FFFF0000"/>
        </patternFill>
      </fill>
    </dxf>
    <dxf>
      <font>
        <color rgb="FFFFFF00"/>
      </font>
      <fill>
        <patternFill patternType="solid">
          <fgColor indexed="64"/>
          <bgColor rgb="FFFFFF00"/>
        </patternFill>
      </fill>
    </dxf>
    <dxf>
      <font>
        <strike val="0"/>
        <color rgb="FF1A9900"/>
      </font>
      <fill>
        <patternFill patternType="solid">
          <fgColor indexed="64"/>
          <bgColor rgb="FF1A9900"/>
        </patternFill>
      </fill>
    </dxf>
    <dxf>
      <font>
        <color rgb="FFFF6600"/>
      </font>
      <fill>
        <patternFill patternType="solid">
          <fgColor indexed="64"/>
          <bgColor rgb="FFFF6600"/>
        </patternFill>
      </fill>
    </dxf>
    <dxf>
      <font>
        <color rgb="FF672C94"/>
      </font>
      <fill>
        <patternFill patternType="solid">
          <fgColor indexed="64"/>
          <bgColor rgb="FF672C94"/>
        </patternFill>
      </fill>
    </dxf>
    <dxf>
      <font>
        <color theme="0"/>
      </font>
      <fill>
        <patternFill patternType="solid">
          <fgColor indexed="64"/>
          <bgColor rgb="FFFF6600"/>
        </patternFill>
      </fill>
    </dxf>
    <dxf>
      <font>
        <strike val="0"/>
        <color theme="0"/>
      </font>
      <fill>
        <patternFill patternType="solid">
          <fgColor indexed="64"/>
          <bgColor rgb="FF1A99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strike val="0"/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strike val="0"/>
        <u val="none"/>
        <color theme="0"/>
      </font>
      <fill>
        <patternFill patternType="solid">
          <fgColor indexed="64"/>
          <bgColor rgb="FF0000FF"/>
        </patternFill>
      </fill>
    </dxf>
    <dxf>
      <font>
        <b/>
        <i val="0"/>
        <color auto="1"/>
      </font>
      <fill>
        <patternFill patternType="solid">
          <fgColor indexed="64"/>
          <bgColor theme="0"/>
        </patternFill>
      </fill>
    </dxf>
  </dxfs>
  <tableStyles count="0" defaultTableStyle="TableStyleMedium9" defaultPivotStyle="PivotStyleLight16"/>
  <colors>
    <mruColors>
      <color rgb="FF008000"/>
      <color rgb="FF009900"/>
      <color rgb="FF0000FF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U600"/>
  <sheetViews>
    <sheetView tabSelected="1" zoomScale="150" zoomScaleNormal="150" zoomScalePageLayoutView="150" workbookViewId="0">
      <selection activeCell="U24" sqref="U24"/>
    </sheetView>
  </sheetViews>
  <sheetFormatPr baseColWidth="10" defaultRowHeight="15" customHeight="1" x14ac:dyDescent="0"/>
  <cols>
    <col min="1" max="1" width="10.1640625" style="57" bestFit="1" customWidth="1"/>
    <col min="2" max="2" width="9.33203125" style="55" bestFit="1" customWidth="1"/>
    <col min="3" max="3" width="10.1640625" style="57" bestFit="1" customWidth="1"/>
    <col min="4" max="4" width="3.1640625" style="57" bestFit="1" customWidth="1"/>
    <col min="5" max="6" width="2.6640625" style="57" customWidth="1"/>
    <col min="7" max="7" width="6.33203125" style="55" customWidth="1"/>
    <col min="8" max="8" width="2.6640625" style="15" customWidth="1"/>
    <col min="9" max="9" width="2.6640625" style="52" customWidth="1"/>
    <col min="10" max="10" width="2.6640625" style="15" customWidth="1"/>
    <col min="11" max="11" width="2.6640625" style="52" customWidth="1"/>
    <col min="12" max="12" width="3.5" style="15" customWidth="1"/>
    <col min="13" max="14" width="3.5" style="57" customWidth="1"/>
    <col min="15" max="15" width="3.5" style="52" customWidth="1"/>
    <col min="16" max="16" width="2.6640625" style="15" customWidth="1"/>
    <col min="17" max="17" width="2.6640625" style="52" customWidth="1"/>
    <col min="18" max="18" width="2.6640625" style="15" customWidth="1"/>
    <col min="19" max="19" width="2.6640625" style="52" customWidth="1"/>
    <col min="20" max="20" width="2.6640625" style="15" customWidth="1"/>
    <col min="21" max="21" width="2.6640625" style="52" customWidth="1"/>
    <col min="22" max="22" width="2.6640625" style="15" customWidth="1"/>
    <col min="23" max="23" width="2.6640625" style="52" customWidth="1"/>
    <col min="24" max="24" width="2.6640625" style="15" customWidth="1"/>
    <col min="25" max="25" width="3.5" style="15" customWidth="1"/>
    <col min="26" max="26" width="3.5" style="52" customWidth="1"/>
    <col min="27" max="27" width="2.6640625" style="15" customWidth="1"/>
    <col min="28" max="28" width="2.6640625" style="52" customWidth="1"/>
    <col min="29" max="32" width="2.6640625" style="57" customWidth="1"/>
    <col min="33" max="33" width="2.6640625" style="15" customWidth="1"/>
    <col min="34" max="34" width="2.6640625" style="52" customWidth="1"/>
    <col min="35" max="35" width="2.6640625" style="15" customWidth="1"/>
    <col min="36" max="36" width="2.6640625" style="52" customWidth="1"/>
    <col min="37" max="37" width="2.6640625" style="15" customWidth="1"/>
    <col min="38" max="38" width="2.6640625" style="52" customWidth="1"/>
    <col min="39" max="40" width="2.6640625" style="15" customWidth="1"/>
    <col min="41" max="41" width="2.6640625" style="52" customWidth="1"/>
    <col min="42" max="42" width="2.6640625" style="15" customWidth="1"/>
    <col min="43" max="43" width="2.6640625" style="7" customWidth="1"/>
    <col min="44" max="16384" width="10.83203125" style="15"/>
  </cols>
  <sheetData>
    <row r="1" spans="1:47" ht="20" customHeight="1" thickBot="1">
      <c r="I1" s="15"/>
      <c r="K1" s="15"/>
      <c r="O1" s="15"/>
      <c r="Q1" s="15"/>
      <c r="S1" s="15"/>
      <c r="U1" s="15"/>
      <c r="W1" s="15"/>
      <c r="Z1" s="15"/>
      <c r="AH1" s="15"/>
      <c r="AL1" s="15"/>
      <c r="AQ1" s="9"/>
    </row>
    <row r="2" spans="1:47" ht="20" customHeight="1">
      <c r="G2" s="170" t="s">
        <v>248</v>
      </c>
      <c r="H2" s="136">
        <v>1</v>
      </c>
      <c r="I2" s="137"/>
      <c r="J2" s="154" t="s">
        <v>116</v>
      </c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2"/>
      <c r="AK2" s="146" t="s">
        <v>121</v>
      </c>
      <c r="AL2" s="146"/>
      <c r="AM2" s="147"/>
      <c r="AN2" s="140" t="e">
        <f ca="1">SUM(AN8:AQ13)</f>
        <v>#N/A</v>
      </c>
      <c r="AO2" s="141"/>
      <c r="AP2" s="141"/>
      <c r="AQ2" s="142"/>
    </row>
    <row r="3" spans="1:47" ht="20" customHeight="1" thickBot="1">
      <c r="G3" s="171"/>
      <c r="H3" s="138"/>
      <c r="I3" s="139"/>
      <c r="J3" s="143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5"/>
      <c r="AK3" s="148"/>
      <c r="AL3" s="148"/>
      <c r="AM3" s="149"/>
      <c r="AN3" s="143"/>
      <c r="AO3" s="144"/>
      <c r="AP3" s="144"/>
      <c r="AQ3" s="145"/>
    </row>
    <row r="4" spans="1:47" ht="20" customHeight="1" thickBot="1">
      <c r="G4" s="171"/>
      <c r="I4" s="15"/>
      <c r="K4" s="15"/>
      <c r="O4" s="15"/>
      <c r="Q4" s="15"/>
      <c r="S4" s="15"/>
      <c r="U4" s="15"/>
      <c r="V4" s="77" t="s">
        <v>97</v>
      </c>
      <c r="W4" s="78"/>
      <c r="X4" s="162">
        <v>15</v>
      </c>
      <c r="Y4" s="162"/>
      <c r="Z4" s="162"/>
      <c r="AA4" s="162"/>
      <c r="AB4" s="163">
        <v>25</v>
      </c>
      <c r="AC4" s="163"/>
      <c r="AD4" s="163"/>
      <c r="AE4" s="163"/>
      <c r="AF4" s="163"/>
      <c r="AG4" s="163"/>
      <c r="AH4" s="163"/>
      <c r="AI4" s="163"/>
      <c r="AJ4" s="159" t="s">
        <v>246</v>
      </c>
      <c r="AK4" s="160"/>
      <c r="AL4" s="160"/>
      <c r="AM4" s="161"/>
      <c r="AN4" s="6"/>
      <c r="AO4" s="6"/>
      <c r="AQ4" s="9"/>
    </row>
    <row r="5" spans="1:47" ht="20" customHeight="1">
      <c r="G5" s="171"/>
      <c r="H5" s="134" t="s">
        <v>3</v>
      </c>
      <c r="I5" s="134"/>
      <c r="J5" s="134"/>
      <c r="K5" s="134"/>
      <c r="L5" s="169" t="s">
        <v>4</v>
      </c>
      <c r="M5" s="169"/>
      <c r="N5" s="169"/>
      <c r="O5" s="169"/>
      <c r="P5" s="169"/>
      <c r="Q5" s="169"/>
      <c r="R5" s="166" t="s">
        <v>5</v>
      </c>
      <c r="S5" s="166"/>
      <c r="T5" s="166"/>
      <c r="U5" s="167"/>
      <c r="V5" s="155">
        <v>1</v>
      </c>
      <c r="W5" s="156"/>
      <c r="X5" s="156"/>
      <c r="Y5" s="156"/>
      <c r="Z5" s="156"/>
      <c r="AA5" s="156"/>
      <c r="AB5" s="156"/>
      <c r="AC5" s="156"/>
      <c r="AD5" s="156"/>
      <c r="AE5" s="156"/>
      <c r="AF5" s="156"/>
      <c r="AG5" s="156"/>
      <c r="AH5" s="156"/>
      <c r="AI5" s="156"/>
      <c r="AJ5" s="157"/>
      <c r="AK5" s="150">
        <v>2</v>
      </c>
      <c r="AL5" s="150"/>
      <c r="AM5" s="151"/>
      <c r="AN5" s="6"/>
      <c r="AO5" s="6"/>
      <c r="AQ5" s="9"/>
    </row>
    <row r="6" spans="1:47" ht="20" customHeight="1" thickBot="1">
      <c r="G6" s="171"/>
      <c r="H6" s="135" t="e">
        <f ca="1">SUM($AK8,$AK11)</f>
        <v>#N/A</v>
      </c>
      <c r="I6" s="135"/>
      <c r="J6" s="135"/>
      <c r="K6" s="135"/>
      <c r="L6" s="168" t="e">
        <f ca="1">SUM($AK9,$AK12)</f>
        <v>#N/A</v>
      </c>
      <c r="M6" s="168"/>
      <c r="N6" s="168"/>
      <c r="O6" s="168"/>
      <c r="P6" s="168"/>
      <c r="Q6" s="168"/>
      <c r="R6" s="164" t="e">
        <f ca="1">SUM($AK10,$AK13)</f>
        <v>#N/A</v>
      </c>
      <c r="S6" s="164"/>
      <c r="T6" s="164"/>
      <c r="U6" s="165"/>
      <c r="V6" s="158"/>
      <c r="W6" s="152"/>
      <c r="X6" s="152"/>
      <c r="Y6" s="152"/>
      <c r="Z6" s="152"/>
      <c r="AA6" s="152"/>
      <c r="AB6" s="152"/>
      <c r="AC6" s="152"/>
      <c r="AD6" s="152"/>
      <c r="AE6" s="152"/>
      <c r="AF6" s="152"/>
      <c r="AG6" s="152"/>
      <c r="AH6" s="152"/>
      <c r="AI6" s="152"/>
      <c r="AJ6" s="153"/>
      <c r="AK6" s="152"/>
      <c r="AL6" s="152"/>
      <c r="AM6" s="153"/>
      <c r="AN6" s="1"/>
      <c r="AO6" s="1"/>
      <c r="AQ6" s="9"/>
    </row>
    <row r="7" spans="1:47" s="50" customFormat="1" ht="20" customHeight="1" thickBot="1">
      <c r="G7" s="171"/>
      <c r="H7" s="85" t="s">
        <v>0</v>
      </c>
      <c r="I7" s="85"/>
      <c r="J7" s="85"/>
      <c r="K7" s="86"/>
      <c r="L7" s="87" t="s">
        <v>181</v>
      </c>
      <c r="M7" s="78"/>
      <c r="N7" s="78"/>
      <c r="O7" s="88"/>
      <c r="P7" s="87" t="s">
        <v>182</v>
      </c>
      <c r="Q7" s="78"/>
      <c r="R7" s="78"/>
      <c r="S7" s="78"/>
      <c r="T7" s="78"/>
      <c r="U7" s="78"/>
      <c r="V7" s="123"/>
      <c r="W7" s="123"/>
      <c r="X7" s="124"/>
      <c r="Y7" s="83" t="s">
        <v>2</v>
      </c>
      <c r="Z7" s="84"/>
      <c r="AA7" s="83" t="s">
        <v>183</v>
      </c>
      <c r="AB7" s="127"/>
      <c r="AC7" s="127"/>
      <c r="AD7" s="127"/>
      <c r="AE7" s="127"/>
      <c r="AF7" s="127"/>
      <c r="AG7" s="127"/>
      <c r="AH7" s="84"/>
      <c r="AI7" s="83" t="s">
        <v>184</v>
      </c>
      <c r="AJ7" s="125"/>
      <c r="AK7" s="128" t="s">
        <v>6</v>
      </c>
      <c r="AL7" s="123"/>
      <c r="AM7" s="124"/>
      <c r="AN7" s="128" t="s">
        <v>186</v>
      </c>
      <c r="AO7" s="123"/>
      <c r="AP7" s="123"/>
      <c r="AQ7" s="124"/>
    </row>
    <row r="8" spans="1:47" ht="20" customHeight="1" thickBot="1">
      <c r="A8" s="196" t="s">
        <v>276</v>
      </c>
      <c r="B8" s="197"/>
      <c r="C8" s="197"/>
      <c r="D8" s="197"/>
      <c r="E8" s="197"/>
      <c r="F8" s="197"/>
      <c r="G8" s="198"/>
      <c r="H8" s="89"/>
      <c r="I8" s="90"/>
      <c r="J8" s="74">
        <v>1</v>
      </c>
      <c r="K8" s="74"/>
      <c r="L8" s="91" t="s">
        <v>189</v>
      </c>
      <c r="M8" s="91"/>
      <c r="N8" s="91"/>
      <c r="O8" s="91"/>
      <c r="P8" s="121" t="str">
        <f ca="1">RechercheTYPE(L8)</f>
        <v>Viper Prof/</v>
      </c>
      <c r="Q8" s="121"/>
      <c r="R8" s="121"/>
      <c r="S8" s="121"/>
      <c r="T8" s="121"/>
      <c r="U8" s="121"/>
      <c r="V8" s="121"/>
      <c r="W8" s="121"/>
      <c r="X8" s="121"/>
      <c r="Y8" s="82" t="str">
        <f ca="1">RechercheUNIVERS(L8)</f>
        <v>2/</v>
      </c>
      <c r="Z8" s="82"/>
      <c r="AA8" s="126" t="str">
        <f ca="1">RechercheDMX(L8)</f>
        <v>211/</v>
      </c>
      <c r="AB8" s="126"/>
      <c r="AC8" s="126"/>
      <c r="AD8" s="126"/>
      <c r="AE8" s="126"/>
      <c r="AF8" s="126"/>
      <c r="AG8" s="126"/>
      <c r="AH8" s="126"/>
      <c r="AI8" s="122">
        <v>11</v>
      </c>
      <c r="AJ8" s="122"/>
      <c r="AK8" s="92" t="e">
        <f ca="1">IF(L8="","",((LEN(D18)-LEN(SUBSTITUTE(D18,"/",""))+1)*(VLOOKUP(P8,MATOS!B:C,2,FALSE))))</f>
        <v>#N/A</v>
      </c>
      <c r="AL8" s="92"/>
      <c r="AM8" s="92"/>
      <c r="AN8" s="129" t="e">
        <f ca="1">IF(L8="","",VLOOKUP(P8,MATOS!B:D,3,FALSE))</f>
        <v>#N/A</v>
      </c>
      <c r="AO8" s="129"/>
      <c r="AP8" s="129"/>
      <c r="AQ8" s="130"/>
    </row>
    <row r="9" spans="1:47" ht="20" customHeight="1">
      <c r="A9" s="199"/>
      <c r="B9" s="200"/>
      <c r="C9" s="200"/>
      <c r="D9" s="200"/>
      <c r="E9" s="200"/>
      <c r="F9" s="200"/>
      <c r="G9" s="201"/>
      <c r="H9" s="96"/>
      <c r="I9" s="97"/>
      <c r="J9" s="73">
        <v>2</v>
      </c>
      <c r="K9" s="73"/>
      <c r="L9" s="101" t="s">
        <v>274</v>
      </c>
      <c r="M9" s="101"/>
      <c r="N9" s="101"/>
      <c r="O9" s="101"/>
      <c r="P9" s="121" t="str">
        <f ca="1">RechercheTYPE(L9)</f>
        <v>Viper Prof/Viper Prof</v>
      </c>
      <c r="Q9" s="121"/>
      <c r="R9" s="121"/>
      <c r="S9" s="121"/>
      <c r="T9" s="121"/>
      <c r="U9" s="121"/>
      <c r="V9" s="121"/>
      <c r="W9" s="121"/>
      <c r="X9" s="121"/>
      <c r="Y9" s="80" t="str">
        <f ca="1">RechercheUNIVERS(L9)</f>
        <v>2/2</v>
      </c>
      <c r="Z9" s="80"/>
      <c r="AA9" s="72" t="str">
        <f ca="1">RechercheDMX(L8)</f>
        <v>211/</v>
      </c>
      <c r="AB9" s="72"/>
      <c r="AC9" s="72"/>
      <c r="AD9" s="72"/>
      <c r="AE9" s="72"/>
      <c r="AF9" s="72"/>
      <c r="AG9" s="72"/>
      <c r="AH9" s="72"/>
      <c r="AI9" s="99">
        <v>2</v>
      </c>
      <c r="AJ9" s="99"/>
      <c r="AK9" s="92" t="e">
        <f ca="1">IF(L9="","",((LEN(D19)-LEN(SUBSTITUTE(D19,"/",""))+1)*(VLOOKUP(P9,MATOS!B:C,2,FALSE))))</f>
        <v>#N/A</v>
      </c>
      <c r="AL9" s="92"/>
      <c r="AM9" s="92"/>
      <c r="AN9" s="102" t="e">
        <f ca="1">IF(L9="","",VLOOKUP(P9,MATOS!B:D,3,FALSE))</f>
        <v>#N/A</v>
      </c>
      <c r="AO9" s="102"/>
      <c r="AP9" s="102"/>
      <c r="AQ9" s="103"/>
    </row>
    <row r="10" spans="1:47" ht="20" customHeight="1">
      <c r="A10" s="200" t="s">
        <v>277</v>
      </c>
      <c r="B10" s="200"/>
      <c r="C10" s="200"/>
      <c r="D10" s="200"/>
      <c r="E10" s="200"/>
      <c r="F10" s="200"/>
      <c r="G10" s="201"/>
      <c r="H10" s="94"/>
      <c r="I10" s="95"/>
      <c r="J10" s="73">
        <v>3</v>
      </c>
      <c r="K10" s="73"/>
      <c r="L10" s="101" t="s">
        <v>201</v>
      </c>
      <c r="M10" s="101"/>
      <c r="N10" s="101"/>
      <c r="O10" s="101"/>
      <c r="P10" s="118" t="str">
        <f ca="1">Rechercher(L10)</f>
        <v>B-Eye K20/</v>
      </c>
      <c r="Q10" s="118"/>
      <c r="R10" s="118"/>
      <c r="S10" s="118"/>
      <c r="T10" s="118"/>
      <c r="U10" s="118"/>
      <c r="V10" s="118"/>
      <c r="W10" s="118"/>
      <c r="X10" s="118"/>
      <c r="Y10" s="80" t="str">
        <f ca="1">Rechercher3(L10)</f>
        <v>4/</v>
      </c>
      <c r="Z10" s="80"/>
      <c r="AA10" s="72" t="str">
        <f ca="1">Rechercher3(L10)</f>
        <v>4/</v>
      </c>
      <c r="AB10" s="72"/>
      <c r="AC10" s="72"/>
      <c r="AD10" s="72"/>
      <c r="AE10" s="72"/>
      <c r="AF10" s="72"/>
      <c r="AG10" s="72"/>
      <c r="AH10" s="72"/>
      <c r="AI10" s="99">
        <v>3</v>
      </c>
      <c r="AJ10" s="99"/>
      <c r="AK10" s="92" t="e">
        <f ca="1">IF(L10="","",((LEN(D20)-LEN(SUBSTITUTE(D20,"/",""))+1)*(VLOOKUP(P10,MATOS!B:C,2,FALSE))))</f>
        <v>#N/A</v>
      </c>
      <c r="AL10" s="92"/>
      <c r="AM10" s="92"/>
      <c r="AN10" s="102" t="e">
        <f ca="1">IF(L10="","",VLOOKUP(P10,MATOS!B:D,3,FALSE))</f>
        <v>#N/A</v>
      </c>
      <c r="AO10" s="102"/>
      <c r="AP10" s="102"/>
      <c r="AQ10" s="103"/>
    </row>
    <row r="11" spans="1:47" ht="20" customHeight="1">
      <c r="A11" s="200"/>
      <c r="B11" s="200"/>
      <c r="C11" s="200"/>
      <c r="D11" s="200"/>
      <c r="E11" s="200"/>
      <c r="F11" s="200"/>
      <c r="G11" s="201"/>
      <c r="H11" s="116"/>
      <c r="I11" s="117"/>
      <c r="J11" s="73">
        <v>4</v>
      </c>
      <c r="K11" s="73"/>
      <c r="L11" s="101" t="s">
        <v>279</v>
      </c>
      <c r="M11" s="101"/>
      <c r="N11" s="101"/>
      <c r="O11" s="101"/>
      <c r="P11" s="119" t="str">
        <f ca="1">Rechercher(L11)</f>
        <v>B-Eye K20/B-Eye K20</v>
      </c>
      <c r="Q11" s="119"/>
      <c r="R11" s="119"/>
      <c r="S11" s="119"/>
      <c r="T11" s="119"/>
      <c r="U11" s="119"/>
      <c r="V11" s="119"/>
      <c r="W11" s="119"/>
      <c r="X11" s="119"/>
      <c r="Y11" s="81" t="str">
        <f ca="1">Rechercher3(L11)</f>
        <v>4/4</v>
      </c>
      <c r="Z11" s="81"/>
      <c r="AA11" s="71" t="str">
        <f ca="1">Rechercher3(L11)</f>
        <v>4/4</v>
      </c>
      <c r="AB11" s="71"/>
      <c r="AC11" s="71"/>
      <c r="AD11" s="71"/>
      <c r="AE11" s="71"/>
      <c r="AF11" s="71"/>
      <c r="AG11" s="71"/>
      <c r="AH11" s="71"/>
      <c r="AI11" s="99">
        <v>4</v>
      </c>
      <c r="AJ11" s="99"/>
      <c r="AK11" s="92" t="e">
        <f ca="1">IF(L11="","",((LEN(D21)-LEN(SUBSTITUTE(D21,"/",""))+1)*(VLOOKUP(P11,MATOS!B:C,2,FALSE))))</f>
        <v>#N/A</v>
      </c>
      <c r="AL11" s="92"/>
      <c r="AM11" s="92"/>
      <c r="AN11" s="102" t="e">
        <f ca="1">IF(L11="","",VLOOKUP(P11,MATOS!B:D,3,FALSE))</f>
        <v>#N/A</v>
      </c>
      <c r="AO11" s="102"/>
      <c r="AP11" s="102"/>
      <c r="AQ11" s="103"/>
    </row>
    <row r="12" spans="1:47" ht="20" customHeight="1">
      <c r="A12" s="199" t="s">
        <v>275</v>
      </c>
      <c r="B12" s="200"/>
      <c r="C12" s="200"/>
      <c r="D12" s="200"/>
      <c r="E12" s="200"/>
      <c r="F12" s="200"/>
      <c r="G12" s="201"/>
      <c r="H12" s="96"/>
      <c r="I12" s="97"/>
      <c r="J12" s="73">
        <v>5</v>
      </c>
      <c r="K12" s="73"/>
      <c r="L12" s="101" t="s">
        <v>209</v>
      </c>
      <c r="M12" s="101"/>
      <c r="N12" s="101"/>
      <c r="O12" s="101"/>
      <c r="P12" s="120" t="str">
        <f>IF(L12="","",VLOOKUP('B6'!L12,PATCH!B:E,2,FALSE))</f>
        <v>Mac Aura</v>
      </c>
      <c r="Q12" s="120"/>
      <c r="R12" s="120"/>
      <c r="S12" s="120"/>
      <c r="T12" s="120"/>
      <c r="U12" s="120"/>
      <c r="V12" s="120"/>
      <c r="W12" s="120"/>
      <c r="X12" s="120"/>
      <c r="Y12" s="80">
        <f>IF(L12="","",VLOOKUP(L12,PATCH!B:E,3,FALSE))</f>
        <v>3</v>
      </c>
      <c r="Z12" s="80"/>
      <c r="AA12" s="70">
        <f>IF(L12="","",VLOOKUP(L12,PATCH!B:E,4,FALSE))</f>
        <v>201</v>
      </c>
      <c r="AB12" s="70"/>
      <c r="AC12" s="70"/>
      <c r="AD12" s="70"/>
      <c r="AE12" s="70"/>
      <c r="AF12" s="70"/>
      <c r="AG12" s="70"/>
      <c r="AH12" s="70"/>
      <c r="AI12" s="99">
        <v>5</v>
      </c>
      <c r="AJ12" s="99"/>
      <c r="AK12" s="93">
        <f>IF(L12="","",((LEN(D22)-LEN(SUBSTITUTE(D22,"/",""))+1)*(VLOOKUP(P12,MATOS!B:C,2,FALSE))))</f>
        <v>1.1000000000000001</v>
      </c>
      <c r="AL12" s="93"/>
      <c r="AM12" s="93"/>
      <c r="AN12" s="104">
        <f>IF(L12="","",VLOOKUP(P12,MATOS!B:D,3,FALSE))</f>
        <v>5.6</v>
      </c>
      <c r="AO12" s="104"/>
      <c r="AP12" s="104"/>
      <c r="AQ12" s="105"/>
    </row>
    <row r="13" spans="1:47" ht="20" customHeight="1" thickBot="1">
      <c r="A13" s="202"/>
      <c r="B13" s="203"/>
      <c r="C13" s="203"/>
      <c r="D13" s="203"/>
      <c r="E13" s="203"/>
      <c r="F13" s="203"/>
      <c r="G13" s="204"/>
      <c r="H13" s="75"/>
      <c r="I13" s="76"/>
      <c r="J13" s="114">
        <v>6</v>
      </c>
      <c r="K13" s="114"/>
      <c r="L13" s="100" t="s">
        <v>288</v>
      </c>
      <c r="M13" s="100"/>
      <c r="N13" s="100"/>
      <c r="O13" s="100"/>
      <c r="P13" s="115" t="e">
        <f>IF(L13="","",VLOOKUP('B6'!L13,PATCH!B:E,2,FALSE))</f>
        <v>#N/A</v>
      </c>
      <c r="Q13" s="115"/>
      <c r="R13" s="115"/>
      <c r="S13" s="115"/>
      <c r="T13" s="115"/>
      <c r="U13" s="115"/>
      <c r="V13" s="115"/>
      <c r="W13" s="115"/>
      <c r="X13" s="115"/>
      <c r="Y13" s="79" t="e">
        <f>IF(L13="","",VLOOKUP(L13,PATCH!B:E,3,FALSE))</f>
        <v>#N/A</v>
      </c>
      <c r="Z13" s="79"/>
      <c r="AA13" s="69" t="e">
        <f>IF(L13="","",VLOOKUP(L13,PATCH!B:E,4,FALSE))</f>
        <v>#N/A</v>
      </c>
      <c r="AB13" s="69"/>
      <c r="AC13" s="69"/>
      <c r="AD13" s="69"/>
      <c r="AE13" s="69"/>
      <c r="AF13" s="69"/>
      <c r="AG13" s="69"/>
      <c r="AH13" s="69"/>
      <c r="AI13" s="98">
        <v>10</v>
      </c>
      <c r="AJ13" s="98"/>
      <c r="AK13" s="92" t="e">
        <f>IF(L13="","",((LEN(D23)-LEN(SUBSTITUTE(D23,"/",""))+1)*(VLOOKUP(P13,MATOS!B:C,2,FALSE))))</f>
        <v>#N/A</v>
      </c>
      <c r="AL13" s="92"/>
      <c r="AM13" s="92"/>
      <c r="AN13" s="106" t="e">
        <f>IF(L13="","",VLOOKUP(P13,MATOS!B:D,3,FALSE))</f>
        <v>#N/A</v>
      </c>
      <c r="AO13" s="106"/>
      <c r="AP13" s="106"/>
      <c r="AQ13" s="107"/>
    </row>
    <row r="14" spans="1:47" ht="20" customHeight="1">
      <c r="I14" s="15"/>
      <c r="K14" s="15"/>
      <c r="O14" s="15"/>
      <c r="Q14" s="15"/>
      <c r="S14" s="15"/>
      <c r="U14" s="15"/>
      <c r="W14" s="15"/>
      <c r="Z14" s="15"/>
      <c r="AH14" s="15"/>
      <c r="AK14" s="64"/>
      <c r="AL14" s="64"/>
      <c r="AM14" s="64"/>
      <c r="AN14" s="5"/>
      <c r="AO14" s="5"/>
      <c r="AQ14" s="8"/>
    </row>
    <row r="15" spans="1:47" ht="20" customHeight="1">
      <c r="D15" s="62"/>
      <c r="E15" s="62"/>
      <c r="F15" s="62"/>
      <c r="G15" s="65" t="s">
        <v>283</v>
      </c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 t="s">
        <v>278</v>
      </c>
      <c r="AS15" s="65"/>
      <c r="AT15" s="65"/>
      <c r="AU15" s="63">
        <f>LEN(D20)-LEN(SUBSTITUTE(D20,"/",""))+1</f>
        <v>1</v>
      </c>
    </row>
    <row r="16" spans="1:47" ht="20" customHeight="1">
      <c r="G16" s="65" t="s">
        <v>289</v>
      </c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</row>
    <row r="17" spans="1:43" ht="20" customHeight="1">
      <c r="A17" s="66" t="s">
        <v>280</v>
      </c>
      <c r="B17" s="66"/>
      <c r="E17" s="62"/>
      <c r="F17" s="62"/>
      <c r="G17" s="65" t="s">
        <v>290</v>
      </c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</row>
    <row r="18" spans="1:43" ht="20" customHeight="1">
      <c r="A18" s="67" t="s">
        <v>281</v>
      </c>
      <c r="B18" s="67"/>
      <c r="G18" s="65" t="s">
        <v>284</v>
      </c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</row>
    <row r="19" spans="1:43" ht="20" customHeight="1">
      <c r="A19" s="68" t="s">
        <v>282</v>
      </c>
      <c r="B19" s="68"/>
      <c r="G19" s="65" t="s">
        <v>285</v>
      </c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</row>
    <row r="20" spans="1:43" ht="20" customHeight="1">
      <c r="G20" s="65" t="s">
        <v>286</v>
      </c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</row>
    <row r="21" spans="1:43" ht="20" customHeight="1">
      <c r="G21" s="65" t="s">
        <v>287</v>
      </c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</row>
    <row r="22" spans="1:43" ht="20" customHeight="1"/>
    <row r="23" spans="1:43" ht="20" customHeight="1"/>
    <row r="24" spans="1:43" ht="20" customHeight="1"/>
    <row r="25" spans="1:43" ht="20" customHeight="1"/>
    <row r="26" spans="1:43" ht="20" customHeight="1"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Q26" s="9"/>
    </row>
    <row r="27" spans="1:43" ht="20" customHeight="1"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5"/>
      <c r="AO27" s="5"/>
      <c r="AQ27" s="12"/>
    </row>
    <row r="28" spans="1:43" ht="20" customHeight="1"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1"/>
      <c r="AO28" s="1"/>
      <c r="AQ28" s="12"/>
    </row>
    <row r="29" spans="1:43" ht="20" customHeight="1"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2"/>
      <c r="AO29" s="2"/>
      <c r="AQ29" s="11"/>
    </row>
    <row r="30" spans="1:43" ht="20" customHeight="1"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3"/>
      <c r="AO30" s="3"/>
      <c r="AQ30" s="9"/>
    </row>
    <row r="31" spans="1:43" ht="20" customHeight="1"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3"/>
      <c r="AO31" s="3"/>
      <c r="AQ31" s="9"/>
    </row>
    <row r="32" spans="1:43" ht="20" customHeight="1"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3"/>
      <c r="AO32" s="3"/>
      <c r="AQ32" s="9"/>
    </row>
    <row r="33" spans="8:43" ht="20" customHeight="1"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Q33" s="9"/>
    </row>
    <row r="34" spans="8:43" ht="20" customHeight="1"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Q34" s="9"/>
    </row>
    <row r="35" spans="8:43" ht="20" customHeight="1"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Q35" s="13"/>
    </row>
    <row r="36" spans="8:43" ht="20" customHeight="1"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Q36" s="12"/>
    </row>
    <row r="37" spans="8:43" ht="20" customHeight="1"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Q37" s="4"/>
    </row>
    <row r="38" spans="8:43" ht="20" customHeight="1"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Q38" s="4"/>
    </row>
    <row r="39" spans="8:43" ht="20" customHeight="1"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</row>
    <row r="40" spans="8:43" ht="20" customHeight="1"/>
    <row r="41" spans="8:43" ht="20" customHeight="1"/>
    <row r="42" spans="8:43" ht="20" customHeight="1"/>
    <row r="43" spans="8:43" ht="20" customHeight="1">
      <c r="I43" s="15"/>
      <c r="K43" s="15"/>
      <c r="O43" s="15"/>
      <c r="Q43" s="15"/>
      <c r="S43" s="15"/>
      <c r="U43" s="15"/>
      <c r="W43" s="15"/>
      <c r="Z43" s="15"/>
      <c r="AH43" s="15"/>
      <c r="AL43" s="15"/>
      <c r="AN43" s="16"/>
      <c r="AO43" s="53"/>
    </row>
    <row r="44" spans="8:43" ht="20" customHeight="1">
      <c r="I44" s="15"/>
      <c r="K44" s="15"/>
      <c r="O44" s="15"/>
      <c r="Q44" s="15"/>
      <c r="S44" s="15"/>
      <c r="U44" s="15"/>
      <c r="W44" s="15"/>
      <c r="Z44" s="15"/>
      <c r="AH44" s="15"/>
      <c r="AL44" s="15"/>
      <c r="AN44" s="16"/>
      <c r="AO44" s="53"/>
    </row>
    <row r="45" spans="8:43" ht="20" customHeight="1">
      <c r="AN45" s="16"/>
      <c r="AO45" s="53"/>
    </row>
    <row r="46" spans="8:43" ht="20" customHeight="1">
      <c r="AN46" s="16"/>
      <c r="AO46" s="53"/>
    </row>
    <row r="47" spans="8:43" ht="20" customHeight="1">
      <c r="AN47" s="16"/>
      <c r="AO47" s="53"/>
    </row>
    <row r="48" spans="8:43" ht="20" customHeight="1">
      <c r="AN48" s="16"/>
      <c r="AO48" s="53"/>
    </row>
    <row r="49" spans="1:43" ht="20" customHeight="1"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9"/>
      <c r="AN49" s="16"/>
      <c r="AO49" s="53"/>
    </row>
    <row r="50" spans="1:43" ht="20" customHeight="1">
      <c r="G50" s="14"/>
      <c r="H50" s="14"/>
      <c r="I50" s="14"/>
      <c r="J50" s="14"/>
      <c r="K50" s="14"/>
      <c r="L50" s="14"/>
      <c r="M50" s="14"/>
      <c r="N50" s="14"/>
      <c r="O50" s="14"/>
      <c r="P50" s="14"/>
      <c r="AN50" s="16"/>
      <c r="AO50" s="53"/>
    </row>
    <row r="51" spans="1:43" ht="20" customHeight="1">
      <c r="G51" s="14"/>
      <c r="H51" s="14"/>
      <c r="I51" s="14"/>
      <c r="J51" s="14"/>
      <c r="K51" s="14"/>
      <c r="L51" s="14"/>
      <c r="M51" s="14"/>
      <c r="N51" s="14"/>
      <c r="O51" s="14"/>
      <c r="P51" s="14"/>
      <c r="AN51" s="16"/>
      <c r="AO51" s="53"/>
    </row>
    <row r="52" spans="1:43" ht="20" customHeight="1">
      <c r="G52" s="14"/>
      <c r="H52" s="14"/>
      <c r="I52" s="14"/>
      <c r="J52" s="14"/>
      <c r="K52" s="14"/>
      <c r="L52" s="14"/>
      <c r="M52" s="14"/>
      <c r="N52" s="14"/>
      <c r="O52" s="14"/>
      <c r="P52" s="14"/>
      <c r="AN52" s="16"/>
      <c r="AO52" s="53"/>
    </row>
    <row r="53" spans="1:43" ht="20" customHeight="1">
      <c r="G53" s="14"/>
      <c r="H53" s="14"/>
      <c r="I53" s="14"/>
      <c r="J53" s="14"/>
      <c r="K53" s="14"/>
      <c r="L53" s="14"/>
      <c r="M53" s="14"/>
      <c r="N53" s="14"/>
      <c r="O53" s="14"/>
      <c r="P53" s="14"/>
      <c r="AN53" s="16"/>
      <c r="AO53" s="53"/>
    </row>
    <row r="54" spans="1:43" ht="20" customHeight="1">
      <c r="G54" s="14"/>
      <c r="H54" s="14"/>
      <c r="I54" s="14"/>
      <c r="J54" s="14"/>
      <c r="K54" s="14"/>
      <c r="L54" s="14"/>
      <c r="M54" s="14"/>
      <c r="N54" s="14"/>
      <c r="O54" s="14"/>
      <c r="P54" s="14"/>
      <c r="AN54" s="16"/>
      <c r="AO54" s="53"/>
      <c r="AQ54" s="15"/>
    </row>
    <row r="55" spans="1:43" ht="20" customHeight="1">
      <c r="G55" s="14"/>
      <c r="H55" s="14"/>
      <c r="I55" s="14"/>
      <c r="J55" s="14"/>
      <c r="K55" s="14"/>
      <c r="L55" s="14"/>
      <c r="M55" s="14"/>
      <c r="N55" s="14"/>
      <c r="O55" s="14"/>
      <c r="P55" s="14"/>
      <c r="AN55" s="16"/>
      <c r="AO55" s="53"/>
    </row>
    <row r="56" spans="1:43" ht="20" customHeight="1">
      <c r="G56" s="14"/>
      <c r="H56" s="14"/>
      <c r="I56" s="14"/>
      <c r="J56" s="14"/>
      <c r="K56" s="14"/>
      <c r="L56" s="14"/>
      <c r="M56" s="14"/>
      <c r="N56" s="14"/>
      <c r="O56" s="14"/>
      <c r="P56" s="14"/>
      <c r="AN56" s="16"/>
      <c r="AO56" s="53"/>
    </row>
    <row r="57" spans="1:43" ht="20" customHeight="1">
      <c r="G57" s="14"/>
      <c r="H57" s="14"/>
      <c r="I57" s="14"/>
      <c r="J57" s="14"/>
      <c r="K57" s="14"/>
      <c r="L57" s="14"/>
      <c r="M57" s="14"/>
      <c r="N57" s="14"/>
      <c r="O57" s="14"/>
      <c r="P57" s="14"/>
      <c r="AN57" s="16"/>
      <c r="AO57" s="53"/>
    </row>
    <row r="58" spans="1:43" ht="20" customHeight="1">
      <c r="G58" s="14"/>
      <c r="H58" s="14"/>
      <c r="I58" s="14"/>
      <c r="J58" s="14"/>
      <c r="K58" s="14"/>
      <c r="L58" s="14"/>
      <c r="M58" s="14"/>
      <c r="N58" s="14"/>
      <c r="O58" s="14"/>
      <c r="P58" s="14"/>
      <c r="AN58" s="16"/>
      <c r="AO58" s="53"/>
    </row>
    <row r="59" spans="1:43" ht="20" customHeight="1">
      <c r="G59" s="14"/>
      <c r="H59" s="14"/>
      <c r="I59" s="14"/>
      <c r="J59" s="14"/>
      <c r="K59" s="14"/>
      <c r="L59" s="14"/>
      <c r="M59" s="14"/>
      <c r="N59" s="14"/>
      <c r="O59" s="14"/>
      <c r="P59" s="14"/>
      <c r="AN59" s="16"/>
      <c r="AO59" s="53"/>
    </row>
    <row r="60" spans="1:43" ht="20" customHeight="1">
      <c r="G60" s="14"/>
      <c r="H60" s="14"/>
      <c r="I60" s="14"/>
      <c r="J60" s="14"/>
      <c r="K60" s="14"/>
      <c r="L60" s="14"/>
      <c r="M60" s="14"/>
      <c r="N60" s="14"/>
      <c r="O60" s="14"/>
      <c r="P60" s="14"/>
      <c r="AN60" s="16"/>
      <c r="AO60" s="53"/>
      <c r="AP60" s="10"/>
      <c r="AQ60" s="12"/>
    </row>
    <row r="61" spans="1:43" ht="20" customHeight="1" thickBot="1">
      <c r="AN61" s="16"/>
      <c r="AO61" s="53"/>
    </row>
    <row r="62" spans="1:43" ht="20" customHeight="1">
      <c r="A62" s="55" t="s">
        <v>248</v>
      </c>
      <c r="B62" s="55" t="s">
        <v>250</v>
      </c>
      <c r="C62" s="55">
        <v>5</v>
      </c>
      <c r="D62" s="52">
        <v>1</v>
      </c>
      <c r="E62" s="193"/>
      <c r="F62" s="194"/>
      <c r="G62" s="195"/>
      <c r="AN62" s="16"/>
      <c r="AO62" s="53"/>
    </row>
    <row r="63" spans="1:43" ht="20" customHeight="1">
      <c r="A63" s="57" t="s">
        <v>266</v>
      </c>
      <c r="B63" s="57" t="s">
        <v>251</v>
      </c>
      <c r="C63" s="55">
        <v>10</v>
      </c>
      <c r="D63" s="52">
        <v>2</v>
      </c>
      <c r="E63" s="190"/>
      <c r="F63" s="191"/>
      <c r="G63" s="192"/>
      <c r="AN63" s="16"/>
      <c r="AO63" s="53"/>
    </row>
    <row r="64" spans="1:43" ht="20" customHeight="1">
      <c r="A64" s="57" t="s">
        <v>267</v>
      </c>
      <c r="B64" s="57" t="s">
        <v>252</v>
      </c>
      <c r="C64" s="55">
        <v>15</v>
      </c>
      <c r="D64" s="57">
        <v>3</v>
      </c>
      <c r="E64" s="187"/>
      <c r="F64" s="188"/>
      <c r="G64" s="189"/>
      <c r="AN64" s="16"/>
      <c r="AO64" s="53"/>
    </row>
    <row r="65" spans="1:43" ht="20" customHeight="1">
      <c r="A65" s="57" t="s">
        <v>268</v>
      </c>
      <c r="B65" s="57" t="s">
        <v>253</v>
      </c>
      <c r="C65" s="55">
        <v>20</v>
      </c>
      <c r="D65" s="57">
        <v>4</v>
      </c>
      <c r="E65" s="184"/>
      <c r="F65" s="185"/>
      <c r="G65" s="186"/>
      <c r="AN65" s="16"/>
      <c r="AO65" s="53"/>
    </row>
    <row r="66" spans="1:43" ht="20" customHeight="1">
      <c r="A66" s="55" t="s">
        <v>249</v>
      </c>
      <c r="B66" s="57" t="s">
        <v>254</v>
      </c>
      <c r="C66" s="55">
        <v>25</v>
      </c>
      <c r="D66" s="57">
        <v>5</v>
      </c>
      <c r="E66" s="181"/>
      <c r="F66" s="182"/>
      <c r="G66" s="183"/>
      <c r="AN66" s="16"/>
      <c r="AO66" s="53"/>
      <c r="AQ66" s="12"/>
    </row>
    <row r="67" spans="1:43" ht="20" customHeight="1">
      <c r="A67" s="57" t="s">
        <v>269</v>
      </c>
      <c r="B67" s="57" t="s">
        <v>255</v>
      </c>
      <c r="C67" s="55" t="s">
        <v>246</v>
      </c>
      <c r="D67" s="57">
        <v>6</v>
      </c>
      <c r="E67" s="178"/>
      <c r="F67" s="179"/>
      <c r="G67" s="180"/>
      <c r="AN67" s="16"/>
      <c r="AO67" s="53"/>
    </row>
    <row r="68" spans="1:43" ht="20" customHeight="1">
      <c r="A68" s="57" t="s">
        <v>270</v>
      </c>
      <c r="B68" s="57" t="s">
        <v>256</v>
      </c>
      <c r="C68" s="55" t="s">
        <v>247</v>
      </c>
      <c r="D68" s="57">
        <v>7</v>
      </c>
      <c r="E68" s="175"/>
      <c r="F68" s="176"/>
      <c r="G68" s="177"/>
      <c r="AN68" s="16"/>
      <c r="AO68" s="53"/>
    </row>
    <row r="69" spans="1:43" ht="20" customHeight="1">
      <c r="A69" s="57" t="s">
        <v>271</v>
      </c>
      <c r="B69" s="57" t="s">
        <v>257</v>
      </c>
      <c r="D69" s="57">
        <v>8</v>
      </c>
      <c r="E69" s="172"/>
      <c r="F69" s="173"/>
      <c r="G69" s="174"/>
      <c r="AN69" s="16"/>
      <c r="AO69" s="53"/>
    </row>
    <row r="70" spans="1:43" ht="20" customHeight="1">
      <c r="A70" s="57" t="s">
        <v>272</v>
      </c>
      <c r="B70" s="57" t="s">
        <v>258</v>
      </c>
      <c r="D70" s="57">
        <v>9</v>
      </c>
      <c r="E70" s="111"/>
      <c r="F70" s="112"/>
      <c r="G70" s="113"/>
      <c r="AN70" s="16"/>
      <c r="AO70" s="53"/>
    </row>
    <row r="71" spans="1:43" ht="20" customHeight="1" thickBot="1">
      <c r="A71" s="57" t="s">
        <v>273</v>
      </c>
      <c r="B71" s="57" t="s">
        <v>259</v>
      </c>
      <c r="D71" s="57">
        <v>10</v>
      </c>
      <c r="E71" s="108"/>
      <c r="F71" s="109"/>
      <c r="G71" s="110"/>
      <c r="AN71" s="16"/>
      <c r="AO71" s="53"/>
    </row>
    <row r="72" spans="1:43" ht="20" customHeight="1">
      <c r="B72" s="57" t="s">
        <v>260</v>
      </c>
      <c r="D72" s="52">
        <v>11</v>
      </c>
      <c r="E72" s="131"/>
      <c r="F72" s="132"/>
      <c r="G72" s="133"/>
      <c r="AN72" s="16"/>
      <c r="AO72" s="53"/>
    </row>
    <row r="73" spans="1:43" ht="20" customHeight="1">
      <c r="B73" s="57" t="s">
        <v>261</v>
      </c>
      <c r="AN73" s="16"/>
      <c r="AO73" s="53"/>
    </row>
    <row r="74" spans="1:43" ht="20" customHeight="1">
      <c r="B74" s="57" t="s">
        <v>262</v>
      </c>
      <c r="AN74" s="16"/>
      <c r="AO74" s="53"/>
    </row>
    <row r="75" spans="1:43" ht="20" customHeight="1">
      <c r="B75" s="57" t="s">
        <v>263</v>
      </c>
      <c r="AN75" s="16"/>
      <c r="AO75" s="53"/>
    </row>
    <row r="76" spans="1:43" ht="20" customHeight="1">
      <c r="B76" s="57" t="s">
        <v>264</v>
      </c>
      <c r="AN76" s="16"/>
      <c r="AO76" s="53"/>
    </row>
    <row r="77" spans="1:43" ht="20" customHeight="1">
      <c r="B77" s="57" t="s">
        <v>265</v>
      </c>
      <c r="AN77" s="16"/>
      <c r="AO77" s="53"/>
    </row>
    <row r="78" spans="1:43" ht="20" customHeight="1">
      <c r="AN78" s="16"/>
      <c r="AO78" s="53"/>
    </row>
    <row r="79" spans="1:43" ht="20" customHeight="1">
      <c r="AN79" s="16"/>
      <c r="AO79" s="53"/>
    </row>
    <row r="80" spans="1:43" ht="20" customHeight="1">
      <c r="AN80" s="16"/>
      <c r="AO80" s="53"/>
    </row>
    <row r="81" spans="40:41" ht="20" customHeight="1">
      <c r="AN81" s="16"/>
      <c r="AO81" s="53"/>
    </row>
    <row r="82" spans="40:41" ht="20" customHeight="1">
      <c r="AN82" s="16"/>
      <c r="AO82" s="53"/>
    </row>
    <row r="83" spans="40:41" ht="20" customHeight="1">
      <c r="AN83" s="16"/>
      <c r="AO83" s="53"/>
    </row>
    <row r="84" spans="40:41" ht="20" customHeight="1">
      <c r="AN84" s="16"/>
      <c r="AO84" s="53"/>
    </row>
    <row r="85" spans="40:41" ht="20" customHeight="1">
      <c r="AN85" s="16"/>
      <c r="AO85" s="53"/>
    </row>
    <row r="86" spans="40:41" ht="20" customHeight="1">
      <c r="AN86" s="16"/>
      <c r="AO86" s="53"/>
    </row>
    <row r="87" spans="40:41" ht="20" customHeight="1">
      <c r="AN87" s="16"/>
      <c r="AO87" s="53"/>
    </row>
    <row r="88" spans="40:41" ht="20" customHeight="1"/>
    <row r="89" spans="40:41" ht="20" customHeight="1"/>
    <row r="90" spans="40:41" ht="20" customHeight="1"/>
    <row r="91" spans="40:41" ht="20" customHeight="1"/>
    <row r="92" spans="40:41" ht="20" customHeight="1"/>
    <row r="93" spans="40:41" ht="20" customHeight="1"/>
    <row r="94" spans="40:41" ht="20" customHeight="1"/>
    <row r="95" spans="40:41" ht="20" customHeight="1"/>
    <row r="96" spans="40:41" ht="20" customHeight="1"/>
    <row r="97" spans="43:43" ht="20" customHeight="1">
      <c r="AQ97" s="15"/>
    </row>
    <row r="98" spans="43:43" ht="20" customHeight="1">
      <c r="AQ98" s="15"/>
    </row>
    <row r="99" spans="43:43" ht="20" customHeight="1">
      <c r="AQ99" s="15"/>
    </row>
    <row r="100" spans="43:43" ht="20" customHeight="1">
      <c r="AQ100" s="15"/>
    </row>
    <row r="101" spans="43:43" ht="20" customHeight="1">
      <c r="AQ101" s="15"/>
    </row>
    <row r="102" spans="43:43" ht="20" customHeight="1">
      <c r="AQ102" s="15"/>
    </row>
    <row r="103" spans="43:43" ht="20" customHeight="1">
      <c r="AQ103" s="15"/>
    </row>
    <row r="104" spans="43:43" ht="20" customHeight="1">
      <c r="AQ104" s="15"/>
    </row>
    <row r="105" spans="43:43" ht="20" customHeight="1">
      <c r="AQ105" s="15"/>
    </row>
    <row r="106" spans="43:43" ht="20" customHeight="1">
      <c r="AQ106" s="15"/>
    </row>
    <row r="107" spans="43:43" ht="20" customHeight="1">
      <c r="AQ107" s="15"/>
    </row>
    <row r="108" spans="43:43" ht="20" customHeight="1">
      <c r="AQ108" s="15"/>
    </row>
    <row r="109" spans="43:43" ht="20" customHeight="1">
      <c r="AQ109" s="15"/>
    </row>
    <row r="110" spans="43:43" ht="20" customHeight="1">
      <c r="AQ110" s="15"/>
    </row>
    <row r="111" spans="43:43" ht="20" customHeight="1">
      <c r="AQ111" s="15"/>
    </row>
    <row r="112" spans="43:43" ht="20" customHeight="1">
      <c r="AQ112" s="15"/>
    </row>
    <row r="113" spans="43:43" ht="20" customHeight="1">
      <c r="AQ113" s="15"/>
    </row>
    <row r="114" spans="43:43" ht="20" customHeight="1">
      <c r="AQ114" s="15"/>
    </row>
    <row r="115" spans="43:43" ht="20" customHeight="1">
      <c r="AQ115" s="15"/>
    </row>
    <row r="116" spans="43:43" ht="20" customHeight="1">
      <c r="AQ116" s="15"/>
    </row>
    <row r="117" spans="43:43" ht="20" customHeight="1">
      <c r="AQ117" s="15"/>
    </row>
    <row r="118" spans="43:43" ht="20" customHeight="1">
      <c r="AQ118" s="15"/>
    </row>
    <row r="119" spans="43:43" ht="20" customHeight="1">
      <c r="AQ119" s="15"/>
    </row>
    <row r="120" spans="43:43" ht="20" customHeight="1">
      <c r="AQ120" s="15"/>
    </row>
    <row r="121" spans="43:43" ht="20" customHeight="1">
      <c r="AQ121" s="15"/>
    </row>
    <row r="122" spans="43:43" ht="20" customHeight="1">
      <c r="AQ122" s="15"/>
    </row>
    <row r="123" spans="43:43" ht="20" customHeight="1">
      <c r="AQ123" s="15"/>
    </row>
    <row r="124" spans="43:43" ht="20" customHeight="1">
      <c r="AQ124" s="15"/>
    </row>
    <row r="125" spans="43:43" ht="20" customHeight="1">
      <c r="AQ125" s="15"/>
    </row>
    <row r="126" spans="43:43" ht="20" customHeight="1">
      <c r="AQ126" s="15"/>
    </row>
    <row r="127" spans="43:43" ht="20" customHeight="1">
      <c r="AQ127" s="15"/>
    </row>
    <row r="128" spans="43:43" ht="20" customHeight="1">
      <c r="AQ128" s="15"/>
    </row>
    <row r="129" spans="43:43" ht="20" customHeight="1">
      <c r="AQ129" s="15"/>
    </row>
    <row r="130" spans="43:43" ht="20" customHeight="1">
      <c r="AQ130" s="15"/>
    </row>
    <row r="131" spans="43:43" ht="20" customHeight="1">
      <c r="AQ131" s="15"/>
    </row>
    <row r="132" spans="43:43" ht="20" customHeight="1">
      <c r="AQ132" s="15"/>
    </row>
    <row r="133" spans="43:43" ht="20" customHeight="1">
      <c r="AQ133" s="15"/>
    </row>
    <row r="134" spans="43:43" ht="20" customHeight="1">
      <c r="AQ134" s="15"/>
    </row>
    <row r="135" spans="43:43" ht="20" customHeight="1">
      <c r="AQ135" s="15"/>
    </row>
    <row r="136" spans="43:43" ht="20" customHeight="1">
      <c r="AQ136" s="15"/>
    </row>
    <row r="137" spans="43:43" ht="20" customHeight="1">
      <c r="AQ137" s="15"/>
    </row>
    <row r="138" spans="43:43" ht="20" customHeight="1">
      <c r="AQ138" s="15"/>
    </row>
    <row r="139" spans="43:43" ht="20" customHeight="1">
      <c r="AQ139" s="15"/>
    </row>
    <row r="140" spans="43:43" ht="20" customHeight="1">
      <c r="AQ140" s="15"/>
    </row>
    <row r="141" spans="43:43" ht="20" customHeight="1">
      <c r="AQ141" s="15"/>
    </row>
    <row r="142" spans="43:43" ht="20" customHeight="1">
      <c r="AQ142" s="15"/>
    </row>
    <row r="143" spans="43:43" ht="20" customHeight="1">
      <c r="AQ143" s="15"/>
    </row>
    <row r="144" spans="43:43" ht="20" customHeight="1">
      <c r="AQ144" s="15"/>
    </row>
    <row r="145" spans="43:43" ht="20" customHeight="1">
      <c r="AQ145" s="15"/>
    </row>
    <row r="146" spans="43:43" ht="20" customHeight="1"/>
    <row r="147" spans="43:43" ht="20" customHeight="1"/>
    <row r="148" spans="43:43" ht="20" customHeight="1"/>
    <row r="149" spans="43:43" ht="20" customHeight="1"/>
    <row r="150" spans="43:43" ht="20" customHeight="1"/>
    <row r="151" spans="43:43" ht="20" customHeight="1"/>
    <row r="152" spans="43:43" ht="20" customHeight="1"/>
    <row r="153" spans="43:43" ht="20" customHeight="1"/>
    <row r="154" spans="43:43" ht="20" customHeight="1"/>
    <row r="155" spans="43:43" ht="20" customHeight="1"/>
    <row r="156" spans="43:43" ht="20" customHeight="1"/>
    <row r="157" spans="43:43" ht="20" customHeight="1"/>
    <row r="158" spans="43:43" ht="20" customHeight="1"/>
    <row r="159" spans="43:43" ht="20" customHeight="1"/>
    <row r="160" spans="43:43" ht="20" customHeight="1"/>
    <row r="161" ht="20" customHeight="1"/>
    <row r="162" ht="20" customHeight="1"/>
    <row r="163" ht="20" customHeight="1"/>
    <row r="164" ht="20" customHeight="1"/>
    <row r="165" ht="20" customHeight="1"/>
    <row r="166" ht="20" customHeight="1"/>
    <row r="167" ht="20" customHeight="1"/>
    <row r="168" ht="20" customHeight="1"/>
    <row r="169" ht="20" customHeight="1"/>
    <row r="170" ht="20" customHeight="1"/>
    <row r="171" ht="20" customHeight="1"/>
    <row r="172" ht="20" customHeight="1"/>
    <row r="173" ht="20" customHeight="1"/>
    <row r="174" ht="20" customHeight="1"/>
    <row r="175" ht="20" customHeight="1"/>
    <row r="176" ht="20" customHeight="1"/>
    <row r="177" ht="20" customHeight="1"/>
    <row r="178" ht="20" customHeight="1"/>
    <row r="179" ht="20" customHeight="1"/>
    <row r="180" ht="20" customHeight="1"/>
    <row r="181" ht="20" customHeight="1"/>
    <row r="182" ht="20" customHeight="1"/>
    <row r="183" ht="20" customHeight="1"/>
    <row r="184" ht="20" customHeight="1"/>
    <row r="185" ht="20" customHeight="1"/>
    <row r="186" ht="20" customHeight="1"/>
    <row r="187" ht="20" customHeight="1"/>
    <row r="188" ht="20" customHeight="1"/>
    <row r="189" ht="20" customHeight="1"/>
    <row r="190" ht="20" customHeight="1"/>
    <row r="191" ht="20" customHeight="1"/>
    <row r="192" ht="20" customHeight="1"/>
    <row r="193" ht="20" customHeight="1"/>
    <row r="194" ht="20" customHeight="1"/>
    <row r="195" ht="20" customHeight="1"/>
    <row r="196" ht="20" customHeight="1"/>
    <row r="197" ht="20" customHeight="1"/>
    <row r="198" ht="20" customHeight="1"/>
    <row r="199" ht="20" customHeight="1"/>
    <row r="200" ht="20" customHeight="1"/>
    <row r="201" ht="20" customHeight="1"/>
    <row r="202" ht="20" customHeight="1"/>
    <row r="203" ht="20" customHeight="1"/>
    <row r="204" ht="20" customHeight="1"/>
    <row r="205" ht="20" customHeight="1"/>
    <row r="206" ht="20" customHeight="1"/>
    <row r="207" ht="20" customHeight="1"/>
    <row r="208" ht="20" customHeight="1"/>
    <row r="209" ht="20" customHeight="1"/>
    <row r="210" ht="20" customHeight="1"/>
    <row r="211" ht="20" customHeight="1"/>
    <row r="212" ht="20" customHeight="1"/>
    <row r="213" ht="20" customHeight="1"/>
    <row r="214" ht="20" customHeight="1"/>
    <row r="215" ht="20" customHeight="1"/>
    <row r="216" ht="20" customHeight="1"/>
    <row r="217" ht="20" customHeight="1"/>
    <row r="218" ht="20" customHeight="1"/>
    <row r="219" ht="20" customHeight="1"/>
    <row r="220" ht="20" customHeight="1"/>
    <row r="221" ht="20" customHeight="1"/>
    <row r="222" ht="20" customHeight="1"/>
    <row r="223" ht="20" customHeight="1"/>
    <row r="224" ht="20" customHeight="1"/>
    <row r="225" ht="20" customHeight="1"/>
    <row r="226" ht="20" customHeight="1"/>
    <row r="227" ht="20" customHeight="1"/>
    <row r="228" ht="20" customHeight="1"/>
    <row r="229" ht="20" customHeight="1"/>
    <row r="230" ht="20" customHeight="1"/>
    <row r="231" ht="20" customHeight="1"/>
    <row r="232" ht="20" customHeight="1"/>
    <row r="233" ht="20" customHeight="1"/>
    <row r="234" ht="20" customHeight="1"/>
    <row r="235" ht="20" customHeight="1"/>
    <row r="236" ht="20" customHeight="1"/>
    <row r="237" ht="20" customHeight="1"/>
    <row r="238" ht="20" customHeight="1"/>
    <row r="239" ht="20" customHeight="1"/>
    <row r="240" ht="20" customHeight="1"/>
    <row r="241" ht="20" customHeight="1"/>
    <row r="242" ht="20" customHeight="1"/>
    <row r="243" ht="20" customHeight="1"/>
    <row r="244" ht="20" customHeight="1"/>
    <row r="245" ht="20" customHeight="1"/>
    <row r="246" ht="20" customHeight="1"/>
    <row r="247" ht="20" customHeight="1"/>
    <row r="248" ht="20" customHeight="1"/>
    <row r="249" ht="20" customHeight="1"/>
    <row r="250" ht="20" customHeight="1"/>
    <row r="251" ht="20" customHeight="1"/>
    <row r="252" ht="20" customHeight="1"/>
    <row r="253" ht="20" customHeight="1"/>
    <row r="254" ht="20" customHeight="1"/>
    <row r="255" ht="20" customHeight="1"/>
    <row r="256" ht="20" customHeight="1"/>
    <row r="257" ht="20" customHeight="1"/>
    <row r="258" ht="20" customHeight="1"/>
    <row r="259" ht="20" customHeight="1"/>
    <row r="260" ht="20" customHeight="1"/>
    <row r="261" ht="20" customHeight="1"/>
    <row r="262" ht="20" customHeight="1"/>
    <row r="263" ht="20" customHeight="1"/>
    <row r="264" ht="20" customHeight="1"/>
    <row r="265" ht="20" customHeight="1"/>
    <row r="266" ht="20" customHeight="1"/>
    <row r="267" ht="20" customHeight="1"/>
    <row r="268" ht="20" customHeight="1"/>
    <row r="269" ht="20" customHeight="1"/>
    <row r="270" ht="20" customHeight="1"/>
    <row r="271" ht="20" customHeight="1"/>
    <row r="272" ht="20" customHeight="1"/>
    <row r="273" ht="20" customHeight="1"/>
    <row r="274" ht="20" customHeight="1"/>
    <row r="275" ht="20" customHeight="1"/>
    <row r="276" ht="20" customHeight="1"/>
    <row r="277" ht="20" customHeight="1"/>
    <row r="278" ht="20" customHeight="1"/>
    <row r="279" ht="20" customHeight="1"/>
    <row r="280" ht="20" customHeight="1"/>
    <row r="281" ht="20" customHeight="1"/>
    <row r="282" ht="20" customHeight="1"/>
    <row r="283" ht="20" customHeight="1"/>
    <row r="284" ht="20" customHeight="1"/>
    <row r="285" ht="20" customHeight="1"/>
    <row r="286" ht="20" customHeight="1"/>
    <row r="287" ht="20" customHeight="1"/>
    <row r="288" ht="20" customHeight="1"/>
    <row r="289" ht="20" customHeight="1"/>
    <row r="290" ht="20" customHeight="1"/>
    <row r="291" ht="20" customHeight="1"/>
    <row r="292" ht="20" customHeight="1"/>
    <row r="293" ht="20" customHeight="1"/>
    <row r="294" ht="20" customHeight="1"/>
    <row r="295" ht="20" customHeight="1"/>
    <row r="296" ht="20" customHeight="1"/>
    <row r="297" ht="20" customHeight="1"/>
    <row r="298" ht="20" customHeight="1"/>
    <row r="299" ht="20" customHeight="1"/>
    <row r="300" ht="20" customHeight="1"/>
    <row r="301" ht="20" customHeight="1"/>
    <row r="302" ht="20" customHeight="1"/>
    <row r="303" ht="20" customHeight="1"/>
    <row r="304" ht="20" customHeight="1"/>
    <row r="305" ht="20" customHeight="1"/>
    <row r="306" ht="20" customHeight="1"/>
    <row r="307" ht="20" customHeight="1"/>
    <row r="308" ht="20" customHeight="1"/>
    <row r="309" ht="20" customHeight="1"/>
    <row r="310" ht="20" customHeight="1"/>
    <row r="311" ht="20" customHeight="1"/>
    <row r="312" ht="20" customHeight="1"/>
    <row r="313" ht="20" customHeight="1"/>
    <row r="314" ht="20" customHeight="1"/>
    <row r="315" ht="20" customHeight="1"/>
    <row r="316" ht="20" customHeight="1"/>
    <row r="317" ht="20" customHeight="1"/>
    <row r="318" ht="20" customHeight="1"/>
    <row r="319" ht="20" customHeight="1"/>
    <row r="320" ht="20" customHeight="1"/>
    <row r="321" ht="20" customHeight="1"/>
    <row r="322" ht="20" customHeight="1"/>
    <row r="323" ht="20" customHeight="1"/>
    <row r="324" ht="20" customHeight="1"/>
    <row r="325" ht="20" customHeight="1"/>
    <row r="326" ht="20" customHeight="1"/>
    <row r="327" ht="20" customHeight="1"/>
    <row r="328" ht="20" customHeight="1"/>
    <row r="329" ht="20" customHeight="1"/>
    <row r="330" ht="20" customHeight="1"/>
    <row r="331" ht="20" customHeight="1"/>
    <row r="332" ht="20" customHeight="1"/>
    <row r="333" ht="20" customHeight="1"/>
    <row r="334" ht="20" customHeight="1"/>
    <row r="335" ht="20" customHeight="1"/>
    <row r="336" ht="20" customHeight="1"/>
    <row r="337" ht="20" customHeight="1"/>
    <row r="338" ht="20" customHeight="1"/>
    <row r="339" ht="20" customHeight="1"/>
    <row r="340" ht="20" customHeight="1"/>
    <row r="341" ht="20" customHeight="1"/>
    <row r="342" ht="20" customHeight="1"/>
    <row r="343" ht="20" customHeight="1"/>
    <row r="344" ht="20" customHeight="1"/>
    <row r="345" ht="20" customHeight="1"/>
    <row r="346" ht="20" customHeight="1"/>
    <row r="347" ht="20" customHeight="1"/>
    <row r="348" ht="20" customHeight="1"/>
    <row r="349" ht="20" customHeight="1"/>
    <row r="350" ht="20" customHeight="1"/>
    <row r="351" ht="20" customHeight="1"/>
    <row r="352" ht="20" customHeight="1"/>
    <row r="353" ht="20" customHeight="1"/>
    <row r="354" ht="20" customHeight="1"/>
    <row r="355" ht="20" customHeight="1"/>
    <row r="356" ht="20" customHeight="1"/>
    <row r="357" ht="20" customHeight="1"/>
    <row r="358" ht="20" customHeight="1"/>
    <row r="359" ht="20" customHeight="1"/>
    <row r="360" ht="20" customHeight="1"/>
    <row r="361" ht="20" customHeight="1"/>
    <row r="362" ht="20" customHeight="1"/>
    <row r="363" ht="20" customHeight="1"/>
    <row r="364" ht="20" customHeight="1"/>
    <row r="365" ht="20" customHeight="1"/>
    <row r="366" ht="20" customHeight="1"/>
    <row r="367" ht="20" customHeight="1"/>
    <row r="368" ht="20" customHeight="1"/>
    <row r="369" ht="20" customHeight="1"/>
    <row r="370" ht="20" customHeight="1"/>
    <row r="371" ht="20" customHeight="1"/>
    <row r="372" ht="20" customHeight="1"/>
    <row r="373" ht="20" customHeight="1"/>
    <row r="374" ht="20" customHeight="1"/>
    <row r="375" ht="20" customHeight="1"/>
    <row r="376" ht="20" customHeight="1"/>
    <row r="377" ht="20" customHeight="1"/>
    <row r="378" ht="20" customHeight="1"/>
    <row r="379" ht="20" customHeight="1"/>
    <row r="380" ht="20" customHeight="1"/>
    <row r="381" ht="20" customHeight="1"/>
    <row r="382" ht="20" customHeight="1"/>
    <row r="383" ht="20" customHeight="1"/>
    <row r="384" ht="20" customHeight="1"/>
    <row r="385" ht="20" customHeight="1"/>
    <row r="386" ht="20" customHeight="1"/>
    <row r="387" ht="20" customHeight="1"/>
    <row r="388" ht="20" customHeight="1"/>
    <row r="389" ht="20" customHeight="1"/>
    <row r="390" ht="20" customHeight="1"/>
    <row r="391" ht="20" customHeight="1"/>
    <row r="392" ht="20" customHeight="1"/>
    <row r="393" ht="20" customHeight="1"/>
    <row r="394" ht="20" customHeight="1"/>
    <row r="395" ht="20" customHeight="1"/>
    <row r="396" ht="20" customHeight="1"/>
    <row r="397" ht="20" customHeight="1"/>
    <row r="398" ht="20" customHeight="1"/>
    <row r="399" ht="20" customHeight="1"/>
    <row r="400" ht="20" customHeight="1"/>
    <row r="401" ht="20" customHeight="1"/>
    <row r="402" ht="20" customHeight="1"/>
    <row r="403" ht="20" customHeight="1"/>
    <row r="404" ht="20" customHeight="1"/>
    <row r="405" ht="20" customHeight="1"/>
    <row r="406" ht="20" customHeight="1"/>
    <row r="407" ht="20" customHeight="1"/>
    <row r="408" ht="20" customHeight="1"/>
    <row r="409" ht="20" customHeight="1"/>
    <row r="410" ht="20" customHeight="1"/>
    <row r="411" ht="20" customHeight="1"/>
    <row r="412" ht="20" customHeight="1"/>
    <row r="413" ht="20" customHeight="1"/>
    <row r="414" ht="20" customHeight="1"/>
    <row r="415" ht="20" customHeight="1"/>
    <row r="416" ht="20" customHeight="1"/>
    <row r="417" ht="20" customHeight="1"/>
    <row r="418" ht="20" customHeight="1"/>
    <row r="419" ht="20" customHeight="1"/>
    <row r="420" ht="20" customHeight="1"/>
    <row r="421" ht="20" customHeight="1"/>
    <row r="422" ht="20" customHeight="1"/>
    <row r="423" ht="20" customHeight="1"/>
    <row r="424" ht="20" customHeight="1"/>
    <row r="425" ht="20" customHeight="1"/>
    <row r="426" ht="20" customHeight="1"/>
    <row r="427" ht="20" customHeight="1"/>
    <row r="428" ht="20" customHeight="1"/>
    <row r="429" ht="20" customHeight="1"/>
    <row r="430" ht="20" customHeight="1"/>
    <row r="431" ht="20" customHeight="1"/>
    <row r="432" ht="20" customHeight="1"/>
    <row r="433" ht="20" customHeight="1"/>
    <row r="434" ht="20" customHeight="1"/>
    <row r="435" ht="20" customHeight="1"/>
    <row r="436" ht="20" customHeight="1"/>
    <row r="437" ht="20" customHeight="1"/>
    <row r="438" ht="20" customHeight="1"/>
    <row r="439" ht="20" customHeight="1"/>
    <row r="440" ht="20" customHeight="1"/>
    <row r="441" ht="20" customHeight="1"/>
    <row r="442" ht="20" customHeight="1"/>
    <row r="443" ht="20" customHeight="1"/>
    <row r="444" ht="20" customHeight="1"/>
    <row r="445" ht="20" customHeight="1"/>
    <row r="446" ht="20" customHeight="1"/>
    <row r="447" ht="20" customHeight="1"/>
    <row r="448" ht="20" customHeight="1"/>
    <row r="449" ht="20" customHeight="1"/>
    <row r="450" ht="20" customHeight="1"/>
    <row r="451" ht="20" customHeight="1"/>
    <row r="452" ht="20" customHeight="1"/>
    <row r="453" ht="20" customHeight="1"/>
    <row r="454" ht="20" customHeight="1"/>
    <row r="455" ht="20" customHeight="1"/>
    <row r="456" ht="20" customHeight="1"/>
    <row r="457" ht="20" customHeight="1"/>
    <row r="458" ht="20" customHeight="1"/>
    <row r="459" ht="20" customHeight="1"/>
    <row r="460" ht="20" customHeight="1"/>
    <row r="461" ht="20" customHeight="1"/>
    <row r="462" ht="20" customHeight="1"/>
    <row r="463" ht="20" customHeight="1"/>
    <row r="464" ht="20" customHeight="1"/>
    <row r="465" ht="20" customHeight="1"/>
    <row r="466" ht="20" customHeight="1"/>
    <row r="467" ht="20" customHeight="1"/>
    <row r="468" ht="20" customHeight="1"/>
    <row r="469" ht="20" customHeight="1"/>
    <row r="470" ht="20" customHeight="1"/>
    <row r="471" ht="20" customHeight="1"/>
    <row r="472" ht="20" customHeight="1"/>
    <row r="473" ht="20" customHeight="1"/>
    <row r="474" ht="20" customHeight="1"/>
    <row r="475" ht="20" customHeight="1"/>
    <row r="476" ht="20" customHeight="1"/>
    <row r="477" ht="20" customHeight="1"/>
    <row r="478" ht="20" customHeight="1"/>
    <row r="479" ht="20" customHeight="1"/>
    <row r="480" ht="20" customHeight="1"/>
    <row r="481" ht="20" customHeight="1"/>
    <row r="482" ht="20" customHeight="1"/>
    <row r="483" ht="20" customHeight="1"/>
    <row r="484" ht="20" customHeight="1"/>
    <row r="485" ht="20" customHeight="1"/>
    <row r="486" ht="20" customHeight="1"/>
    <row r="487" ht="20" customHeight="1"/>
    <row r="488" ht="20" customHeight="1"/>
    <row r="489" ht="20" customHeight="1"/>
    <row r="490" ht="20" customHeight="1"/>
    <row r="491" ht="20" customHeight="1"/>
    <row r="492" ht="20" customHeight="1"/>
    <row r="493" ht="20" customHeight="1"/>
    <row r="494" ht="20" customHeight="1"/>
    <row r="495" ht="20" customHeight="1"/>
    <row r="496" ht="20" customHeight="1"/>
    <row r="497" ht="20" customHeight="1"/>
    <row r="498" ht="20" customHeight="1"/>
    <row r="499" ht="20" customHeight="1"/>
    <row r="500" ht="20" customHeight="1"/>
    <row r="501" ht="20" customHeight="1"/>
    <row r="502" ht="20" customHeight="1"/>
    <row r="503" ht="20" customHeight="1"/>
    <row r="504" ht="20" customHeight="1"/>
    <row r="505" ht="20" customHeight="1"/>
    <row r="506" ht="20" customHeight="1"/>
    <row r="507" ht="20" customHeight="1"/>
    <row r="508" ht="20" customHeight="1"/>
    <row r="509" ht="20" customHeight="1"/>
    <row r="510" ht="20" customHeight="1"/>
    <row r="511" ht="20" customHeight="1"/>
    <row r="512" ht="20" customHeight="1"/>
    <row r="513" ht="20" customHeight="1"/>
    <row r="514" ht="20" customHeight="1"/>
    <row r="515" ht="20" customHeight="1"/>
    <row r="516" ht="20" customHeight="1"/>
    <row r="517" ht="20" customHeight="1"/>
    <row r="518" ht="20" customHeight="1"/>
    <row r="519" ht="20" customHeight="1"/>
    <row r="520" ht="20" customHeight="1"/>
    <row r="521" ht="20" customHeight="1"/>
    <row r="522" ht="20" customHeight="1"/>
    <row r="523" ht="20" customHeight="1"/>
    <row r="524" ht="20" customHeight="1"/>
    <row r="525" ht="20" customHeight="1"/>
    <row r="526" ht="20" customHeight="1"/>
    <row r="527" ht="20" customHeight="1"/>
    <row r="528" ht="20" customHeight="1"/>
    <row r="529" ht="20" customHeight="1"/>
    <row r="530" ht="20" customHeight="1"/>
    <row r="531" ht="20" customHeight="1"/>
    <row r="532" ht="20" customHeight="1"/>
    <row r="533" ht="20" customHeight="1"/>
    <row r="534" ht="20" customHeight="1"/>
    <row r="535" ht="20" customHeight="1"/>
    <row r="536" ht="20" customHeight="1"/>
    <row r="537" ht="20" customHeight="1"/>
    <row r="538" ht="20" customHeight="1"/>
    <row r="539" ht="20" customHeight="1"/>
    <row r="540" ht="20" customHeight="1"/>
    <row r="541" ht="20" customHeight="1"/>
    <row r="542" ht="20" customHeight="1"/>
    <row r="543" ht="20" customHeight="1"/>
    <row r="544" ht="20" customHeight="1"/>
    <row r="545" ht="20" customHeight="1"/>
    <row r="546" ht="20" customHeight="1"/>
    <row r="547" ht="20" customHeight="1"/>
    <row r="548" ht="20" customHeight="1"/>
    <row r="549" ht="20" customHeight="1"/>
    <row r="550" ht="20" customHeight="1"/>
    <row r="551" ht="20" customHeight="1"/>
    <row r="552" ht="20" customHeight="1"/>
    <row r="553" ht="20" customHeight="1"/>
    <row r="554" ht="20" customHeight="1"/>
    <row r="555" ht="20" customHeight="1"/>
    <row r="556" ht="20" customHeight="1"/>
    <row r="557" ht="20" customHeight="1"/>
    <row r="558" ht="20" customHeight="1"/>
    <row r="559" ht="20" customHeight="1"/>
    <row r="560" ht="20" customHeight="1"/>
    <row r="561" ht="20" customHeight="1"/>
    <row r="562" ht="20" customHeight="1"/>
    <row r="563" ht="20" customHeight="1"/>
    <row r="564" ht="20" customHeight="1"/>
    <row r="565" ht="20" customHeight="1"/>
    <row r="566" ht="20" customHeight="1"/>
    <row r="567" ht="20" customHeight="1"/>
    <row r="568" ht="20" customHeight="1"/>
    <row r="569" ht="20" customHeight="1"/>
    <row r="570" ht="20" customHeight="1"/>
    <row r="571" ht="20" customHeight="1"/>
    <row r="572" ht="20" customHeight="1"/>
    <row r="573" ht="20" customHeight="1"/>
    <row r="574" ht="20" customHeight="1"/>
    <row r="575" ht="20" customHeight="1"/>
    <row r="576" ht="20" customHeight="1"/>
    <row r="577" ht="20" customHeight="1"/>
    <row r="578" ht="20" customHeight="1"/>
    <row r="579" ht="20" customHeight="1"/>
    <row r="580" ht="20" customHeight="1"/>
    <row r="581" ht="20" customHeight="1"/>
    <row r="582" ht="20" customHeight="1"/>
    <row r="583" ht="20" customHeight="1"/>
    <row r="584" ht="20" customHeight="1"/>
    <row r="585" ht="20" customHeight="1"/>
    <row r="586" ht="20" customHeight="1"/>
    <row r="587" ht="20" customHeight="1"/>
    <row r="588" ht="20" customHeight="1"/>
    <row r="589" ht="20" customHeight="1"/>
    <row r="590" ht="20" customHeight="1"/>
    <row r="591" ht="20" customHeight="1"/>
    <row r="592" ht="20" customHeight="1"/>
    <row r="593" ht="20" customHeight="1"/>
    <row r="594" ht="20" customHeight="1"/>
    <row r="595" ht="20" customHeight="1"/>
    <row r="596" ht="20" customHeight="1"/>
    <row r="597" ht="20" customHeight="1"/>
    <row r="598" ht="20" customHeight="1"/>
    <row r="599" ht="20" customHeight="1"/>
    <row r="600" ht="20" customHeight="1"/>
  </sheetData>
  <mergeCells count="104">
    <mergeCell ref="A8:G9"/>
    <mergeCell ref="A12:G13"/>
    <mergeCell ref="A10:G11"/>
    <mergeCell ref="G21:AQ21"/>
    <mergeCell ref="G17:AQ17"/>
    <mergeCell ref="E72:G72"/>
    <mergeCell ref="H5:K5"/>
    <mergeCell ref="H6:K6"/>
    <mergeCell ref="H2:I3"/>
    <mergeCell ref="AN2:AQ3"/>
    <mergeCell ref="AK2:AM3"/>
    <mergeCell ref="AK5:AM6"/>
    <mergeCell ref="J2:AJ3"/>
    <mergeCell ref="V5:AJ6"/>
    <mergeCell ref="AJ4:AM4"/>
    <mergeCell ref="X4:AA4"/>
    <mergeCell ref="AB4:AI4"/>
    <mergeCell ref="R6:U6"/>
    <mergeCell ref="R5:U5"/>
    <mergeCell ref="L6:Q6"/>
    <mergeCell ref="L5:Q5"/>
    <mergeCell ref="G2:G7"/>
    <mergeCell ref="E69:G69"/>
    <mergeCell ref="E68:G68"/>
    <mergeCell ref="E67:G67"/>
    <mergeCell ref="E66:G66"/>
    <mergeCell ref="E65:G65"/>
    <mergeCell ref="E64:G64"/>
    <mergeCell ref="E63:G63"/>
    <mergeCell ref="AN9:AQ9"/>
    <mergeCell ref="P8:X8"/>
    <mergeCell ref="AI8:AJ8"/>
    <mergeCell ref="P9:X9"/>
    <mergeCell ref="P7:X7"/>
    <mergeCell ref="AK9:AM9"/>
    <mergeCell ref="AK8:AM8"/>
    <mergeCell ref="AI7:AJ7"/>
    <mergeCell ref="AA8:AH8"/>
    <mergeCell ref="AA7:AH7"/>
    <mergeCell ref="AK7:AM7"/>
    <mergeCell ref="AN7:AQ7"/>
    <mergeCell ref="AN8:AQ8"/>
    <mergeCell ref="AN10:AQ10"/>
    <mergeCell ref="AN11:AQ11"/>
    <mergeCell ref="AN12:AQ12"/>
    <mergeCell ref="AN13:AQ13"/>
    <mergeCell ref="E71:G71"/>
    <mergeCell ref="E70:G70"/>
    <mergeCell ref="J13:K13"/>
    <mergeCell ref="J12:K12"/>
    <mergeCell ref="J11:K11"/>
    <mergeCell ref="P13:X13"/>
    <mergeCell ref="H12:I12"/>
    <mergeCell ref="H11:I11"/>
    <mergeCell ref="AK10:AM10"/>
    <mergeCell ref="P10:X10"/>
    <mergeCell ref="P11:X11"/>
    <mergeCell ref="P12:X12"/>
    <mergeCell ref="E62:G62"/>
    <mergeCell ref="AK13:AM13"/>
    <mergeCell ref="AK12:AM12"/>
    <mergeCell ref="AK11:AM11"/>
    <mergeCell ref="H10:I10"/>
    <mergeCell ref="H9:I9"/>
    <mergeCell ref="AI13:AJ13"/>
    <mergeCell ref="AI12:AJ12"/>
    <mergeCell ref="AI11:AJ11"/>
    <mergeCell ref="AI10:AJ10"/>
    <mergeCell ref="AI9:AJ9"/>
    <mergeCell ref="L13:O13"/>
    <mergeCell ref="L12:O12"/>
    <mergeCell ref="L11:O11"/>
    <mergeCell ref="L10:O10"/>
    <mergeCell ref="L9:O9"/>
    <mergeCell ref="J10:K10"/>
    <mergeCell ref="AA13:AH13"/>
    <mergeCell ref="AA12:AH12"/>
    <mergeCell ref="AA11:AH11"/>
    <mergeCell ref="AA10:AH10"/>
    <mergeCell ref="AA9:AH9"/>
    <mergeCell ref="J9:K9"/>
    <mergeCell ref="J8:K8"/>
    <mergeCell ref="H13:I13"/>
    <mergeCell ref="V4:W4"/>
    <mergeCell ref="Y13:Z13"/>
    <mergeCell ref="Y12:Z12"/>
    <mergeCell ref="Y11:Z11"/>
    <mergeCell ref="Y10:Z10"/>
    <mergeCell ref="Y9:Z9"/>
    <mergeCell ref="Y8:Z8"/>
    <mergeCell ref="Y7:Z7"/>
    <mergeCell ref="H7:K7"/>
    <mergeCell ref="L7:O7"/>
    <mergeCell ref="H8:I8"/>
    <mergeCell ref="L8:O8"/>
    <mergeCell ref="AR15:AT15"/>
    <mergeCell ref="A17:B17"/>
    <mergeCell ref="A18:B18"/>
    <mergeCell ref="A19:B19"/>
    <mergeCell ref="G15:AQ15"/>
    <mergeCell ref="G16:AQ16"/>
    <mergeCell ref="G18:AQ18"/>
    <mergeCell ref="G19:AQ19"/>
    <mergeCell ref="G20:AQ20"/>
  </mergeCells>
  <phoneticPr fontId="8" type="noConversion"/>
  <conditionalFormatting sqref="Y8:Y13">
    <cfRule type="containsText" dxfId="16" priority="18" operator="containsText" text="2">
      <formula>NOT(ISERROR(SEARCH("2",Y8)))</formula>
    </cfRule>
    <cfRule type="containsText" dxfId="15" priority="19" operator="containsText" text="1">
      <formula>NOT(ISERROR(SEARCH("1",Y8)))</formula>
    </cfRule>
  </conditionalFormatting>
  <conditionalFormatting sqref="Y8:Y13">
    <cfRule type="containsText" dxfId="14" priority="17" operator="containsText" text="3">
      <formula>NOT(ISERROR(SEARCH("3",Y8)))</formula>
    </cfRule>
  </conditionalFormatting>
  <conditionalFormatting sqref="Y8:Y13">
    <cfRule type="containsText" dxfId="13" priority="16" operator="containsText" text="4">
      <formula>NOT(ISERROR(SEARCH("4",Y8)))</formula>
    </cfRule>
  </conditionalFormatting>
  <conditionalFormatting sqref="Y8:Y13">
    <cfRule type="containsText" dxfId="12" priority="15" operator="containsText" text="5">
      <formula>NOT(ISERROR(SEARCH("5",Y8)))</formula>
    </cfRule>
  </conditionalFormatting>
  <conditionalFormatting sqref="Y8:Y13">
    <cfRule type="containsText" dxfId="11" priority="14" operator="containsText" text="6">
      <formula>NOT(ISERROR(SEARCH("6",Y8)))</formula>
    </cfRule>
  </conditionalFormatting>
  <conditionalFormatting sqref="V5 AK5:AL5 AI8:AI13">
    <cfRule type="containsText" dxfId="10" priority="6" operator="containsText" text="7">
      <formula>NOT(ISERROR(SEARCH("7",V5)))</formula>
    </cfRule>
    <cfRule type="containsText" dxfId="9" priority="7" operator="containsText" text="6">
      <formula>NOT(ISERROR(SEARCH("6",V5)))</formula>
    </cfRule>
    <cfRule type="containsText" dxfId="8" priority="8" operator="containsText" text="5">
      <formula>NOT(ISERROR(SEARCH("5",V5)))</formula>
    </cfRule>
    <cfRule type="containsText" dxfId="7" priority="9" operator="containsText" text="4">
      <formula>NOT(ISERROR(SEARCH("4",V5)))</formula>
    </cfRule>
    <cfRule type="containsText" dxfId="6" priority="10" operator="containsText" text="3">
      <formula>NOT(ISERROR(SEARCH("3",V5)))</formula>
    </cfRule>
    <cfRule type="containsText" dxfId="5" priority="11" operator="containsText" text="2">
      <formula>NOT(ISERROR(SEARCH("2",V5)))</formula>
    </cfRule>
    <cfRule type="containsText" dxfId="4" priority="13" operator="containsText" text="1">
      <formula>NOT(ISERROR(SEARCH("1",V5)))</formula>
    </cfRule>
  </conditionalFormatting>
  <conditionalFormatting sqref="V5:AM6 AI8:AJ13">
    <cfRule type="cellIs" dxfId="3" priority="4" operator="equal">
      <formula>8</formula>
    </cfRule>
  </conditionalFormatting>
  <conditionalFormatting sqref="V5:AM6">
    <cfRule type="cellIs" dxfId="2" priority="2" operator="equal">
      <formula>10</formula>
    </cfRule>
    <cfRule type="cellIs" dxfId="1" priority="3" operator="equal">
      <formula>9</formula>
    </cfRule>
  </conditionalFormatting>
  <conditionalFormatting sqref="AI8:AJ13">
    <cfRule type="cellIs" dxfId="0" priority="1" operator="equal">
      <formula>11</formula>
    </cfRule>
  </conditionalFormatting>
  <dataValidations disablePrompts="1" count="5">
    <dataValidation type="list" allowBlank="1" showInputMessage="1" showErrorMessage="1" sqref="G2:G7">
      <formula1>$A$62:$A$75</formula1>
    </dataValidation>
    <dataValidation type="list" allowBlank="1" showInputMessage="1" showErrorMessage="1" sqref="X4:AI4">
      <formula1>$C$62:$C$68</formula1>
    </dataValidation>
    <dataValidation type="list" allowBlank="1" showInputMessage="1" showErrorMessage="1" sqref="AJ4:AM4">
      <formula1>$C$67:$C$68</formula1>
    </dataValidation>
    <dataValidation type="list" allowBlank="1" showInputMessage="1" showErrorMessage="1" sqref="V5:AM6">
      <formula1>$D$62:$D$71</formula1>
    </dataValidation>
    <dataValidation type="list" allowBlank="1" showInputMessage="1" showErrorMessage="1" sqref="AI8:AJ13">
      <formula1>$D$62:$D$72</formula1>
    </dataValidation>
  </dataValidations>
  <pageMargins left="0.7" right="0.7" top="0.75" bottom="0.75" header="0.3" footer="0.3"/>
  <pageSetup paperSize="9" scale="65" orientation="portrait" horizontalDpi="4294967292" verticalDpi="4294967292"/>
  <colBreaks count="2" manualBreakCount="2">
    <brk id="6" max="1048575" man="1"/>
    <brk id="43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B1:E60"/>
  <sheetViews>
    <sheetView workbookViewId="0">
      <pane ySplit="700" activePane="bottomLeft"/>
      <selection activeCell="F1" sqref="F1:M1048576"/>
      <selection pane="bottomLeft" activeCell="G8" sqref="G8"/>
    </sheetView>
  </sheetViews>
  <sheetFormatPr baseColWidth="10" defaultRowHeight="17" x14ac:dyDescent="0"/>
  <cols>
    <col min="1" max="1" width="4.1640625" style="50" customWidth="1"/>
    <col min="2" max="2" width="19.33203125" style="50" bestFit="1" customWidth="1"/>
    <col min="3" max="3" width="35.5" style="50" customWidth="1"/>
    <col min="4" max="4" width="14.83203125" style="50" bestFit="1" customWidth="1"/>
    <col min="5" max="5" width="8.1640625" style="50" bestFit="1" customWidth="1"/>
    <col min="6" max="16384" width="10.83203125" style="50"/>
  </cols>
  <sheetData>
    <row r="1" spans="2:5" s="51" customFormat="1" ht="21">
      <c r="B1" s="51" t="s">
        <v>178</v>
      </c>
      <c r="C1" s="51" t="s">
        <v>179</v>
      </c>
      <c r="D1" s="51" t="s">
        <v>180</v>
      </c>
      <c r="E1" s="51" t="s">
        <v>1</v>
      </c>
    </row>
    <row r="2" spans="2:5" ht="17" customHeight="1">
      <c r="B2" s="56" t="s">
        <v>189</v>
      </c>
      <c r="C2" s="50" t="s">
        <v>118</v>
      </c>
      <c r="D2" s="50">
        <v>2</v>
      </c>
      <c r="E2" s="50">
        <v>211</v>
      </c>
    </row>
    <row r="3" spans="2:5" ht="17" customHeight="1">
      <c r="B3" s="56" t="s">
        <v>190</v>
      </c>
      <c r="C3" s="50" t="s">
        <v>118</v>
      </c>
      <c r="D3" s="50">
        <v>2</v>
      </c>
      <c r="E3" s="50">
        <v>237</v>
      </c>
    </row>
    <row r="4" spans="2:5" ht="17" customHeight="1">
      <c r="B4" s="56" t="s">
        <v>191</v>
      </c>
      <c r="C4" s="50" t="s">
        <v>118</v>
      </c>
      <c r="D4" s="50">
        <v>2</v>
      </c>
      <c r="E4" s="50">
        <v>263</v>
      </c>
    </row>
    <row r="5" spans="2:5" ht="17" customHeight="1">
      <c r="B5" s="56" t="s">
        <v>192</v>
      </c>
      <c r="C5" s="50" t="s">
        <v>118</v>
      </c>
      <c r="D5" s="50">
        <v>2</v>
      </c>
      <c r="E5" s="50">
        <v>289</v>
      </c>
    </row>
    <row r="6" spans="2:5" ht="17" customHeight="1">
      <c r="B6" s="56" t="s">
        <v>193</v>
      </c>
      <c r="C6" s="50" t="s">
        <v>118</v>
      </c>
      <c r="D6" s="50">
        <v>2</v>
      </c>
      <c r="E6" s="50">
        <v>315</v>
      </c>
    </row>
    <row r="7" spans="2:5" ht="17" customHeight="1">
      <c r="B7" s="56" t="s">
        <v>194</v>
      </c>
      <c r="C7" s="50" t="s">
        <v>118</v>
      </c>
      <c r="D7" s="50">
        <v>2</v>
      </c>
      <c r="E7" s="50">
        <v>341</v>
      </c>
    </row>
    <row r="8" spans="2:5" ht="17" customHeight="1">
      <c r="B8" s="56" t="s">
        <v>195</v>
      </c>
      <c r="C8" s="50" t="s">
        <v>119</v>
      </c>
      <c r="D8" s="50">
        <v>2</v>
      </c>
      <c r="E8" s="50">
        <v>1</v>
      </c>
    </row>
    <row r="9" spans="2:5" ht="17" customHeight="1">
      <c r="B9" s="56" t="s">
        <v>196</v>
      </c>
      <c r="C9" s="50" t="s">
        <v>119</v>
      </c>
      <c r="D9" s="50">
        <v>2</v>
      </c>
      <c r="E9" s="50">
        <v>36</v>
      </c>
    </row>
    <row r="10" spans="2:5" ht="17" customHeight="1">
      <c r="B10" s="56" t="s">
        <v>197</v>
      </c>
      <c r="C10" s="50" t="s">
        <v>119</v>
      </c>
      <c r="D10" s="50">
        <v>2</v>
      </c>
      <c r="E10" s="50">
        <v>71</v>
      </c>
    </row>
    <row r="11" spans="2:5" ht="17" customHeight="1">
      <c r="B11" s="56" t="s">
        <v>198</v>
      </c>
      <c r="C11" s="50" t="s">
        <v>119</v>
      </c>
      <c r="D11" s="50">
        <v>2</v>
      </c>
      <c r="E11" s="50">
        <v>106</v>
      </c>
    </row>
    <row r="12" spans="2:5">
      <c r="B12" s="56" t="s">
        <v>199</v>
      </c>
      <c r="C12" s="50" t="s">
        <v>119</v>
      </c>
      <c r="D12" s="50">
        <v>2</v>
      </c>
      <c r="E12" s="50">
        <v>141</v>
      </c>
    </row>
    <row r="13" spans="2:5">
      <c r="B13" s="56" t="s">
        <v>200</v>
      </c>
      <c r="C13" s="50" t="s">
        <v>119</v>
      </c>
      <c r="D13" s="50">
        <v>2</v>
      </c>
      <c r="E13" s="50">
        <v>176</v>
      </c>
    </row>
    <row r="14" spans="2:5">
      <c r="B14" s="56" t="s">
        <v>201</v>
      </c>
      <c r="C14" s="50" t="s">
        <v>117</v>
      </c>
      <c r="D14" s="50">
        <v>4</v>
      </c>
      <c r="E14" s="50">
        <v>1</v>
      </c>
    </row>
    <row r="15" spans="2:5">
      <c r="B15" s="56" t="s">
        <v>202</v>
      </c>
      <c r="C15" s="50" t="s">
        <v>117</v>
      </c>
      <c r="D15" s="50">
        <v>4</v>
      </c>
      <c r="E15" s="50">
        <v>36</v>
      </c>
    </row>
    <row r="16" spans="2:5">
      <c r="B16" s="56" t="s">
        <v>203</v>
      </c>
      <c r="C16" s="50" t="s">
        <v>117</v>
      </c>
      <c r="D16" s="50">
        <v>4</v>
      </c>
      <c r="E16" s="50">
        <v>71</v>
      </c>
    </row>
    <row r="17" spans="2:5">
      <c r="B17" s="56" t="s">
        <v>204</v>
      </c>
      <c r="C17" s="50" t="s">
        <v>117</v>
      </c>
      <c r="D17" s="50">
        <v>4</v>
      </c>
      <c r="E17" s="50">
        <v>106</v>
      </c>
    </row>
    <row r="18" spans="2:5">
      <c r="B18" s="56" t="s">
        <v>205</v>
      </c>
      <c r="C18" s="50" t="s">
        <v>117</v>
      </c>
      <c r="D18" s="50">
        <v>2</v>
      </c>
      <c r="E18" s="50">
        <v>367</v>
      </c>
    </row>
    <row r="19" spans="2:5">
      <c r="B19" s="56" t="s">
        <v>206</v>
      </c>
      <c r="C19" s="50" t="s">
        <v>117</v>
      </c>
      <c r="D19" s="50">
        <v>2</v>
      </c>
      <c r="E19" s="50">
        <v>402</v>
      </c>
    </row>
    <row r="20" spans="2:5">
      <c r="B20" s="56" t="s">
        <v>207</v>
      </c>
      <c r="C20" s="50" t="s">
        <v>117</v>
      </c>
      <c r="D20" s="50">
        <v>2</v>
      </c>
      <c r="E20" s="50">
        <v>437</v>
      </c>
    </row>
    <row r="21" spans="2:5">
      <c r="B21" s="56" t="s">
        <v>208</v>
      </c>
      <c r="C21" s="50" t="s">
        <v>117</v>
      </c>
      <c r="D21" s="50">
        <v>2</v>
      </c>
      <c r="E21" s="50">
        <v>472</v>
      </c>
    </row>
    <row r="22" spans="2:5">
      <c r="B22" s="56" t="s">
        <v>209</v>
      </c>
      <c r="C22" s="50" t="s">
        <v>185</v>
      </c>
      <c r="D22" s="50">
        <v>3</v>
      </c>
      <c r="E22" s="50">
        <v>201</v>
      </c>
    </row>
    <row r="23" spans="2:5">
      <c r="B23" s="56" t="s">
        <v>210</v>
      </c>
      <c r="C23" s="50" t="s">
        <v>185</v>
      </c>
      <c r="D23" s="50">
        <v>3</v>
      </c>
      <c r="E23" s="50">
        <v>215</v>
      </c>
    </row>
    <row r="24" spans="2:5">
      <c r="B24" s="56" t="s">
        <v>211</v>
      </c>
      <c r="C24" s="50" t="s">
        <v>185</v>
      </c>
      <c r="D24" s="50">
        <v>3</v>
      </c>
      <c r="E24" s="50">
        <v>229</v>
      </c>
    </row>
    <row r="25" spans="2:5">
      <c r="B25" s="56" t="s">
        <v>212</v>
      </c>
      <c r="C25" s="50" t="s">
        <v>185</v>
      </c>
      <c r="D25" s="50">
        <v>3</v>
      </c>
      <c r="E25" s="50">
        <v>243</v>
      </c>
    </row>
    <row r="26" spans="2:5">
      <c r="B26" s="56" t="s">
        <v>213</v>
      </c>
      <c r="C26" s="50" t="s">
        <v>185</v>
      </c>
      <c r="D26" s="50">
        <v>3</v>
      </c>
      <c r="E26" s="50">
        <v>257</v>
      </c>
    </row>
    <row r="27" spans="2:5">
      <c r="B27" s="56" t="s">
        <v>214</v>
      </c>
      <c r="C27" s="50" t="s">
        <v>185</v>
      </c>
      <c r="D27" s="50">
        <v>3</v>
      </c>
      <c r="E27" s="50">
        <v>271</v>
      </c>
    </row>
    <row r="28" spans="2:5">
      <c r="B28" s="56" t="s">
        <v>215</v>
      </c>
      <c r="C28" s="50" t="s">
        <v>118</v>
      </c>
      <c r="D28" s="50">
        <v>3</v>
      </c>
      <c r="E28" s="50">
        <v>301</v>
      </c>
    </row>
    <row r="29" spans="2:5">
      <c r="B29" s="56" t="s">
        <v>216</v>
      </c>
      <c r="C29" s="50" t="s">
        <v>118</v>
      </c>
      <c r="D29" s="50">
        <v>3</v>
      </c>
      <c r="E29" s="50">
        <v>327</v>
      </c>
    </row>
    <row r="30" spans="2:5">
      <c r="B30" s="56" t="s">
        <v>217</v>
      </c>
      <c r="C30" s="50" t="s">
        <v>118</v>
      </c>
      <c r="D30" s="50">
        <v>3</v>
      </c>
      <c r="E30" s="50">
        <v>353</v>
      </c>
    </row>
    <row r="31" spans="2:5">
      <c r="B31" s="56" t="s">
        <v>218</v>
      </c>
      <c r="C31" s="50" t="s">
        <v>118</v>
      </c>
      <c r="D31" s="50">
        <v>3</v>
      </c>
      <c r="E31" s="50">
        <v>379</v>
      </c>
    </row>
    <row r="32" spans="2:5">
      <c r="B32" s="56" t="s">
        <v>219</v>
      </c>
      <c r="C32" s="50" t="s">
        <v>118</v>
      </c>
      <c r="D32" s="50">
        <v>3</v>
      </c>
      <c r="E32" s="50">
        <v>1</v>
      </c>
    </row>
    <row r="33" spans="2:5">
      <c r="B33" s="56" t="s">
        <v>220</v>
      </c>
      <c r="C33" s="50" t="s">
        <v>118</v>
      </c>
      <c r="D33" s="50">
        <v>3</v>
      </c>
      <c r="E33" s="50">
        <v>27</v>
      </c>
    </row>
    <row r="34" spans="2:5">
      <c r="B34" s="56" t="s">
        <v>221</v>
      </c>
      <c r="C34" s="50" t="s">
        <v>118</v>
      </c>
      <c r="D34" s="50">
        <v>3</v>
      </c>
      <c r="E34" s="50">
        <v>53</v>
      </c>
    </row>
    <row r="35" spans="2:5">
      <c r="B35" s="56" t="s">
        <v>222</v>
      </c>
      <c r="C35" s="50" t="s">
        <v>118</v>
      </c>
      <c r="D35" s="50">
        <v>3</v>
      </c>
      <c r="E35" s="50">
        <v>79</v>
      </c>
    </row>
    <row r="36" spans="2:5">
      <c r="B36" s="56" t="s">
        <v>223</v>
      </c>
      <c r="C36" s="50" t="s">
        <v>118</v>
      </c>
      <c r="D36" s="50">
        <v>3</v>
      </c>
      <c r="E36" s="50">
        <v>105</v>
      </c>
    </row>
    <row r="37" spans="2:5">
      <c r="B37" s="56" t="s">
        <v>224</v>
      </c>
      <c r="C37" s="50" t="s">
        <v>20</v>
      </c>
      <c r="D37" s="50">
        <v>3</v>
      </c>
      <c r="E37" s="50">
        <v>131</v>
      </c>
    </row>
    <row r="38" spans="2:5">
      <c r="B38" s="56" t="s">
        <v>225</v>
      </c>
      <c r="C38" s="50" t="s">
        <v>20</v>
      </c>
      <c r="D38" s="50">
        <v>1</v>
      </c>
      <c r="E38" s="50">
        <v>481</v>
      </c>
    </row>
    <row r="39" spans="2:5">
      <c r="B39" s="56" t="s">
        <v>226</v>
      </c>
      <c r="C39" s="50" t="s">
        <v>20</v>
      </c>
      <c r="D39" s="50">
        <v>1</v>
      </c>
      <c r="E39" s="50">
        <v>482</v>
      </c>
    </row>
    <row r="40" spans="2:5">
      <c r="B40" s="56" t="s">
        <v>227</v>
      </c>
      <c r="C40" s="50" t="s">
        <v>20</v>
      </c>
      <c r="D40" s="50">
        <v>1</v>
      </c>
      <c r="E40" s="50">
        <v>483</v>
      </c>
    </row>
    <row r="41" spans="2:5">
      <c r="B41" s="56" t="s">
        <v>187</v>
      </c>
      <c r="C41" s="50" t="s">
        <v>20</v>
      </c>
      <c r="D41" s="50">
        <v>1</v>
      </c>
      <c r="E41" s="50">
        <v>484</v>
      </c>
    </row>
    <row r="42" spans="2:5">
      <c r="B42" s="56" t="s">
        <v>228</v>
      </c>
      <c r="C42" s="50" t="s">
        <v>20</v>
      </c>
      <c r="D42" s="50">
        <v>1</v>
      </c>
      <c r="E42" s="50">
        <v>485</v>
      </c>
    </row>
    <row r="43" spans="2:5">
      <c r="B43" s="56" t="s">
        <v>229</v>
      </c>
      <c r="C43" s="50" t="s">
        <v>20</v>
      </c>
      <c r="D43" s="50">
        <v>1</v>
      </c>
      <c r="E43" s="50">
        <v>485</v>
      </c>
    </row>
    <row r="44" spans="2:5">
      <c r="B44" s="56" t="s">
        <v>230</v>
      </c>
      <c r="C44" s="50" t="s">
        <v>20</v>
      </c>
      <c r="D44" s="50">
        <v>1</v>
      </c>
      <c r="E44" s="50">
        <v>486</v>
      </c>
    </row>
    <row r="45" spans="2:5">
      <c r="B45" s="56" t="s">
        <v>231</v>
      </c>
      <c r="C45" s="50" t="s">
        <v>20</v>
      </c>
      <c r="D45" s="50">
        <v>1</v>
      </c>
      <c r="E45" s="50">
        <v>487</v>
      </c>
    </row>
    <row r="46" spans="2:5">
      <c r="B46" s="56" t="s">
        <v>232</v>
      </c>
      <c r="C46" s="50" t="s">
        <v>20</v>
      </c>
      <c r="D46" s="50">
        <v>1</v>
      </c>
      <c r="E46" s="50">
        <v>488</v>
      </c>
    </row>
    <row r="47" spans="2:5">
      <c r="B47" s="56" t="s">
        <v>233</v>
      </c>
      <c r="C47" s="50" t="s">
        <v>20</v>
      </c>
      <c r="D47" s="50">
        <v>1</v>
      </c>
      <c r="E47" s="50">
        <v>489</v>
      </c>
    </row>
    <row r="48" spans="2:5">
      <c r="B48" s="56" t="s">
        <v>234</v>
      </c>
      <c r="C48" s="50" t="s">
        <v>20</v>
      </c>
      <c r="D48" s="50">
        <v>1</v>
      </c>
      <c r="E48" s="50">
        <v>490</v>
      </c>
    </row>
    <row r="49" spans="2:5">
      <c r="B49" s="56" t="s">
        <v>235</v>
      </c>
      <c r="C49" s="50" t="s">
        <v>20</v>
      </c>
      <c r="D49" s="50">
        <v>1</v>
      </c>
      <c r="E49" s="50">
        <v>491</v>
      </c>
    </row>
    <row r="50" spans="2:5">
      <c r="B50" s="56" t="s">
        <v>236</v>
      </c>
      <c r="C50" s="50" t="s">
        <v>20</v>
      </c>
      <c r="D50" s="50">
        <v>1</v>
      </c>
      <c r="E50" s="50">
        <v>492</v>
      </c>
    </row>
    <row r="51" spans="2:5">
      <c r="B51" s="56" t="s">
        <v>237</v>
      </c>
      <c r="C51" s="50" t="s">
        <v>65</v>
      </c>
      <c r="D51" s="50">
        <v>1</v>
      </c>
      <c r="E51" s="50">
        <v>493</v>
      </c>
    </row>
    <row r="52" spans="2:5">
      <c r="B52" s="56" t="s">
        <v>238</v>
      </c>
      <c r="C52" s="50" t="s">
        <v>65</v>
      </c>
      <c r="D52" s="50">
        <v>1</v>
      </c>
      <c r="E52" s="50">
        <v>494</v>
      </c>
    </row>
    <row r="53" spans="2:5">
      <c r="B53" s="56" t="s">
        <v>239</v>
      </c>
      <c r="C53" s="50" t="s">
        <v>65</v>
      </c>
      <c r="D53" s="50">
        <v>1</v>
      </c>
      <c r="E53" s="50">
        <v>495</v>
      </c>
    </row>
    <row r="54" spans="2:5">
      <c r="B54" s="56" t="s">
        <v>240</v>
      </c>
      <c r="C54" s="50" t="s">
        <v>65</v>
      </c>
      <c r="D54" s="50">
        <v>1</v>
      </c>
      <c r="E54" s="50">
        <v>496</v>
      </c>
    </row>
    <row r="55" spans="2:5">
      <c r="B55" s="56" t="s">
        <v>241</v>
      </c>
      <c r="C55" s="50" t="s">
        <v>65</v>
      </c>
      <c r="D55" s="50">
        <v>1</v>
      </c>
      <c r="E55" s="50">
        <v>497</v>
      </c>
    </row>
    <row r="56" spans="2:5">
      <c r="B56" s="56" t="s">
        <v>242</v>
      </c>
      <c r="C56" s="50" t="s">
        <v>65</v>
      </c>
      <c r="D56" s="50">
        <v>1</v>
      </c>
      <c r="E56" s="50">
        <v>498</v>
      </c>
    </row>
    <row r="57" spans="2:5">
      <c r="B57" s="56" t="s">
        <v>188</v>
      </c>
      <c r="C57" s="50" t="s">
        <v>31</v>
      </c>
      <c r="D57" s="50">
        <v>1</v>
      </c>
      <c r="E57" s="50">
        <v>499</v>
      </c>
    </row>
    <row r="58" spans="2:5">
      <c r="B58" s="56" t="s">
        <v>243</v>
      </c>
      <c r="C58" s="50" t="s">
        <v>31</v>
      </c>
      <c r="D58" s="50">
        <v>1</v>
      </c>
      <c r="E58" s="50">
        <v>500</v>
      </c>
    </row>
    <row r="59" spans="2:5">
      <c r="B59" s="56" t="s">
        <v>244</v>
      </c>
      <c r="C59" s="50" t="s">
        <v>31</v>
      </c>
      <c r="D59" s="50">
        <v>1</v>
      </c>
      <c r="E59" s="50">
        <v>501</v>
      </c>
    </row>
    <row r="60" spans="2:5">
      <c r="B60" s="56" t="s">
        <v>245</v>
      </c>
      <c r="C60" s="50" t="s">
        <v>31</v>
      </c>
      <c r="D60" s="50">
        <v>1</v>
      </c>
      <c r="E60" s="50">
        <v>502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MATOS!$B:$B</xm:f>
          </x14:formula1>
          <xm:sqref>C2:C60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F172"/>
  <sheetViews>
    <sheetView workbookViewId="0">
      <selection activeCell="F158" sqref="F158"/>
    </sheetView>
  </sheetViews>
  <sheetFormatPr baseColWidth="10" defaultRowHeight="17" x14ac:dyDescent="0"/>
  <cols>
    <col min="1" max="1" width="10.83203125" style="43"/>
    <col min="2" max="2" width="32.5" style="41" bestFit="1" customWidth="1"/>
    <col min="3" max="3" width="9.1640625" style="42" bestFit="1" customWidth="1"/>
    <col min="4" max="4" width="10.83203125" style="54"/>
    <col min="5" max="5" width="37.1640625" style="43" bestFit="1" customWidth="1"/>
    <col min="6" max="16384" width="10.83203125" style="43"/>
  </cols>
  <sheetData>
    <row r="1" spans="2:3">
      <c r="B1" s="17" t="s">
        <v>15</v>
      </c>
      <c r="C1" s="18">
        <v>4.3499999999999996</v>
      </c>
    </row>
    <row r="2" spans="2:3">
      <c r="B2" s="44"/>
      <c r="C2" s="26"/>
    </row>
    <row r="3" spans="2:3">
      <c r="B3" s="25" t="s">
        <v>122</v>
      </c>
      <c r="C3" s="47"/>
    </row>
    <row r="4" spans="2:3">
      <c r="B4" s="19"/>
      <c r="C4" s="20"/>
    </row>
    <row r="5" spans="2:3">
      <c r="B5" s="25" t="s">
        <v>66</v>
      </c>
      <c r="C5" s="26">
        <v>1.3</v>
      </c>
    </row>
    <row r="6" spans="2:3">
      <c r="B6" s="21" t="s">
        <v>85</v>
      </c>
      <c r="C6" s="18">
        <v>8.6999999999999993</v>
      </c>
    </row>
    <row r="7" spans="2:3">
      <c r="B7" s="21" t="s">
        <v>86</v>
      </c>
      <c r="C7" s="18">
        <v>21</v>
      </c>
    </row>
    <row r="8" spans="2:3">
      <c r="B8" s="25" t="s">
        <v>123</v>
      </c>
      <c r="C8" s="47"/>
    </row>
    <row r="9" spans="2:3">
      <c r="B9" s="21" t="s">
        <v>46</v>
      </c>
      <c r="C9" s="18">
        <v>0.5</v>
      </c>
    </row>
    <row r="10" spans="2:3">
      <c r="B10" s="22" t="s">
        <v>60</v>
      </c>
      <c r="C10" s="23">
        <v>1.8</v>
      </c>
    </row>
    <row r="11" spans="2:3">
      <c r="B11" s="25" t="s">
        <v>124</v>
      </c>
      <c r="C11" s="23">
        <v>3.65</v>
      </c>
    </row>
    <row r="12" spans="2:3">
      <c r="B12" s="25" t="s">
        <v>125</v>
      </c>
      <c r="C12" s="26"/>
    </row>
    <row r="13" spans="2:3">
      <c r="B13" s="25" t="s">
        <v>126</v>
      </c>
      <c r="C13" s="26"/>
    </row>
    <row r="14" spans="2:3">
      <c r="B14" s="25" t="s">
        <v>127</v>
      </c>
      <c r="C14" s="26"/>
    </row>
    <row r="15" spans="2:3">
      <c r="B15" s="22" t="s">
        <v>177</v>
      </c>
      <c r="C15" s="24">
        <v>8.6999999999999993</v>
      </c>
    </row>
    <row r="16" spans="2:3">
      <c r="B16" s="22" t="s">
        <v>26</v>
      </c>
      <c r="C16" s="24">
        <v>12</v>
      </c>
    </row>
    <row r="17" spans="2:6">
      <c r="B17" s="22" t="s">
        <v>102</v>
      </c>
      <c r="C17" s="18">
        <v>0.44</v>
      </c>
    </row>
    <row r="18" spans="2:6">
      <c r="B18" s="25" t="s">
        <v>128</v>
      </c>
      <c r="C18" s="26">
        <v>16</v>
      </c>
    </row>
    <row r="19" spans="2:6">
      <c r="B19" s="25" t="s">
        <v>129</v>
      </c>
      <c r="C19" s="26">
        <v>16</v>
      </c>
    </row>
    <row r="20" spans="2:6">
      <c r="B20" s="22" t="s">
        <v>40</v>
      </c>
      <c r="C20" s="18">
        <v>16</v>
      </c>
    </row>
    <row r="21" spans="2:6">
      <c r="B21" s="25" t="s">
        <v>117</v>
      </c>
      <c r="C21" s="26">
        <v>2.93</v>
      </c>
      <c r="D21" s="54">
        <v>21</v>
      </c>
    </row>
    <row r="22" spans="2:6">
      <c r="B22" s="21" t="s">
        <v>23</v>
      </c>
      <c r="C22" s="18">
        <v>26.09</v>
      </c>
    </row>
    <row r="23" spans="2:6">
      <c r="B23" s="45" t="s">
        <v>130</v>
      </c>
      <c r="C23" s="26">
        <v>4.3499999999999996</v>
      </c>
    </row>
    <row r="24" spans="2:6">
      <c r="B24" s="45" t="s">
        <v>131</v>
      </c>
      <c r="C24" s="26">
        <f>6000/230</f>
        <v>26.086956521739129</v>
      </c>
    </row>
    <row r="25" spans="2:6">
      <c r="B25" s="17" t="s">
        <v>67</v>
      </c>
      <c r="C25" s="18">
        <v>5.2</v>
      </c>
    </row>
    <row r="26" spans="2:6">
      <c r="B26" s="17" t="s">
        <v>45</v>
      </c>
      <c r="C26" s="18">
        <v>8.6999999999999993</v>
      </c>
    </row>
    <row r="27" spans="2:6">
      <c r="B27" s="17" t="s">
        <v>50</v>
      </c>
      <c r="C27" s="18">
        <v>8.6999999999999993</v>
      </c>
    </row>
    <row r="28" spans="2:6">
      <c r="B28" s="45" t="s">
        <v>132</v>
      </c>
      <c r="C28" s="26">
        <v>17.399999999999999</v>
      </c>
    </row>
    <row r="29" spans="2:6">
      <c r="B29" s="25" t="s">
        <v>133</v>
      </c>
      <c r="C29" s="47"/>
    </row>
    <row r="30" spans="2:6">
      <c r="B30" s="22" t="s">
        <v>55</v>
      </c>
      <c r="C30" s="24">
        <v>42</v>
      </c>
    </row>
    <row r="31" spans="2:6">
      <c r="B31" s="22" t="s">
        <v>100</v>
      </c>
      <c r="C31" s="18">
        <v>1</v>
      </c>
      <c r="E31" s="25"/>
      <c r="F31" s="26"/>
    </row>
    <row r="32" spans="2:6">
      <c r="B32" s="45" t="s">
        <v>134</v>
      </c>
      <c r="C32" s="26">
        <v>1.74</v>
      </c>
      <c r="E32" s="25"/>
      <c r="F32" s="47"/>
    </row>
    <row r="33" spans="2:6">
      <c r="B33" s="21" t="s">
        <v>83</v>
      </c>
      <c r="C33" s="18">
        <v>3.5</v>
      </c>
      <c r="E33" s="25"/>
      <c r="F33" s="26"/>
    </row>
    <row r="34" spans="2:6">
      <c r="B34" s="22" t="s">
        <v>111</v>
      </c>
      <c r="C34" s="24">
        <v>8.69</v>
      </c>
    </row>
    <row r="35" spans="2:6">
      <c r="B35" s="21" t="s">
        <v>22</v>
      </c>
      <c r="C35" s="18"/>
      <c r="E35" s="45"/>
      <c r="F35" s="26"/>
    </row>
    <row r="36" spans="2:6">
      <c r="B36" s="17" t="s">
        <v>64</v>
      </c>
      <c r="C36" s="27">
        <v>11.3</v>
      </c>
      <c r="E36" s="25"/>
      <c r="F36" s="48"/>
    </row>
    <row r="37" spans="2:6">
      <c r="B37" s="21" t="s">
        <v>112</v>
      </c>
      <c r="C37" s="18">
        <v>2.95</v>
      </c>
      <c r="E37" s="25"/>
      <c r="F37" s="48"/>
    </row>
    <row r="38" spans="2:6">
      <c r="B38" s="21" t="s">
        <v>16</v>
      </c>
      <c r="C38" s="18">
        <v>3.5</v>
      </c>
      <c r="E38" s="25"/>
      <c r="F38" s="26"/>
    </row>
    <row r="39" spans="2:6">
      <c r="B39" s="28" t="s">
        <v>24</v>
      </c>
      <c r="C39" s="29">
        <v>0.44</v>
      </c>
    </row>
    <row r="40" spans="2:6">
      <c r="B40" s="30" t="s">
        <v>11</v>
      </c>
      <c r="C40" s="31">
        <v>1.1499999999999999</v>
      </c>
      <c r="E40" s="25"/>
      <c r="F40" s="47"/>
    </row>
    <row r="41" spans="2:6">
      <c r="B41" s="30" t="s">
        <v>9</v>
      </c>
      <c r="C41" s="31">
        <v>1.19</v>
      </c>
      <c r="E41" s="25"/>
      <c r="F41" s="26"/>
    </row>
    <row r="42" spans="2:6">
      <c r="B42" s="30" t="s">
        <v>10</v>
      </c>
      <c r="C42" s="31">
        <v>1.32</v>
      </c>
    </row>
    <row r="43" spans="2:6">
      <c r="B43" s="30" t="s">
        <v>12</v>
      </c>
      <c r="C43" s="31">
        <v>1.5</v>
      </c>
    </row>
    <row r="44" spans="2:6">
      <c r="B44" s="30" t="s">
        <v>13</v>
      </c>
      <c r="C44" s="31">
        <v>0.35199999999999998</v>
      </c>
    </row>
    <row r="45" spans="2:6">
      <c r="B45" s="25" t="s">
        <v>135</v>
      </c>
      <c r="C45" s="26">
        <v>0.93</v>
      </c>
      <c r="E45" s="25"/>
      <c r="F45" s="47"/>
    </row>
    <row r="46" spans="2:6">
      <c r="B46" s="32" t="s">
        <v>30</v>
      </c>
      <c r="C46" s="24">
        <v>2.2000000000000002</v>
      </c>
      <c r="F46" s="48"/>
    </row>
    <row r="47" spans="2:6">
      <c r="B47" s="32" t="s">
        <v>7</v>
      </c>
      <c r="C47" s="18">
        <v>4.8</v>
      </c>
    </row>
    <row r="48" spans="2:6">
      <c r="B48" s="22" t="s">
        <v>25</v>
      </c>
      <c r="C48" s="24">
        <v>12</v>
      </c>
    </row>
    <row r="49" spans="2:6">
      <c r="B49" s="33" t="s">
        <v>54</v>
      </c>
      <c r="C49" s="34">
        <v>0.4</v>
      </c>
    </row>
    <row r="50" spans="2:6">
      <c r="B50" s="33" t="s">
        <v>89</v>
      </c>
      <c r="C50" s="34">
        <v>9.6</v>
      </c>
    </row>
    <row r="51" spans="2:6">
      <c r="B51" s="28" t="s">
        <v>84</v>
      </c>
      <c r="C51" s="29">
        <v>2</v>
      </c>
    </row>
    <row r="52" spans="2:6">
      <c r="B52" s="45" t="s">
        <v>136</v>
      </c>
      <c r="C52" s="26">
        <v>4.34</v>
      </c>
    </row>
    <row r="53" spans="2:6">
      <c r="B53" s="45" t="s">
        <v>137</v>
      </c>
      <c r="C53" s="26">
        <v>1.3</v>
      </c>
    </row>
    <row r="54" spans="2:6">
      <c r="B54" s="45" t="s">
        <v>138</v>
      </c>
      <c r="C54" s="26">
        <f>1000/230</f>
        <v>4.3478260869565215</v>
      </c>
    </row>
    <row r="55" spans="2:6">
      <c r="B55" s="21" t="s">
        <v>61</v>
      </c>
      <c r="C55" s="18">
        <v>4.3499999999999996</v>
      </c>
      <c r="E55" s="25"/>
      <c r="F55" s="26"/>
    </row>
    <row r="56" spans="2:6">
      <c r="B56" s="21" t="s">
        <v>62</v>
      </c>
      <c r="C56" s="18">
        <v>8.6999999999999993</v>
      </c>
      <c r="E56" s="25"/>
      <c r="F56" s="47"/>
    </row>
    <row r="57" spans="2:6">
      <c r="B57" s="21" t="s">
        <v>90</v>
      </c>
      <c r="C57" s="18">
        <v>11</v>
      </c>
      <c r="E57" s="25"/>
      <c r="F57" s="47"/>
    </row>
    <row r="58" spans="2:6">
      <c r="B58" s="45" t="s">
        <v>139</v>
      </c>
      <c r="C58" s="26">
        <v>3.26</v>
      </c>
    </row>
    <row r="59" spans="2:6">
      <c r="B59" s="45" t="s">
        <v>140</v>
      </c>
      <c r="C59" s="26">
        <v>8.6999999999999993</v>
      </c>
    </row>
    <row r="60" spans="2:6">
      <c r="B60" s="22" t="s">
        <v>106</v>
      </c>
      <c r="C60" s="24">
        <v>1.9</v>
      </c>
    </row>
    <row r="61" spans="2:6">
      <c r="B61" s="22" t="s">
        <v>52</v>
      </c>
      <c r="C61" s="18">
        <v>32</v>
      </c>
    </row>
    <row r="62" spans="2:6">
      <c r="B62" s="22" t="s">
        <v>17</v>
      </c>
      <c r="C62" s="24">
        <v>3.5</v>
      </c>
    </row>
    <row r="63" spans="2:6">
      <c r="B63" s="22" t="s">
        <v>103</v>
      </c>
      <c r="C63" s="24">
        <v>1.3</v>
      </c>
      <c r="F63" s="48"/>
    </row>
    <row r="64" spans="2:6">
      <c r="B64" s="35" t="s">
        <v>113</v>
      </c>
      <c r="C64" s="36">
        <v>3.2</v>
      </c>
    </row>
    <row r="65" spans="2:6">
      <c r="B65" s="46" t="s">
        <v>141</v>
      </c>
      <c r="C65" s="26">
        <v>0.26</v>
      </c>
      <c r="E65" s="44"/>
      <c r="F65" s="26"/>
    </row>
    <row r="66" spans="2:6">
      <c r="B66" s="21" t="s">
        <v>31</v>
      </c>
      <c r="C66" s="18">
        <v>5.66</v>
      </c>
      <c r="E66" s="25"/>
      <c r="F66" s="47"/>
    </row>
    <row r="67" spans="2:6">
      <c r="B67" s="21" t="s">
        <v>82</v>
      </c>
      <c r="C67" s="18">
        <v>5.66</v>
      </c>
    </row>
    <row r="68" spans="2:6">
      <c r="B68" s="45" t="s">
        <v>142</v>
      </c>
      <c r="C68" s="26">
        <v>4.3499999999999996</v>
      </c>
      <c r="E68" s="45"/>
      <c r="F68" s="26"/>
    </row>
    <row r="69" spans="2:6">
      <c r="B69" s="21" t="s">
        <v>115</v>
      </c>
      <c r="C69" s="18">
        <v>8.68</v>
      </c>
    </row>
    <row r="70" spans="2:6">
      <c r="B70" s="45" t="s">
        <v>143</v>
      </c>
      <c r="C70" s="26">
        <v>21.75</v>
      </c>
      <c r="E70" s="45"/>
      <c r="F70" s="26"/>
    </row>
    <row r="71" spans="2:6">
      <c r="B71" s="21" t="s">
        <v>21</v>
      </c>
      <c r="C71" s="24"/>
    </row>
    <row r="72" spans="2:6">
      <c r="B72" s="22" t="s">
        <v>29</v>
      </c>
      <c r="C72" s="24">
        <v>20</v>
      </c>
    </row>
    <row r="73" spans="2:6">
      <c r="B73" s="22" t="s">
        <v>96</v>
      </c>
      <c r="C73" s="18">
        <v>2</v>
      </c>
      <c r="E73" s="25"/>
      <c r="F73" s="47"/>
    </row>
    <row r="74" spans="2:6">
      <c r="B74" s="25" t="s">
        <v>144</v>
      </c>
      <c r="C74" s="26">
        <v>1.52</v>
      </c>
      <c r="E74" s="25"/>
      <c r="F74" s="26"/>
    </row>
    <row r="75" spans="2:6">
      <c r="B75" s="22" t="s">
        <v>28</v>
      </c>
      <c r="C75" s="24">
        <v>12</v>
      </c>
      <c r="E75" s="25"/>
      <c r="F75" s="47"/>
    </row>
    <row r="76" spans="2:6">
      <c r="B76" s="22" t="s">
        <v>44</v>
      </c>
      <c r="C76" s="18">
        <v>8.16</v>
      </c>
      <c r="E76" s="25"/>
      <c r="F76" s="47"/>
    </row>
    <row r="77" spans="2:6">
      <c r="B77" s="25" t="s">
        <v>145</v>
      </c>
      <c r="C77" s="47"/>
    </row>
    <row r="78" spans="2:6">
      <c r="B78" s="22" t="s">
        <v>27</v>
      </c>
      <c r="C78" s="24">
        <v>25</v>
      </c>
    </row>
    <row r="79" spans="2:6">
      <c r="B79" s="22" t="s">
        <v>58</v>
      </c>
      <c r="C79" s="24">
        <v>4</v>
      </c>
      <c r="E79" s="25"/>
      <c r="F79" s="47"/>
    </row>
    <row r="80" spans="2:6">
      <c r="B80" s="22" t="s">
        <v>57</v>
      </c>
      <c r="C80" s="24">
        <v>7.5</v>
      </c>
    </row>
    <row r="81" spans="1:6">
      <c r="B81" s="22" t="s">
        <v>99</v>
      </c>
      <c r="C81" s="24">
        <v>0.5</v>
      </c>
      <c r="E81" s="45"/>
      <c r="F81" s="26"/>
    </row>
    <row r="82" spans="1:6">
      <c r="B82" s="35" t="s">
        <v>146</v>
      </c>
      <c r="C82" s="26"/>
      <c r="E82" s="45"/>
      <c r="F82" s="26"/>
    </row>
    <row r="83" spans="1:6">
      <c r="B83" s="22" t="s">
        <v>56</v>
      </c>
      <c r="C83" s="23">
        <v>39</v>
      </c>
      <c r="F83" s="26"/>
    </row>
    <row r="84" spans="1:6">
      <c r="B84" s="25" t="s">
        <v>147</v>
      </c>
      <c r="C84" s="26">
        <v>0.6</v>
      </c>
    </row>
    <row r="85" spans="1:6">
      <c r="B85" s="25" t="s">
        <v>148</v>
      </c>
      <c r="C85" s="26">
        <v>32</v>
      </c>
    </row>
    <row r="86" spans="1:6">
      <c r="B86" s="22" t="s">
        <v>39</v>
      </c>
      <c r="C86" s="24">
        <v>7.39</v>
      </c>
    </row>
    <row r="87" spans="1:6">
      <c r="B87" s="25" t="s">
        <v>149</v>
      </c>
      <c r="C87" s="26"/>
    </row>
    <row r="88" spans="1:6">
      <c r="B88" s="22" t="s">
        <v>110</v>
      </c>
      <c r="C88" s="24">
        <v>7.8</v>
      </c>
    </row>
    <row r="89" spans="1:6">
      <c r="B89" s="22" t="s">
        <v>38</v>
      </c>
      <c r="C89" s="24">
        <v>7.8</v>
      </c>
    </row>
    <row r="90" spans="1:6">
      <c r="B90" s="25" t="s">
        <v>150</v>
      </c>
      <c r="C90" s="26"/>
    </row>
    <row r="91" spans="1:6">
      <c r="B91" s="25" t="s">
        <v>151</v>
      </c>
      <c r="C91" s="26"/>
    </row>
    <row r="92" spans="1:6">
      <c r="B92" s="22" t="s">
        <v>59</v>
      </c>
      <c r="C92" s="24">
        <v>4.2</v>
      </c>
    </row>
    <row r="93" spans="1:6">
      <c r="B93" s="25" t="s">
        <v>152</v>
      </c>
      <c r="C93" s="26"/>
    </row>
    <row r="94" spans="1:6">
      <c r="A94" s="61"/>
      <c r="B94" s="22" t="s">
        <v>185</v>
      </c>
      <c r="C94" s="18">
        <v>1.1000000000000001</v>
      </c>
      <c r="D94" s="54">
        <v>5.6</v>
      </c>
    </row>
    <row r="95" spans="1:6">
      <c r="B95" s="22" t="s">
        <v>109</v>
      </c>
      <c r="C95" s="24">
        <v>3.31</v>
      </c>
      <c r="E95" s="25"/>
      <c r="F95" s="47"/>
    </row>
    <row r="96" spans="1:6">
      <c r="B96" s="19" t="s">
        <v>101</v>
      </c>
      <c r="C96" s="20">
        <v>2.61</v>
      </c>
      <c r="E96" s="25"/>
      <c r="F96" s="26"/>
    </row>
    <row r="97" spans="2:6">
      <c r="B97" s="22" t="s">
        <v>18</v>
      </c>
      <c r="C97" s="24">
        <v>6.21</v>
      </c>
      <c r="E97" s="25"/>
      <c r="F97" s="47"/>
    </row>
    <row r="98" spans="2:6">
      <c r="B98" s="22" t="s">
        <v>107</v>
      </c>
      <c r="C98" s="24">
        <v>3.11</v>
      </c>
      <c r="E98" s="25"/>
      <c r="F98" s="26"/>
    </row>
    <row r="99" spans="2:6">
      <c r="B99" s="22" t="s">
        <v>8</v>
      </c>
      <c r="C99" s="24">
        <v>12.3</v>
      </c>
      <c r="E99" s="25"/>
      <c r="F99" s="26"/>
    </row>
    <row r="100" spans="2:6">
      <c r="B100" s="22" t="s">
        <v>108</v>
      </c>
      <c r="C100" s="24">
        <v>6.15</v>
      </c>
      <c r="F100" s="26"/>
    </row>
    <row r="101" spans="2:6">
      <c r="B101" s="44" t="s">
        <v>153</v>
      </c>
      <c r="C101" s="26">
        <v>0.2</v>
      </c>
      <c r="F101" s="48"/>
    </row>
    <row r="102" spans="2:6">
      <c r="B102" s="45" t="s">
        <v>120</v>
      </c>
      <c r="C102" s="26">
        <v>11.3</v>
      </c>
      <c r="E102" s="25"/>
      <c r="F102" s="47"/>
    </row>
    <row r="103" spans="2:6">
      <c r="B103" s="45" t="s">
        <v>154</v>
      </c>
      <c r="C103" s="26">
        <v>22.61</v>
      </c>
      <c r="E103" s="45"/>
      <c r="F103" s="26"/>
    </row>
    <row r="104" spans="2:6">
      <c r="B104" s="21" t="s">
        <v>65</v>
      </c>
      <c r="C104" s="18">
        <v>11.4</v>
      </c>
      <c r="E104" s="45"/>
      <c r="F104" s="26"/>
    </row>
    <row r="105" spans="2:6">
      <c r="B105" s="44" t="s">
        <v>155</v>
      </c>
      <c r="C105" s="26">
        <v>11.3</v>
      </c>
      <c r="E105" s="44"/>
      <c r="F105" s="26"/>
    </row>
    <row r="106" spans="2:6">
      <c r="B106" s="44" t="s">
        <v>156</v>
      </c>
      <c r="C106" s="26">
        <v>22.6</v>
      </c>
      <c r="F106" s="49"/>
    </row>
    <row r="107" spans="2:6">
      <c r="B107" s="25" t="s">
        <v>157</v>
      </c>
    </row>
    <row r="108" spans="2:6">
      <c r="B108" s="25" t="s">
        <v>158</v>
      </c>
      <c r="C108" s="26">
        <v>1.96</v>
      </c>
      <c r="E108" s="25"/>
      <c r="F108" s="26"/>
    </row>
    <row r="109" spans="2:6">
      <c r="B109" s="17" t="s">
        <v>19</v>
      </c>
      <c r="C109" s="18">
        <v>17.399999999999999</v>
      </c>
      <c r="E109" s="25"/>
      <c r="F109" s="26"/>
    </row>
    <row r="110" spans="2:6">
      <c r="B110" s="19" t="s">
        <v>51</v>
      </c>
      <c r="C110" s="20">
        <v>0.6</v>
      </c>
      <c r="E110" s="25"/>
      <c r="F110" s="26"/>
    </row>
    <row r="111" spans="2:6">
      <c r="B111" s="21" t="s">
        <v>68</v>
      </c>
      <c r="C111" s="18">
        <v>0.2</v>
      </c>
    </row>
    <row r="112" spans="2:6">
      <c r="B112" s="45" t="s">
        <v>159</v>
      </c>
      <c r="C112" s="26">
        <v>0.52</v>
      </c>
    </row>
    <row r="113" spans="1:4">
      <c r="A113" s="61"/>
      <c r="B113" s="21" t="s">
        <v>20</v>
      </c>
      <c r="C113" s="18">
        <v>4.34</v>
      </c>
      <c r="D113" s="54">
        <v>2</v>
      </c>
    </row>
    <row r="114" spans="1:4">
      <c r="B114" s="45" t="s">
        <v>160</v>
      </c>
      <c r="C114" s="26">
        <v>2.5</v>
      </c>
    </row>
    <row r="115" spans="1:4">
      <c r="B115" s="21" t="s">
        <v>114</v>
      </c>
      <c r="C115" s="18">
        <v>4.34</v>
      </c>
    </row>
    <row r="116" spans="1:4">
      <c r="B116" s="45" t="s">
        <v>161</v>
      </c>
      <c r="C116" s="26">
        <v>8.6999999999999993</v>
      </c>
    </row>
    <row r="117" spans="1:4">
      <c r="B117" s="45" t="s">
        <v>162</v>
      </c>
      <c r="C117" s="26">
        <v>8.69</v>
      </c>
    </row>
    <row r="118" spans="1:4">
      <c r="B118" s="28" t="s">
        <v>88</v>
      </c>
      <c r="C118" s="29">
        <v>0.74</v>
      </c>
    </row>
    <row r="119" spans="1:4">
      <c r="B119" s="30" t="s">
        <v>14</v>
      </c>
      <c r="C119" s="37">
        <v>2.59</v>
      </c>
    </row>
    <row r="120" spans="1:4">
      <c r="B120" s="30" t="s">
        <v>70</v>
      </c>
      <c r="C120" s="31">
        <v>2.2200000000000002</v>
      </c>
    </row>
    <row r="121" spans="1:4">
      <c r="B121" s="30" t="s">
        <v>69</v>
      </c>
      <c r="C121" s="31">
        <v>2.96</v>
      </c>
    </row>
    <row r="122" spans="1:4">
      <c r="B122" s="30" t="s">
        <v>71</v>
      </c>
      <c r="C122" s="31">
        <v>3.7</v>
      </c>
    </row>
    <row r="123" spans="1:4">
      <c r="B123" s="30" t="s">
        <v>72</v>
      </c>
      <c r="C123" s="31">
        <v>4.4400000000000004</v>
      </c>
    </row>
    <row r="124" spans="1:4">
      <c r="B124" s="28" t="s">
        <v>76</v>
      </c>
      <c r="C124" s="29">
        <v>1.3</v>
      </c>
    </row>
    <row r="125" spans="1:4">
      <c r="B125" s="28" t="s">
        <v>77</v>
      </c>
      <c r="C125" s="29">
        <v>0.37</v>
      </c>
    </row>
    <row r="126" spans="1:4">
      <c r="B126" s="28" t="s">
        <v>73</v>
      </c>
      <c r="C126" s="31">
        <v>4.4400000000000004</v>
      </c>
    </row>
    <row r="127" spans="1:4">
      <c r="B127" s="30" t="s">
        <v>74</v>
      </c>
      <c r="C127" s="31">
        <v>1.48</v>
      </c>
    </row>
    <row r="128" spans="1:4">
      <c r="B128" s="30" t="s">
        <v>75</v>
      </c>
      <c r="C128" s="31">
        <v>2.2200000000000002</v>
      </c>
    </row>
    <row r="129" spans="2:3">
      <c r="B129" s="28" t="s">
        <v>78</v>
      </c>
      <c r="C129" s="29">
        <v>0.12</v>
      </c>
    </row>
    <row r="130" spans="2:3">
      <c r="B130" s="33" t="s">
        <v>48</v>
      </c>
      <c r="C130" s="34">
        <v>0.6</v>
      </c>
    </row>
    <row r="131" spans="2:3">
      <c r="B131" s="33" t="s">
        <v>79</v>
      </c>
      <c r="C131" s="34">
        <v>1.2</v>
      </c>
    </row>
    <row r="132" spans="2:3">
      <c r="B132" s="25" t="s">
        <v>163</v>
      </c>
      <c r="C132" s="26">
        <v>0.35</v>
      </c>
    </row>
    <row r="133" spans="2:3">
      <c r="B133" s="25" t="s">
        <v>164</v>
      </c>
      <c r="C133" s="26">
        <v>26</v>
      </c>
    </row>
    <row r="134" spans="2:3">
      <c r="B134" s="38" t="s">
        <v>93</v>
      </c>
      <c r="C134" s="20">
        <v>0.5</v>
      </c>
    </row>
    <row r="135" spans="2:3">
      <c r="B135" s="38" t="s">
        <v>94</v>
      </c>
      <c r="C135" s="20">
        <v>2.5</v>
      </c>
    </row>
    <row r="136" spans="2:3">
      <c r="B136" s="25" t="s">
        <v>165</v>
      </c>
      <c r="C136" s="26">
        <v>1.6</v>
      </c>
    </row>
    <row r="137" spans="2:3">
      <c r="B137" s="25" t="s">
        <v>166</v>
      </c>
    </row>
    <row r="138" spans="2:3">
      <c r="B138" s="22" t="s">
        <v>34</v>
      </c>
      <c r="C138" s="24">
        <v>1.5</v>
      </c>
    </row>
    <row r="139" spans="2:3">
      <c r="B139" s="22" t="s">
        <v>98</v>
      </c>
      <c r="C139" s="24">
        <v>1.22</v>
      </c>
    </row>
    <row r="140" spans="2:3">
      <c r="B140" s="22" t="s">
        <v>176</v>
      </c>
      <c r="C140" s="24">
        <v>2.25</v>
      </c>
    </row>
    <row r="141" spans="2:3">
      <c r="B141" s="19" t="s">
        <v>53</v>
      </c>
      <c r="C141" s="39">
        <v>18</v>
      </c>
    </row>
    <row r="142" spans="2:3">
      <c r="B142" s="25" t="s">
        <v>167</v>
      </c>
      <c r="C142" s="26">
        <v>1.1000000000000001</v>
      </c>
    </row>
    <row r="143" spans="2:3">
      <c r="B143" s="21" t="s">
        <v>32</v>
      </c>
      <c r="C143" s="18">
        <v>2</v>
      </c>
    </row>
    <row r="144" spans="2:3">
      <c r="B144" s="22" t="s">
        <v>95</v>
      </c>
      <c r="C144" s="24">
        <v>3.2</v>
      </c>
    </row>
    <row r="145" spans="1:4">
      <c r="B145" s="22" t="s">
        <v>33</v>
      </c>
      <c r="C145" s="24">
        <v>6</v>
      </c>
    </row>
    <row r="146" spans="1:4">
      <c r="B146" s="38" t="s">
        <v>92</v>
      </c>
      <c r="C146" s="20">
        <v>2.2000000000000002</v>
      </c>
    </row>
    <row r="147" spans="1:4">
      <c r="B147" s="38" t="s">
        <v>87</v>
      </c>
      <c r="C147" s="20">
        <v>3.5</v>
      </c>
    </row>
    <row r="148" spans="1:4">
      <c r="B148" s="21" t="s">
        <v>63</v>
      </c>
      <c r="C148" s="18">
        <v>5.25</v>
      </c>
    </row>
    <row r="149" spans="1:4">
      <c r="B149" s="46" t="s">
        <v>168</v>
      </c>
      <c r="C149" s="18">
        <v>16</v>
      </c>
    </row>
    <row r="150" spans="1:4">
      <c r="B150" s="45" t="s">
        <v>169</v>
      </c>
      <c r="C150" s="26">
        <v>5.2</v>
      </c>
    </row>
    <row r="151" spans="1:4">
      <c r="B151" s="22" t="s">
        <v>104</v>
      </c>
      <c r="C151" s="24">
        <v>0.78</v>
      </c>
    </row>
    <row r="152" spans="1:4">
      <c r="B152" s="22" t="s">
        <v>105</v>
      </c>
      <c r="C152" s="24">
        <v>7.8</v>
      </c>
    </row>
    <row r="153" spans="1:4">
      <c r="B153" s="19" t="s">
        <v>49</v>
      </c>
      <c r="C153" s="20">
        <v>3</v>
      </c>
    </row>
    <row r="154" spans="1:4">
      <c r="B154" s="19" t="s">
        <v>47</v>
      </c>
      <c r="C154" s="20">
        <v>1</v>
      </c>
    </row>
    <row r="155" spans="1:4">
      <c r="B155" s="19" t="s">
        <v>81</v>
      </c>
      <c r="C155" s="20">
        <v>2</v>
      </c>
    </row>
    <row r="156" spans="1:4">
      <c r="B156" s="19" t="s">
        <v>80</v>
      </c>
      <c r="C156" s="20">
        <v>3</v>
      </c>
    </row>
    <row r="157" spans="1:4">
      <c r="A157" s="61"/>
      <c r="B157" s="25" t="s">
        <v>119</v>
      </c>
      <c r="C157" s="40">
        <v>5.2</v>
      </c>
      <c r="D157" s="54">
        <v>37.1</v>
      </c>
    </row>
    <row r="158" spans="1:4">
      <c r="A158" s="61"/>
      <c r="B158" s="25" t="s">
        <v>118</v>
      </c>
      <c r="C158" s="40">
        <v>5.2</v>
      </c>
      <c r="D158" s="54">
        <v>36</v>
      </c>
    </row>
    <row r="159" spans="1:4">
      <c r="B159" s="25" t="s">
        <v>170</v>
      </c>
    </row>
    <row r="160" spans="1:4">
      <c r="B160" s="22" t="s">
        <v>41</v>
      </c>
      <c r="C160" s="24">
        <v>4.8</v>
      </c>
    </row>
    <row r="161" spans="2:3">
      <c r="B161" s="22" t="s">
        <v>35</v>
      </c>
      <c r="C161" s="24">
        <v>4.8</v>
      </c>
    </row>
    <row r="162" spans="2:3">
      <c r="B162" s="22" t="s">
        <v>91</v>
      </c>
      <c r="C162" s="24">
        <v>8</v>
      </c>
    </row>
    <row r="163" spans="2:3">
      <c r="B163" s="22" t="s">
        <v>36</v>
      </c>
      <c r="C163" s="24">
        <v>8</v>
      </c>
    </row>
    <row r="164" spans="2:3">
      <c r="B164" s="25" t="s">
        <v>171</v>
      </c>
    </row>
    <row r="165" spans="2:3">
      <c r="B165" s="25" t="s">
        <v>172</v>
      </c>
    </row>
    <row r="166" spans="2:3">
      <c r="B166" s="22" t="s">
        <v>37</v>
      </c>
      <c r="C166" s="24">
        <v>8</v>
      </c>
    </row>
    <row r="167" spans="2:3">
      <c r="B167" s="25" t="s">
        <v>173</v>
      </c>
    </row>
    <row r="168" spans="2:3">
      <c r="B168" s="22" t="s">
        <v>42</v>
      </c>
      <c r="C168" s="24">
        <v>8</v>
      </c>
    </row>
    <row r="169" spans="2:3">
      <c r="B169" s="22" t="s">
        <v>43</v>
      </c>
      <c r="C169" s="24">
        <v>6</v>
      </c>
    </row>
    <row r="170" spans="2:3">
      <c r="B170" s="25" t="s">
        <v>174</v>
      </c>
      <c r="C170" s="26">
        <v>1</v>
      </c>
    </row>
    <row r="171" spans="2:3">
      <c r="B171" s="25" t="s">
        <v>175</v>
      </c>
    </row>
    <row r="172" spans="2:3">
      <c r="B172" s="45"/>
      <c r="C172" s="26"/>
    </row>
  </sheetData>
  <sortState ref="B2:C220">
    <sortCondition ref="B176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B6</vt:lpstr>
      <vt:lpstr>PATCH</vt:lpstr>
      <vt:lpstr>MATOS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Yvan Petitpierre</dc:creator>
  <cp:keywords/>
  <dc:description/>
  <cp:lastModifiedBy>Yvan Petitpierre</cp:lastModifiedBy>
  <cp:lastPrinted>2015-11-06T11:50:08Z</cp:lastPrinted>
  <dcterms:created xsi:type="dcterms:W3CDTF">2002-09-04T22:30:44Z</dcterms:created>
  <dcterms:modified xsi:type="dcterms:W3CDTF">2015-11-06T15:28:57Z</dcterms:modified>
  <cp:category/>
</cp:coreProperties>
</file>