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8915" windowHeight="10815"/>
  </bookViews>
  <sheets>
    <sheet name="Calcul" sheetId="1" r:id="rId1"/>
  </sheets>
  <definedNames>
    <definedName name="_xlnm.Print_Area" localSheetId="0">Calcul!$B$3:$AC$41</definedName>
  </definedNames>
  <calcPr calcId="145621"/>
</workbook>
</file>

<file path=xl/calcChain.xml><?xml version="1.0" encoding="utf-8"?>
<calcChain xmlns="http://schemas.openxmlformats.org/spreadsheetml/2006/main">
  <c r="G37" i="1" l="1"/>
  <c r="I37" i="1" s="1"/>
  <c r="G36" i="1"/>
  <c r="M36" i="1" s="1"/>
  <c r="G35" i="1"/>
  <c r="M35" i="1" s="1"/>
  <c r="S24" i="1"/>
  <c r="T24" i="1" s="1"/>
  <c r="R24" i="1"/>
  <c r="P24" i="1"/>
  <c r="N24" i="1"/>
  <c r="L24" i="1"/>
  <c r="J24" i="1"/>
  <c r="H24" i="1"/>
  <c r="F24" i="1"/>
  <c r="D24" i="1"/>
  <c r="V22" i="1" s="1"/>
  <c r="AC22" i="1"/>
  <c r="AB22" i="1"/>
  <c r="AA22" i="1"/>
  <c r="Z22" i="1"/>
  <c r="W22" i="1"/>
  <c r="S21" i="1"/>
  <c r="T21" i="1" s="1"/>
  <c r="R21" i="1"/>
  <c r="P21" i="1"/>
  <c r="N21" i="1"/>
  <c r="L21" i="1"/>
  <c r="J21" i="1"/>
  <c r="H21" i="1"/>
  <c r="F21" i="1"/>
  <c r="D21" i="1"/>
  <c r="S19" i="1" s="1"/>
  <c r="T19" i="1" s="1"/>
  <c r="AC19" i="1"/>
  <c r="AB19" i="1"/>
  <c r="AA19" i="1"/>
  <c r="W19" i="1"/>
  <c r="V19" i="1"/>
  <c r="T18" i="1"/>
  <c r="S18" i="1"/>
  <c r="R18" i="1"/>
  <c r="P18" i="1"/>
  <c r="N18" i="1"/>
  <c r="L18" i="1"/>
  <c r="J18" i="1"/>
  <c r="H18" i="1"/>
  <c r="F18" i="1"/>
  <c r="D18" i="1"/>
  <c r="R16" i="1" s="1"/>
  <c r="AC16" i="1"/>
  <c r="AB16" i="1"/>
  <c r="AA16" i="1"/>
  <c r="Z16" i="1"/>
  <c r="W16" i="1"/>
  <c r="V16" i="1"/>
  <c r="S16" i="1"/>
  <c r="T16" i="1" s="1"/>
  <c r="U16" i="1" s="1"/>
  <c r="S15" i="1"/>
  <c r="T15" i="1" s="1"/>
  <c r="R15" i="1"/>
  <c r="P15" i="1"/>
  <c r="N15" i="1"/>
  <c r="L15" i="1"/>
  <c r="J15" i="1"/>
  <c r="H15" i="1"/>
  <c r="F15" i="1"/>
  <c r="D15" i="1"/>
  <c r="AC13" i="1"/>
  <c r="AB13" i="1"/>
  <c r="AA13" i="1"/>
  <c r="Z13" i="1"/>
  <c r="W13" i="1"/>
  <c r="V13" i="1"/>
  <c r="S13" i="1"/>
  <c r="T13" i="1" s="1"/>
  <c r="U13" i="1" s="1"/>
  <c r="R13" i="1"/>
  <c r="S12" i="1"/>
  <c r="T12" i="1" s="1"/>
  <c r="R12" i="1"/>
  <c r="P12" i="1"/>
  <c r="N12" i="1"/>
  <c r="L12" i="1"/>
  <c r="J12" i="1"/>
  <c r="H12" i="1"/>
  <c r="F12" i="1"/>
  <c r="D12" i="1"/>
  <c r="Z10" i="1" s="1"/>
  <c r="AC10" i="1"/>
  <c r="AB10" i="1"/>
  <c r="AA10" i="1"/>
  <c r="S8" i="1"/>
  <c r="V10" i="1" l="1"/>
  <c r="S10" i="1"/>
  <c r="T10" i="1" s="1"/>
  <c r="W10" i="1"/>
  <c r="W30" i="1" s="1"/>
  <c r="G34" i="1" s="1"/>
  <c r="R10" i="1"/>
  <c r="AA30" i="1"/>
  <c r="G38" i="1" s="1"/>
  <c r="AB30" i="1"/>
  <c r="AC30" i="1"/>
  <c r="G40" i="1" s="1"/>
  <c r="M40" i="1" s="1"/>
  <c r="H30" i="1" s="1"/>
  <c r="M30" i="1" s="1"/>
  <c r="X13" i="1"/>
  <c r="Y13" i="1" s="1"/>
  <c r="V30" i="1"/>
  <c r="G33" i="1" s="1"/>
  <c r="U19" i="1"/>
  <c r="X16" i="1"/>
  <c r="Y16" i="1" s="1"/>
  <c r="R22" i="1"/>
  <c r="S22" i="1"/>
  <c r="T22" i="1" s="1"/>
  <c r="U22" i="1" s="1"/>
  <c r="R19" i="1"/>
  <c r="R30" i="1" s="1"/>
  <c r="Z19" i="1"/>
  <c r="Z30" i="1" s="1"/>
  <c r="G39" i="1" s="1"/>
  <c r="X22" i="1" l="1"/>
  <c r="Y22" i="1" s="1"/>
  <c r="X19" i="1"/>
  <c r="Y19" i="1" s="1"/>
  <c r="T30" i="1"/>
  <c r="U10" i="1"/>
  <c r="S30" i="1"/>
  <c r="U30" i="1" l="1"/>
  <c r="X10" i="1"/>
  <c r="X30" i="1" s="1"/>
  <c r="G31" i="1" l="1"/>
  <c r="Y10" i="1"/>
  <c r="Y30" i="1" s="1"/>
  <c r="G32" i="1" s="1"/>
  <c r="Y31" i="1" l="1"/>
  <c r="Y32" i="1" s="1"/>
  <c r="K43" i="1" s="1"/>
</calcChain>
</file>

<file path=xl/sharedStrings.xml><?xml version="1.0" encoding="utf-8"?>
<sst xmlns="http://schemas.openxmlformats.org/spreadsheetml/2006/main" count="81" uniqueCount="63">
  <si>
    <t>FEUILLE DE ROUTE</t>
  </si>
  <si>
    <t>Date d'entrée dans l'entreprise:</t>
  </si>
  <si>
    <t>Nom du salarié:</t>
  </si>
  <si>
    <t>Le salarié est-il de nuit? Si oui cochez:</t>
  </si>
  <si>
    <t>Prénom du salarié:</t>
  </si>
  <si>
    <t>Le salarié est un vacataire? Si oui cochez:</t>
  </si>
  <si>
    <t>Emploi occupé:</t>
  </si>
  <si>
    <t>cochez la case avec "x".</t>
  </si>
  <si>
    <t>Lundi</t>
  </si>
  <si>
    <t>Mardi</t>
  </si>
  <si>
    <t>Mercredi</t>
  </si>
  <si>
    <t>Jeudi</t>
  </si>
  <si>
    <t>Vendredi</t>
  </si>
  <si>
    <t>Samedi</t>
  </si>
  <si>
    <t>Dimanche</t>
  </si>
  <si>
    <t>Toutes  Hrs</t>
  </si>
  <si>
    <t>T.T.E.</t>
  </si>
  <si>
    <t>Heures Supp.</t>
  </si>
  <si>
    <t>IDAJ</t>
  </si>
  <si>
    <t>Perm</t>
  </si>
  <si>
    <t>CP</t>
  </si>
  <si>
    <t>REP</t>
  </si>
  <si>
    <t>ABS / MAL</t>
  </si>
  <si>
    <t>Début</t>
  </si>
  <si>
    <t>Fin</t>
  </si>
  <si>
    <t>Amplitude</t>
  </si>
  <si>
    <t>Observations:</t>
  </si>
  <si>
    <t>Signature de l'employeur</t>
  </si>
  <si>
    <t>Salaire de Base:</t>
  </si>
  <si>
    <t>Heures Supplémentaires à 25%:</t>
  </si>
  <si>
    <t>Nombre d'heures supplémentaires dans le mois:</t>
  </si>
  <si>
    <t>Heures Supplémentaires à 50%:</t>
  </si>
  <si>
    <t>Cumul des heures supplémentaires dans l'année:</t>
  </si>
  <si>
    <t>IDAJ à 75%:</t>
  </si>
  <si>
    <t>IDAJ à 100%:</t>
  </si>
  <si>
    <t>Indemnités dimanche:</t>
  </si>
  <si>
    <t>à 19,61€ dont une indemnité totale de:</t>
  </si>
  <si>
    <t>€</t>
  </si>
  <si>
    <t>Indemnités repas:</t>
  </si>
  <si>
    <t>à 7,90€ donc une indemnité totale de:</t>
  </si>
  <si>
    <t>Jour Férié travaillé:</t>
  </si>
  <si>
    <t>donc</t>
  </si>
  <si>
    <t>Nombre de Congés Payés pris:</t>
  </si>
  <si>
    <t>jours(s) de congés payés dans le mois</t>
  </si>
  <si>
    <t>Nombre de Permanences effectuées:</t>
  </si>
  <si>
    <t>jours(s) de permanences dans le mois</t>
  </si>
  <si>
    <t>Nombre d'heures d'absences:</t>
  </si>
  <si>
    <t xml:space="preserve">jour(s) à 7 heures par jour ce qui donne: </t>
  </si>
  <si>
    <t>heure(s) à déduire</t>
  </si>
  <si>
    <t>(Congés divers non remunérés)</t>
  </si>
  <si>
    <t xml:space="preserve">Cumul des heures supplémentaires dans l'année: </t>
  </si>
  <si>
    <t>heures</t>
  </si>
  <si>
    <t>Repos</t>
  </si>
  <si>
    <t>ABS</t>
  </si>
  <si>
    <t>Absences diverses</t>
  </si>
  <si>
    <t>FER</t>
  </si>
  <si>
    <t>Férié</t>
  </si>
  <si>
    <t>MAL</t>
  </si>
  <si>
    <t>Maladie/Accident du travail</t>
  </si>
  <si>
    <t>Congé Payé</t>
  </si>
  <si>
    <t>PREV</t>
  </si>
  <si>
    <t>Permanence Samedi</t>
  </si>
  <si>
    <r>
      <rPr>
        <b/>
        <u/>
        <sz val="8"/>
        <color rgb="FFFF0000"/>
        <rFont val="Calibri"/>
        <family val="2"/>
        <scheme val="minor"/>
      </rPr>
      <t>Attention:</t>
    </r>
    <r>
      <rPr>
        <sz val="8"/>
        <color theme="1"/>
        <rFont val="Calibri"/>
        <family val="2"/>
        <scheme val="minor"/>
      </rPr>
      <t xml:space="preserve"> pour que le samedi soit considéré comme une permanence, le salarié doit être prévenu 15 jours avant et cela doit être afficher sur le planning de l'entreprise</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</si>
</sst>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h:mm;@"/>
  </numFmts>
  <fonts count="32"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12"/>
      <color theme="1"/>
      <name val="Calibri"/>
      <family val="2"/>
      <scheme val="minor"/>
    </font>
    <font>
      <b/>
      <i/>
      <sz val="14"/>
      <color theme="1"/>
      <name val="Calibri"/>
      <family val="2"/>
      <scheme val="minor"/>
    </font>
    <font>
      <b/>
      <sz val="11"/>
      <name val="Calibri"/>
      <family val="2"/>
      <scheme val="minor"/>
    </font>
    <font>
      <b/>
      <sz val="11"/>
      <color theme="0" tint="-0.249977111117893"/>
      <name val="Calibri"/>
      <family val="2"/>
      <scheme val="minor"/>
    </font>
    <font>
      <sz val="11"/>
      <color theme="0" tint="-0.249977111117893"/>
      <name val="Calibri"/>
      <family val="2"/>
      <scheme val="minor"/>
    </font>
    <font>
      <i/>
      <sz val="11"/>
      <color theme="1"/>
      <name val="Calibri"/>
      <family val="2"/>
      <scheme val="minor"/>
    </font>
    <font>
      <sz val="9"/>
      <color theme="0" tint="-0.249977111117893"/>
      <name val="Calibri"/>
      <family val="2"/>
      <scheme val="minor"/>
    </font>
    <font>
      <sz val="11"/>
      <name val="Calibri"/>
      <family val="2"/>
      <scheme val="minor"/>
    </font>
    <font>
      <sz val="10"/>
      <color theme="1"/>
      <name val="Calibri"/>
      <family val="2"/>
      <scheme val="minor"/>
    </font>
    <font>
      <i/>
      <sz val="10"/>
      <color theme="1"/>
      <name val="Calibri"/>
      <family val="2"/>
      <scheme val="minor"/>
    </font>
    <font>
      <b/>
      <sz val="14"/>
      <color theme="1"/>
      <name val="Calibri"/>
      <family val="2"/>
      <scheme val="minor"/>
    </font>
    <font>
      <b/>
      <i/>
      <sz val="12"/>
      <color theme="1"/>
      <name val="Calibri"/>
      <family val="2"/>
      <scheme val="minor"/>
    </font>
    <font>
      <b/>
      <sz val="11"/>
      <color theme="0" tint="-0.34998626667073579"/>
      <name val="Calibri"/>
      <family val="2"/>
      <scheme val="minor"/>
    </font>
    <font>
      <i/>
      <sz val="11"/>
      <color theme="0" tint="-0.34998626667073579"/>
      <name val="Calibri"/>
      <family val="2"/>
      <scheme val="minor"/>
    </font>
    <font>
      <b/>
      <i/>
      <sz val="12"/>
      <name val="Calibri"/>
      <family val="2"/>
      <scheme val="minor"/>
    </font>
    <font>
      <b/>
      <sz val="11"/>
      <color theme="0" tint="-0.499984740745262"/>
      <name val="Calibri"/>
      <family val="2"/>
      <scheme val="minor"/>
    </font>
    <font>
      <sz val="11"/>
      <color theme="0" tint="-0.34998626667073579"/>
      <name val="Calibri"/>
      <family val="2"/>
      <scheme val="minor"/>
    </font>
    <font>
      <b/>
      <sz val="14"/>
      <name val="Calibri"/>
      <family val="2"/>
      <scheme val="minor"/>
    </font>
    <font>
      <i/>
      <sz val="10"/>
      <name val="Calibri"/>
      <family val="2"/>
      <scheme val="minor"/>
    </font>
    <font>
      <b/>
      <sz val="12"/>
      <color theme="0" tint="-0.499984740745262"/>
      <name val="Calibri"/>
      <family val="2"/>
      <scheme val="minor"/>
    </font>
    <font>
      <b/>
      <i/>
      <u/>
      <sz val="11"/>
      <color theme="1"/>
      <name val="Calibri"/>
      <family val="2"/>
      <scheme val="minor"/>
    </font>
    <font>
      <i/>
      <u/>
      <sz val="11"/>
      <color theme="1"/>
      <name val="Calibri"/>
      <family val="2"/>
      <scheme val="minor"/>
    </font>
    <font>
      <b/>
      <sz val="11"/>
      <color rgb="FFFF0000"/>
      <name val="Calibri"/>
      <family val="2"/>
      <scheme val="minor"/>
    </font>
    <font>
      <b/>
      <i/>
      <sz val="11"/>
      <color theme="1"/>
      <name val="Calibri"/>
      <family val="2"/>
      <scheme val="minor"/>
    </font>
    <font>
      <b/>
      <i/>
      <sz val="11"/>
      <color theme="0" tint="-0.249977111117893"/>
      <name val="Calibri"/>
      <family val="2"/>
      <scheme val="minor"/>
    </font>
    <font>
      <sz val="8"/>
      <color theme="1"/>
      <name val="Calibri"/>
      <family val="2"/>
      <scheme val="minor"/>
    </font>
    <font>
      <b/>
      <u/>
      <sz val="8"/>
      <color rgb="FFFF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0" tint="-0.14999847407452621"/>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right/>
      <top style="thin">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DashDotDot">
        <color rgb="FFC00000"/>
      </left>
      <right/>
      <top style="mediumDashDotDot">
        <color rgb="FFC00000"/>
      </top>
      <bottom style="mediumDashDotDot">
        <color rgb="FFC00000"/>
      </bottom>
      <diagonal/>
    </border>
    <border>
      <left/>
      <right/>
      <top style="mediumDashDotDot">
        <color rgb="FFC00000"/>
      </top>
      <bottom style="mediumDashDotDot">
        <color rgb="FFC00000"/>
      </bottom>
      <diagonal/>
    </border>
    <border>
      <left/>
      <right style="mediumDashDotDot">
        <color rgb="FFC00000"/>
      </right>
      <top style="mediumDashDotDot">
        <color rgb="FFC00000"/>
      </top>
      <bottom style="mediumDashDotDot">
        <color rgb="FFC00000"/>
      </bottom>
      <diagonal/>
    </border>
  </borders>
  <cellStyleXfs count="2">
    <xf numFmtId="0" fontId="0" fillId="0" borderId="0"/>
    <xf numFmtId="44" fontId="1" fillId="0" borderId="0" applyFont="0" applyFill="0" applyBorder="0" applyAlignment="0" applyProtection="0"/>
  </cellStyleXfs>
  <cellXfs count="185">
    <xf numFmtId="0" fontId="0" fillId="0" borderId="0" xfId="0"/>
    <xf numFmtId="0" fontId="0" fillId="2" borderId="0" xfId="0" applyFill="1" applyProtection="1">
      <protection hidden="1"/>
    </xf>
    <xf numFmtId="17" fontId="5" fillId="2" borderId="0" xfId="0" applyNumberFormat="1" applyFont="1" applyFill="1" applyAlignment="1" applyProtection="1">
      <alignment horizontal="left" vertical="center"/>
      <protection hidden="1"/>
    </xf>
    <xf numFmtId="0" fontId="6" fillId="0" borderId="0" xfId="0" applyFont="1" applyAlignment="1">
      <alignment horizontal="left" vertical="center"/>
    </xf>
    <xf numFmtId="14" fontId="0" fillId="2" borderId="0" xfId="0" applyNumberFormat="1" applyFill="1" applyAlignment="1" applyProtection="1">
      <alignment horizontal="center"/>
      <protection hidden="1"/>
    </xf>
    <xf numFmtId="0" fontId="0" fillId="2" borderId="0" xfId="0" applyFill="1" applyAlignment="1" applyProtection="1">
      <alignment horizontal="center"/>
      <protection hidden="1"/>
    </xf>
    <xf numFmtId="0" fontId="0" fillId="2" borderId="0" xfId="0" applyFill="1" applyProtection="1">
      <protection locked="0" hidden="1"/>
    </xf>
    <xf numFmtId="0" fontId="0" fillId="2" borderId="0" xfId="0" applyFill="1" applyAlignment="1" applyProtection="1">
      <alignment horizontal="left" vertical="center"/>
      <protection locked="0" hidden="1"/>
    </xf>
    <xf numFmtId="0" fontId="2" fillId="2" borderId="0" xfId="0" applyFont="1" applyFill="1" applyProtection="1">
      <protection hidden="1"/>
    </xf>
    <xf numFmtId="0" fontId="4" fillId="2" borderId="0" xfId="0" applyFont="1" applyFill="1" applyProtection="1">
      <protection hidden="1"/>
    </xf>
    <xf numFmtId="0" fontId="7" fillId="2" borderId="0" xfId="0" applyFont="1" applyFill="1" applyBorder="1" applyAlignment="1" applyProtection="1">
      <alignment horizontal="center" vertical="center"/>
      <protection hidden="1"/>
    </xf>
    <xf numFmtId="0" fontId="0" fillId="2" borderId="0" xfId="0" applyFill="1" applyBorder="1" applyProtection="1">
      <protection hidden="1"/>
    </xf>
    <xf numFmtId="0" fontId="0" fillId="2" borderId="0" xfId="0" applyFill="1" applyAlignment="1" applyProtection="1">
      <alignment horizontal="center"/>
      <protection hidden="1"/>
    </xf>
    <xf numFmtId="14" fontId="0" fillId="2" borderId="0" xfId="0" applyNumberFormat="1" applyFill="1" applyAlignment="1" applyProtection="1">
      <protection locked="0" hidden="1"/>
    </xf>
    <xf numFmtId="0" fontId="8" fillId="2" borderId="0" xfId="0" applyFont="1" applyFill="1" applyProtection="1">
      <protection hidden="1"/>
    </xf>
    <xf numFmtId="0" fontId="9" fillId="2" borderId="0" xfId="0" applyFont="1" applyFill="1" applyProtection="1">
      <protection hidden="1"/>
    </xf>
    <xf numFmtId="0" fontId="7" fillId="2" borderId="1" xfId="0" applyFont="1" applyFill="1" applyBorder="1" applyAlignment="1" applyProtection="1">
      <alignment horizontal="center" vertical="center"/>
      <protection locked="0" hidden="1"/>
    </xf>
    <xf numFmtId="0" fontId="0" fillId="2" borderId="0" xfId="0" applyFill="1" applyAlignment="1" applyProtection="1">
      <alignment vertical="center"/>
      <protection hidden="1"/>
    </xf>
    <xf numFmtId="14" fontId="0" fillId="2" borderId="0" xfId="0" applyNumberFormat="1" applyFill="1" applyAlignment="1" applyProtection="1">
      <alignment vertical="center"/>
      <protection locked="0" hidden="1"/>
    </xf>
    <xf numFmtId="0" fontId="10" fillId="2" borderId="2" xfId="0" applyFont="1" applyFill="1" applyBorder="1" applyAlignment="1" applyProtection="1">
      <alignment horizontal="left" vertical="center"/>
      <protection locked="0" hidden="1"/>
    </xf>
    <xf numFmtId="0" fontId="11" fillId="2" borderId="0" xfId="0" applyFont="1" applyFill="1" applyProtection="1">
      <protection hidden="1"/>
    </xf>
    <xf numFmtId="0" fontId="12" fillId="2" borderId="0" xfId="0" applyFont="1" applyFill="1" applyProtection="1">
      <protection hidden="1"/>
    </xf>
    <xf numFmtId="17" fontId="3" fillId="2" borderId="3" xfId="0" applyNumberFormat="1" applyFont="1" applyFill="1" applyBorder="1" applyAlignment="1" applyProtection="1">
      <alignment horizontal="center" vertical="center"/>
      <protection hidden="1"/>
    </xf>
    <xf numFmtId="0" fontId="0" fillId="2" borderId="4" xfId="0" applyFill="1" applyBorder="1" applyAlignment="1" applyProtection="1">
      <alignment horizontal="center" vertical="center"/>
      <protection hidden="1"/>
    </xf>
    <xf numFmtId="0" fontId="0" fillId="2" borderId="5" xfId="0" applyFill="1" applyBorder="1" applyAlignment="1" applyProtection="1">
      <alignment horizontal="center" vertical="center"/>
      <protection hidden="1"/>
    </xf>
    <xf numFmtId="0" fontId="0" fillId="2" borderId="6" xfId="0" applyFill="1" applyBorder="1" applyAlignment="1" applyProtection="1">
      <alignment horizontal="center" vertical="center"/>
      <protection hidden="1"/>
    </xf>
    <xf numFmtId="0" fontId="13" fillId="2" borderId="7" xfId="0" applyFont="1" applyFill="1" applyBorder="1" applyAlignment="1" applyProtection="1">
      <alignment horizontal="center" vertical="center" wrapText="1"/>
      <protection hidden="1"/>
    </xf>
    <xf numFmtId="0" fontId="13" fillId="2" borderId="8" xfId="0" applyFont="1" applyFill="1" applyBorder="1" applyAlignment="1" applyProtection="1">
      <alignment horizontal="center" vertical="center" wrapText="1"/>
      <protection hidden="1"/>
    </xf>
    <xf numFmtId="0" fontId="0" fillId="2" borderId="9" xfId="0" applyFill="1" applyBorder="1" applyAlignment="1" applyProtection="1">
      <alignment horizontal="center" vertical="center"/>
      <protection hidden="1"/>
    </xf>
    <xf numFmtId="0" fontId="0" fillId="2" borderId="10"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12" xfId="0" applyFill="1" applyBorder="1" applyAlignment="1" applyProtection="1">
      <alignment horizontal="center"/>
      <protection hidden="1"/>
    </xf>
    <xf numFmtId="0" fontId="0" fillId="2" borderId="7" xfId="0" applyFill="1" applyBorder="1" applyAlignment="1" applyProtection="1">
      <alignment horizontal="center" vertical="center"/>
      <protection hidden="1"/>
    </xf>
    <xf numFmtId="17" fontId="3" fillId="2" borderId="13" xfId="0" applyNumberFormat="1" applyFont="1" applyFill="1" applyBorder="1" applyAlignment="1" applyProtection="1">
      <alignment horizontal="center" vertical="center"/>
      <protection hidden="1"/>
    </xf>
    <xf numFmtId="0" fontId="0" fillId="2" borderId="14" xfId="0" applyFill="1" applyBorder="1" applyAlignment="1" applyProtection="1">
      <alignment horizontal="center" vertical="center"/>
      <protection hidden="1"/>
    </xf>
    <xf numFmtId="0" fontId="0" fillId="2" borderId="13" xfId="0" applyFill="1" applyBorder="1" applyAlignment="1" applyProtection="1">
      <alignment horizontal="center" vertical="center"/>
      <protection hidden="1"/>
    </xf>
    <xf numFmtId="0" fontId="0" fillId="2" borderId="2" xfId="0" applyFill="1" applyBorder="1" applyAlignment="1" applyProtection="1">
      <alignment horizontal="center" vertical="center"/>
      <protection hidden="1"/>
    </xf>
    <xf numFmtId="0" fontId="13" fillId="2" borderId="15" xfId="0" applyFont="1" applyFill="1" applyBorder="1" applyAlignment="1" applyProtection="1">
      <alignment horizontal="center" vertical="center" wrapText="1"/>
      <protection hidden="1"/>
    </xf>
    <xf numFmtId="0" fontId="13" fillId="2" borderId="16" xfId="0" applyFont="1" applyFill="1" applyBorder="1" applyAlignment="1" applyProtection="1">
      <alignment horizontal="center" vertical="center" wrapText="1"/>
      <protection hidden="1"/>
    </xf>
    <xf numFmtId="0" fontId="0" fillId="2" borderId="17" xfId="0" applyFill="1" applyBorder="1" applyAlignment="1" applyProtection="1">
      <alignment horizontal="center" vertical="center"/>
      <protection hidden="1"/>
    </xf>
    <xf numFmtId="9" fontId="0" fillId="2" borderId="7" xfId="0" applyNumberFormat="1" applyFill="1" applyBorder="1" applyAlignment="1" applyProtection="1">
      <alignment horizontal="center" vertical="center"/>
      <protection hidden="1"/>
    </xf>
    <xf numFmtId="9" fontId="0" fillId="2" borderId="3" xfId="0" applyNumberFormat="1" applyFill="1" applyBorder="1" applyAlignment="1" applyProtection="1">
      <alignment horizontal="center" vertical="center"/>
      <protection hidden="1"/>
    </xf>
    <xf numFmtId="9" fontId="0" fillId="2" borderId="0" xfId="0" applyNumberFormat="1" applyFill="1" applyBorder="1" applyAlignment="1" applyProtection="1">
      <alignment horizontal="center" vertical="center"/>
      <protection hidden="1"/>
    </xf>
    <xf numFmtId="0" fontId="0" fillId="2" borderId="15" xfId="0" applyFill="1" applyBorder="1" applyAlignment="1" applyProtection="1">
      <alignment horizontal="center" vertical="center"/>
      <protection hidden="1"/>
    </xf>
    <xf numFmtId="0" fontId="14" fillId="2" borderId="7" xfId="0" applyFont="1" applyFill="1" applyBorder="1" applyAlignment="1" applyProtection="1">
      <alignment horizontal="left" vertical="center"/>
      <protection hidden="1"/>
    </xf>
    <xf numFmtId="0" fontId="15" fillId="2" borderId="4" xfId="0" applyFont="1" applyFill="1" applyBorder="1" applyAlignment="1" applyProtection="1">
      <alignment horizontal="center" vertical="center"/>
      <protection hidden="1"/>
    </xf>
    <xf numFmtId="0" fontId="14" fillId="2" borderId="5" xfId="0" applyFont="1" applyFill="1" applyBorder="1" applyAlignment="1" applyProtection="1">
      <alignment horizontal="center" vertical="center"/>
      <protection locked="0" hidden="1"/>
    </xf>
    <xf numFmtId="164" fontId="14" fillId="2" borderId="5" xfId="0" applyNumberFormat="1" applyFont="1" applyFill="1" applyBorder="1" applyAlignment="1" applyProtection="1">
      <alignment horizontal="center" vertical="center"/>
      <protection locked="0" hidden="1"/>
    </xf>
    <xf numFmtId="0" fontId="15" fillId="3" borderId="4" xfId="0" applyFont="1" applyFill="1" applyBorder="1" applyAlignment="1" applyProtection="1">
      <alignment horizontal="center" vertical="center"/>
      <protection hidden="1"/>
    </xf>
    <xf numFmtId="2" fontId="0" fillId="2" borderId="7" xfId="0" applyNumberFormat="1" applyFill="1" applyBorder="1" applyAlignment="1" applyProtection="1">
      <alignment horizontal="center" vertical="center"/>
      <protection hidden="1"/>
    </xf>
    <xf numFmtId="2" fontId="0" fillId="2" borderId="5" xfId="0" applyNumberFormat="1" applyFill="1" applyBorder="1" applyAlignment="1" applyProtection="1">
      <alignment horizontal="center" vertical="center"/>
      <protection hidden="1"/>
    </xf>
    <xf numFmtId="0" fontId="14" fillId="2" borderId="18" xfId="0" applyFont="1" applyFill="1" applyBorder="1" applyAlignment="1" applyProtection="1">
      <alignment horizontal="left" vertical="center"/>
      <protection hidden="1"/>
    </xf>
    <xf numFmtId="0" fontId="16" fillId="2" borderId="14" xfId="0" applyFont="1" applyFill="1" applyBorder="1" applyAlignment="1" applyProtection="1">
      <alignment horizontal="center" vertical="center"/>
      <protection hidden="1"/>
    </xf>
    <xf numFmtId="0" fontId="14" fillId="2" borderId="3" xfId="0" applyFont="1" applyFill="1" applyBorder="1" applyAlignment="1" applyProtection="1">
      <alignment horizontal="center" vertical="center"/>
      <protection locked="0" hidden="1"/>
    </xf>
    <xf numFmtId="0" fontId="16" fillId="2" borderId="14" xfId="0" applyFont="1" applyFill="1" applyBorder="1" applyAlignment="1" applyProtection="1">
      <alignment horizontal="center" vertical="center"/>
      <protection locked="0" hidden="1"/>
    </xf>
    <xf numFmtId="164" fontId="14" fillId="2" borderId="3" xfId="0" applyNumberFormat="1" applyFont="1" applyFill="1" applyBorder="1" applyAlignment="1" applyProtection="1">
      <alignment horizontal="center" vertical="center"/>
      <protection locked="0" hidden="1"/>
    </xf>
    <xf numFmtId="2" fontId="0" fillId="2" borderId="18" xfId="0" applyNumberFormat="1" applyFill="1" applyBorder="1" applyAlignment="1" applyProtection="1">
      <alignment horizontal="center" vertical="center"/>
      <protection hidden="1"/>
    </xf>
    <xf numFmtId="2" fontId="0" fillId="2" borderId="3" xfId="0" applyNumberFormat="1" applyFill="1" applyBorder="1" applyAlignment="1" applyProtection="1">
      <alignment horizontal="center" vertical="center"/>
      <protection hidden="1"/>
    </xf>
    <xf numFmtId="0" fontId="0" fillId="2" borderId="15" xfId="0" applyFill="1" applyBorder="1" applyProtection="1">
      <protection hidden="1"/>
    </xf>
    <xf numFmtId="2" fontId="17" fillId="2" borderId="19" xfId="0" applyNumberFormat="1" applyFont="1" applyFill="1" applyBorder="1" applyAlignment="1" applyProtection="1">
      <alignment horizontal="center" vertical="center"/>
      <protection hidden="1"/>
    </xf>
    <xf numFmtId="0" fontId="5" fillId="2" borderId="15" xfId="0" applyFont="1" applyFill="1" applyBorder="1" applyAlignment="1" applyProtection="1">
      <alignment horizontal="center" vertical="center"/>
      <protection hidden="1"/>
    </xf>
    <xf numFmtId="0" fontId="17" fillId="2" borderId="19" xfId="0" applyFont="1" applyFill="1" applyBorder="1" applyAlignment="1" applyProtection="1">
      <alignment horizontal="center" vertical="center"/>
      <protection locked="0" hidden="1"/>
    </xf>
    <xf numFmtId="0" fontId="17" fillId="2" borderId="15" xfId="0" applyFont="1" applyFill="1" applyBorder="1" applyAlignment="1" applyProtection="1">
      <alignment horizontal="center" vertical="center"/>
      <protection locked="0" hidden="1"/>
    </xf>
    <xf numFmtId="0" fontId="3" fillId="2" borderId="15" xfId="0" applyFont="1" applyFill="1" applyBorder="1" applyAlignment="1" applyProtection="1">
      <alignment horizontal="center" vertical="center"/>
      <protection locked="0" hidden="1"/>
    </xf>
    <xf numFmtId="2" fontId="18" fillId="2" borderId="20" xfId="0" applyNumberFormat="1" applyFont="1" applyFill="1" applyBorder="1" applyAlignment="1" applyProtection="1">
      <alignment horizontal="center" vertical="center"/>
      <protection hidden="1"/>
    </xf>
    <xf numFmtId="2" fontId="18" fillId="2" borderId="15" xfId="0" applyNumberFormat="1" applyFont="1" applyFill="1" applyBorder="1" applyAlignment="1" applyProtection="1">
      <alignment horizontal="center" vertical="center"/>
      <protection hidden="1"/>
    </xf>
    <xf numFmtId="2" fontId="18" fillId="0" borderId="21" xfId="0" applyNumberFormat="1" applyFont="1" applyBorder="1" applyAlignment="1" applyProtection="1">
      <alignment horizontal="center" vertical="center"/>
      <protection hidden="1"/>
    </xf>
    <xf numFmtId="2" fontId="0" fillId="2" borderId="2" xfId="0" applyNumberFormat="1" applyFill="1" applyBorder="1" applyProtection="1">
      <protection hidden="1"/>
    </xf>
    <xf numFmtId="2" fontId="0" fillId="2" borderId="15" xfId="0" applyNumberFormat="1" applyFill="1" applyBorder="1" applyProtection="1">
      <protection hidden="1"/>
    </xf>
    <xf numFmtId="2" fontId="0" fillId="2" borderId="13" xfId="0" applyNumberFormat="1" applyFill="1" applyBorder="1" applyProtection="1">
      <protection hidden="1"/>
    </xf>
    <xf numFmtId="2" fontId="0" fillId="4" borderId="19" xfId="0" applyNumberFormat="1" applyFill="1" applyBorder="1" applyProtection="1">
      <protection hidden="1"/>
    </xf>
    <xf numFmtId="0" fontId="14" fillId="2" borderId="5" xfId="0" applyNumberFormat="1" applyFont="1" applyFill="1" applyBorder="1" applyAlignment="1" applyProtection="1">
      <alignment horizontal="center" vertical="center"/>
      <protection locked="0" hidden="1"/>
    </xf>
    <xf numFmtId="0" fontId="14" fillId="2" borderId="3" xfId="0" applyNumberFormat="1" applyFont="1" applyFill="1" applyBorder="1" applyAlignment="1" applyProtection="1">
      <alignment horizontal="center" vertical="center"/>
      <protection locked="0" hidden="1"/>
    </xf>
    <xf numFmtId="0" fontId="3" fillId="2" borderId="19" xfId="0" applyFont="1" applyFill="1" applyBorder="1" applyAlignment="1" applyProtection="1">
      <alignment horizontal="center" vertical="center"/>
      <protection locked="0" hidden="1"/>
    </xf>
    <xf numFmtId="2" fontId="0" fillId="2" borderId="0" xfId="0" applyNumberFormat="1" applyFill="1" applyBorder="1" applyAlignment="1" applyProtection="1">
      <alignment horizontal="center" vertical="center"/>
      <protection hidden="1"/>
    </xf>
    <xf numFmtId="2" fontId="0" fillId="2" borderId="18" xfId="0" applyNumberFormat="1" applyFill="1" applyBorder="1" applyAlignment="1" applyProtection="1">
      <alignment horizontal="center" vertical="center"/>
      <protection hidden="1"/>
    </xf>
    <xf numFmtId="2" fontId="0" fillId="2" borderId="3" xfId="0" applyNumberFormat="1" applyFill="1" applyBorder="1" applyAlignment="1" applyProtection="1">
      <alignment horizontal="center" vertical="center"/>
      <protection hidden="1"/>
    </xf>
    <xf numFmtId="2" fontId="0" fillId="4" borderId="19" xfId="0" applyNumberFormat="1" applyFill="1" applyBorder="1" applyAlignment="1" applyProtection="1">
      <alignment horizontal="center" vertical="center"/>
      <protection hidden="1"/>
    </xf>
    <xf numFmtId="2" fontId="0" fillId="2" borderId="18" xfId="0" applyNumberFormat="1" applyFill="1" applyBorder="1" applyProtection="1">
      <protection hidden="1"/>
    </xf>
    <xf numFmtId="0" fontId="19" fillId="2" borderId="14" xfId="0" applyFont="1" applyFill="1" applyBorder="1" applyAlignment="1" applyProtection="1">
      <alignment horizontal="center" vertical="center"/>
      <protection locked="0" hidden="1"/>
    </xf>
    <xf numFmtId="0" fontId="20" fillId="2" borderId="19" xfId="0" applyFont="1" applyFill="1" applyBorder="1" applyAlignment="1" applyProtection="1">
      <alignment horizontal="center" vertical="center"/>
      <protection locked="0" hidden="1"/>
    </xf>
    <xf numFmtId="2" fontId="0" fillId="2" borderId="2" xfId="0" applyNumberFormat="1" applyFill="1" applyBorder="1" applyAlignment="1" applyProtection="1">
      <alignment horizontal="center" vertical="center"/>
      <protection hidden="1"/>
    </xf>
    <xf numFmtId="2" fontId="0" fillId="2" borderId="15" xfId="0" applyNumberFormat="1" applyFill="1" applyBorder="1" applyAlignment="1" applyProtection="1">
      <alignment horizontal="center" vertical="center"/>
      <protection hidden="1"/>
    </xf>
    <xf numFmtId="2" fontId="0" fillId="2" borderId="13" xfId="0" applyNumberFormat="1" applyFill="1" applyBorder="1" applyAlignment="1" applyProtection="1">
      <alignment horizontal="center" vertical="center"/>
      <protection hidden="1"/>
    </xf>
    <xf numFmtId="2" fontId="21" fillId="2" borderId="0" xfId="0" applyNumberFormat="1" applyFont="1" applyFill="1" applyBorder="1" applyAlignment="1" applyProtection="1">
      <alignment horizontal="center" vertical="center"/>
      <protection hidden="1"/>
    </xf>
    <xf numFmtId="0" fontId="22" fillId="2" borderId="4" xfId="0" applyFont="1" applyFill="1" applyBorder="1" applyAlignment="1" applyProtection="1">
      <alignment horizontal="center" vertical="center"/>
      <protection hidden="1"/>
    </xf>
    <xf numFmtId="164" fontId="23" fillId="2" borderId="5" xfId="0" applyNumberFormat="1" applyFont="1" applyFill="1" applyBorder="1" applyAlignment="1" applyProtection="1">
      <alignment horizontal="center" vertical="center"/>
      <protection locked="0" hidden="1"/>
    </xf>
    <xf numFmtId="0" fontId="22" fillId="3" borderId="4" xfId="0" applyFont="1" applyFill="1" applyBorder="1" applyAlignment="1" applyProtection="1">
      <alignment horizontal="center" vertical="center"/>
      <protection hidden="1"/>
    </xf>
    <xf numFmtId="164" fontId="23" fillId="2" borderId="5" xfId="0" applyNumberFormat="1" applyFont="1" applyFill="1" applyBorder="1" applyAlignment="1" applyProtection="1">
      <alignment horizontal="center" vertical="center"/>
      <protection hidden="1"/>
    </xf>
    <xf numFmtId="2" fontId="12" fillId="2" borderId="7" xfId="0" applyNumberFormat="1" applyFont="1" applyFill="1" applyBorder="1" applyAlignment="1" applyProtection="1">
      <alignment horizontal="center" vertical="center"/>
      <protection hidden="1"/>
    </xf>
    <xf numFmtId="2" fontId="12" fillId="2" borderId="18" xfId="0" applyNumberFormat="1" applyFont="1" applyFill="1" applyBorder="1" applyAlignment="1" applyProtection="1">
      <alignment horizontal="center" vertical="center"/>
      <protection hidden="1"/>
    </xf>
    <xf numFmtId="2" fontId="12" fillId="2" borderId="5" xfId="0" applyNumberFormat="1" applyFont="1" applyFill="1" applyBorder="1" applyAlignment="1" applyProtection="1">
      <alignment horizontal="center" vertical="center"/>
      <protection hidden="1"/>
    </xf>
    <xf numFmtId="164" fontId="23" fillId="2" borderId="3" xfId="0" applyNumberFormat="1" applyFont="1" applyFill="1" applyBorder="1" applyAlignment="1" applyProtection="1">
      <alignment horizontal="center" vertical="center"/>
      <protection locked="0" hidden="1"/>
    </xf>
    <xf numFmtId="0" fontId="19" fillId="2" borderId="14" xfId="0" applyFont="1" applyFill="1" applyBorder="1" applyAlignment="1" applyProtection="1">
      <alignment horizontal="center" vertical="center"/>
      <protection hidden="1"/>
    </xf>
    <xf numFmtId="164" fontId="23" fillId="2" borderId="3" xfId="0" applyNumberFormat="1" applyFont="1" applyFill="1" applyBorder="1" applyAlignment="1" applyProtection="1">
      <alignment horizontal="center" vertical="center"/>
      <protection hidden="1"/>
    </xf>
    <xf numFmtId="2" fontId="12" fillId="2" borderId="3" xfId="0" applyNumberFormat="1" applyFont="1" applyFill="1" applyBorder="1" applyAlignment="1" applyProtection="1">
      <alignment horizontal="center" vertical="center"/>
      <protection hidden="1"/>
    </xf>
    <xf numFmtId="2" fontId="12" fillId="2" borderId="15" xfId="0" applyNumberFormat="1" applyFont="1" applyFill="1" applyBorder="1" applyAlignment="1" applyProtection="1">
      <alignment horizontal="center" vertical="center"/>
      <protection hidden="1"/>
    </xf>
    <xf numFmtId="0" fontId="24" fillId="2" borderId="15" xfId="0" applyFont="1" applyFill="1" applyBorder="1" applyAlignment="1" applyProtection="1">
      <alignment horizontal="center" vertical="center"/>
      <protection hidden="1"/>
    </xf>
    <xf numFmtId="0" fontId="20" fillId="2" borderId="19" xfId="0" applyFont="1" applyFill="1" applyBorder="1" applyAlignment="1" applyProtection="1">
      <alignment horizontal="center" vertical="center"/>
      <protection hidden="1"/>
    </xf>
    <xf numFmtId="0" fontId="21" fillId="2" borderId="0" xfId="0" applyFont="1" applyFill="1" applyProtection="1">
      <protection hidden="1"/>
    </xf>
    <xf numFmtId="2" fontId="21" fillId="2" borderId="2" xfId="0" applyNumberFormat="1" applyFont="1" applyFill="1" applyBorder="1" applyAlignment="1" applyProtection="1">
      <alignment horizontal="center" vertical="center"/>
      <protection hidden="1"/>
    </xf>
    <xf numFmtId="2" fontId="21" fillId="2" borderId="15" xfId="0" applyNumberFormat="1" applyFont="1" applyFill="1" applyBorder="1" applyAlignment="1" applyProtection="1">
      <alignment horizontal="center" vertical="center"/>
      <protection hidden="1"/>
    </xf>
    <xf numFmtId="2" fontId="21" fillId="2" borderId="13" xfId="0" applyNumberFormat="1" applyFont="1" applyFill="1" applyBorder="1" applyAlignment="1" applyProtection="1">
      <alignment horizontal="center" vertical="center"/>
      <protection hidden="1"/>
    </xf>
    <xf numFmtId="2" fontId="21" fillId="4" borderId="19" xfId="0" applyNumberFormat="1" applyFont="1" applyFill="1" applyBorder="1" applyAlignment="1" applyProtection="1">
      <alignment horizontal="center" vertical="center"/>
      <protection hidden="1"/>
    </xf>
    <xf numFmtId="2" fontId="21" fillId="4" borderId="19" xfId="0" applyNumberFormat="1" applyFont="1" applyFill="1" applyBorder="1" applyProtection="1">
      <protection hidden="1"/>
    </xf>
    <xf numFmtId="2" fontId="21" fillId="2" borderId="15" xfId="0" applyNumberFormat="1" applyFont="1" applyFill="1" applyBorder="1" applyProtection="1">
      <protection hidden="1"/>
    </xf>
    <xf numFmtId="0" fontId="3" fillId="2" borderId="0" xfId="0" applyFont="1" applyFill="1" applyBorder="1" applyAlignment="1" applyProtection="1">
      <alignment horizontal="center" vertical="center"/>
      <protection hidden="1"/>
    </xf>
    <xf numFmtId="0" fontId="5" fillId="2" borderId="0" xfId="0" applyFont="1" applyFill="1" applyBorder="1" applyAlignment="1" applyProtection="1">
      <alignment horizontal="center" vertical="center"/>
      <protection hidden="1"/>
    </xf>
    <xf numFmtId="2" fontId="18" fillId="2" borderId="0" xfId="0" applyNumberFormat="1" applyFont="1" applyFill="1" applyBorder="1" applyAlignment="1" applyProtection="1">
      <alignment horizontal="center" vertical="center"/>
      <protection hidden="1"/>
    </xf>
    <xf numFmtId="2" fontId="0" fillId="2" borderId="0" xfId="0" applyNumberFormat="1" applyFill="1" applyBorder="1" applyProtection="1">
      <protection hidden="1"/>
    </xf>
    <xf numFmtId="0" fontId="25" fillId="2" borderId="4" xfId="0" applyFont="1" applyFill="1" applyBorder="1" applyProtection="1">
      <protection hidden="1"/>
    </xf>
    <xf numFmtId="0" fontId="3" fillId="2" borderId="6" xfId="0" applyFont="1" applyFill="1" applyBorder="1" applyAlignment="1" applyProtection="1">
      <alignment horizontal="center" vertical="center"/>
      <protection locked="0" hidden="1"/>
    </xf>
    <xf numFmtId="0" fontId="5" fillId="2" borderId="6" xfId="0" applyFont="1" applyFill="1" applyBorder="1" applyAlignment="1" applyProtection="1">
      <alignment horizontal="center" vertical="center"/>
      <protection locked="0" hidden="1"/>
    </xf>
    <xf numFmtId="0" fontId="5" fillId="2" borderId="5" xfId="0" applyFont="1" applyFill="1" applyBorder="1" applyAlignment="1" applyProtection="1">
      <alignment horizontal="center" vertical="center"/>
      <protection locked="0" hidden="1"/>
    </xf>
    <xf numFmtId="0" fontId="0" fillId="2" borderId="18" xfId="0" applyFill="1" applyBorder="1" applyProtection="1">
      <protection locked="0" hidden="1"/>
    </xf>
    <xf numFmtId="2" fontId="26" fillId="2" borderId="4" xfId="0" applyNumberFormat="1" applyFont="1" applyFill="1" applyBorder="1" applyAlignment="1" applyProtection="1">
      <alignment horizontal="center" vertical="center"/>
      <protection locked="0" hidden="1"/>
    </xf>
    <xf numFmtId="2" fontId="26" fillId="2" borderId="6" xfId="0" applyNumberFormat="1" applyFont="1" applyFill="1" applyBorder="1" applyAlignment="1" applyProtection="1">
      <alignment horizontal="center" vertical="center"/>
      <protection locked="0" hidden="1"/>
    </xf>
    <xf numFmtId="2" fontId="0" fillId="2" borderId="6" xfId="0" applyNumberFormat="1" applyFill="1" applyBorder="1" applyAlignment="1" applyProtection="1">
      <alignment horizontal="center" vertical="center"/>
      <protection locked="0" hidden="1"/>
    </xf>
    <xf numFmtId="2" fontId="26" fillId="2" borderId="5" xfId="0" applyNumberFormat="1" applyFont="1" applyFill="1" applyBorder="1" applyAlignment="1" applyProtection="1">
      <alignment horizontal="center" vertical="center"/>
      <protection locked="0" hidden="1"/>
    </xf>
    <xf numFmtId="0" fontId="3" fillId="2" borderId="20" xfId="0" applyFont="1" applyFill="1" applyBorder="1" applyProtection="1">
      <protection hidden="1"/>
    </xf>
    <xf numFmtId="0" fontId="3" fillId="2" borderId="0" xfId="0" applyFont="1" applyFill="1" applyBorder="1" applyAlignment="1" applyProtection="1">
      <alignment horizontal="center" vertical="center"/>
      <protection locked="0" hidden="1"/>
    </xf>
    <xf numFmtId="0" fontId="5" fillId="2" borderId="0" xfId="0" applyFont="1" applyFill="1" applyBorder="1" applyAlignment="1" applyProtection="1">
      <alignment horizontal="center" vertical="center"/>
      <protection locked="0" hidden="1"/>
    </xf>
    <xf numFmtId="0" fontId="5" fillId="2" borderId="3" xfId="0" applyFont="1" applyFill="1" applyBorder="1" applyAlignment="1" applyProtection="1">
      <alignment horizontal="center" vertical="center"/>
      <protection locked="0" hidden="1"/>
    </xf>
    <xf numFmtId="2" fontId="26" fillId="2" borderId="20" xfId="0" applyNumberFormat="1" applyFont="1" applyFill="1" applyBorder="1" applyAlignment="1" applyProtection="1">
      <alignment horizontal="center" vertical="center"/>
      <protection locked="0" hidden="1"/>
    </xf>
    <xf numFmtId="2" fontId="26" fillId="2" borderId="0" xfId="0" applyNumberFormat="1" applyFont="1" applyFill="1" applyBorder="1" applyAlignment="1" applyProtection="1">
      <alignment horizontal="center" vertical="center"/>
      <protection locked="0" hidden="1"/>
    </xf>
    <xf numFmtId="2" fontId="0" fillId="2" borderId="0" xfId="0" applyNumberFormat="1" applyFill="1" applyBorder="1" applyAlignment="1" applyProtection="1">
      <alignment horizontal="center" vertical="center"/>
      <protection locked="0" hidden="1"/>
    </xf>
    <xf numFmtId="2" fontId="26" fillId="2" borderId="3" xfId="0" applyNumberFormat="1" applyFont="1" applyFill="1" applyBorder="1" applyAlignment="1" applyProtection="1">
      <alignment horizontal="center" vertical="center"/>
      <protection locked="0" hidden="1"/>
    </xf>
    <xf numFmtId="0" fontId="3" fillId="2" borderId="14" xfId="0" applyFont="1" applyFill="1" applyBorder="1" applyAlignment="1" applyProtection="1">
      <alignment horizontal="left" vertical="center"/>
      <protection locked="0" hidden="1"/>
    </xf>
    <xf numFmtId="0" fontId="3" fillId="2" borderId="2" xfId="0" applyFont="1" applyFill="1" applyBorder="1" applyAlignment="1" applyProtection="1">
      <alignment horizontal="left" vertical="center"/>
      <protection locked="0" hidden="1"/>
    </xf>
    <xf numFmtId="0" fontId="5" fillId="2" borderId="2" xfId="0" applyFont="1" applyFill="1" applyBorder="1" applyAlignment="1" applyProtection="1">
      <alignment horizontal="left" vertical="center"/>
      <protection locked="0" hidden="1"/>
    </xf>
    <xf numFmtId="0" fontId="5" fillId="2" borderId="13" xfId="0" applyFont="1" applyFill="1" applyBorder="1" applyAlignment="1" applyProtection="1">
      <alignment horizontal="left" vertical="center"/>
      <protection locked="0" hidden="1"/>
    </xf>
    <xf numFmtId="2" fontId="0" fillId="2" borderId="14" xfId="0" applyNumberFormat="1" applyFill="1" applyBorder="1" applyAlignment="1" applyProtection="1">
      <alignment horizontal="center" vertical="center"/>
      <protection locked="0" hidden="1"/>
    </xf>
    <xf numFmtId="2" fontId="0" fillId="2" borderId="2" xfId="0" applyNumberFormat="1" applyFill="1" applyBorder="1" applyAlignment="1" applyProtection="1">
      <alignment horizontal="center" vertical="center"/>
      <protection locked="0" hidden="1"/>
    </xf>
    <xf numFmtId="2" fontId="18" fillId="2" borderId="2" xfId="0" applyNumberFormat="1" applyFont="1" applyFill="1" applyBorder="1" applyAlignment="1" applyProtection="1">
      <alignment horizontal="center" vertical="center"/>
      <protection locked="0" hidden="1"/>
    </xf>
    <xf numFmtId="2" fontId="0" fillId="2" borderId="2" xfId="0" applyNumberFormat="1" applyFill="1" applyBorder="1" applyProtection="1">
      <protection locked="0" hidden="1"/>
    </xf>
    <xf numFmtId="2" fontId="0" fillId="2" borderId="13" xfId="0" applyNumberFormat="1" applyFill="1" applyBorder="1" applyProtection="1">
      <protection locked="0" hidden="1"/>
    </xf>
    <xf numFmtId="0" fontId="3" fillId="2" borderId="0" xfId="0" applyFont="1" applyFill="1" applyBorder="1" applyAlignment="1" applyProtection="1">
      <alignment vertical="center"/>
      <protection hidden="1"/>
    </xf>
    <xf numFmtId="2" fontId="3" fillId="2" borderId="0" xfId="0" applyNumberFormat="1" applyFont="1" applyFill="1" applyBorder="1" applyAlignment="1" applyProtection="1">
      <alignment vertical="center"/>
      <protection hidden="1"/>
    </xf>
    <xf numFmtId="2" fontId="27" fillId="2" borderId="0" xfId="0" applyNumberFormat="1" applyFont="1" applyFill="1" applyAlignment="1" applyProtection="1">
      <alignment vertical="center"/>
      <protection hidden="1"/>
    </xf>
    <xf numFmtId="0" fontId="0" fillId="2" borderId="3" xfId="0" applyFill="1" applyBorder="1" applyProtection="1">
      <protection hidden="1"/>
    </xf>
    <xf numFmtId="2" fontId="28" fillId="2" borderId="19" xfId="0" applyNumberFormat="1" applyFont="1" applyFill="1" applyBorder="1" applyAlignment="1" applyProtection="1">
      <alignment horizontal="center" vertical="center"/>
      <protection hidden="1"/>
    </xf>
    <xf numFmtId="2" fontId="3" fillId="2" borderId="0" xfId="0" applyNumberFormat="1" applyFont="1" applyFill="1" applyAlignment="1" applyProtection="1">
      <alignment horizontal="right"/>
      <protection hidden="1"/>
    </xf>
    <xf numFmtId="0" fontId="3" fillId="2" borderId="22" xfId="0" applyFont="1" applyFill="1" applyBorder="1" applyProtection="1">
      <protection hidden="1"/>
    </xf>
    <xf numFmtId="0" fontId="0" fillId="2" borderId="23" xfId="0" applyFill="1" applyBorder="1" applyProtection="1">
      <protection hidden="1"/>
    </xf>
    <xf numFmtId="2" fontId="3" fillId="2" borderId="23" xfId="0" applyNumberFormat="1" applyFont="1" applyFill="1" applyBorder="1" applyAlignment="1" applyProtection="1">
      <alignment horizontal="center" vertical="center"/>
      <protection hidden="1"/>
    </xf>
    <xf numFmtId="2" fontId="29" fillId="2" borderId="19" xfId="0" applyNumberFormat="1" applyFont="1" applyFill="1" applyBorder="1" applyProtection="1">
      <protection hidden="1"/>
    </xf>
    <xf numFmtId="0" fontId="0" fillId="2" borderId="21" xfId="0" applyFill="1" applyBorder="1" applyProtection="1">
      <protection hidden="1"/>
    </xf>
    <xf numFmtId="0" fontId="3" fillId="2" borderId="22" xfId="0" applyFont="1" applyFill="1" applyBorder="1" applyAlignment="1" applyProtection="1">
      <alignment vertical="center"/>
      <protection hidden="1"/>
    </xf>
    <xf numFmtId="2" fontId="28" fillId="2" borderId="23" xfId="0" applyNumberFormat="1" applyFont="1" applyFill="1" applyBorder="1" applyAlignment="1" applyProtection="1">
      <alignment horizontal="center" vertical="center"/>
      <protection hidden="1"/>
    </xf>
    <xf numFmtId="0" fontId="19" fillId="2" borderId="0" xfId="0" applyFont="1" applyFill="1" applyBorder="1" applyAlignment="1" applyProtection="1">
      <alignment horizontal="center" vertical="center"/>
      <protection locked="0" hidden="1"/>
    </xf>
    <xf numFmtId="0" fontId="13" fillId="2" borderId="0" xfId="0" applyFont="1" applyFill="1" applyBorder="1" applyProtection="1">
      <protection hidden="1"/>
    </xf>
    <xf numFmtId="0" fontId="19" fillId="2" borderId="0" xfId="0" applyFont="1" applyFill="1" applyBorder="1" applyAlignment="1" applyProtection="1">
      <alignment horizontal="center" vertical="center"/>
      <protection hidden="1"/>
    </xf>
    <xf numFmtId="0" fontId="0" fillId="0" borderId="0" xfId="0" applyBorder="1"/>
    <xf numFmtId="0" fontId="0" fillId="2" borderId="0" xfId="0" applyFill="1" applyAlignment="1" applyProtection="1">
      <alignment vertical="top"/>
      <protection hidden="1"/>
    </xf>
    <xf numFmtId="0" fontId="3" fillId="2" borderId="0" xfId="0" applyFont="1" applyFill="1" applyProtection="1">
      <protection hidden="1"/>
    </xf>
    <xf numFmtId="2" fontId="3" fillId="2" borderId="0" xfId="0" applyNumberFormat="1" applyFont="1" applyFill="1" applyAlignment="1" applyProtection="1">
      <alignment vertical="center"/>
      <protection hidden="1"/>
    </xf>
    <xf numFmtId="0" fontId="3" fillId="2" borderId="0" xfId="1" applyNumberFormat="1" applyFont="1" applyFill="1" applyProtection="1">
      <protection hidden="1"/>
    </xf>
    <xf numFmtId="0" fontId="13" fillId="2" borderId="0" xfId="0" applyFont="1" applyFill="1" applyBorder="1" applyAlignment="1" applyProtection="1">
      <alignment horizontal="center" wrapText="1"/>
      <protection hidden="1"/>
    </xf>
    <xf numFmtId="0" fontId="16" fillId="2" borderId="0" xfId="0" applyFont="1" applyFill="1" applyBorder="1" applyAlignment="1" applyProtection="1">
      <alignment horizontal="center" vertical="center"/>
      <protection locked="0" hidden="1"/>
    </xf>
    <xf numFmtId="0" fontId="0" fillId="2" borderId="0" xfId="0" applyFill="1" applyAlignment="1" applyProtection="1">
      <alignment horizontal="center" vertical="center"/>
      <protection hidden="1"/>
    </xf>
    <xf numFmtId="0" fontId="0" fillId="2" borderId="0" xfId="0" applyFont="1" applyFill="1" applyAlignment="1" applyProtection="1">
      <alignment horizontal="left" vertical="center"/>
      <protection hidden="1"/>
    </xf>
    <xf numFmtId="0" fontId="30" fillId="2" borderId="0" xfId="0" applyFont="1" applyFill="1" applyBorder="1" applyAlignment="1" applyProtection="1">
      <alignment horizontal="center" vertical="center" wrapText="1"/>
      <protection hidden="1"/>
    </xf>
    <xf numFmtId="0" fontId="30" fillId="2" borderId="0" xfId="0" applyFont="1" applyFill="1" applyAlignment="1" applyProtection="1">
      <alignment vertical="center" wrapText="1"/>
      <protection hidden="1"/>
    </xf>
    <xf numFmtId="2" fontId="3" fillId="2" borderId="0" xfId="0" applyNumberFormat="1" applyFont="1" applyFill="1" applyProtection="1">
      <protection hidden="1"/>
    </xf>
    <xf numFmtId="1" fontId="3" fillId="2" borderId="0" xfId="0" applyNumberFormat="1" applyFont="1" applyFill="1" applyProtection="1">
      <protection hidden="1"/>
    </xf>
    <xf numFmtId="0" fontId="3" fillId="2" borderId="0" xfId="0" applyFont="1" applyFill="1" applyAlignment="1" applyProtection="1">
      <alignment horizontal="right" vertical="center"/>
      <protection hidden="1"/>
    </xf>
    <xf numFmtId="0" fontId="14" fillId="2" borderId="0" xfId="0" applyFont="1" applyFill="1" applyProtection="1">
      <protection hidden="1"/>
    </xf>
    <xf numFmtId="0" fontId="0" fillId="0" borderId="0" xfId="0" applyProtection="1">
      <protection hidden="1"/>
    </xf>
    <xf numFmtId="2" fontId="3" fillId="2" borderId="0" xfId="0" applyNumberFormat="1" applyFont="1" applyFill="1" applyBorder="1" applyProtection="1">
      <protection hidden="1"/>
    </xf>
    <xf numFmtId="0" fontId="28" fillId="2" borderId="0" xfId="0" applyFont="1" applyFill="1" applyBorder="1" applyProtection="1">
      <protection hidden="1"/>
    </xf>
    <xf numFmtId="0" fontId="15" fillId="2" borderId="24" xfId="0" applyFont="1" applyFill="1" applyBorder="1" applyAlignment="1" applyProtection="1">
      <alignment horizontal="center" vertical="center"/>
      <protection hidden="1"/>
    </xf>
    <xf numFmtId="0" fontId="15" fillId="2" borderId="25" xfId="0" applyFont="1" applyFill="1" applyBorder="1" applyAlignment="1" applyProtection="1">
      <alignment horizontal="center" vertical="center"/>
      <protection hidden="1"/>
    </xf>
    <xf numFmtId="2" fontId="15" fillId="2" borderId="25" xfId="0" applyNumberFormat="1" applyFont="1" applyFill="1" applyBorder="1" applyProtection="1">
      <protection hidden="1"/>
    </xf>
    <xf numFmtId="0" fontId="6" fillId="2" borderId="25" xfId="0" applyFont="1" applyFill="1" applyBorder="1" applyProtection="1">
      <protection hidden="1"/>
    </xf>
    <xf numFmtId="0" fontId="3" fillId="2" borderId="25" xfId="0" applyFont="1" applyFill="1" applyBorder="1" applyAlignment="1" applyProtection="1">
      <alignment vertical="center"/>
      <protection hidden="1"/>
    </xf>
    <xf numFmtId="0" fontId="3" fillId="2" borderId="26" xfId="0" applyFont="1" applyFill="1" applyBorder="1" applyAlignment="1" applyProtection="1">
      <alignment vertical="center"/>
      <protection hidden="1"/>
    </xf>
    <xf numFmtId="0" fontId="0" fillId="2" borderId="0" xfId="0" applyFill="1"/>
    <xf numFmtId="0" fontId="19" fillId="2" borderId="1" xfId="0" applyFont="1" applyFill="1" applyBorder="1" applyAlignment="1" applyProtection="1">
      <alignment horizontal="center" vertical="center"/>
      <protection locked="0" hidden="1"/>
    </xf>
    <xf numFmtId="0" fontId="13" fillId="2" borderId="0" xfId="0" applyFont="1" applyFill="1" applyProtection="1">
      <protection hidden="1"/>
    </xf>
    <xf numFmtId="0" fontId="19" fillId="2" borderId="1" xfId="0" applyFont="1" applyFill="1" applyBorder="1" applyAlignment="1" applyProtection="1">
      <alignment horizontal="center" vertical="center"/>
      <protection hidden="1"/>
    </xf>
    <xf numFmtId="0" fontId="13" fillId="2" borderId="0" xfId="0" applyFont="1" applyFill="1" applyAlignment="1" applyProtection="1">
      <alignment horizontal="center" wrapText="1"/>
      <protection hidden="1"/>
    </xf>
    <xf numFmtId="0" fontId="16" fillId="2" borderId="1" xfId="0" applyFont="1" applyFill="1" applyBorder="1" applyAlignment="1" applyProtection="1">
      <alignment horizontal="center" vertical="center"/>
      <protection locked="0" hidden="1"/>
    </xf>
    <xf numFmtId="0" fontId="30" fillId="2" borderId="0" xfId="0" applyFont="1" applyFill="1" applyAlignment="1" applyProtection="1">
      <alignment horizontal="center" vertical="center" wrapText="1"/>
      <protection hidden="1"/>
    </xf>
    <xf numFmtId="164" fontId="14" fillId="2" borderId="5" xfId="0" applyNumberFormat="1" applyFont="1" applyFill="1" applyBorder="1" applyAlignment="1" applyProtection="1">
      <alignment horizontal="center" vertical="center"/>
      <protection hidden="1"/>
    </xf>
    <xf numFmtId="164" fontId="14" fillId="2" borderId="3" xfId="0" applyNumberFormat="1" applyFont="1" applyFill="1" applyBorder="1" applyAlignment="1" applyProtection="1">
      <alignment horizontal="center" vertical="center"/>
      <protection hidden="1"/>
    </xf>
  </cellXfs>
  <cellStyles count="2">
    <cellStyle name="Monétaire" xfId="1" builtinId="4"/>
    <cellStyle name="Normal" xfId="0" builtinId="0"/>
  </cellStyles>
  <dxfs count="22">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b/>
        <i/>
        <color rgb="FFFFFF00"/>
      </font>
      <fill>
        <patternFill>
          <bgColor theme="3" tint="0.59996337778862885"/>
        </patternFill>
      </fill>
    </dxf>
    <dxf>
      <font>
        <color theme="0"/>
      </font>
      <fill>
        <patternFill>
          <bgColor theme="3" tint="0.59996337778862885"/>
        </patternFill>
      </fill>
    </dxf>
    <dxf>
      <font>
        <color rgb="FF9C0006"/>
      </font>
      <fill>
        <patternFill>
          <bgColor rgb="FFFFC7CE"/>
        </patternFill>
      </fill>
    </dxf>
    <dxf>
      <font>
        <color theme="0"/>
      </font>
      <fill>
        <patternFill>
          <bgColor theme="0" tint="-0.499984740745262"/>
        </patternFill>
      </fill>
    </dxf>
    <dxf>
      <font>
        <color rgb="FFFFC000"/>
      </font>
      <fill>
        <patternFill>
          <bgColor theme="8"/>
        </patternFill>
      </fill>
    </dxf>
    <dxf>
      <font>
        <color theme="0"/>
      </font>
      <fill>
        <patternFill>
          <bgColor theme="4"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3"/>
      </font>
      <fill>
        <patternFill>
          <bgColor theme="4" tint="0.39994506668294322"/>
        </patternFill>
      </fill>
    </dxf>
    <dxf>
      <font>
        <color theme="0"/>
      </font>
      <fill>
        <patternFill>
          <bgColor theme="4" tint="0.39994506668294322"/>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3:AD157"/>
  <sheetViews>
    <sheetView showGridLines="0" showZeros="0" tabSelected="1" zoomScale="85" zoomScaleNormal="85" workbookViewId="0">
      <selection activeCell="E50" sqref="E50"/>
    </sheetView>
  </sheetViews>
  <sheetFormatPr baseColWidth="10" defaultRowHeight="15" x14ac:dyDescent="0.25"/>
  <cols>
    <col min="1" max="1" width="1.140625" customWidth="1"/>
    <col min="3" max="3" width="7.85546875" customWidth="1"/>
    <col min="4" max="4" width="7.7109375" customWidth="1"/>
    <col min="5" max="5" width="7.85546875" customWidth="1"/>
    <col min="6" max="6" width="7.7109375" customWidth="1"/>
    <col min="7" max="7" width="7.85546875" customWidth="1"/>
    <col min="8" max="8" width="7.5703125" customWidth="1"/>
    <col min="9" max="9" width="7.85546875" customWidth="1"/>
    <col min="10" max="10" width="7.7109375" customWidth="1"/>
    <col min="11" max="11" width="7.85546875" customWidth="1"/>
    <col min="12" max="12" width="8.5703125" customWidth="1"/>
    <col min="13" max="13" width="7.85546875" customWidth="1"/>
    <col min="14" max="14" width="7.7109375" customWidth="1"/>
    <col min="15" max="15" width="7.85546875" customWidth="1"/>
    <col min="16" max="16" width="7.7109375" customWidth="1"/>
    <col min="17" max="17" width="1.28515625" customWidth="1"/>
    <col min="18" max="28" width="7.28515625" customWidth="1"/>
    <col min="29" max="29" width="7.42578125" customWidth="1"/>
    <col min="30" max="30" width="3.7109375" customWidth="1"/>
    <col min="31" max="31" width="6.7109375" customWidth="1"/>
  </cols>
  <sheetData>
    <row r="3" spans="1:29" ht="17.25" customHeight="1" x14ac:dyDescent="0.25">
      <c r="A3" s="1"/>
      <c r="B3" s="1"/>
      <c r="C3" s="2" t="s">
        <v>0</v>
      </c>
      <c r="D3" s="2"/>
      <c r="E3" s="2"/>
      <c r="F3" s="2"/>
      <c r="G3" s="2"/>
      <c r="H3" s="2"/>
      <c r="I3" s="1"/>
      <c r="J3" s="1"/>
      <c r="K3" s="1"/>
      <c r="L3" s="1"/>
      <c r="M3" s="1"/>
      <c r="N3" s="1"/>
      <c r="O3" s="1"/>
      <c r="P3" s="1"/>
      <c r="Q3" s="1"/>
      <c r="R3" s="1"/>
      <c r="S3" s="1"/>
      <c r="T3" s="1"/>
      <c r="U3" s="1"/>
      <c r="V3" s="1"/>
      <c r="W3" s="1"/>
      <c r="X3" s="1"/>
      <c r="Y3" s="1"/>
      <c r="Z3" s="1"/>
      <c r="AA3" s="1"/>
      <c r="AB3" s="1"/>
      <c r="AC3" s="1"/>
    </row>
    <row r="4" spans="1:29" ht="18.75" x14ac:dyDescent="0.25">
      <c r="A4" s="1"/>
      <c r="B4" s="1"/>
      <c r="C4" s="3"/>
      <c r="D4" s="3"/>
      <c r="E4" s="3"/>
      <c r="F4" s="3"/>
      <c r="I4" s="1" t="s">
        <v>1</v>
      </c>
      <c r="J4" s="1"/>
      <c r="K4" s="1"/>
      <c r="L4" s="1"/>
      <c r="M4" s="1"/>
      <c r="N4" s="4"/>
      <c r="O4" s="5"/>
      <c r="P4" s="5"/>
      <c r="Q4" s="1"/>
      <c r="R4" s="1"/>
      <c r="S4" s="1"/>
      <c r="T4" s="1"/>
      <c r="U4" s="1"/>
      <c r="V4" s="1"/>
      <c r="W4" s="1"/>
      <c r="X4" s="1"/>
      <c r="Y4" s="1"/>
      <c r="Z4" s="1"/>
      <c r="AA4" s="1"/>
      <c r="AB4" s="1"/>
      <c r="AC4" s="1"/>
    </row>
    <row r="5" spans="1:29" x14ac:dyDescent="0.25">
      <c r="A5" s="1"/>
      <c r="B5" s="1"/>
      <c r="C5" s="1" t="s">
        <v>2</v>
      </c>
      <c r="D5" s="6"/>
      <c r="E5" s="6"/>
      <c r="F5" s="7"/>
      <c r="G5" s="7"/>
      <c r="H5" s="7"/>
      <c r="I5" s="8" t="s">
        <v>3</v>
      </c>
      <c r="J5" s="9"/>
      <c r="K5" s="9"/>
      <c r="L5" s="9"/>
      <c r="M5" s="9"/>
      <c r="N5" s="9"/>
      <c r="O5" s="10"/>
      <c r="P5" s="11"/>
      <c r="Q5" s="1"/>
      <c r="R5" s="1" t="s">
        <v>1</v>
      </c>
      <c r="S5" s="1"/>
      <c r="T5" s="1"/>
      <c r="U5" s="1"/>
      <c r="V5" s="1"/>
      <c r="W5" s="4"/>
      <c r="X5" s="5"/>
      <c r="Y5" s="5"/>
      <c r="Z5" s="12"/>
      <c r="AA5" s="1"/>
      <c r="AB5" s="1"/>
      <c r="AC5" s="1"/>
    </row>
    <row r="6" spans="1:29" x14ac:dyDescent="0.25">
      <c r="A6" s="1"/>
      <c r="B6" s="1"/>
      <c r="C6" s="1" t="s">
        <v>4</v>
      </c>
      <c r="D6" s="13"/>
      <c r="E6" s="13"/>
      <c r="F6" s="7"/>
      <c r="G6" s="7"/>
      <c r="H6" s="7"/>
      <c r="I6" s="14" t="s">
        <v>5</v>
      </c>
      <c r="J6" s="15"/>
      <c r="K6" s="15"/>
      <c r="L6" s="15"/>
      <c r="M6" s="15"/>
      <c r="N6" s="9"/>
      <c r="O6" s="16"/>
      <c r="P6" s="9"/>
      <c r="Q6" s="1"/>
      <c r="R6" s="1"/>
      <c r="S6" s="1"/>
      <c r="T6" s="1"/>
      <c r="U6" s="1"/>
      <c r="V6" s="1"/>
      <c r="W6" s="1"/>
      <c r="X6" s="1"/>
      <c r="Y6" s="1"/>
      <c r="Z6" s="1"/>
      <c r="AA6" s="1"/>
      <c r="AB6" s="1"/>
      <c r="AC6" s="1"/>
    </row>
    <row r="7" spans="1:29" ht="15.75" thickBot="1" x14ac:dyDescent="0.3">
      <c r="A7" s="1"/>
      <c r="B7" s="1"/>
      <c r="C7" s="17" t="s">
        <v>6</v>
      </c>
      <c r="D7" s="18"/>
      <c r="E7" s="18"/>
      <c r="F7" s="19"/>
      <c r="G7" s="19"/>
      <c r="H7" s="19"/>
      <c r="I7" s="20" t="s">
        <v>7</v>
      </c>
      <c r="J7" s="15"/>
      <c r="K7" s="15"/>
      <c r="L7" s="15"/>
      <c r="M7" s="15"/>
      <c r="N7" s="9"/>
      <c r="O7" s="21"/>
      <c r="P7" s="9"/>
      <c r="Q7" s="1"/>
      <c r="R7" s="1"/>
      <c r="S7" s="1"/>
      <c r="T7" s="1"/>
      <c r="U7" s="1"/>
      <c r="V7" s="1"/>
      <c r="W7" s="1"/>
      <c r="X7" s="1"/>
      <c r="Y7" s="1"/>
      <c r="Z7" s="1"/>
      <c r="AA7" s="1"/>
      <c r="AB7" s="1"/>
      <c r="AC7" s="1"/>
    </row>
    <row r="8" spans="1:29" ht="15.75" thickBot="1" x14ac:dyDescent="0.3">
      <c r="A8" s="1"/>
      <c r="B8" s="22"/>
      <c r="C8" s="23" t="s">
        <v>8</v>
      </c>
      <c r="D8" s="24"/>
      <c r="E8" s="23" t="s">
        <v>9</v>
      </c>
      <c r="F8" s="24"/>
      <c r="G8" s="25" t="s">
        <v>10</v>
      </c>
      <c r="H8" s="24"/>
      <c r="I8" s="23" t="s">
        <v>11</v>
      </c>
      <c r="J8" s="24"/>
      <c r="K8" s="25" t="s">
        <v>12</v>
      </c>
      <c r="L8" s="24"/>
      <c r="M8" s="23" t="s">
        <v>13</v>
      </c>
      <c r="N8" s="24"/>
      <c r="O8" s="23" t="s">
        <v>14</v>
      </c>
      <c r="P8" s="24"/>
      <c r="Q8" s="1"/>
      <c r="R8" s="26" t="s">
        <v>15</v>
      </c>
      <c r="S8" s="27" t="str">
        <f>IF(AND(O6="X",O5=""),"Coef. Vac",(IF(AND(O6="X",O5="X"),"Coef. 75 Nuit",(IF(AND(O6="",O5="X"),"Coef. 75 Nuit","Coef. 90/75")))))</f>
        <v>Coef. 90/75</v>
      </c>
      <c r="T8" s="28" t="s">
        <v>16</v>
      </c>
      <c r="U8" s="27" t="s">
        <v>17</v>
      </c>
      <c r="V8" s="29" t="s">
        <v>18</v>
      </c>
      <c r="W8" s="30"/>
      <c r="X8" s="31" t="s">
        <v>17</v>
      </c>
      <c r="Y8" s="30"/>
      <c r="Z8" s="32" t="s">
        <v>19</v>
      </c>
      <c r="AA8" s="32" t="s">
        <v>20</v>
      </c>
      <c r="AB8" s="26" t="s">
        <v>21</v>
      </c>
      <c r="AC8" s="26" t="s">
        <v>22</v>
      </c>
    </row>
    <row r="9" spans="1:29" ht="15.75" thickBot="1" x14ac:dyDescent="0.3">
      <c r="A9" s="1"/>
      <c r="B9" s="33"/>
      <c r="C9" s="34"/>
      <c r="D9" s="35"/>
      <c r="E9" s="34"/>
      <c r="F9" s="35"/>
      <c r="G9" s="36"/>
      <c r="H9" s="35"/>
      <c r="I9" s="34"/>
      <c r="J9" s="35"/>
      <c r="K9" s="36"/>
      <c r="L9" s="35"/>
      <c r="M9" s="34"/>
      <c r="N9" s="35"/>
      <c r="O9" s="34"/>
      <c r="P9" s="35"/>
      <c r="Q9" s="1"/>
      <c r="R9" s="37"/>
      <c r="S9" s="38"/>
      <c r="T9" s="39"/>
      <c r="U9" s="38"/>
      <c r="V9" s="40">
        <v>0.75</v>
      </c>
      <c r="W9" s="41">
        <v>1</v>
      </c>
      <c r="X9" s="42">
        <v>0.25</v>
      </c>
      <c r="Y9" s="40">
        <v>0.5</v>
      </c>
      <c r="Z9" s="43"/>
      <c r="AA9" s="43"/>
      <c r="AB9" s="37"/>
      <c r="AC9" s="37"/>
    </row>
    <row r="10" spans="1:29" ht="15" customHeight="1" x14ac:dyDescent="0.25">
      <c r="A10" s="1"/>
      <c r="B10" s="44" t="s">
        <v>23</v>
      </c>
      <c r="C10" s="45"/>
      <c r="D10" s="183"/>
      <c r="E10" s="45"/>
      <c r="F10" s="46">
        <v>9</v>
      </c>
      <c r="G10" s="45"/>
      <c r="H10" s="47">
        <v>0.33333333333333331</v>
      </c>
      <c r="I10" s="45"/>
      <c r="J10" s="47"/>
      <c r="K10" s="45"/>
      <c r="L10" s="47"/>
      <c r="M10" s="45"/>
      <c r="N10" s="47"/>
      <c r="O10" s="48"/>
      <c r="P10" s="47"/>
      <c r="Q10" s="1"/>
      <c r="R10" s="49">
        <f>SUM(D12,F12,H12,J12,L12,N12,P12)</f>
        <v>10.458333333333334</v>
      </c>
      <c r="S10" s="49">
        <f>SUM((IF(OR(C11="CP",C11="fer"),7,IF((AND(D12&gt;=10,D10&gt;=18)),D12*0.75,D12*0.9))),(IF(OR(E11="CP",E11="fer"),7,IF((AND(F12&gt;=10,F10&gt;=18)),F12*0.75,F12*0.9))),(IF(OR(G11="CP",G11="fer"),7,IF((AND(H12&gt;=10,H10&gt;=18)),H12*0.75,H12*0.9))),(IF(OR(I11="CP",I11="fer"),7,IF((AND(J12&gt;=10,J10&gt;=18)),J12*0.75,J12*0.9))),(IF(OR(K11="CP",K11="fer"),7,IF((AND(L12&gt;=10,L10&gt;=18)),L12*0.75,L12*0.9))),(IF(OR(M11="CP",M11="fer"),0,IF((AND(N12&gt;=10,N10&gt;=6,M11="PREV")),N12*0.75,N12*0.9))),(IF(OR(O11="CP",O11="fer"),0,IF((AND(P12&gt;=10,P10&gt;=6)),P12*0.75,P12*0.9))))</f>
        <v>9.4124999999999996</v>
      </c>
      <c r="T10" s="49">
        <f>S10</f>
        <v>9.4124999999999996</v>
      </c>
      <c r="U10" s="49">
        <f>IF((T10-T12)&gt;0,T10-T12,0)</f>
        <v>0</v>
      </c>
      <c r="V10" s="49">
        <f>IF(D12&gt;12,IF(D12&lt;13,D12-12,1),0)+IF(F12&gt;12,IF(F12&lt;13,F12-12,1),0)+IF(H12&gt;12,IF(H12&lt;13,H12-12,1),0)+IF(J12&gt;12,IF(J12&lt;13,J12-12,1),0)+IF(L12&gt;12,IF(L12&lt;13,L12-12,1),0)+IF(N12&gt;12,IF(N12&lt;13,N12-12,1),0)+IF(P12&gt;12,IF(P12&lt;13,P12-12,1),0)</f>
        <v>0</v>
      </c>
      <c r="W10" s="50">
        <f>IF(D12&gt;13,D12-13,0)+IF(F12&gt;13,F12-13,0)+IF(L12&gt;13,L12-13,0)+IF(H12&gt;13,H12-13,0)+IF(J12&gt;13,J12-13,0)+IF(N12&gt;13,N12-13,0)+IF(P12&gt;13,P12-13,0)</f>
        <v>0</v>
      </c>
      <c r="X10" s="49">
        <f>IF(U10&lt;=((S12/7)*1.6),U10,((S12/7)*1.6))</f>
        <v>0</v>
      </c>
      <c r="Y10" s="50">
        <f>U10-X10</f>
        <v>0</v>
      </c>
      <c r="Z10" s="49">
        <f>SUM((IF(OR(AND(C11="fer",D10&gt;0,D11&gt;0)),1,IF((AND(D12&gt;=10,D10&gt;=18)),1,0))),(IF(OR(AND(E11="fer",F10&gt;0,F11&gt;0)),1,IF((AND(F12&gt;=10,F10&gt;=18)),1,0))),(IF(OR(AND(G11="fer",H10&gt;0,H11&gt;0)),1,IF((AND(H12&gt;=10,H10&gt;=18)),1,0))),(IF(OR(AND(I11="fer",J10&gt;0,J11&gt;0)),1,IF((AND(J12&gt;=10,J10&gt;=18)),1,0))),(IF(OR(AND(K11="fer",L10&gt;0,L11&gt;0)),1,IF((AND(L12&gt;=10,L10&gt;=18)),1,0))),(IF(OR(AND(M11="fer",N10&gt;0,N11&gt;0)),1,IF((AND(N12&gt;=10,N10&gt;=6,M11="PREV")),1,0))),(IF(OR(AND(O11="fer",P10&gt;0,P11&gt;0)),1,IF((AND(P12&gt;=10,P10&gt;=6)),1,0))))</f>
        <v>0</v>
      </c>
      <c r="AA10" s="49">
        <f>COUNTIF(C11:O11,"CP")</f>
        <v>0</v>
      </c>
      <c r="AB10" s="49">
        <f>COUNTIF(C11:O11,"REP")</f>
        <v>0</v>
      </c>
      <c r="AC10" s="49">
        <f>COUNTIF(C11:O11,"ABS")+COUNTIF(C11:O11,"MAL")</f>
        <v>0</v>
      </c>
    </row>
    <row r="11" spans="1:29" ht="15.75" customHeight="1" thickBot="1" x14ac:dyDescent="0.3">
      <c r="A11" s="1"/>
      <c r="B11" s="51" t="s">
        <v>24</v>
      </c>
      <c r="C11" s="52"/>
      <c r="D11" s="184"/>
      <c r="E11" s="52"/>
      <c r="F11" s="53">
        <v>19</v>
      </c>
      <c r="G11" s="54"/>
      <c r="H11" s="55">
        <v>0.79166666666666663</v>
      </c>
      <c r="I11" s="54"/>
      <c r="J11" s="55"/>
      <c r="K11" s="54"/>
      <c r="L11" s="55"/>
      <c r="M11" s="54"/>
      <c r="N11" s="55"/>
      <c r="O11" s="54"/>
      <c r="P11" s="55"/>
      <c r="Q11" s="1"/>
      <c r="R11" s="56"/>
      <c r="S11" s="56"/>
      <c r="T11" s="56"/>
      <c r="U11" s="56"/>
      <c r="V11" s="56"/>
      <c r="W11" s="57"/>
      <c r="X11" s="56"/>
      <c r="Y11" s="57"/>
      <c r="Z11" s="56"/>
      <c r="AA11" s="56"/>
      <c r="AB11" s="56"/>
      <c r="AC11" s="56"/>
    </row>
    <row r="12" spans="1:29" ht="16.5" thickBot="1" x14ac:dyDescent="0.3">
      <c r="A12" s="1"/>
      <c r="B12" s="58" t="s">
        <v>25</v>
      </c>
      <c r="C12" s="59"/>
      <c r="D12" s="60">
        <f>IF(AND(OR(C11="FER",C11="CP"),D10="",D11=""),7,IF(D11-D10-C12&lt;0,24-D10+D11-C12,IF(OR(D11-D10-C12,24-D11+D10-C12)=24,24-24,D11-D10-C12)))</f>
        <v>0</v>
      </c>
      <c r="E12" s="61"/>
      <c r="F12" s="60">
        <f>IF(AND(OR(E11="FER",E11="CP"),F10="",F11=""),7,IF(F11-F10-E12&lt;0,24-F10+F11-E12,IF(OR(F11-F10-E12,24-F11+F10-E12)=24,24-24,F11-F10-E12)))</f>
        <v>10</v>
      </c>
      <c r="G12" s="61"/>
      <c r="H12" s="60">
        <f>IF(AND(OR(G11="FER",G11="CP"),H10="",H11=""),7,IF(H11-H10-G12&lt;0,24-H10+H11-G12,IF(OR(H11-H10-G12,24-H11+H10-G12)=24,24-24,H11-H10-G12)))</f>
        <v>0.45833333333333331</v>
      </c>
      <c r="I12" s="62"/>
      <c r="J12" s="60">
        <f>IF(AND(OR(I11="FER",I11="CP"),J10="",J11=""),7,IF(J11-J10-I12&lt;0,24-J10+J11-I12,IF(OR(J11-J10-I12,24-J11+J10-I12)=24,24-24,J11-J10-I12)))</f>
        <v>0</v>
      </c>
      <c r="K12" s="62"/>
      <c r="L12" s="60">
        <f>IF(AND(OR(K11="FER",K11="CP"),L10="",L11=""),7,IF(L11-L10-K12&lt;0,24-L10+L11-K12,IF(OR(L11-L10-K12,24-L11+L10-K12)=24,24-24,L11-L10-K12)))</f>
        <v>0</v>
      </c>
      <c r="M12" s="63"/>
      <c r="N12" s="60">
        <f>IF(M11="CP",0,IF(N11-N10-M12&lt;0,24-N10+N11-M12,IF(OR(N11-N10-M12,24-N11+N10-M12)=24,24-24,N11-N10-M12)))</f>
        <v>0</v>
      </c>
      <c r="O12" s="63"/>
      <c r="P12" s="60">
        <f>IF(O11="CP",0,IF(P11-P10-O12&lt;0,24-P10+P11-O12,IF(OR(P11-P10-O12,24-P11+P10-O12)=24,24-24,P11-P10-O12)))</f>
        <v>0</v>
      </c>
      <c r="Q12" s="1"/>
      <c r="R12" s="64">
        <f>IF((AND(P10&gt;0,P11&gt;0)),1,0)</f>
        <v>0</v>
      </c>
      <c r="S12" s="65">
        <f>IF(O6="X",SUM(IF(((COUNTIF(F12,"&lt;&gt;0")+COUNTIF(H12,"&lt;&gt;0")+COUNTIF(J12,"&lt;&gt;0")+COUNTIF(L12,"&lt;&gt;0")+COUNTIF(N12,"&lt;&gt;0"))+COUNTIF(P12,"&lt;&gt;0"))*7&gt;=35,35,((COUNTIF(D12,"&lt;&gt;0")+COUNTIF(F12,"&lt;&gt;0")+COUNTIF(H12,"&lt;&gt;0")+COUNTIF(J12,"&lt;&gt;0")+COUNTIF(L12,"&lt;&gt;0")+COUNTIF(N12,"&lt;&gt;0")+COUNTIF(P12,"&lt;&gt;0"))*7))),35)</f>
        <v>35</v>
      </c>
      <c r="T12" s="66">
        <f>S12</f>
        <v>35</v>
      </c>
      <c r="U12" s="67"/>
      <c r="V12" s="68"/>
      <c r="W12" s="69"/>
      <c r="X12" s="68"/>
      <c r="Y12" s="69"/>
      <c r="Z12" s="70"/>
      <c r="AA12" s="70"/>
      <c r="AB12" s="70"/>
      <c r="AC12" s="68"/>
    </row>
    <row r="13" spans="1:29" ht="15" customHeight="1" x14ac:dyDescent="0.25">
      <c r="A13" s="1"/>
      <c r="B13" s="44" t="s">
        <v>23</v>
      </c>
      <c r="C13" s="45"/>
      <c r="D13" s="47"/>
      <c r="E13" s="45"/>
      <c r="F13" s="71">
        <v>18.5</v>
      </c>
      <c r="G13" s="45"/>
      <c r="H13" s="47">
        <v>0.77083333333333337</v>
      </c>
      <c r="I13" s="45"/>
      <c r="J13" s="47"/>
      <c r="K13" s="45"/>
      <c r="L13" s="47"/>
      <c r="M13" s="45"/>
      <c r="N13" s="47"/>
      <c r="O13" s="48"/>
      <c r="P13" s="47"/>
      <c r="Q13" s="1"/>
      <c r="R13" s="49">
        <f>SUM(D15,F15,H15,J15,L15,N15,P15)</f>
        <v>34.458333333333336</v>
      </c>
      <c r="S13" s="49">
        <f>SUM((IF(OR(C14="CP",C14="fer"),7,IF((AND(D15&gt;=10,D13&gt;=18)),D15*0.75,D15*0.9))),(IF(OR(E14="CP",E14="fer"),7,IF((AND(F15&gt;=10,F13&gt;=18)),F15*0.75,F15*0.9))),(IF(OR(G14="CP",G14="fer"),7,IF((AND(H15&gt;=10,H13&gt;=18)),H15*0.75,H15*0.9))),(IF(OR(I14="CP",I14="fer"),7,IF((AND(J15&gt;=10,J13&gt;=18)),J15*0.75,J15*0.9))),(IF(OR(K14="CP",K14="fer"),7,IF((AND(L15&gt;=10,L13&gt;=18)),L15*0.75,L15*0.9))),(IF(OR(M14="CP",M14="fer"),0,IF((AND(N15&gt;=10,N13&gt;=6,M14="PREV")),N15*0.75,N15*0.9))),(IF(OR(O14="CP",O14="fer"),0,IF((AND(P15&gt;=10,P13&gt;=6)),P15*0.75,P15*0.9))))</f>
        <v>29.362500000000004</v>
      </c>
      <c r="T13" s="56">
        <f>S13</f>
        <v>29.362500000000004</v>
      </c>
      <c r="U13" s="49">
        <f>IF((T13-T15)&gt;0,T13-T15,0)</f>
        <v>0</v>
      </c>
      <c r="V13" s="49">
        <f>IF(D15&gt;12,IF(D15&lt;13,D15-12,1),0)+IF(F15&gt;12,IF(F15&lt;13,F15-12,1),0)+IF(H15&gt;12,IF(H15&lt;13,H15-12,1),0)+IF(J15&gt;12,IF(J15&lt;13,J15-12,1),0)+IF(L15&gt;12,IF(L15&lt;13,L15-12,1),0)+IF(N15&gt;12,IF(N15&lt;13,N15-12,1),0)+IF(P15&gt;12,IF(P15&lt;13,P15-12,1),0)</f>
        <v>1</v>
      </c>
      <c r="W13" s="50">
        <f>IF(D15&gt;13,D15-13,0)+IF(F15&gt;13,F15-13,0)+IF(L15&gt;13,L15-13,0)+IF(H15&gt;13,H15-13,0)+IF(J15&gt;13,J15-13,0)+IF(N15&gt;13,N15-13,0)+IF(P15&gt;13,P15-13,0)</f>
        <v>10.458333333333336</v>
      </c>
      <c r="X13" s="49">
        <f>IF(U13&lt;=((S15/7)*1.6),U13,((S15/7)*1.6))</f>
        <v>0</v>
      </c>
      <c r="Y13" s="50">
        <f>U13-X13</f>
        <v>0</v>
      </c>
      <c r="Z13" s="49">
        <f>SUM((IF(OR(AND(C14="fer",D13&gt;0,D14&gt;0)),1,IF((AND(D15&gt;=10,D13&gt;=18)),1,0))),(IF(OR(AND(E14="fer",F13&gt;0,F14&gt;0)),1,IF((AND(F15&gt;=10,F13&gt;=18)),1,0))),(IF(OR(AND(G14="fer",H13&gt;0,H14&gt;0)),1,IF((AND(H15&gt;=10,H13&gt;=18)),1,0))),(IF(OR(AND(I14="fer",J13&gt;0,J14&gt;0)),1,IF((AND(J15&gt;=10,J13&gt;=18)),1,0))),(IF(OR(AND(K14="fer",L13&gt;0,L14&gt;0)),1,IF((AND(L15&gt;=10,L13&gt;=18)),1,0))),(IF(OR(AND(M14="fer",N13&gt;0,N14&gt;0)),1,IF((AND(N15&gt;=10,N13&gt;=6,M14="PREV")),1,0))),(IF(OR(AND(O14="fer",P13&gt;0,P14&gt;0)),1,IF((AND(P15&gt;=10,P13&gt;=6)),1,0))))</f>
        <v>1</v>
      </c>
      <c r="AA13" s="49">
        <f>COUNTIF(C14:O14,"CP")</f>
        <v>0</v>
      </c>
      <c r="AB13" s="49">
        <f>COUNTIF(C14:O14,"REP")</f>
        <v>0</v>
      </c>
      <c r="AC13" s="49">
        <f>COUNTIF(C14:O14,"ABS")+COUNTIF(C14:O14,"MAL")</f>
        <v>0</v>
      </c>
    </row>
    <row r="14" spans="1:29" ht="15" customHeight="1" thickBot="1" x14ac:dyDescent="0.3">
      <c r="A14" s="1"/>
      <c r="B14" s="51" t="s">
        <v>24</v>
      </c>
      <c r="C14" s="54"/>
      <c r="D14" s="55"/>
      <c r="E14" s="54"/>
      <c r="F14" s="72">
        <v>5.5</v>
      </c>
      <c r="G14" s="54"/>
      <c r="H14" s="55">
        <v>0.22916666666666666</v>
      </c>
      <c r="I14" s="54"/>
      <c r="J14" s="55"/>
      <c r="K14" s="54"/>
      <c r="L14" s="55"/>
      <c r="M14" s="54"/>
      <c r="N14" s="55"/>
      <c r="O14" s="54"/>
      <c r="P14" s="55"/>
      <c r="Q14" s="1"/>
      <c r="R14" s="56"/>
      <c r="S14" s="56"/>
      <c r="T14" s="56"/>
      <c r="U14" s="56"/>
      <c r="V14" s="56"/>
      <c r="W14" s="57"/>
      <c r="X14" s="56"/>
      <c r="Y14" s="57"/>
      <c r="Z14" s="56"/>
      <c r="AA14" s="56"/>
      <c r="AB14" s="56"/>
      <c r="AC14" s="56"/>
    </row>
    <row r="15" spans="1:29" ht="15.75" customHeight="1" thickBot="1" x14ac:dyDescent="0.3">
      <c r="A15" s="1"/>
      <c r="B15" s="58" t="s">
        <v>25</v>
      </c>
      <c r="C15" s="61"/>
      <c r="D15" s="60">
        <f>IF(AND(OR(C14="FER",C14="CP"),D13="",D14=""),7,IF(D14-D13-C15&lt;0,24-D13+D14-C15,IF(OR(D14-D13-C15,24-D14+D13-C15)=24,24-24,D14-D13-C15)))</f>
        <v>0</v>
      </c>
      <c r="E15" s="61"/>
      <c r="F15" s="60">
        <f>IF(AND(OR(E14="FER",E14="CP"),F13="",F14=""),7,IF(F14-F13-E15&lt;0,24-F13+F14-E15,IF(OR(F14-F13-E15,24-F14+F13-E15)=24,24-24,F14-F13-E15)))</f>
        <v>11</v>
      </c>
      <c r="G15" s="61"/>
      <c r="H15" s="60">
        <f>IF(AND(OR(G14="FER",G14="CP"),H13="",H14=""),7,IF(H14-H13-G15&lt;0,24-H13+H14-G15,IF(OR(H14-H13-G15,24-H14+H13-G15)=24,24-24,H14-H13-G15)))</f>
        <v>23.458333333333336</v>
      </c>
      <c r="I15" s="61"/>
      <c r="J15" s="60">
        <f>IF(AND(OR(I14="FER",I14="CP"),J13="",J14=""),7,IF(J14-J13-I15&lt;0,24-J13+J14-I15,IF(OR(J14-J13-I15,24-J14+J13-I15)=24,24-24,J14-J13-I15)))</f>
        <v>0</v>
      </c>
      <c r="K15" s="61"/>
      <c r="L15" s="60">
        <f>IF(AND(OR(K14="FER",K14="CP"),L13="",L14=""),7,IF(L14-L13-K15&lt;0,24-L13+L14-K15,IF(OR(L14-L13-K15,24-L14+L13-K15)=24,24-24,L14-L13-K15)))</f>
        <v>0</v>
      </c>
      <c r="M15" s="73"/>
      <c r="N15" s="60">
        <f>IF(M14="CP",0,IF(N14-N13-M15&lt;0,24-N13+N14-M15,IF(OR(N14-N13-M15,24-N14+N13-M15)=24,24-24,N14-N13-M15)))</f>
        <v>0</v>
      </c>
      <c r="O15" s="73"/>
      <c r="P15" s="60">
        <f>IF(O14="CP",0,IF(P14-P13-O15&lt;0,24-P13+P14-O15,IF(OR(P14-P13-O15,24-P14+P13-O15)=24,24-24,P14-P13-O15)))</f>
        <v>0</v>
      </c>
      <c r="Q15" s="1"/>
      <c r="R15" s="64">
        <f>IF((AND(P13&gt;0,P14&gt;0)),1,0)</f>
        <v>0</v>
      </c>
      <c r="S15" s="65">
        <f>IF(O6="X",SUM(IF(((COUNTIF(F15,"&lt;&gt;0")+COUNTIF(H15,"&lt;&gt;0")+COUNTIF(J15,"&lt;&gt;0")+COUNTIF(L15,"&lt;&gt;0")+COUNTIF(N15,"&lt;&gt;0"))+COUNTIF(P15,"&lt;&gt;0"))*7&gt;=35,35,((COUNTIF(D15,"&lt;&gt;0")+COUNTIF(F15,"&lt;&gt;0")+COUNTIF(H15,"&lt;&gt;0")+COUNTIF(J15,"&lt;&gt;0")+COUNTIF(L15,"&lt;&gt;0")+COUNTIF(N15,"&lt;&gt;0")+COUNTIF(P15,"&lt;&gt;0"))*7))),35)</f>
        <v>35</v>
      </c>
      <c r="T15" s="66">
        <f>S15</f>
        <v>35</v>
      </c>
      <c r="U15" s="74"/>
      <c r="V15" s="75"/>
      <c r="W15" s="76"/>
      <c r="X15" s="75"/>
      <c r="Y15" s="76"/>
      <c r="Z15" s="77"/>
      <c r="AA15" s="70"/>
      <c r="AB15" s="70"/>
      <c r="AC15" s="78"/>
    </row>
    <row r="16" spans="1:29" ht="15" customHeight="1" x14ac:dyDescent="0.25">
      <c r="A16" s="1"/>
      <c r="B16" s="44" t="s">
        <v>23</v>
      </c>
      <c r="C16" s="45"/>
      <c r="D16" s="47"/>
      <c r="E16" s="45"/>
      <c r="F16" s="47"/>
      <c r="G16" s="45"/>
      <c r="H16" s="47"/>
      <c r="I16" s="45"/>
      <c r="J16" s="47"/>
      <c r="K16" s="45"/>
      <c r="L16" s="47"/>
      <c r="M16" s="45"/>
      <c r="N16" s="47"/>
      <c r="O16" s="48"/>
      <c r="P16" s="47"/>
      <c r="Q16" s="1"/>
      <c r="R16" s="49">
        <f>SUM(D18,F18,H18,J18,L18,N18,P18)</f>
        <v>0</v>
      </c>
      <c r="S16" s="49">
        <f>SUM((IF(OR(C17="CP",C17="fer"),7,IF((AND(D18&gt;=10,D16&gt;=18)),D18*0.75,D18*0.9))),(IF(OR(E17="CP",E17="fer"),7,IF((AND(F18&gt;=10,F16&gt;=18)),F18*0.75,F18*0.9))),(IF(OR(G17="CP",G17="fer"),7,IF((AND(H18&gt;=10,H16&gt;=18)),H18*0.75,H18*0.9))),(IF(OR(I17="CP",I17="fer"),7,IF((AND(J18&gt;=10,J16&gt;=18)),J18*0.75,J18*0.9))),(IF(OR(K17="CP",K17="fer"),7,IF((AND(L18&gt;=10,L16&gt;=18)),L18*0.75,L18*0.9))),(IF(OR(M17="CP",M17="fer"),0,IF((AND(N18&gt;=10,N16&gt;=6,M17="PREV")),N18*0.75,N18*0.9))),(IF(OR(O17="CP",O17="fer"),0,IF((AND(P18&gt;=10,P16&gt;=6)),P18*0.75,P18*0.9))))</f>
        <v>0</v>
      </c>
      <c r="T16" s="56">
        <f>S16</f>
        <v>0</v>
      </c>
      <c r="U16" s="49">
        <f>IF((T16-T18)&gt;0,T16-T18,0)</f>
        <v>0</v>
      </c>
      <c r="V16" s="49">
        <f>IF(D18&gt;12,IF(D18&lt;13,D18-12,1),0)+IF(F18&gt;12,IF(F18&lt;13,F18-12,1),0)+IF(H18&gt;12,IF(H18&lt;13,H18-12,1),0)+IF(J18&gt;12,IF(J18&lt;13,J18-12,1),0)+IF(L18&gt;12,IF(L18&lt;13,L18-12,1),0)+IF(N18&gt;12,IF(N18&lt;13,N18-12,1),0)+IF(P18&gt;12,IF(P18&lt;13,P18-12,1),0)</f>
        <v>0</v>
      </c>
      <c r="W16" s="50">
        <f>IF(D18&gt;13,D18-13,0)+IF(F18&gt;13,F18-13,0)+IF(L18&gt;13,L18-13,0)+IF(H18&gt;13,H18-13,0)+IF(J18&gt;13,J18-13,0)+IF(N18&gt;13,N18-13,0)+IF(P18&gt;13,P18-13,0)</f>
        <v>0</v>
      </c>
      <c r="X16" s="49">
        <f>IF(U16&lt;=((S18/7)*1.6),U16,((S18/7)*1.6))</f>
        <v>0</v>
      </c>
      <c r="Y16" s="50">
        <f>U16-X16</f>
        <v>0</v>
      </c>
      <c r="Z16" s="49">
        <f>SUM((IF(OR(AND(C17="fer",D16&gt;0,D17&gt;0)),1,IF((AND(D18&gt;=10,D16&gt;=18)),1,0))),(IF(OR(AND(E17="fer",F16&gt;0,F17&gt;0)),1,IF((AND(F18&gt;=10,F16&gt;=18)),1,0))),(IF(OR(AND(G17="fer",H16&gt;0,H17&gt;0)),1,IF((AND(H18&gt;=10,H16&gt;=18)),1,0))),(IF(OR(AND(I17="fer",J16&gt;0,J17&gt;0)),1,IF((AND(J18&gt;=10,J16&gt;=18)),1,0))),(IF(OR(AND(K17="fer",L16&gt;0,L17&gt;0)),1,IF((AND(L18&gt;=10,L16&gt;=18)),1,0))),(IF(OR(AND(M17="fer",N16&gt;0,N17&gt;0)),1,IF((AND(N18&gt;=10,N16&gt;=6,M17="PREV")),1,0))),(IF(OR(AND(O17="fer",P16&gt;0,P17&gt;0)),1,IF((AND(P18&gt;=10,P16&gt;=6)),1,0))))</f>
        <v>0</v>
      </c>
      <c r="AA16" s="49">
        <f>COUNTIF(C17:O17,"CP")</f>
        <v>0</v>
      </c>
      <c r="AB16" s="49">
        <f>COUNTIF(C17:O17,"REP")</f>
        <v>0</v>
      </c>
      <c r="AC16" s="49">
        <f>COUNTIF(C17:O17,"ABS")+COUNTIF(C17:O17,"MAL")</f>
        <v>0</v>
      </c>
    </row>
    <row r="17" spans="1:29" ht="15" customHeight="1" thickBot="1" x14ac:dyDescent="0.3">
      <c r="A17" s="1"/>
      <c r="B17" s="51" t="s">
        <v>24</v>
      </c>
      <c r="C17" s="54"/>
      <c r="D17" s="55"/>
      <c r="E17" s="54"/>
      <c r="F17" s="55"/>
      <c r="G17" s="54"/>
      <c r="H17" s="55"/>
      <c r="I17" s="54"/>
      <c r="J17" s="55"/>
      <c r="K17" s="54"/>
      <c r="L17" s="55"/>
      <c r="M17" s="79"/>
      <c r="N17" s="55"/>
      <c r="O17" s="54"/>
      <c r="P17" s="55"/>
      <c r="Q17" s="1"/>
      <c r="R17" s="56"/>
      <c r="S17" s="56"/>
      <c r="T17" s="56"/>
      <c r="U17" s="56"/>
      <c r="V17" s="56"/>
      <c r="W17" s="57"/>
      <c r="X17" s="56"/>
      <c r="Y17" s="57"/>
      <c r="Z17" s="56"/>
      <c r="AA17" s="56"/>
      <c r="AB17" s="56"/>
      <c r="AC17" s="56"/>
    </row>
    <row r="18" spans="1:29" ht="16.5" thickBot="1" x14ac:dyDescent="0.3">
      <c r="A18" s="1"/>
      <c r="B18" s="58" t="s">
        <v>25</v>
      </c>
      <c r="C18" s="80"/>
      <c r="D18" s="60">
        <f>IF(AND(OR(C17="FER",C17="CP"),D16="",D17=""),7,IF(D17-D16-C18&lt;0,24-D16+D17-C18,IF(OR(D17-D16-C18,24-D17+D16-C18)=24,24-24,D17-D16-C18)))</f>
        <v>0</v>
      </c>
      <c r="E18" s="61"/>
      <c r="F18" s="60">
        <f>IF(AND(OR(E17="FER",E17="CP"),F16="",F17=""),7,IF(F17-F16-E18&lt;0,24-F16+F17-E18,IF(OR(F17-F16-E18,24-F17+F16-E18)=24,24-24,F17-F16-E18)))</f>
        <v>0</v>
      </c>
      <c r="G18" s="61"/>
      <c r="H18" s="60">
        <f>IF(AND(OR(G17="FER",G17="CP"),H16="",H17=""),7,IF(H17-H16-G18&lt;0,24-H16+H17-G18,IF(OR(H17-H16-G18,24-H17+H16-G18)=24,24-24,H17-H16-G18)))</f>
        <v>0</v>
      </c>
      <c r="I18" s="61"/>
      <c r="J18" s="60">
        <f>IF(AND(OR(I17="FER",I17="CP"),J16="",J17=""),7,IF(J17-J16-I18&lt;0,24-J16+J17-I18,IF(OR(J17-J16-I18,24-J17+J16-I18)=24,24-24,J17-J16-I18)))</f>
        <v>0</v>
      </c>
      <c r="K18" s="61"/>
      <c r="L18" s="60">
        <f>IF(AND(OR(K17="FER",K17="CP"),L16="",L17=""),7,IF(L17-L16-K18&lt;0,24-L16+L17-K18,IF(OR(L17-L16-K18,24-L17+L16-K18)=24,24-24,L17-L16-K18)))</f>
        <v>0</v>
      </c>
      <c r="M18" s="61"/>
      <c r="N18" s="60">
        <f>IF(M17="CP",0,IF(N17-N16-M18&lt;0,24-N16+N17-M18,IF(OR(N17-N16-M18,24-N17+N16-M18)=24,24-24,N17-N16-M18)))</f>
        <v>0</v>
      </c>
      <c r="O18" s="73"/>
      <c r="P18" s="60">
        <f>IF(O17="CP",0,IF(P17-P16-O18&lt;0,24-P16+P17-O18,IF(OR(P17-P16-O18,24-P17+P16-O18)=24,24-24,P17-P16-O18)))</f>
        <v>0</v>
      </c>
      <c r="Q18" s="1"/>
      <c r="R18" s="64">
        <f>IF((AND(P16&gt;0,P17&gt;0)),1,0)</f>
        <v>0</v>
      </c>
      <c r="S18" s="65">
        <f>IF(O6="X",SUM(IF(((COUNTIF(F18,"&lt;&gt;0")+COUNTIF(H18,"&lt;&gt;0")+COUNTIF(J18,"&lt;&gt;0")+COUNTIF(L18,"&lt;&gt;0")+COUNTIF(N18,"&lt;&gt;0"))+COUNTIF(P18,"&lt;&gt;0"))*7&gt;=35,35,((COUNTIF(D18,"&lt;&gt;0")+COUNTIF(F18,"&lt;&gt;0")+COUNTIF(H18,"&lt;&gt;0")+COUNTIF(J18,"&lt;&gt;0")+COUNTIF(L18,"&lt;&gt;0")+COUNTIF(N18,"&lt;&gt;0")+COUNTIF(P18,"&lt;&gt;0"))*7))),35)</f>
        <v>35</v>
      </c>
      <c r="T18" s="66">
        <f>S18</f>
        <v>35</v>
      </c>
      <c r="U18" s="81"/>
      <c r="V18" s="82"/>
      <c r="W18" s="83"/>
      <c r="X18" s="82"/>
      <c r="Y18" s="83"/>
      <c r="Z18" s="77"/>
      <c r="AA18" s="70"/>
      <c r="AB18" s="70"/>
      <c r="AC18" s="68"/>
    </row>
    <row r="19" spans="1:29" ht="15" customHeight="1" x14ac:dyDescent="0.25">
      <c r="A19" s="1"/>
      <c r="B19" s="44" t="s">
        <v>23</v>
      </c>
      <c r="C19" s="45"/>
      <c r="D19" s="47"/>
      <c r="E19" s="45"/>
      <c r="F19" s="47"/>
      <c r="G19" s="45"/>
      <c r="H19" s="47"/>
      <c r="I19" s="45"/>
      <c r="J19" s="47"/>
      <c r="K19" s="45"/>
      <c r="L19" s="47"/>
      <c r="M19" s="45"/>
      <c r="N19" s="47"/>
      <c r="O19" s="48"/>
      <c r="P19" s="47"/>
      <c r="Q19" s="1"/>
      <c r="R19" s="49">
        <f>SUM(D21,F21,H21,J21,L21,N21,P21)</f>
        <v>0</v>
      </c>
      <c r="S19" s="49">
        <f>SUM((IF(OR(C20="CP",C20="fer"),7,IF((AND(D21&gt;=10,D19&gt;=18)),D21*0.75,D21*0.9))),(IF(OR(E20="CP",E20="fer"),7,IF((AND(F21&gt;=10,F19&gt;=18)),F21*0.75,F21*0.9))),(IF(OR(G20="CP",G20="fer"),7,IF((AND(H21&gt;=10,H19&gt;=18)),H21*0.75,H21*0.9))),(IF(OR(I20="CP",I20="fer"),7,IF((AND(J21&gt;=10,J19&gt;=18)),J21*0.75,J21*0.9))),(IF(OR(K20="CP",K20="fer"),7,IF((AND(L21&gt;=10,L19&gt;=18)),L21*0.75,L21*0.9))),(IF(OR(M20="CP",M20="fer"),0,IF((AND(N21&gt;=10,N19&gt;=6,M20="PREV")),N21*0.75,N21*0.9))),(IF(OR(O20="CP",O20="fer"),0,IF((AND(P21&gt;=10,P19&gt;=6)),P21*0.75,P21*0.9))))</f>
        <v>0</v>
      </c>
      <c r="T19" s="56">
        <f>S19</f>
        <v>0</v>
      </c>
      <c r="U19" s="49">
        <f>IF((T19-T21)&gt;0,T19-T21,0)</f>
        <v>0</v>
      </c>
      <c r="V19" s="49">
        <f>IF(D21&gt;12,IF(D21&lt;13,D21-12,1),0)+IF(F21&gt;12,IF(F21&lt;13,F21-12,1),0)+IF(H21&gt;12,IF(H21&lt;13,H21-12,1),0)+IF(J21&gt;12,IF(J21&lt;13,J21-12,1),0)+IF(L21&gt;12,IF(L21&lt;13,L21-12,1),0)+IF(N21&gt;12,IF(N21&lt;13,N21-12,1),0)+IF(P21&gt;12,IF(P21&lt;13,P21-12,1),0)</f>
        <v>0</v>
      </c>
      <c r="W19" s="50">
        <f>IF(D21&gt;13,D21-13,0)+IF(F21&gt;13,F21-13,0)+IF(L21&gt;13,L21-13,0)+IF(H21&gt;13,H21-13,0)+IF(J21&gt;13,J21-13,0)+IF(N21&gt;13,N21-13,0)+IF(P21&gt;13,P21-13,0)</f>
        <v>0</v>
      </c>
      <c r="X19" s="49">
        <f>IF(U19&lt;=((S21/7)*1.6),U19,((S21/7)*1.6))</f>
        <v>0</v>
      </c>
      <c r="Y19" s="50">
        <f>U19-X19</f>
        <v>0</v>
      </c>
      <c r="Z19" s="49">
        <f>SUM((IF(OR(AND(C20="fer",D19&gt;0,D20&gt;0)),1,IF((AND(D21&gt;=10,D19&gt;=18)),1,0))),(IF(OR(AND(E20="fer",F19&gt;0,F20&gt;0)),1,IF((AND(F21&gt;=10,F19&gt;=18)),1,0))),(IF(OR(AND(G20="fer",H19&gt;0,H20&gt;0)),1,IF((AND(H21&gt;=10,H19&gt;=18)),1,0))),(IF(OR(AND(I20="fer",J19&gt;0,J20&gt;0)),1,IF((AND(J21&gt;=10,J19&gt;=18)),1,0))),(IF(OR(AND(K20="fer",L19&gt;0,L20&gt;0)),1,IF((AND(L21&gt;=10,L19&gt;=18)),1,0))),(IF(OR(AND(M20="fer",N19&gt;0,N20&gt;0)),1,IF((AND(N21&gt;=10,N19&gt;=6,M20="PREV")),1,0))),(IF(OR(AND(O20="fer",P19&gt;0,P20&gt;0)),1,IF((AND(P21&gt;=10,P19&gt;=6)),1,0))))</f>
        <v>0</v>
      </c>
      <c r="AA19" s="49">
        <f>COUNTIF(C20:O20,"CP")</f>
        <v>0</v>
      </c>
      <c r="AB19" s="49">
        <f>COUNTIF(C20:O20,"REP")</f>
        <v>0</v>
      </c>
      <c r="AC19" s="49">
        <f>COUNTIF(C20:O20,"ABS")+COUNTIF(C20:O20,"MAL")</f>
        <v>0</v>
      </c>
    </row>
    <row r="20" spans="1:29" ht="15" customHeight="1" thickBot="1" x14ac:dyDescent="0.3">
      <c r="A20" s="1"/>
      <c r="B20" s="51" t="s">
        <v>24</v>
      </c>
      <c r="C20" s="54"/>
      <c r="D20" s="55"/>
      <c r="E20" s="54"/>
      <c r="F20" s="55"/>
      <c r="G20" s="54"/>
      <c r="H20" s="55"/>
      <c r="I20" s="54"/>
      <c r="J20" s="55"/>
      <c r="K20" s="54"/>
      <c r="L20" s="55"/>
      <c r="M20" s="54"/>
      <c r="N20" s="55"/>
      <c r="O20" s="54"/>
      <c r="P20" s="55"/>
      <c r="Q20" s="1"/>
      <c r="R20" s="56"/>
      <c r="S20" s="56"/>
      <c r="T20" s="56"/>
      <c r="U20" s="56"/>
      <c r="V20" s="56"/>
      <c r="W20" s="57"/>
      <c r="X20" s="56"/>
      <c r="Y20" s="57"/>
      <c r="Z20" s="56"/>
      <c r="AA20" s="56"/>
      <c r="AB20" s="56"/>
      <c r="AC20" s="56"/>
    </row>
    <row r="21" spans="1:29" ht="16.5" thickBot="1" x14ac:dyDescent="0.3">
      <c r="A21" s="1"/>
      <c r="B21" s="58" t="s">
        <v>25</v>
      </c>
      <c r="C21" s="61"/>
      <c r="D21" s="60">
        <f>IF(AND(OR(C20="FER",C20="CP"),D19="",D20=""),7,IF(D20-D19-C21&lt;0,24-D19+D20-C21,IF(OR(D20-D19-C21,24-D20+D19-C21)=24,24-24,D20-D19-C21)))</f>
        <v>0</v>
      </c>
      <c r="E21" s="61"/>
      <c r="F21" s="60">
        <f>IF(AND(OR(E20="FER",E20="CP"),F19="",F20=""),7,IF(F20-F19-E21&lt;0,24-F19+F20-E21,IF(OR(F20-F19-E21,24-F20+F19-E21)=24,24-24,F20-F19-E21)))</f>
        <v>0</v>
      </c>
      <c r="G21" s="61"/>
      <c r="H21" s="60">
        <f>IF(AND(OR(G20="FER",G20="CP"),H19="",H20=""),7,IF(H20-H19-G21&lt;0,24-H19+H20-G21,IF(OR(H20-H19-G21,24-H20+H19-G21)=24,24-24,H20-H19-G21)))</f>
        <v>0</v>
      </c>
      <c r="I21" s="61"/>
      <c r="J21" s="60">
        <f>IF(AND(OR(I20="FER",I20="CP"),J19="",J20=""),7,IF(J20-J19-I21&lt;0,24-J19+J20-I21,IF(OR(J20-J19-I21,24-J20+J19-I21)=24,24-24,J20-J19-I21)))</f>
        <v>0</v>
      </c>
      <c r="K21" s="73"/>
      <c r="L21" s="60">
        <f>IF(AND(OR(K20="FER",K20="CP"),L19="",L20=""),7,IF(L20-L19-K21&lt;0,24-L19+L20-K21,IF(OR(L20-L19-K21,24-L20+L19-K21)=24,24-24,L20-L19-K21)))</f>
        <v>0</v>
      </c>
      <c r="M21" s="80"/>
      <c r="N21" s="60">
        <f>IF(M20="CP",0,IF(N20-N19-M21&lt;0,24-N19+N20-M21,IF(OR(N20-N19-M21,24-N20+N19-M21)=24,24-24,N20-N19-M21)))</f>
        <v>0</v>
      </c>
      <c r="O21" s="73"/>
      <c r="P21" s="60">
        <f>IF(O20="CP",0,IF(P20-P19-O21&lt;0,24-P19+P20-O21,IF(OR(P20-P19-O21,24-P20+P19-O21)=24,24-24,P20-P19-O21)))</f>
        <v>0</v>
      </c>
      <c r="Q21" s="1"/>
      <c r="R21" s="64">
        <f>IF((AND(P19&gt;0,P20&gt;0)),1,0)</f>
        <v>0</v>
      </c>
      <c r="S21" s="65">
        <f>IF(O6="X",SUM(IF(((COUNTIF(F21,"&lt;&gt;0")+COUNTIF(H21,"&lt;&gt;0")+COUNTIF(J21,"&lt;&gt;0")+COUNTIF(L21,"&lt;&gt;0")+COUNTIF(N21,"&lt;&gt;0"))+COUNTIF(P21,"&lt;&gt;0"))*7&gt;=35,35,((COUNTIF(D21,"&lt;&gt;0")+COUNTIF(F21,"&lt;&gt;0")+COUNTIF(H21,"&lt;&gt;0")+COUNTIF(J21,"&lt;&gt;0")+COUNTIF(L21,"&lt;&gt;0")+COUNTIF(N21,"&lt;&gt;0")+COUNTIF(P21,"&lt;&gt;0"))*7))),35)</f>
        <v>35</v>
      </c>
      <c r="T21" s="66">
        <f>S21</f>
        <v>35</v>
      </c>
      <c r="U21" s="84"/>
      <c r="V21" s="75"/>
      <c r="W21" s="76"/>
      <c r="X21" s="75"/>
      <c r="Y21" s="76"/>
      <c r="Z21" s="77"/>
      <c r="AA21" s="70"/>
      <c r="AB21" s="70"/>
      <c r="AC21" s="78"/>
    </row>
    <row r="22" spans="1:29" ht="15" customHeight="1" x14ac:dyDescent="0.25">
      <c r="A22" s="1"/>
      <c r="B22" s="44" t="s">
        <v>23</v>
      </c>
      <c r="C22" s="85"/>
      <c r="D22" s="47"/>
      <c r="E22" s="85"/>
      <c r="F22" s="86"/>
      <c r="G22" s="85"/>
      <c r="H22" s="86"/>
      <c r="I22" s="85"/>
      <c r="J22" s="86"/>
      <c r="K22" s="85"/>
      <c r="L22" s="47"/>
      <c r="M22" s="85"/>
      <c r="N22" s="47"/>
      <c r="O22" s="87"/>
      <c r="P22" s="88"/>
      <c r="Q22" s="21"/>
      <c r="R22" s="89">
        <f>SUM(D24,F24,H24,J24,L24,N24,P24)</f>
        <v>0</v>
      </c>
      <c r="S22" s="49">
        <f>SUM((IF(OR(C23="CP",C23="fer"),7,IF((AND(D24&gt;=10,D22&gt;=18)),D24*0.75,D24*0.9))),(IF(OR(E23="CP",E23="fer"),7,IF((AND(F24&gt;=10,F22&gt;=18)),F24*0.75,F24*0.9))),(IF(OR(G23="CP",G23="fer"),7,IF((AND(H24&gt;=10,H22&gt;=18)),H24*0.75,H24*0.9))),(IF(OR(I23="CP",I23="fer"),7,IF((AND(J24&gt;=10,J22&gt;=18)),J24*0.75,J24*0.9))),(IF(OR(K23="CP",K23="fer"),7,IF((AND(L24&gt;=10,L22&gt;=18)),L24*0.75,L24*0.9))),(IF(OR(M23="CP",M23="fer"),0,IF((AND(N24&gt;=10,N22&gt;=6,M23="PREV")),N24*0.75,N24*0.9))),(IF(OR(O23="CP",O23="fer"),0,IF((AND(P24&gt;=10,P22&gt;=6)),P24*0.75,P24*0.9))))</f>
        <v>0</v>
      </c>
      <c r="T22" s="90">
        <f>S22</f>
        <v>0</v>
      </c>
      <c r="U22" s="89">
        <f>IF((T22-T24)&gt;0,T22-T24,0)</f>
        <v>0</v>
      </c>
      <c r="V22" s="89">
        <f>IF(D24&gt;12,IF(D24&lt;13,D24-12,1),0)+IF(F24&gt;12,IF(F24&lt;13,F24-12,1),0)+IF(H24&gt;12,IF(H24&lt;13,H24-12,1),0)+IF(J24&gt;12,IF(J24&lt;13,J24-12,1),0)+IF(L24&gt;12,IF(L24&lt;13,L24-12,1),0)+IF(N24&gt;12,IF(N24&lt;13,N24-12,1),0)+IF(P24&gt;12,IF(P24&lt;13,P24-12,1),0)</f>
        <v>0</v>
      </c>
      <c r="W22" s="91">
        <f>IF(D24&gt;13,D24-13,0)+IF(F24&gt;13,F24-13,0)+IF(L24&gt;13,L24-13,0)+IF(H24&gt;13,H24-13,0)+IF(J24&gt;13,J24-13,0)+IF(N24&gt;13,N24-13,0)+IF(P24&gt;13,P24-13,0)</f>
        <v>0</v>
      </c>
      <c r="X22" s="89">
        <f>IF(U22&lt;=((S24/7)*1.6),U22,((S24/7)*1.6))</f>
        <v>0</v>
      </c>
      <c r="Y22" s="91">
        <f>U22-X22</f>
        <v>0</v>
      </c>
      <c r="Z22" s="49">
        <f>SUM((IF(OR(AND(C23="fer",D22&gt;0,D23&gt;0)),1,IF((AND(D24&gt;=10,D22&gt;=18)),1,0))),(IF(OR(AND(E23="fer",F22&gt;0,F23&gt;0)),1,IF((AND(F24&gt;=10,F22&gt;=18)),1,0))),(IF(OR(AND(G23="fer",H22&gt;0,H23&gt;0)),1,IF((AND(H24&gt;=10,H22&gt;=18)),1,0))),(IF(OR(AND(I23="fer",J22&gt;0,J23&gt;0)),1,IF((AND(J24&gt;=10,J22&gt;=18)),1,0))),(IF(OR(AND(K23="fer",L22&gt;0,L23&gt;0)),1,IF((AND(L24&gt;=10,L22&gt;=18)),1,0))),(IF(OR(AND(M23="fer",N22&gt;0,N23&gt;0)),1,IF((AND(N24&gt;=10,N22&gt;=6,M23="PREV")),1,0))),(IF(OR(AND(O23="fer",P22&gt;0,P23&gt;0)),1,IF((AND(P24&gt;=10,P22&gt;=6)),1,0))))</f>
        <v>0</v>
      </c>
      <c r="AA22" s="89">
        <f>COUNTIF(C23:O23,"CP")</f>
        <v>0</v>
      </c>
      <c r="AB22" s="89">
        <f>COUNTIF(C23:O23,"REP")</f>
        <v>0</v>
      </c>
      <c r="AC22" s="89">
        <f>COUNTIF(C23:O23,"ABS")+COUNTIF(C23:O23,"MAL")</f>
        <v>0</v>
      </c>
    </row>
    <row r="23" spans="1:29" ht="15" customHeight="1" thickBot="1" x14ac:dyDescent="0.3">
      <c r="A23" s="1"/>
      <c r="B23" s="51" t="s">
        <v>24</v>
      </c>
      <c r="C23" s="79"/>
      <c r="D23" s="55"/>
      <c r="E23" s="79"/>
      <c r="F23" s="92"/>
      <c r="G23" s="79"/>
      <c r="H23" s="92"/>
      <c r="I23" s="79"/>
      <c r="J23" s="92"/>
      <c r="K23" s="93"/>
      <c r="L23" s="55"/>
      <c r="M23" s="93"/>
      <c r="N23" s="55"/>
      <c r="O23" s="93"/>
      <c r="P23" s="94"/>
      <c r="Q23" s="21"/>
      <c r="R23" s="90"/>
      <c r="S23" s="56"/>
      <c r="T23" s="90"/>
      <c r="U23" s="90"/>
      <c r="V23" s="90"/>
      <c r="W23" s="95"/>
      <c r="X23" s="90"/>
      <c r="Y23" s="95"/>
      <c r="Z23" s="56"/>
      <c r="AA23" s="90"/>
      <c r="AB23" s="96"/>
      <c r="AC23" s="90"/>
    </row>
    <row r="24" spans="1:29" ht="16.5" thickBot="1" x14ac:dyDescent="0.3">
      <c r="A24" s="1"/>
      <c r="B24" s="58" t="s">
        <v>25</v>
      </c>
      <c r="C24" s="80"/>
      <c r="D24" s="97">
        <f>IF(AND(OR(C23="FER",C23="CP"),D22="",D23=""),7,IF(D23-D22-C24&lt;0,24-D22+D23-C24,IF(OR(D23-D22-C24,24-D23+D22-C24)=24,24-24,D23-D22-C24)))</f>
        <v>0</v>
      </c>
      <c r="E24" s="80"/>
      <c r="F24" s="97">
        <f>IF(AND(OR(E23="FER",E23="CP"),F22="",F23=""),7,IF(F23-F22-E24&lt;0,24-F22+F23-E24,IF(OR(F23-F22-E24,24-F23+F22-E24)=24,24-24,F23-F22-E24)))</f>
        <v>0</v>
      </c>
      <c r="G24" s="80"/>
      <c r="H24" s="97">
        <f>IF(AND(OR(G23="FER",G23="CP"),H22="",H23=""),7,IF(H23-H22-G24&lt;0,24-H22+H23-G24,IF(OR(H23-H22-G24,24-H23+H22-G24)=24,24-24,H23-H22-G24)))</f>
        <v>0</v>
      </c>
      <c r="I24" s="80"/>
      <c r="J24" s="97">
        <f>IF(AND(OR(I23="FER",I23="CP"),J22="",J23=""),7,IF(J23-J22-I24&lt;0,24-J22+J23-I24,IF(OR(J23-J22-I24,24-J23+J22-I24)=24,24-24,J23-J22-I24)))</f>
        <v>0</v>
      </c>
      <c r="K24" s="97"/>
      <c r="L24" s="97">
        <f>IF(AND(OR(K23="FER",K23="CP"),L22="",L23=""),7,IF(L23-L22-K24&lt;0,24-L22+L23-K24,IF(OR(L23-L22-K24,24-L23+L22-K24)=24,24-24,L23-L22-K24)))</f>
        <v>0</v>
      </c>
      <c r="M24" s="98"/>
      <c r="N24" s="97">
        <f>IF(M23="CP",0,IF(N23-N22-M24&lt;0,24-N22+N23-M24,IF(OR(N23-N22-M24,24-N23+N22-M24)=24,24-24,N23-N22-M24)))</f>
        <v>0</v>
      </c>
      <c r="O24" s="98"/>
      <c r="P24" s="97">
        <f>IF(P23-P22-O24&lt;0,24-P22+P23-O24,IF(OR(P23-P22-O24,24-P23+P22-O24)=24,24-24,P23-P22-O24))</f>
        <v>0</v>
      </c>
      <c r="Q24" s="99"/>
      <c r="R24" s="65">
        <f>IF((AND(P22&gt;0,P23&gt;0)),1,0)</f>
        <v>0</v>
      </c>
      <c r="S24" s="65">
        <f>IF(O6="X",SUM(IF(((COUNTIF(F24,"&lt;&gt;0")+COUNTIF(H24,"&lt;&gt;0")+COUNTIF(J24,"&lt;&gt;0")+COUNTIF(L24,"&lt;&gt;0")+COUNTIF(N24,"&lt;&gt;0"))+COUNTIF(P24,"&lt;&gt;0"))*7&gt;=35,35,((COUNTIF(D24,"&lt;&gt;0")+COUNTIF(F24,"&lt;&gt;0")+COUNTIF(H24,"&lt;&gt;0")+COUNTIF(J24,"&lt;&gt;0")+COUNTIF(L24,"&lt;&gt;0")+COUNTIF(N24,"&lt;&gt;0")+COUNTIF(P24,"&lt;&gt;0"))*7))),35)</f>
        <v>35</v>
      </c>
      <c r="T24" s="66">
        <f>S24</f>
        <v>35</v>
      </c>
      <c r="U24" s="100"/>
      <c r="V24" s="101"/>
      <c r="W24" s="102"/>
      <c r="X24" s="101"/>
      <c r="Y24" s="102"/>
      <c r="Z24" s="103"/>
      <c r="AA24" s="104"/>
      <c r="AB24" s="104"/>
      <c r="AC24" s="105"/>
    </row>
    <row r="25" spans="1:29" ht="16.5" thickBot="1" x14ac:dyDescent="0.3">
      <c r="A25" s="1"/>
      <c r="B25" s="11"/>
      <c r="C25" s="106"/>
      <c r="D25" s="107"/>
      <c r="E25" s="106"/>
      <c r="F25" s="107"/>
      <c r="G25" s="106"/>
      <c r="H25" s="107"/>
      <c r="I25" s="106"/>
      <c r="J25" s="107"/>
      <c r="K25" s="106"/>
      <c r="L25" s="107"/>
      <c r="M25" s="106"/>
      <c r="N25" s="107"/>
      <c r="O25" s="106"/>
      <c r="P25" s="107"/>
      <c r="Q25" s="1"/>
      <c r="R25" s="74"/>
      <c r="S25" s="74"/>
      <c r="T25" s="108"/>
      <c r="U25" s="74"/>
      <c r="V25" s="74"/>
      <c r="W25" s="74"/>
      <c r="X25" s="74"/>
      <c r="Y25" s="74"/>
      <c r="Z25" s="74"/>
      <c r="AA25" s="109"/>
      <c r="AB25" s="109"/>
      <c r="AC25" s="109"/>
    </row>
    <row r="26" spans="1:29" ht="15.75" x14ac:dyDescent="0.25">
      <c r="A26" s="1"/>
      <c r="B26" s="110" t="s">
        <v>26</v>
      </c>
      <c r="C26" s="111"/>
      <c r="D26" s="112"/>
      <c r="E26" s="111"/>
      <c r="F26" s="112"/>
      <c r="G26" s="111"/>
      <c r="H26" s="112"/>
      <c r="I26" s="111"/>
      <c r="J26" s="112"/>
      <c r="K26" s="111"/>
      <c r="L26" s="112"/>
      <c r="M26" s="111"/>
      <c r="N26" s="112"/>
      <c r="O26" s="111"/>
      <c r="P26" s="113"/>
      <c r="Q26" s="114"/>
      <c r="R26" s="115" t="s">
        <v>27</v>
      </c>
      <c r="S26" s="116"/>
      <c r="T26" s="116"/>
      <c r="U26" s="116"/>
      <c r="V26" s="116"/>
      <c r="W26" s="117"/>
      <c r="X26" s="117"/>
      <c r="Y26" s="116" t="s">
        <v>27</v>
      </c>
      <c r="Z26" s="116"/>
      <c r="AA26" s="116"/>
      <c r="AB26" s="116"/>
      <c r="AC26" s="118"/>
    </row>
    <row r="27" spans="1:29" ht="15.75" x14ac:dyDescent="0.25">
      <c r="A27" s="1"/>
      <c r="B27" s="119"/>
      <c r="C27" s="120"/>
      <c r="D27" s="121"/>
      <c r="E27" s="120"/>
      <c r="F27" s="121"/>
      <c r="G27" s="120"/>
      <c r="H27" s="121"/>
      <c r="I27" s="120"/>
      <c r="J27" s="121"/>
      <c r="K27" s="120"/>
      <c r="L27" s="121"/>
      <c r="M27" s="120"/>
      <c r="N27" s="121"/>
      <c r="O27" s="120"/>
      <c r="P27" s="122"/>
      <c r="Q27" s="114"/>
      <c r="R27" s="123"/>
      <c r="S27" s="124"/>
      <c r="T27" s="124"/>
      <c r="U27" s="124"/>
      <c r="V27" s="125"/>
      <c r="W27" s="125"/>
      <c r="X27" s="125"/>
      <c r="Y27" s="124"/>
      <c r="Z27" s="124"/>
      <c r="AA27" s="124"/>
      <c r="AB27" s="124"/>
      <c r="AC27" s="126"/>
    </row>
    <row r="28" spans="1:29" ht="16.5" thickBot="1" x14ac:dyDescent="0.3">
      <c r="A28" s="1"/>
      <c r="B28" s="127"/>
      <c r="C28" s="128"/>
      <c r="D28" s="129"/>
      <c r="E28" s="128"/>
      <c r="F28" s="129"/>
      <c r="G28" s="128"/>
      <c r="H28" s="129"/>
      <c r="I28" s="128"/>
      <c r="J28" s="129"/>
      <c r="K28" s="128"/>
      <c r="L28" s="129"/>
      <c r="M28" s="128"/>
      <c r="N28" s="129"/>
      <c r="O28" s="128"/>
      <c r="P28" s="130"/>
      <c r="Q28" s="114"/>
      <c r="R28" s="131"/>
      <c r="S28" s="132"/>
      <c r="T28" s="133"/>
      <c r="U28" s="132"/>
      <c r="V28" s="132"/>
      <c r="W28" s="132"/>
      <c r="X28" s="132"/>
      <c r="Y28" s="132"/>
      <c r="Z28" s="132"/>
      <c r="AA28" s="134"/>
      <c r="AB28" s="134"/>
      <c r="AC28" s="135"/>
    </row>
    <row r="29" spans="1:29" ht="15.75" thickBot="1" x14ac:dyDescent="0.3">
      <c r="A29" s="1"/>
      <c r="B29" s="11"/>
      <c r="C29" s="106"/>
      <c r="D29" s="106"/>
      <c r="E29" s="106"/>
      <c r="F29" s="106"/>
      <c r="G29" s="106"/>
      <c r="H29" s="106"/>
      <c r="I29" s="106"/>
      <c r="J29" s="106"/>
      <c r="K29" s="106"/>
      <c r="L29" s="106"/>
      <c r="M29" s="106"/>
      <c r="N29" s="106"/>
      <c r="O29" s="106"/>
      <c r="P29" s="106"/>
      <c r="Q29" s="1"/>
      <c r="R29" s="1"/>
      <c r="S29" s="11"/>
      <c r="T29" s="11"/>
      <c r="U29" s="11"/>
      <c r="V29" s="11"/>
      <c r="W29" s="11"/>
      <c r="X29" s="11"/>
      <c r="Y29" s="11"/>
      <c r="Z29" s="11"/>
      <c r="AA29" s="1"/>
      <c r="AB29" s="1"/>
      <c r="AC29" s="1"/>
    </row>
    <row r="30" spans="1:29" ht="15.75" thickBot="1" x14ac:dyDescent="0.3">
      <c r="A30" s="1"/>
      <c r="B30" s="136" t="s">
        <v>28</v>
      </c>
      <c r="C30" s="136"/>
      <c r="D30" s="136"/>
      <c r="E30" s="136"/>
      <c r="F30" s="136"/>
      <c r="G30" s="137"/>
      <c r="H30" s="1" t="str">
        <f>IF(M40="aucune","","et en déduction des heures d'absences:")</f>
        <v/>
      </c>
      <c r="J30" s="1"/>
      <c r="K30" s="1"/>
      <c r="L30" s="1"/>
      <c r="M30" s="138" t="str">
        <f>IF($H$30="et en déduction des heures d'absences:",$G$30-$M$40,"")</f>
        <v/>
      </c>
      <c r="P30" s="11"/>
      <c r="Q30" s="139"/>
      <c r="R30" s="140">
        <f t="shared" ref="R30:AB30" si="0">IF(D6="X",SUM(R10,R13,R16,R19,R22),SUM(R10,R13,R16,R19,R22))</f>
        <v>44.916666666666671</v>
      </c>
      <c r="S30" s="140">
        <f t="shared" si="0"/>
        <v>38.775000000000006</v>
      </c>
      <c r="T30" s="140">
        <f>IF(F6="X",SUM(T10,T13,T16,T19,T22),SUM(T10,T13,T16,T19,T22))</f>
        <v>38.775000000000006</v>
      </c>
      <c r="U30" s="140">
        <f>IF(G6="X",SUM(U10,U13,U16,U19,U22),SUM(U10,U13,U16,U19,U22))</f>
        <v>0</v>
      </c>
      <c r="V30" s="140">
        <f t="shared" si="0"/>
        <v>1</v>
      </c>
      <c r="W30" s="140">
        <f t="shared" si="0"/>
        <v>10.458333333333336</v>
      </c>
      <c r="X30" s="140">
        <f t="shared" si="0"/>
        <v>0</v>
      </c>
      <c r="Y30" s="140">
        <f t="shared" si="0"/>
        <v>0</v>
      </c>
      <c r="Z30" s="140">
        <f t="shared" si="0"/>
        <v>1</v>
      </c>
      <c r="AA30" s="140">
        <f t="shared" si="0"/>
        <v>0</v>
      </c>
      <c r="AB30" s="140">
        <f t="shared" si="0"/>
        <v>0</v>
      </c>
      <c r="AC30" s="140">
        <f>IF(O6="X",SUM(AC10,AC13,AC16,AC19,AC22),SUM(AC10,AC13,AC16,AC19,AC22))</f>
        <v>0</v>
      </c>
    </row>
    <row r="31" spans="1:29" ht="15.75" thickBot="1" x14ac:dyDescent="0.3">
      <c r="A31" s="1"/>
      <c r="B31" s="17" t="s">
        <v>29</v>
      </c>
      <c r="C31" s="17"/>
      <c r="D31" s="17"/>
      <c r="E31" s="17"/>
      <c r="F31" s="17"/>
      <c r="G31" s="141">
        <f>$X$30</f>
        <v>0</v>
      </c>
      <c r="I31" s="1"/>
      <c r="J31" s="1"/>
      <c r="K31" s="1"/>
      <c r="L31" s="1"/>
      <c r="M31" s="1"/>
      <c r="N31" s="1"/>
      <c r="O31" s="1"/>
      <c r="P31" s="1"/>
      <c r="Q31" s="1"/>
      <c r="R31" s="142" t="s">
        <v>30</v>
      </c>
      <c r="S31" s="143"/>
      <c r="T31" s="143"/>
      <c r="U31" s="143"/>
      <c r="V31" s="143"/>
      <c r="W31" s="143"/>
      <c r="X31" s="143"/>
      <c r="Y31" s="144">
        <f>X30+Y30</f>
        <v>0</v>
      </c>
      <c r="Z31" s="144"/>
      <c r="AA31" s="143"/>
      <c r="AB31" s="145"/>
      <c r="AC31" s="146"/>
    </row>
    <row r="32" spans="1:29" ht="15.75" thickBot="1" x14ac:dyDescent="0.3">
      <c r="A32" s="1"/>
      <c r="B32" s="17" t="s">
        <v>31</v>
      </c>
      <c r="C32" s="17"/>
      <c r="D32" s="17"/>
      <c r="E32" s="17"/>
      <c r="F32" s="17"/>
      <c r="G32" s="141">
        <f>$Y$30</f>
        <v>0</v>
      </c>
      <c r="I32" s="1"/>
      <c r="J32" s="1"/>
      <c r="K32" s="1"/>
      <c r="L32" s="1"/>
      <c r="M32" s="1"/>
      <c r="N32" s="1"/>
      <c r="O32" s="1"/>
      <c r="P32" s="1"/>
      <c r="Q32" s="1"/>
      <c r="R32" s="147" t="s">
        <v>32</v>
      </c>
      <c r="S32" s="143"/>
      <c r="T32" s="143"/>
      <c r="U32" s="143"/>
      <c r="V32" s="143"/>
      <c r="W32" s="143"/>
      <c r="X32" s="143"/>
      <c r="Y32" s="148">
        <f>Y31+AB31</f>
        <v>0</v>
      </c>
      <c r="Z32" s="148"/>
      <c r="AA32" s="143"/>
      <c r="AB32" s="143"/>
      <c r="AC32" s="146"/>
    </row>
    <row r="33" spans="1:30" x14ac:dyDescent="0.25">
      <c r="A33" s="1"/>
      <c r="B33" s="17" t="s">
        <v>33</v>
      </c>
      <c r="C33" s="17"/>
      <c r="D33" s="17"/>
      <c r="E33" s="17"/>
      <c r="F33" s="17"/>
      <c r="G33" s="141">
        <f>$V$30</f>
        <v>1</v>
      </c>
      <c r="I33" s="1"/>
      <c r="J33" s="1"/>
      <c r="K33" s="1"/>
      <c r="L33" s="1"/>
      <c r="M33" s="1"/>
      <c r="N33" s="1"/>
      <c r="O33" s="1"/>
      <c r="P33" s="1"/>
      <c r="Q33" s="1"/>
      <c r="R33" s="1"/>
      <c r="S33" s="1"/>
      <c r="T33" s="1"/>
      <c r="U33" s="1"/>
      <c r="V33" s="1"/>
      <c r="W33" s="1"/>
      <c r="X33" s="1"/>
      <c r="Y33" s="1"/>
      <c r="Z33" s="1"/>
      <c r="AA33" s="1"/>
      <c r="AB33" s="1"/>
      <c r="AC33" s="1"/>
    </row>
    <row r="34" spans="1:30" ht="15.75" x14ac:dyDescent="0.25">
      <c r="A34" s="1"/>
      <c r="B34" s="17" t="s">
        <v>34</v>
      </c>
      <c r="C34" s="17"/>
      <c r="D34" s="17"/>
      <c r="E34" s="17"/>
      <c r="F34" s="17"/>
      <c r="G34" s="141">
        <f>$W$30</f>
        <v>10.458333333333336</v>
      </c>
      <c r="I34" s="1"/>
      <c r="J34" s="1"/>
      <c r="K34" s="1"/>
      <c r="L34" s="1"/>
      <c r="M34" s="1"/>
      <c r="N34" s="1"/>
      <c r="O34" s="1"/>
      <c r="P34" s="1"/>
      <c r="Q34" s="1"/>
      <c r="R34" s="149"/>
      <c r="S34" s="150"/>
      <c r="T34" s="11"/>
      <c r="U34" s="11"/>
      <c r="V34" s="149"/>
      <c r="W34" s="150"/>
      <c r="X34" s="11"/>
      <c r="Y34" s="11"/>
      <c r="Z34" s="151"/>
      <c r="AA34" s="150"/>
      <c r="AB34" s="152"/>
      <c r="AC34" s="152"/>
    </row>
    <row r="35" spans="1:30" x14ac:dyDescent="0.25">
      <c r="A35" s="1"/>
      <c r="B35" s="17" t="s">
        <v>35</v>
      </c>
      <c r="C35" s="17"/>
      <c r="D35" s="17"/>
      <c r="E35" s="17"/>
      <c r="F35" s="17"/>
      <c r="G35" s="141">
        <f>SUM($R$12,$R$15,$R$18,$R$21,$R$24)</f>
        <v>0</v>
      </c>
      <c r="H35" s="153" t="s">
        <v>36</v>
      </c>
      <c r="J35" s="153"/>
      <c r="K35" s="1"/>
      <c r="L35" s="1"/>
      <c r="M35" s="154">
        <f>$G$35*19.61</f>
        <v>0</v>
      </c>
      <c r="N35" s="154" t="s">
        <v>37</v>
      </c>
      <c r="Q35" s="1"/>
      <c r="R35" s="11"/>
      <c r="S35" s="11"/>
      <c r="T35" s="11"/>
      <c r="U35" s="11"/>
      <c r="V35" s="11"/>
      <c r="W35" s="11"/>
      <c r="X35" s="11"/>
      <c r="Y35" s="11"/>
      <c r="Z35" s="11"/>
      <c r="AA35" s="11"/>
      <c r="AB35" s="152"/>
      <c r="AC35" s="152"/>
    </row>
    <row r="36" spans="1:30" ht="15.75" x14ac:dyDescent="0.25">
      <c r="A36" s="1"/>
      <c r="B36" s="17" t="s">
        <v>38</v>
      </c>
      <c r="C36" s="17"/>
      <c r="D36" s="17"/>
      <c r="E36" s="17"/>
      <c r="F36" s="17"/>
      <c r="G36" s="141">
        <f>COUNTA($D$11,$F$11,$H$11,$J$11,$L$11,$N$11,$P$11,$D$14,$F$14,$H$14,$J$14,$L$14,$N$14,$P$14,$D$17,$F$17,$H$17,$J$17,$L$17,$N$17,$P$17,$D$20,$F$20,$H$20,$J$20,$L$20,$N$20,$P$20,$D$23,$F$23,$H$23,$J$23,$L$23,$N$23,$P$23)</f>
        <v>4</v>
      </c>
      <c r="H36" s="17" t="s">
        <v>39</v>
      </c>
      <c r="J36" s="17"/>
      <c r="K36" s="17"/>
      <c r="L36" s="17"/>
      <c r="M36" s="155">
        <f>$G$36*7.9</f>
        <v>31.6</v>
      </c>
      <c r="N36" s="156" t="s">
        <v>37</v>
      </c>
      <c r="O36" s="156"/>
      <c r="Q36" s="1"/>
      <c r="R36" s="149"/>
      <c r="S36" s="157"/>
      <c r="T36" s="157"/>
      <c r="U36" s="157"/>
      <c r="V36" s="151"/>
      <c r="W36" s="150"/>
      <c r="X36" s="11"/>
      <c r="Y36" s="11"/>
      <c r="Z36" s="158"/>
      <c r="AA36" s="150"/>
      <c r="AB36" s="152"/>
      <c r="AC36" s="152"/>
    </row>
    <row r="37" spans="1:30" ht="15" customHeight="1" x14ac:dyDescent="0.25">
      <c r="A37" s="1"/>
      <c r="B37" s="1" t="s">
        <v>40</v>
      </c>
      <c r="C37" s="1"/>
      <c r="D37" s="1"/>
      <c r="E37" s="1"/>
      <c r="F37" s="1"/>
      <c r="G37" s="1" t="str">
        <f>IF(D11&gt;1,"Oui","Non")</f>
        <v>Non</v>
      </c>
      <c r="H37" s="159" t="s">
        <v>41</v>
      </c>
      <c r="I37" s="160" t="str">
        <f>IF(G37="Oui","il y a une majoration/une indemnité à payer","il n'y a rien à payer")</f>
        <v>il n'y a rien à payer</v>
      </c>
      <c r="K37" s="1"/>
      <c r="L37" s="1"/>
      <c r="M37" s="1"/>
      <c r="N37" s="1"/>
      <c r="O37" s="154"/>
      <c r="P37" s="154"/>
      <c r="Q37" s="1"/>
      <c r="R37" s="11"/>
      <c r="S37" s="157"/>
      <c r="T37" s="157"/>
      <c r="U37" s="157"/>
      <c r="V37" s="11"/>
      <c r="W37" s="150"/>
      <c r="X37" s="11"/>
      <c r="Y37" s="161"/>
      <c r="Z37" s="161"/>
      <c r="AA37" s="161"/>
      <c r="AB37" s="161"/>
      <c r="AC37" s="161"/>
      <c r="AD37" s="162"/>
    </row>
    <row r="38" spans="1:30" x14ac:dyDescent="0.25">
      <c r="A38" s="1"/>
      <c r="B38" s="1" t="s">
        <v>42</v>
      </c>
      <c r="C38" s="1"/>
      <c r="D38" s="1"/>
      <c r="E38" s="1"/>
      <c r="F38" s="1"/>
      <c r="G38" s="163">
        <f>$AA$30</f>
        <v>0</v>
      </c>
      <c r="H38" s="1" t="s">
        <v>43</v>
      </c>
      <c r="J38" s="1"/>
      <c r="K38" s="1"/>
      <c r="L38" s="1"/>
      <c r="M38" s="1"/>
      <c r="N38" s="1"/>
      <c r="O38" s="154"/>
      <c r="P38" s="154"/>
      <c r="Q38" s="1"/>
      <c r="R38" s="11"/>
      <c r="S38" s="11"/>
      <c r="T38" s="11"/>
      <c r="U38" s="11"/>
      <c r="V38" s="11"/>
      <c r="W38" s="11"/>
      <c r="X38" s="11"/>
      <c r="Y38" s="161"/>
      <c r="Z38" s="161"/>
      <c r="AA38" s="161"/>
      <c r="AB38" s="161"/>
      <c r="AC38" s="161"/>
      <c r="AD38" s="162"/>
    </row>
    <row r="39" spans="1:30" x14ac:dyDescent="0.25">
      <c r="A39" s="1"/>
      <c r="B39" s="1" t="s">
        <v>44</v>
      </c>
      <c r="C39" s="1"/>
      <c r="D39" s="1"/>
      <c r="E39" s="1"/>
      <c r="F39" s="1"/>
      <c r="G39" s="164">
        <f>$Z$30</f>
        <v>1</v>
      </c>
      <c r="H39" s="1" t="s">
        <v>45</v>
      </c>
      <c r="J39" s="1"/>
      <c r="K39" s="1"/>
      <c r="L39" s="1"/>
      <c r="M39" s="1"/>
      <c r="N39" s="1"/>
      <c r="O39" s="154"/>
      <c r="P39" s="154"/>
      <c r="Q39" s="1"/>
      <c r="R39" s="11"/>
      <c r="S39" s="11"/>
      <c r="T39" s="11"/>
      <c r="U39" s="11"/>
      <c r="V39" s="11"/>
      <c r="W39" s="11"/>
      <c r="X39" s="11"/>
      <c r="Y39" s="161"/>
      <c r="Z39" s="161"/>
      <c r="AA39" s="161"/>
      <c r="AB39" s="161"/>
      <c r="AC39" s="161"/>
      <c r="AD39" s="162"/>
    </row>
    <row r="40" spans="1:30" x14ac:dyDescent="0.25">
      <c r="A40" s="1"/>
      <c r="B40" s="1" t="s">
        <v>46</v>
      </c>
      <c r="C40" s="1"/>
      <c r="D40" s="1"/>
      <c r="E40" s="1"/>
      <c r="F40" s="1"/>
      <c r="G40" s="163">
        <f>$AC$30</f>
        <v>0</v>
      </c>
      <c r="H40" s="1" t="s">
        <v>47</v>
      </c>
      <c r="J40" s="1"/>
      <c r="K40" s="1"/>
      <c r="L40" s="1"/>
      <c r="M40" s="165" t="str">
        <f>IF($G$40=0,"aucune",$G$40*7)</f>
        <v>aucune</v>
      </c>
      <c r="N40" s="154" t="s">
        <v>48</v>
      </c>
      <c r="Q40" s="1"/>
      <c r="R40" s="1"/>
      <c r="S40" s="1"/>
      <c r="T40" s="11"/>
      <c r="U40" s="11"/>
      <c r="V40" s="11"/>
      <c r="W40" s="11"/>
      <c r="X40" s="11"/>
      <c r="Y40" s="162"/>
      <c r="Z40" s="162"/>
      <c r="AA40" s="162"/>
      <c r="AB40" s="162"/>
      <c r="AC40" s="162"/>
      <c r="AD40" s="162"/>
    </row>
    <row r="41" spans="1:30" x14ac:dyDescent="0.25">
      <c r="A41" s="1"/>
      <c r="B41" s="166" t="s">
        <v>49</v>
      </c>
      <c r="C41" s="1"/>
      <c r="D41" s="1"/>
      <c r="E41" s="1"/>
      <c r="F41" s="1"/>
      <c r="G41" s="1"/>
      <c r="H41" s="1"/>
      <c r="I41" s="1"/>
      <c r="J41" s="1"/>
      <c r="K41" s="1"/>
      <c r="L41" s="1"/>
      <c r="M41" s="1"/>
      <c r="N41" s="1"/>
      <c r="O41" s="1"/>
      <c r="P41" s="1"/>
      <c r="Q41" s="1"/>
      <c r="R41" s="167"/>
      <c r="S41" s="1"/>
      <c r="T41" s="11"/>
      <c r="U41" s="168"/>
      <c r="V41" s="169"/>
      <c r="W41" s="11"/>
      <c r="X41" s="11"/>
      <c r="Y41" s="162"/>
      <c r="Z41" s="162"/>
      <c r="AA41" s="162"/>
      <c r="AB41" s="162"/>
      <c r="AC41" s="162"/>
      <c r="AD41" s="162"/>
    </row>
    <row r="42" spans="1:30" ht="15.75" thickBot="1" x14ac:dyDescent="0.3">
      <c r="A42" s="1"/>
      <c r="B42" s="1"/>
      <c r="C42" s="166"/>
      <c r="D42" s="1"/>
      <c r="E42" s="1"/>
      <c r="F42" s="1"/>
      <c r="G42" s="1"/>
      <c r="H42" s="1"/>
      <c r="I42" s="1"/>
      <c r="J42" s="1"/>
      <c r="K42" s="1"/>
      <c r="L42" s="1"/>
      <c r="M42" s="1"/>
      <c r="N42" s="1"/>
      <c r="O42" s="1"/>
      <c r="P42" s="1"/>
      <c r="Q42" s="1"/>
      <c r="R42" s="167"/>
      <c r="S42" s="1"/>
      <c r="T42" s="11"/>
      <c r="U42" s="11"/>
      <c r="V42" s="11"/>
      <c r="W42" s="11"/>
      <c r="X42" s="11"/>
      <c r="Y42" s="162"/>
      <c r="Z42" s="162"/>
      <c r="AA42" s="162"/>
      <c r="AB42" s="162"/>
      <c r="AC42" s="162"/>
      <c r="AD42" s="162"/>
    </row>
    <row r="43" spans="1:30" ht="19.5" thickBot="1" x14ac:dyDescent="0.35">
      <c r="A43" s="1"/>
      <c r="B43" s="170" t="s">
        <v>50</v>
      </c>
      <c r="C43" s="171"/>
      <c r="D43" s="171"/>
      <c r="E43" s="171"/>
      <c r="F43" s="171"/>
      <c r="G43" s="171"/>
      <c r="H43" s="171"/>
      <c r="I43" s="171"/>
      <c r="J43" s="171"/>
      <c r="K43" s="172">
        <f>$Y$32</f>
        <v>0</v>
      </c>
      <c r="L43" s="173" t="s">
        <v>51</v>
      </c>
      <c r="M43" s="174"/>
      <c r="N43" s="174"/>
      <c r="O43" s="174"/>
      <c r="P43" s="175"/>
      <c r="Q43" s="1"/>
      <c r="R43" s="167"/>
      <c r="S43" s="1"/>
      <c r="T43" s="11"/>
      <c r="U43" s="11"/>
      <c r="V43" s="11"/>
      <c r="W43" s="11"/>
      <c r="X43" s="11"/>
      <c r="Y43" s="162"/>
      <c r="Z43" s="162"/>
      <c r="AA43" s="162"/>
      <c r="AB43" s="162"/>
      <c r="AC43" s="162"/>
      <c r="AD43" s="162"/>
    </row>
    <row r="44" spans="1:30" x14ac:dyDescent="0.25">
      <c r="A44" s="1"/>
      <c r="B44" s="176"/>
      <c r="C44" s="176"/>
      <c r="D44" s="176"/>
      <c r="E44" s="176"/>
      <c r="F44" s="176"/>
      <c r="G44" s="176"/>
      <c r="H44" s="176"/>
      <c r="I44" s="176"/>
      <c r="J44" s="176"/>
      <c r="K44" s="176"/>
      <c r="L44" s="176"/>
      <c r="M44" s="176"/>
      <c r="N44" s="176"/>
      <c r="O44" s="176"/>
      <c r="P44" s="176"/>
      <c r="Q44" s="1"/>
      <c r="R44" s="1"/>
      <c r="S44" s="1"/>
      <c r="T44" s="1"/>
      <c r="U44" s="1"/>
      <c r="V44" s="1"/>
      <c r="W44" s="1"/>
      <c r="X44" s="1"/>
      <c r="Y44" s="1"/>
      <c r="Z44" s="1"/>
      <c r="AA44" s="1"/>
      <c r="AB44" s="1"/>
      <c r="AC44" s="1"/>
    </row>
    <row r="45" spans="1:30" ht="15.75" x14ac:dyDescent="0.25">
      <c r="A45" s="176"/>
      <c r="B45" s="176"/>
      <c r="C45" s="177" t="s">
        <v>21</v>
      </c>
      <c r="D45" s="178" t="s">
        <v>52</v>
      </c>
      <c r="E45" s="1"/>
      <c r="F45" s="1"/>
      <c r="G45" s="177" t="s">
        <v>53</v>
      </c>
      <c r="H45" s="178" t="s">
        <v>54</v>
      </c>
      <c r="I45" s="1"/>
      <c r="J45" s="1"/>
      <c r="K45" s="179" t="s">
        <v>55</v>
      </c>
      <c r="L45" s="178" t="s">
        <v>56</v>
      </c>
      <c r="O45" s="176"/>
      <c r="P45" s="176"/>
      <c r="Q45" s="176"/>
      <c r="R45" s="176"/>
      <c r="S45" s="176"/>
      <c r="T45" s="176"/>
      <c r="U45" s="176"/>
      <c r="V45" s="176"/>
      <c r="W45" s="176"/>
      <c r="X45" s="176"/>
      <c r="Y45" s="176"/>
      <c r="Z45" s="176"/>
      <c r="AA45" s="176"/>
      <c r="AB45" s="176"/>
      <c r="AC45" s="176"/>
    </row>
    <row r="46" spans="1:30" x14ac:dyDescent="0.25">
      <c r="A46" s="176"/>
      <c r="B46" s="176"/>
      <c r="C46" s="1"/>
      <c r="D46" s="1"/>
      <c r="E46" s="1"/>
      <c r="F46" s="1"/>
      <c r="G46" s="1"/>
      <c r="H46" s="1"/>
      <c r="I46" s="1"/>
      <c r="J46" s="1"/>
      <c r="K46" s="1"/>
      <c r="L46" s="1"/>
      <c r="O46" s="176"/>
      <c r="P46" s="176"/>
      <c r="Q46" s="176"/>
      <c r="R46" s="176"/>
      <c r="S46" s="176"/>
      <c r="T46" s="176"/>
      <c r="U46" s="176"/>
      <c r="V46" s="176"/>
      <c r="W46" s="176"/>
      <c r="X46" s="176"/>
      <c r="Y46" s="176"/>
      <c r="Z46" s="176"/>
      <c r="AA46" s="176"/>
      <c r="AB46" s="176"/>
      <c r="AC46" s="176"/>
    </row>
    <row r="47" spans="1:30" ht="15.75" x14ac:dyDescent="0.25">
      <c r="A47" s="176"/>
      <c r="B47" s="176"/>
      <c r="C47" s="177" t="s">
        <v>57</v>
      </c>
      <c r="D47" s="180" t="s">
        <v>58</v>
      </c>
      <c r="E47" s="180"/>
      <c r="F47" s="180"/>
      <c r="G47" s="179" t="s">
        <v>20</v>
      </c>
      <c r="H47" s="178" t="s">
        <v>59</v>
      </c>
      <c r="I47" s="1"/>
      <c r="J47" s="1"/>
      <c r="K47" s="181" t="s">
        <v>60</v>
      </c>
      <c r="L47" s="178" t="s">
        <v>61</v>
      </c>
      <c r="O47" s="176"/>
      <c r="P47" s="176"/>
      <c r="Q47" s="176"/>
      <c r="R47" s="176"/>
      <c r="S47" s="176"/>
      <c r="T47" s="176"/>
      <c r="U47" s="176"/>
      <c r="V47" s="176"/>
      <c r="W47" s="176"/>
      <c r="X47" s="176"/>
      <c r="Y47" s="176"/>
      <c r="Z47" s="176"/>
      <c r="AA47" s="176"/>
      <c r="AB47" s="176"/>
      <c r="AC47" s="176"/>
    </row>
    <row r="48" spans="1:30" x14ac:dyDescent="0.25">
      <c r="A48" s="176"/>
      <c r="B48" s="176"/>
      <c r="C48" s="1"/>
      <c r="D48" s="180"/>
      <c r="E48" s="180"/>
      <c r="F48" s="180"/>
      <c r="G48" s="1"/>
      <c r="H48" s="178"/>
      <c r="I48" s="1"/>
      <c r="J48" s="182" t="s">
        <v>62</v>
      </c>
      <c r="K48" s="182"/>
      <c r="L48" s="182"/>
      <c r="M48" s="182"/>
      <c r="N48" s="182"/>
      <c r="O48" s="176"/>
      <c r="P48" s="176"/>
      <c r="Q48" s="176"/>
      <c r="R48" s="176"/>
      <c r="S48" s="176"/>
      <c r="T48" s="176"/>
      <c r="U48" s="176"/>
      <c r="V48" s="176"/>
      <c r="W48" s="176"/>
      <c r="X48" s="176"/>
      <c r="Y48" s="176"/>
      <c r="Z48" s="176"/>
      <c r="AA48" s="176"/>
      <c r="AB48" s="176"/>
      <c r="AC48" s="176"/>
    </row>
    <row r="49" spans="1:29" ht="15" customHeight="1" x14ac:dyDescent="0.25">
      <c r="A49" s="176"/>
      <c r="B49" s="176"/>
      <c r="C49" s="1"/>
      <c r="D49" s="1"/>
      <c r="E49" s="1"/>
      <c r="F49" s="1"/>
      <c r="G49" s="1"/>
      <c r="H49" s="1"/>
      <c r="I49" s="1"/>
      <c r="J49" s="182"/>
      <c r="K49" s="182"/>
      <c r="L49" s="182"/>
      <c r="M49" s="182"/>
      <c r="N49" s="182"/>
      <c r="O49" s="176"/>
      <c r="P49" s="176"/>
      <c r="Q49" s="176"/>
      <c r="R49" s="176"/>
      <c r="S49" s="176"/>
      <c r="T49" s="176"/>
      <c r="U49" s="176"/>
      <c r="V49" s="176"/>
      <c r="W49" s="176"/>
      <c r="X49" s="176"/>
      <c r="Y49" s="176"/>
      <c r="Z49" s="176"/>
      <c r="AA49" s="176"/>
      <c r="AB49" s="176"/>
      <c r="AC49" s="176"/>
    </row>
    <row r="50" spans="1:29" ht="15.75" customHeight="1" x14ac:dyDescent="0.25">
      <c r="A50" s="176"/>
      <c r="C50" s="1"/>
      <c r="D50" s="1"/>
      <c r="E50" s="1"/>
      <c r="F50" s="1"/>
      <c r="G50" s="1"/>
      <c r="H50" s="1"/>
      <c r="I50" s="1"/>
      <c r="J50" s="182"/>
      <c r="K50" s="182"/>
      <c r="L50" s="182"/>
      <c r="M50" s="182"/>
      <c r="N50" s="182"/>
      <c r="Q50" s="176"/>
      <c r="R50" s="176"/>
      <c r="S50" s="176"/>
      <c r="T50" s="176"/>
      <c r="U50" s="176"/>
      <c r="V50" s="176"/>
      <c r="W50" s="176"/>
      <c r="X50" s="176"/>
      <c r="Y50" s="176"/>
      <c r="Z50" s="176"/>
      <c r="AA50" s="176"/>
      <c r="AB50" s="176"/>
      <c r="AC50" s="176"/>
    </row>
    <row r="51" spans="1:29" x14ac:dyDescent="0.25">
      <c r="A51" s="176"/>
    </row>
    <row r="52" spans="1:29" ht="15" customHeight="1" x14ac:dyDescent="0.25">
      <c r="A52" s="176"/>
    </row>
    <row r="53" spans="1:29" ht="15.75" customHeight="1" x14ac:dyDescent="0.25">
      <c r="A53" s="176"/>
    </row>
    <row r="54" spans="1:29" x14ac:dyDescent="0.25">
      <c r="A54" s="176"/>
    </row>
    <row r="55" spans="1:29" ht="15" customHeight="1" x14ac:dyDescent="0.25">
      <c r="A55" s="176"/>
    </row>
    <row r="56" spans="1:29" ht="15.75" customHeight="1" x14ac:dyDescent="0.25">
      <c r="A56" s="176"/>
    </row>
    <row r="57" spans="1:29" x14ac:dyDescent="0.25">
      <c r="A57" s="176"/>
    </row>
    <row r="58" spans="1:29" ht="15" customHeight="1" x14ac:dyDescent="0.25">
      <c r="A58" s="176"/>
    </row>
    <row r="59" spans="1:29" ht="15.75" customHeight="1" x14ac:dyDescent="0.25">
      <c r="A59" s="176"/>
    </row>
    <row r="60" spans="1:29" x14ac:dyDescent="0.25">
      <c r="A60" s="176"/>
    </row>
    <row r="61" spans="1:29" ht="15" customHeight="1" x14ac:dyDescent="0.25">
      <c r="A61" s="176"/>
    </row>
    <row r="62" spans="1:29" ht="15.75" customHeight="1" x14ac:dyDescent="0.25">
      <c r="A62" s="176"/>
    </row>
    <row r="63" spans="1:29" x14ac:dyDescent="0.25">
      <c r="A63" s="176"/>
    </row>
    <row r="64" spans="1:29" ht="15" customHeight="1" x14ac:dyDescent="0.25">
      <c r="A64" s="176"/>
    </row>
    <row r="65" spans="1:1" ht="15.75" customHeight="1" x14ac:dyDescent="0.25">
      <c r="A65" s="176"/>
    </row>
    <row r="66" spans="1:1" x14ac:dyDescent="0.25">
      <c r="A66" s="176"/>
    </row>
    <row r="67" spans="1:1" x14ac:dyDescent="0.25">
      <c r="A67" s="176"/>
    </row>
    <row r="68" spans="1:1" x14ac:dyDescent="0.25">
      <c r="A68" s="176"/>
    </row>
    <row r="69" spans="1:1" x14ac:dyDescent="0.25">
      <c r="A69" s="176"/>
    </row>
    <row r="70" spans="1:1" x14ac:dyDescent="0.25">
      <c r="A70" s="176"/>
    </row>
    <row r="71" spans="1:1" x14ac:dyDescent="0.25">
      <c r="A71" s="176"/>
    </row>
    <row r="72" spans="1:1" x14ac:dyDescent="0.25">
      <c r="A72" s="176"/>
    </row>
    <row r="73" spans="1:1" x14ac:dyDescent="0.25">
      <c r="A73" s="176"/>
    </row>
    <row r="74" spans="1:1" x14ac:dyDescent="0.25">
      <c r="A74" s="176"/>
    </row>
    <row r="75" spans="1:1" x14ac:dyDescent="0.25">
      <c r="A75" s="176"/>
    </row>
    <row r="76" spans="1:1" x14ac:dyDescent="0.25">
      <c r="A76" s="176"/>
    </row>
    <row r="77" spans="1:1" x14ac:dyDescent="0.25">
      <c r="A77" s="176"/>
    </row>
    <row r="78" spans="1:1" x14ac:dyDescent="0.25">
      <c r="A78" s="176"/>
    </row>
    <row r="79" spans="1:1" x14ac:dyDescent="0.25">
      <c r="A79" s="176"/>
    </row>
    <row r="80" spans="1:1" x14ac:dyDescent="0.25">
      <c r="A80" s="176"/>
    </row>
    <row r="81" spans="1:1" x14ac:dyDescent="0.25">
      <c r="A81" s="176"/>
    </row>
    <row r="82" spans="1:1" x14ac:dyDescent="0.25">
      <c r="A82" s="176"/>
    </row>
    <row r="83" spans="1:1" x14ac:dyDescent="0.25">
      <c r="A83" s="176"/>
    </row>
    <row r="84" spans="1:1" x14ac:dyDescent="0.25">
      <c r="A84" s="176"/>
    </row>
    <row r="85" spans="1:1" x14ac:dyDescent="0.25">
      <c r="A85" s="176"/>
    </row>
    <row r="86" spans="1:1" x14ac:dyDescent="0.25">
      <c r="A86" s="176"/>
    </row>
    <row r="87" spans="1:1" x14ac:dyDescent="0.25">
      <c r="A87" s="176"/>
    </row>
    <row r="88" spans="1:1" x14ac:dyDescent="0.25">
      <c r="A88" s="176"/>
    </row>
    <row r="89" spans="1:1" x14ac:dyDescent="0.25">
      <c r="A89" s="176"/>
    </row>
    <row r="90" spans="1:1" x14ac:dyDescent="0.25">
      <c r="A90" s="176"/>
    </row>
    <row r="91" spans="1:1" x14ac:dyDescent="0.25">
      <c r="A91" s="176"/>
    </row>
    <row r="92" spans="1:1" x14ac:dyDescent="0.25">
      <c r="A92" s="176"/>
    </row>
    <row r="93" spans="1:1" x14ac:dyDescent="0.25">
      <c r="A93" s="176"/>
    </row>
    <row r="94" spans="1:1" x14ac:dyDescent="0.25">
      <c r="A94" s="176"/>
    </row>
    <row r="95" spans="1:1" x14ac:dyDescent="0.25">
      <c r="A95" s="176"/>
    </row>
    <row r="96" spans="1:1" x14ac:dyDescent="0.25">
      <c r="A96" s="176"/>
    </row>
    <row r="97" spans="1:1" x14ac:dyDescent="0.25">
      <c r="A97" s="176"/>
    </row>
    <row r="98" spans="1:1" x14ac:dyDescent="0.25">
      <c r="A98" s="176"/>
    </row>
    <row r="99" spans="1:1" x14ac:dyDescent="0.25">
      <c r="A99" s="176"/>
    </row>
    <row r="100" spans="1:1" x14ac:dyDescent="0.25">
      <c r="A100" s="176"/>
    </row>
    <row r="101" spans="1:1" x14ac:dyDescent="0.25">
      <c r="A101" s="176"/>
    </row>
    <row r="102" spans="1:1" x14ac:dyDescent="0.25">
      <c r="A102" s="176"/>
    </row>
    <row r="103" spans="1:1" x14ac:dyDescent="0.25">
      <c r="A103" s="176"/>
    </row>
    <row r="104" spans="1:1" x14ac:dyDescent="0.25">
      <c r="A104" s="176"/>
    </row>
    <row r="105" spans="1:1" x14ac:dyDescent="0.25">
      <c r="A105" s="176"/>
    </row>
    <row r="106" spans="1:1" x14ac:dyDescent="0.25">
      <c r="A106" s="176"/>
    </row>
    <row r="107" spans="1:1" x14ac:dyDescent="0.25">
      <c r="A107" s="176"/>
    </row>
    <row r="108" spans="1:1" x14ac:dyDescent="0.25">
      <c r="A108" s="176"/>
    </row>
    <row r="109" spans="1:1" x14ac:dyDescent="0.25">
      <c r="A109" s="176"/>
    </row>
    <row r="110" spans="1:1" x14ac:dyDescent="0.25">
      <c r="A110" s="176"/>
    </row>
    <row r="111" spans="1:1" x14ac:dyDescent="0.25">
      <c r="A111" s="176"/>
    </row>
    <row r="112" spans="1:1" x14ac:dyDescent="0.25">
      <c r="A112" s="176"/>
    </row>
    <row r="113" spans="1:1" x14ac:dyDescent="0.25">
      <c r="A113" s="176"/>
    </row>
    <row r="114" spans="1:1" x14ac:dyDescent="0.25">
      <c r="A114" s="176"/>
    </row>
    <row r="115" spans="1:1" x14ac:dyDescent="0.25">
      <c r="A115" s="176"/>
    </row>
    <row r="116" spans="1:1" x14ac:dyDescent="0.25">
      <c r="A116" s="176"/>
    </row>
    <row r="117" spans="1:1" x14ac:dyDescent="0.25">
      <c r="A117" s="176"/>
    </row>
    <row r="118" spans="1:1" x14ac:dyDescent="0.25">
      <c r="A118" s="176"/>
    </row>
    <row r="119" spans="1:1" x14ac:dyDescent="0.25">
      <c r="A119" s="176"/>
    </row>
    <row r="120" spans="1:1" x14ac:dyDescent="0.25">
      <c r="A120" s="176"/>
    </row>
    <row r="121" spans="1:1" x14ac:dyDescent="0.25">
      <c r="A121" s="176"/>
    </row>
    <row r="122" spans="1:1" x14ac:dyDescent="0.25">
      <c r="A122" s="176"/>
    </row>
    <row r="123" spans="1:1" x14ac:dyDescent="0.25">
      <c r="A123" s="176"/>
    </row>
    <row r="124" spans="1:1" x14ac:dyDescent="0.25">
      <c r="A124" s="176"/>
    </row>
    <row r="125" spans="1:1" x14ac:dyDescent="0.25">
      <c r="A125" s="176"/>
    </row>
    <row r="126" spans="1:1" x14ac:dyDescent="0.25">
      <c r="A126" s="176"/>
    </row>
    <row r="127" spans="1:1" x14ac:dyDescent="0.25">
      <c r="A127" s="176"/>
    </row>
    <row r="128" spans="1:1" x14ac:dyDescent="0.25">
      <c r="A128" s="176"/>
    </row>
    <row r="129" spans="1:1" x14ac:dyDescent="0.25">
      <c r="A129" s="176"/>
    </row>
    <row r="130" spans="1:1" x14ac:dyDescent="0.25">
      <c r="A130" s="176"/>
    </row>
    <row r="131" spans="1:1" x14ac:dyDescent="0.25">
      <c r="A131" s="176"/>
    </row>
    <row r="132" spans="1:1" x14ac:dyDescent="0.25">
      <c r="A132" s="176"/>
    </row>
    <row r="133" spans="1:1" x14ac:dyDescent="0.25">
      <c r="A133" s="176"/>
    </row>
    <row r="134" spans="1:1" x14ac:dyDescent="0.25">
      <c r="A134" s="176"/>
    </row>
    <row r="135" spans="1:1" x14ac:dyDescent="0.25">
      <c r="A135" s="176"/>
    </row>
    <row r="136" spans="1:1" x14ac:dyDescent="0.25">
      <c r="A136" s="176"/>
    </row>
    <row r="137" spans="1:1" x14ac:dyDescent="0.25">
      <c r="A137" s="176"/>
    </row>
    <row r="138" spans="1:1" x14ac:dyDescent="0.25">
      <c r="A138" s="176"/>
    </row>
    <row r="139" spans="1:1" x14ac:dyDescent="0.25">
      <c r="A139" s="176"/>
    </row>
    <row r="140" spans="1:1" x14ac:dyDescent="0.25">
      <c r="A140" s="176"/>
    </row>
    <row r="141" spans="1:1" x14ac:dyDescent="0.25">
      <c r="A141" s="176"/>
    </row>
    <row r="142" spans="1:1" x14ac:dyDescent="0.25">
      <c r="A142" s="176"/>
    </row>
    <row r="143" spans="1:1" x14ac:dyDescent="0.25">
      <c r="A143" s="176"/>
    </row>
    <row r="144" spans="1:1" x14ac:dyDescent="0.25">
      <c r="A144" s="176"/>
    </row>
    <row r="145" spans="1:1" x14ac:dyDescent="0.25">
      <c r="A145" s="176"/>
    </row>
    <row r="146" spans="1:1" x14ac:dyDescent="0.25">
      <c r="A146" s="176"/>
    </row>
    <row r="147" spans="1:1" x14ac:dyDescent="0.25">
      <c r="A147" s="176"/>
    </row>
    <row r="148" spans="1:1" x14ac:dyDescent="0.25">
      <c r="A148" s="176"/>
    </row>
    <row r="149" spans="1:1" x14ac:dyDescent="0.25">
      <c r="A149" s="176"/>
    </row>
    <row r="150" spans="1:1" x14ac:dyDescent="0.25">
      <c r="A150" s="176"/>
    </row>
    <row r="151" spans="1:1" x14ac:dyDescent="0.25">
      <c r="A151" s="176"/>
    </row>
    <row r="152" spans="1:1" x14ac:dyDescent="0.25">
      <c r="A152" s="176"/>
    </row>
    <row r="153" spans="1:1" x14ac:dyDescent="0.25">
      <c r="A153" s="176"/>
    </row>
    <row r="154" spans="1:1" x14ac:dyDescent="0.25">
      <c r="A154" s="176"/>
    </row>
    <row r="155" spans="1:1" x14ac:dyDescent="0.25">
      <c r="A155" s="176"/>
    </row>
    <row r="156" spans="1:1" x14ac:dyDescent="0.25">
      <c r="A156" s="176"/>
    </row>
    <row r="157" spans="1:1" x14ac:dyDescent="0.25">
      <c r="A157" s="176"/>
    </row>
  </sheetData>
  <sheetProtection formatCells="0" formatColumns="0" formatRows="0" deleteColumns="0" deleteRows="0" sort="0" autoFilter="0"/>
  <mergeCells count="92">
    <mergeCell ref="S36:U37"/>
    <mergeCell ref="Y37:AC39"/>
    <mergeCell ref="B43:J43"/>
    <mergeCell ref="D47:F48"/>
    <mergeCell ref="J48:N50"/>
    <mergeCell ref="Y22:Y23"/>
    <mergeCell ref="Z22:Z23"/>
    <mergeCell ref="AA22:AA23"/>
    <mergeCell ref="AB22:AB23"/>
    <mergeCell ref="AC22:AC23"/>
    <mergeCell ref="R26:V26"/>
    <mergeCell ref="Y26:AC26"/>
    <mergeCell ref="AA19:AA20"/>
    <mergeCell ref="AB19:AB20"/>
    <mergeCell ref="AC19:AC20"/>
    <mergeCell ref="R22:R23"/>
    <mergeCell ref="S22:S23"/>
    <mergeCell ref="T22:T23"/>
    <mergeCell ref="U22:U23"/>
    <mergeCell ref="V22:V23"/>
    <mergeCell ref="W22:W23"/>
    <mergeCell ref="X22:X23"/>
    <mergeCell ref="AC16:AC17"/>
    <mergeCell ref="R19:R20"/>
    <mergeCell ref="S19:S20"/>
    <mergeCell ref="T19:T20"/>
    <mergeCell ref="U19:U20"/>
    <mergeCell ref="V19:V20"/>
    <mergeCell ref="W19:W20"/>
    <mergeCell ref="X19:X20"/>
    <mergeCell ref="Y19:Y20"/>
    <mergeCell ref="Z19:Z20"/>
    <mergeCell ref="W16:W17"/>
    <mergeCell ref="X16:X17"/>
    <mergeCell ref="Y16:Y17"/>
    <mergeCell ref="Z16:Z17"/>
    <mergeCell ref="AA16:AA17"/>
    <mergeCell ref="AB16:AB17"/>
    <mergeCell ref="Y13:Y14"/>
    <mergeCell ref="Z13:Z14"/>
    <mergeCell ref="AA13:AA14"/>
    <mergeCell ref="AB13:AB14"/>
    <mergeCell ref="AC13:AC14"/>
    <mergeCell ref="R16:R17"/>
    <mergeCell ref="S16:S17"/>
    <mergeCell ref="T16:T17"/>
    <mergeCell ref="U16:U17"/>
    <mergeCell ref="V16:V17"/>
    <mergeCell ref="AA10:AA11"/>
    <mergeCell ref="AB10:AB11"/>
    <mergeCell ref="AC10:AC11"/>
    <mergeCell ref="R13:R14"/>
    <mergeCell ref="S13:S14"/>
    <mergeCell ref="T13:T14"/>
    <mergeCell ref="U13:U14"/>
    <mergeCell ref="V13:V14"/>
    <mergeCell ref="W13:W14"/>
    <mergeCell ref="X13:X14"/>
    <mergeCell ref="AC8:AC9"/>
    <mergeCell ref="R10:R11"/>
    <mergeCell ref="S10:S11"/>
    <mergeCell ref="T10:T11"/>
    <mergeCell ref="U10:U11"/>
    <mergeCell ref="V10:V11"/>
    <mergeCell ref="W10:W11"/>
    <mergeCell ref="X10:X11"/>
    <mergeCell ref="Y10:Y11"/>
    <mergeCell ref="Z10:Z11"/>
    <mergeCell ref="U8:U9"/>
    <mergeCell ref="V8:W8"/>
    <mergeCell ref="X8:Y8"/>
    <mergeCell ref="Z8:Z9"/>
    <mergeCell ref="AA8:AA9"/>
    <mergeCell ref="AB8:AB9"/>
    <mergeCell ref="K8:L9"/>
    <mergeCell ref="M8:N9"/>
    <mergeCell ref="O8:P9"/>
    <mergeCell ref="R8:R9"/>
    <mergeCell ref="S8:S9"/>
    <mergeCell ref="T8:T9"/>
    <mergeCell ref="F7:H7"/>
    <mergeCell ref="B8:B9"/>
    <mergeCell ref="C8:D9"/>
    <mergeCell ref="E8:F9"/>
    <mergeCell ref="G8:H9"/>
    <mergeCell ref="I8:J9"/>
    <mergeCell ref="C3:H3"/>
    <mergeCell ref="C4:F4"/>
    <mergeCell ref="N4:P4"/>
    <mergeCell ref="F5:H5"/>
    <mergeCell ref="W5:Y5"/>
    <mergeCell ref="F6:H6"/>
  </mergeCells>
  <conditionalFormatting sqref="V34 V36 M23 K23 O23 I23 G23 E23 C23 O20 O17 O14 O11 M11 M14 M17 M20 K17 K13:K14 K11 I11 I14 G14 G17 I17 E17 E14 G11 E11 C11 C14 C17 C20 G20 I20 K20 E20 R34 R36 Z34 Z36">
    <cfRule type="containsText" dxfId="21" priority="56" operator="containsText" text="CP">
      <formula>NOT(ISERROR(SEARCH("CP",C11)))</formula>
    </cfRule>
  </conditionalFormatting>
  <conditionalFormatting sqref="C11">
    <cfRule type="containsText" dxfId="20" priority="52" operator="containsText" text="MAL">
      <formula>NOT(ISERROR(SEARCH("MAL",C11)))</formula>
    </cfRule>
    <cfRule type="containsText" dxfId="19" priority="53" operator="containsText" text="MAL">
      <formula>NOT(ISERROR(SEARCH("MAL",C11)))</formula>
    </cfRule>
    <cfRule type="containsText" dxfId="18" priority="54" operator="containsText" text="ABS">
      <formula>NOT(ISERROR(SEARCH("ABS",C11)))</formula>
    </cfRule>
    <cfRule type="containsText" dxfId="17" priority="55" operator="containsText" text="CP">
      <formula>NOT(ISERROR(SEARCH("CP",C11)))</formula>
    </cfRule>
  </conditionalFormatting>
  <conditionalFormatting sqref="V34 V36 E11 G11 I11 K11 M11 O11 O14 M14 K14 I14 G14 E14 C14 C17 E17 G17 I17 K17 M17 O17 O20 M20 K23 M23 O23 I23 G23 E23 C20 C23 E20 G20 I20 K20 R34 R36 Z34 Z36">
    <cfRule type="containsText" dxfId="16" priority="51" operator="containsText" text="ABS">
      <formula>NOT(ISERROR(SEARCH("ABS",C11)))</formula>
    </cfRule>
  </conditionalFormatting>
  <conditionalFormatting sqref="V34 G23 E23 C23 C20 G17 E17 C17 C14 E14 G14 G11 E11 C11 I11 I14 I17 I23 K23 K17 K14 K11 E20 G20 I20 K20 R34 R36">
    <cfRule type="containsText" dxfId="15" priority="50" operator="containsText" text="MAL">
      <formula>NOT(ISERROR(SEARCH("MAL",C11)))</formula>
    </cfRule>
  </conditionalFormatting>
  <conditionalFormatting sqref="V34 V36 C11 E11 G11 I11 K11 M11 O11 O14 M14 I14 G14 E14 C14 C17 E17 G17 I17 K17 M17 O17 O20 M20 C20 C23 E23 G23 I23 K23 M23 O23 K14 E20 G20 I20 K20 R34 R36 Z34 Z36">
    <cfRule type="containsText" dxfId="14" priority="49" operator="containsText" text="REP">
      <formula>NOT(ISERROR(SEARCH("REP",C11)))</formula>
    </cfRule>
  </conditionalFormatting>
  <conditionalFormatting sqref="V34 V36 C11 E11 G11 I11 K11 M11 O11 O14 M14 K14 I14 G14 E14 C14 C17 E17 G17 I17 K17 M17 O17 O20 M20 C20 C23 E23 G23 I23 K23 M23 O23 E20 G20 I20 K20 R34 R36 Z34 Z36">
    <cfRule type="containsText" dxfId="13" priority="47" operator="containsText" text="FER">
      <formula>NOT(ISERROR(SEARCH("FER",C11)))</formula>
    </cfRule>
    <cfRule type="containsText" dxfId="12" priority="48" operator="containsText" text="FER">
      <formula>NOT(ISERROR(SEARCH("FER",C11)))</formula>
    </cfRule>
  </conditionalFormatting>
  <conditionalFormatting sqref="V34 G11 I11 K11 M11 O11 C14 E14 G14 I14 K14 M14 O14 O17 M17 K17 I17 G17 E17 C17 C20 E20 G20 I20 K20 M20 O20 C23 E23 G23 I23 R34 R36 Z36">
    <cfRule type="containsText" dxfId="11" priority="46" operator="containsText" text="MAL">
      <formula>NOT(ISERROR(SEARCH("MAL",C11)))</formula>
    </cfRule>
  </conditionalFormatting>
  <conditionalFormatting sqref="P15">
    <cfRule type="expression" priority="45">
      <formula>IF(O14="CP",7,IF(P14-P13-O15&lt;0,24-P13+O15+P14-O15,IF(OR(P14-P13-O15,24-P14+P13-O15)=24,24-24,P14-P13-O15+P15)))</formula>
    </cfRule>
  </conditionalFormatting>
  <conditionalFormatting sqref="P18">
    <cfRule type="expression" priority="44">
      <formula>IF(O17="CP",7,IF(P17-P16-O18&lt;0,24-P16+O18+P17-O18,IF(OR(P17-P16-O18,24-P17+P16-O18)=24,24-24,P17-P16-O18+P18)))</formula>
    </cfRule>
  </conditionalFormatting>
  <conditionalFormatting sqref="P21">
    <cfRule type="expression" priority="43">
      <formula>IF(O20="CP",7,IF(P20-P19-O21&lt;0,24-P19+O21+P20-O21,IF(OR(P20-P19-O21,24-P20+P19-O21)=24,24-24,P20-P19-O21+P21)))</formula>
    </cfRule>
  </conditionalFormatting>
  <conditionalFormatting sqref="N15">
    <cfRule type="expression" priority="42">
      <formula>IF(M14="CP",7,IF(N14-N13-M15&lt;0,24-N13+M15+N14-M15,IF(OR(N14-N13-M15,24-N14+N13-M15)=24,24-24,N14-N13-M15+N15)))</formula>
    </cfRule>
  </conditionalFormatting>
  <conditionalFormatting sqref="N18">
    <cfRule type="expression" priority="41">
      <formula>IF(M17="CP",7,IF(N17-N16-M18&lt;0,24-N16+M18+N17-M18,IF(OR(N17-N16-M18,24-N17+N16-M18)=24,24-24,N17-N16-M18+N18)))</formula>
    </cfRule>
  </conditionalFormatting>
  <conditionalFormatting sqref="N24">
    <cfRule type="expression" priority="40">
      <formula>IF(M23="CP",7,IF(N23-N22-M24&lt;0,24-N22+M24+N23-M24,IF(OR(N23-N22-M24,24-N23+N22-M24)=24,24-24,N23-N22-M24+N24)))</formula>
    </cfRule>
  </conditionalFormatting>
  <conditionalFormatting sqref="D15">
    <cfRule type="expression" priority="39">
      <formula>IF(C14="CP",7,IF(D14-D13-C15&lt;0,24-D13+C15+D14-C15,IF(OR(D14-D13-C15,24-D14+D13-C15)=24,24-24,D14-D13-C15+D15)))</formula>
    </cfRule>
  </conditionalFormatting>
  <conditionalFormatting sqref="F15">
    <cfRule type="expression" priority="38">
      <formula>IF(E14="CP",7,IF(F14-F13-E15&lt;0,24-F13+E15+F14-E15,IF(OR(F14-F13-E15,24-F14+F13-E15)=24,24-24,F14-F13-E15+F15)))</formula>
    </cfRule>
  </conditionalFormatting>
  <conditionalFormatting sqref="H15">
    <cfRule type="expression" priority="37">
      <formula>IF(G14="CP",7,IF(H14-H13-G15&lt;0,24-H13+G15+H14-G15,IF(OR(H14-H13-G15,24-H14+H13-G15)=24,24-24,H14-H13-G15+H15)))</formula>
    </cfRule>
  </conditionalFormatting>
  <conditionalFormatting sqref="J15">
    <cfRule type="expression" priority="36">
      <formula>IF(I14="CP",7,IF(J14-J13-I15&lt;0,24-J13+I15+J14-I15,IF(OR(J14-J13-I15,24-J14+J13-I15)=24,24-24,J14-J13-I15+J15)))</formula>
    </cfRule>
  </conditionalFormatting>
  <conditionalFormatting sqref="L15">
    <cfRule type="expression" priority="35">
      <formula>IF(K14="CP",7,IF(L14-L13-K15&lt;0,24-L13+K15+L14-K15,IF(OR(L14-L13-K15,24-L14+L13-K15)=24,24-24,L14-L13-K15+L15)))</formula>
    </cfRule>
  </conditionalFormatting>
  <conditionalFormatting sqref="L18">
    <cfRule type="expression" priority="34">
      <formula>IF(K17="CP",7,IF(L17-L16-K18&lt;0,24-L16+K18+L17-K18,IF(OR(L17-L16-K18,24-L17+L16-K18)=24,24-24,L17-L16-K18+L18)))</formula>
    </cfRule>
  </conditionalFormatting>
  <conditionalFormatting sqref="J18">
    <cfRule type="expression" priority="33">
      <formula>IF(I17="CP",7,IF(J17-J16-I18&lt;0,24-J16+I18+J17-I18,IF(OR(J17-J16-I18,24-J17+J16-I18)=24,24-24,J17-J16-I18+J18)))</formula>
    </cfRule>
  </conditionalFormatting>
  <conditionalFormatting sqref="H18">
    <cfRule type="expression" priority="32">
      <formula>IF(G17="CP",7,IF(H17-H16-G18&lt;0,24-H16+G18+H17-G18,IF(OR(H17-H16-G18,24-H17+H16-G18)=24,24-24,H17-H16-G18+H18)))</formula>
    </cfRule>
  </conditionalFormatting>
  <conditionalFormatting sqref="F18">
    <cfRule type="expression" priority="31">
      <formula>IF(E17="CP",7,IF(F17-F16-E18&lt;0,24-F16+E18+F17-E18,IF(OR(F17-F16-E18,24-F17+F16-E18)=24,24-24,F17-F16-E18+F18)))</formula>
    </cfRule>
  </conditionalFormatting>
  <conditionalFormatting sqref="D18">
    <cfRule type="expression" priority="30">
      <formula>IF(C17="CP",7,IF(D17-D16-C18&lt;0,24-D16+C18+D17-C18,IF(OR(D17-D16-C18,24-D17+D16-C18)=24,24-24,D17-D16-C18+D18)))</formula>
    </cfRule>
  </conditionalFormatting>
  <conditionalFormatting sqref="D21">
    <cfRule type="expression" priority="29">
      <formula>IF(C20="CP",7,IF(D20-D19-C21&lt;0,24-D19+C21+D20-C21,IF(OR(D20-D19-C21,24-D20+D19-C21)=24,24-24,D20-D19-C21+D21)))</formula>
    </cfRule>
  </conditionalFormatting>
  <conditionalFormatting sqref="F21">
    <cfRule type="expression" priority="28">
      <formula>IF(E20="CP",7,IF(F20-F19-E21&lt;0,24-F19+E21+F20-E21,IF(OR(F20-F19-E21,24-F20+F19-E21)=24,24-24,F20-F19-E21+F21)))</formula>
    </cfRule>
  </conditionalFormatting>
  <conditionalFormatting sqref="H21">
    <cfRule type="expression" priority="27">
      <formula>IF(G20="CP",7,IF(H20-H19-G21&lt;0,24-H19+G21+H20-G21,IF(OR(H20-H19-G21,24-H20+H19-G21)=24,24-24,H20-H19-G21+H21)))</formula>
    </cfRule>
  </conditionalFormatting>
  <conditionalFormatting sqref="J21">
    <cfRule type="expression" priority="26">
      <formula>IF(I20="CP",7,IF(J20-J19-I21&lt;0,24-J19+I21+J20-I21,IF(OR(J20-J19-I21,24-J20+J19-I21)=24,24-24,J20-J19-I21+J21)))</formula>
    </cfRule>
  </conditionalFormatting>
  <conditionalFormatting sqref="L21">
    <cfRule type="expression" priority="25">
      <formula>IF(K20="CP",7,IF(L20-L19-K21&lt;0,24-L19+K21+L20-K21,IF(OR(L20-L19-K21,24-L20+L19-K21)=24,24-24,L20-L19-K21+L21)))</formula>
    </cfRule>
  </conditionalFormatting>
  <conditionalFormatting sqref="L24">
    <cfRule type="expression" priority="24">
      <formula>IF(K23="CP",7,IF(L23-L22-K24&lt;0,24-L22+K24+L23-K24,IF(OR(L23-L22-K24,24-L23+L22-K24)=24,24-24,L23-L22-K24+L24)))</formula>
    </cfRule>
  </conditionalFormatting>
  <conditionalFormatting sqref="J24">
    <cfRule type="expression" priority="23">
      <formula>IF(I23="CP",7,IF(J23-J22-I24&lt;0,24-J22+I24+J23-I24,IF(OR(J23-J22-I24,24-J23+J22-I24)=24,24-24,J23-J22-I24+J24)))</formula>
    </cfRule>
  </conditionalFormatting>
  <conditionalFormatting sqref="H24">
    <cfRule type="expression" priority="22">
      <formula>IF(G23="CP",7,IF(H23-H22-G24&lt;0,24-H22+G24+H23-G24,IF(OR(H23-H22-G24,24-H23+H22-G24)=24,24-24,H23-H22-G24+H24)))</formula>
    </cfRule>
  </conditionalFormatting>
  <conditionalFormatting sqref="F24">
    <cfRule type="expression" priority="21">
      <formula>IF(E23="CP",7,IF(F23-F22-E24&lt;0,24-F22+E24+F23-E24,IF(OR(F23-F22-E24,24-F23+F22-E24)=24,24-24,F23-F22-E24+F24)))</formula>
    </cfRule>
  </conditionalFormatting>
  <conditionalFormatting sqref="D24">
    <cfRule type="expression" priority="20">
      <formula>IF(C23="CP",7,IF(D23-D22-C24&lt;0,24-D22+C24+D23-C24,IF(OR(D23-D22-C24,24-D23+D22-C24)=24,24-24,D23-D22-C24+D24)))</formula>
    </cfRule>
  </conditionalFormatting>
  <conditionalFormatting sqref="N21">
    <cfRule type="expression" priority="19">
      <formula>IF(M20="CP",7,IF(N20-N19-M21&lt;0,24-N19+M21+N20-M21,IF(OR(N20-N19-M21,24-N20+N19-M21)=24,24-24,N20-N19-M21+N21)))</formula>
    </cfRule>
  </conditionalFormatting>
  <conditionalFormatting sqref="V36 M11 M14 M17 M20 M23 Z36">
    <cfRule type="containsText" dxfId="10" priority="17" operator="containsText" text="PREV">
      <formula>NOT(ISERROR(SEARCH("PREV",M11)))</formula>
    </cfRule>
    <cfRule type="containsText" dxfId="9" priority="18" operator="containsText" text="PREV">
      <formula>NOT(ISERROR(SEARCH("PREV",M11)))</formula>
    </cfRule>
  </conditionalFormatting>
  <conditionalFormatting sqref="G45 G47 C45 C47 K45 K47">
    <cfRule type="containsText" dxfId="8" priority="16" operator="containsText" text="CP">
      <formula>NOT(ISERROR(SEARCH("CP",C45)))</formula>
    </cfRule>
  </conditionalFormatting>
  <conditionalFormatting sqref="G45 G47 C45 C47 K45 K47">
    <cfRule type="containsText" dxfId="7" priority="15" operator="containsText" text="ABS">
      <formula>NOT(ISERROR(SEARCH("ABS",C45)))</formula>
    </cfRule>
  </conditionalFormatting>
  <conditionalFormatting sqref="G45 C45 C47">
    <cfRule type="containsText" dxfId="6" priority="14" operator="containsText" text="MAL">
      <formula>NOT(ISERROR(SEARCH("MAL",C45)))</formula>
    </cfRule>
  </conditionalFormatting>
  <conditionalFormatting sqref="G45 G47 C45 C47 K45 K47">
    <cfRule type="containsText" dxfId="5" priority="13" operator="containsText" text="REP">
      <formula>NOT(ISERROR(SEARCH("REP",C45)))</formula>
    </cfRule>
  </conditionalFormatting>
  <conditionalFormatting sqref="G45 G47 C45 C47 K45 K47">
    <cfRule type="containsText" dxfId="4" priority="11" operator="containsText" text="FER">
      <formula>NOT(ISERROR(SEARCH("FER",C45)))</formula>
    </cfRule>
    <cfRule type="containsText" dxfId="3" priority="12" operator="containsText" text="FER">
      <formula>NOT(ISERROR(SEARCH("FER",C45)))</formula>
    </cfRule>
  </conditionalFormatting>
  <conditionalFormatting sqref="G45 C45 C47 K47">
    <cfRule type="containsText" dxfId="2" priority="10" operator="containsText" text="MAL">
      <formula>NOT(ISERROR(SEARCH("MAL",C45)))</formula>
    </cfRule>
  </conditionalFormatting>
  <conditionalFormatting sqref="G47 K47">
    <cfRule type="containsText" dxfId="1" priority="8" operator="containsText" text="PREV">
      <formula>NOT(ISERROR(SEARCH("PREV",G47)))</formula>
    </cfRule>
    <cfRule type="containsText" dxfId="0" priority="9" operator="containsText" text="PREV">
      <formula>NOT(ISERROR(SEARCH("PREV",G47)))</formula>
    </cfRule>
  </conditionalFormatting>
  <conditionalFormatting sqref="D12">
    <cfRule type="expression" priority="7">
      <formula>IF(C11="CP",7,IF(D11-D10-C12&lt;0,24-D10+C12+D11-C12,IF(OR(D11-D10-C12,24-D11+D10-C12)=24,24-24,D11-D10-C12+D12)))</formula>
    </cfRule>
  </conditionalFormatting>
  <conditionalFormatting sqref="F12">
    <cfRule type="expression" priority="6">
      <formula>IF(E11="CP",7,IF(F11-F10-E12&lt;0,24-F10+E12+F11-E12,IF(OR(F11-F10-E12,24-F11+F10-E12)=24,24-24,F11-F10-E12+F12)))</formula>
    </cfRule>
  </conditionalFormatting>
  <conditionalFormatting sqref="H12">
    <cfRule type="expression" priority="5">
      <formula>IF(G11="CP",7,IF(H11-H10-G12&lt;0,24-H10+G12+H11-G12,IF(OR(H11-H10-G12,24-H11+H10-G12)=24,24-24,H11-H10-G12+H12)))</formula>
    </cfRule>
  </conditionalFormatting>
  <conditionalFormatting sqref="J12">
    <cfRule type="expression" priority="4">
      <formula>IF(I11="CP",7,IF(J11-J10-I12&lt;0,24-J10+I12+J11-I12,IF(OR(J11-J10-I12,24-J11+J10-I12)=24,24-24,J11-J10-I12+J12)))</formula>
    </cfRule>
  </conditionalFormatting>
  <conditionalFormatting sqref="L12">
    <cfRule type="expression" priority="3">
      <formula>IF(K11="CP",7,IF(L11-L10-K12&lt;0,24-L10+K12+L11-K12,IF(OR(L11-L10-K12,24-L11+L10-K12)=24,24-24,L11-L10-K12+L12)))</formula>
    </cfRule>
  </conditionalFormatting>
  <conditionalFormatting sqref="N12">
    <cfRule type="expression" priority="2">
      <formula>IF(M11="CP",7,IF(N11-N10-M12&lt;0,24-N10+M12+N11-M12,IF(OR(N11-N10-M12,24-N11+N10-M12)=24,24-24,N11-N10-M12+N12)))</formula>
    </cfRule>
  </conditionalFormatting>
  <conditionalFormatting sqref="P12">
    <cfRule type="expression" priority="1">
      <formula>IF(O11="CP",7,IF(P11-P10-O12&lt;0,24-P10+O12+P11-O12,IF(OR(P11-P10-O12,24-P11+P10-O12)=24,24-24,P11-P10-O12+P12)))</formula>
    </cfRule>
  </conditionalFormatting>
  <pageMargins left="0.25" right="0.25" top="0.75" bottom="0.75" header="0.3" footer="0.3"/>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Calcul</vt:lpstr>
      <vt:lpstr>Calcul!Zone_d_impression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Jeffrey JAMI</dc:creator>
  <cp:lastModifiedBy>Jeffrey JAMI</cp:lastModifiedBy>
  <dcterms:created xsi:type="dcterms:W3CDTF">2013-10-18T11:57:41Z</dcterms:created>
  <dcterms:modified xsi:type="dcterms:W3CDTF">2013-10-18T11:58:59Z</dcterms:modified>
</cp:coreProperties>
</file>