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18930" windowHeight="10005" tabRatio="808"/>
  </bookViews>
  <sheets>
    <sheet name="Présentation" sheetId="14" r:id="rId1"/>
    <sheet name="Annuelle" sheetId="1" r:id="rId2"/>
    <sheet name="Intermediaire" sheetId="15" state="hidden" r:id="rId3"/>
  </sheets>
  <externalReferences>
    <externalReference r:id="rId4"/>
  </externalReferences>
  <definedNames>
    <definedName name="Année" localSheetId="2">#REF!</definedName>
    <definedName name="Année" localSheetId="0">Présentation!#REF!</definedName>
    <definedName name="Année">#REF!</definedName>
    <definedName name="Choix">Présentation!$C$32</definedName>
    <definedName name="code_dossier_ExcelSheetName" localSheetId="1" hidden="1">"waambulanc"</definedName>
    <definedName name="code_dossier_ExcelSheetName" localSheetId="2" hidden="1">"waambulanc"</definedName>
    <definedName name="code_dossier_ExcelSheetName" localSheetId="0" hidden="1">"waambulanc"</definedName>
    <definedName name="Dossier" localSheetId="1">"W.A AMBULANCES"</definedName>
    <definedName name="Dossier" localSheetId="2">"W.A AMBULANCES"</definedName>
    <definedName name="Dossier" localSheetId="0">"W.A AMBULANCES"</definedName>
    <definedName name="Exercice" localSheetId="1">"31/07/2014"</definedName>
    <definedName name="Exercice" localSheetId="2">"31/07/2014"</definedName>
    <definedName name="Exercice" localSheetId="0">"31/07/2014"</definedName>
    <definedName name="fin_exercice_ExcelSheetName" localSheetId="1" hidden="1">"31/12/2014"</definedName>
    <definedName name="fin_exercice_ExcelSheetName" localSheetId="2" hidden="1">"31/12/2014"</definedName>
    <definedName name="fin_exercice_ExcelSheetName" localSheetId="0" hidden="1">"31/12/2014"</definedName>
    <definedName name="FinExN">[1]Dossier!$C$26</definedName>
    <definedName name="lstMetrics" localSheetId="2">OFFSET(Intermediaire!$C$9:$C$35,0,0,COUNTA(Intermediaire!$C$9:$C$35))</definedName>
    <definedName name="lstMetrics">OFFSET(Annuelle!$C$9:$C$35,0,0,COUNTA(Annuelle!$C$9:$C$35))</definedName>
    <definedName name="lstYears" localSheetId="2">OFFSET(Intermediaire!$C$7:$E$7,0,1,1,COUNTA(Intermediaire!$C$7:$E$7)-1)</definedName>
    <definedName name="lstYears">OFFSET(Annuelle!$C$7:$J$7,0,1,1,COUNTA(Annuelle!$C$7:$J$7)-1)</definedName>
    <definedName name="N" localSheetId="1">"31/12/2014"</definedName>
    <definedName name="N" localSheetId="2">"31/12/2014"</definedName>
    <definedName name="N" localSheetId="0">"31/12/2014"</definedName>
    <definedName name="N_1" localSheetId="1">"31/12/2013"</definedName>
    <definedName name="N_1" localSheetId="2">"31/12/2013"</definedName>
    <definedName name="N_1" localSheetId="0">"31/12/2013"</definedName>
    <definedName name="nom_dossier_ExcelSheetName" localSheetId="1" hidden="1">"W.A AMBULANCES"</definedName>
    <definedName name="nom_dossier_ExcelSheetName" localSheetId="2" hidden="1">"W.A AMBULANCES"</definedName>
    <definedName name="nom_dossier_ExcelSheetName" localSheetId="0" hidden="1">"W.A AMBULANCES"</definedName>
    <definedName name="SelectedYear" localSheetId="2">#REF!</definedName>
    <definedName name="SelectedYear" localSheetId="0">Présentation!#REF!</definedName>
    <definedName name="SelectedYear">#REF!</definedName>
    <definedName name="_xlnm.Print_Area" localSheetId="1">Annuelle!$C$1:$J$84</definedName>
    <definedName name="_xlnm.Print_Area" localSheetId="2">Intermediaire!$C$1:$J$84</definedName>
    <definedName name="_xlnm.Print_Area" localSheetId="0">Présentation!$B$1:$M$56</definedName>
  </definedNames>
  <calcPr calcId="152511" calcMode="manual" calcCompleted="0" calcOnSave="0"/>
</workbook>
</file>

<file path=xl/calcChain.xml><?xml version="1.0" encoding="utf-8"?>
<calcChain xmlns="http://schemas.openxmlformats.org/spreadsheetml/2006/main">
  <c r="F5" i="1" l="1"/>
  <c r="F4" i="1"/>
  <c r="F16" i="1"/>
  <c r="J82" i="15" l="1"/>
  <c r="I82" i="15"/>
  <c r="H82" i="15"/>
  <c r="G82" i="15"/>
  <c r="F82" i="15"/>
  <c r="E82" i="15"/>
  <c r="D82" i="15"/>
  <c r="J56" i="15"/>
  <c r="I56" i="15"/>
  <c r="H56" i="15"/>
  <c r="G56" i="15"/>
  <c r="F56" i="15"/>
  <c r="E56" i="15"/>
  <c r="D56" i="15"/>
  <c r="E7" i="15"/>
  <c r="C63" i="15" s="1"/>
  <c r="D7" i="15"/>
  <c r="C84" i="15" s="1"/>
  <c r="F6" i="15"/>
  <c r="J5" i="15"/>
  <c r="I5" i="15"/>
  <c r="H5" i="15"/>
  <c r="G5" i="15"/>
  <c r="J4" i="15"/>
  <c r="J6" i="15" s="1"/>
  <c r="E8" i="15" s="1"/>
  <c r="I4" i="15"/>
  <c r="H4" i="15"/>
  <c r="G4" i="15"/>
  <c r="F6" i="1"/>
  <c r="F8" i="1" s="1"/>
  <c r="G7" i="1"/>
  <c r="F7" i="1"/>
  <c r="G16" i="1"/>
  <c r="H7" i="1"/>
  <c r="I7" i="1"/>
  <c r="J7" i="1"/>
  <c r="G5" i="1"/>
  <c r="G4" i="1"/>
  <c r="G6" i="1" s="1"/>
  <c r="G8" i="1" s="1"/>
  <c r="I6" i="15" l="1"/>
  <c r="D8" i="15" s="1"/>
  <c r="H6" i="15"/>
  <c r="G6" i="15"/>
  <c r="C20" i="15"/>
  <c r="C21" i="15"/>
  <c r="C37" i="15"/>
  <c r="C56" i="15"/>
  <c r="C82" i="15"/>
  <c r="C58" i="15"/>
  <c r="H5" i="1"/>
  <c r="H4" i="1"/>
  <c r="I5" i="1"/>
  <c r="I4" i="1"/>
  <c r="J5" i="1"/>
  <c r="J4" i="1"/>
  <c r="I38" i="14"/>
  <c r="B2" i="14"/>
  <c r="H6" i="1" l="1"/>
  <c r="H8" i="1" s="1"/>
  <c r="C58" i="1"/>
  <c r="I6" i="1"/>
  <c r="I8" i="1" s="1"/>
  <c r="J6" i="1"/>
  <c r="J8" i="1" s="1"/>
  <c r="C82" i="1"/>
  <c r="C56" i="1"/>
  <c r="C20" i="1" l="1"/>
  <c r="C37" i="1" l="1"/>
  <c r="C63" i="1"/>
  <c r="C84" i="1" l="1"/>
  <c r="C21" i="1"/>
  <c r="E56" i="1" l="1"/>
  <c r="F56" i="1"/>
  <c r="G82" i="1"/>
  <c r="H56" i="1"/>
  <c r="I56" i="1"/>
  <c r="D56" i="1"/>
  <c r="J82" i="1"/>
  <c r="G56" i="1"/>
  <c r="D82" i="1"/>
  <c r="F82" i="1"/>
  <c r="E82" i="1"/>
  <c r="J56" i="1"/>
  <c r="I82" i="1"/>
  <c r="H82" i="1"/>
</calcChain>
</file>

<file path=xl/sharedStrings.xml><?xml version="1.0" encoding="utf-8"?>
<sst xmlns="http://schemas.openxmlformats.org/spreadsheetml/2006/main" count="69" uniqueCount="36">
  <si>
    <t>MESURE</t>
  </si>
  <si>
    <t>( r ) : données révisées</t>
  </si>
  <si>
    <t>Choix de la période à étudier</t>
  </si>
  <si>
    <r>
      <t xml:space="preserve">Soit un total de :
</t>
    </r>
    <r>
      <rPr>
        <sz val="10"/>
        <color theme="0"/>
        <rFont val="Franklin Gothic Medium"/>
        <family val="2"/>
        <scheme val="minor"/>
      </rPr>
      <t>(en valeur absolue)</t>
    </r>
  </si>
  <si>
    <t>Depuis le:</t>
  </si>
  <si>
    <t>Au :</t>
  </si>
  <si>
    <t>1. Annuelle</t>
  </si>
  <si>
    <t>2. Intermédiaire</t>
  </si>
  <si>
    <t>Début de l'exercice</t>
  </si>
  <si>
    <t>Fin de l'exercice</t>
  </si>
  <si>
    <t>Début exercice N-1</t>
  </si>
  <si>
    <t>Fin exercice N-1</t>
  </si>
  <si>
    <t>LES DIFFERENTS CHIFFRES</t>
  </si>
  <si>
    <t>TEST1</t>
  </si>
  <si>
    <t>TEST2</t>
  </si>
  <si>
    <t>TEST3</t>
  </si>
  <si>
    <t>TEST4</t>
  </si>
  <si>
    <t>TEST5</t>
  </si>
  <si>
    <t>TEST6</t>
  </si>
  <si>
    <t>TEST7</t>
  </si>
  <si>
    <t>TOTAL TEST</t>
  </si>
  <si>
    <t>Début exercice N-2</t>
  </si>
  <si>
    <t>Fin exercice N-2</t>
  </si>
  <si>
    <t>Début exercice N-3</t>
  </si>
  <si>
    <t>Fin exercice N-3</t>
  </si>
  <si>
    <t>Début exercice N-4</t>
  </si>
  <si>
    <t>Fin exercice N-4</t>
  </si>
  <si>
    <t xml:space="preserve">Type de situation : </t>
  </si>
  <si>
    <t>Annuelle</t>
  </si>
  <si>
    <t>Intermédiaire</t>
  </si>
  <si>
    <t>Date début</t>
  </si>
  <si>
    <t>Date fin</t>
  </si>
  <si>
    <t>MES DATES</t>
  </si>
  <si>
    <t>= LE MOIS CORRESPONDANT</t>
  </si>
  <si>
    <t>LIGNES A MASQUER</t>
  </si>
  <si>
    <t>IDEM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</si>
</sst>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_);\(&quot;$&quot;#,##0\)"/>
    <numFmt numFmtId="165" formatCode="#,##0.00\ [$€-40C]"/>
    <numFmt numFmtId="166" formatCode="0.0%"/>
  </numFmts>
  <fonts count="31" x14ac:knownFonts="1">
    <font>
      <sz val="10"/>
      <color theme="1" tint="0.34998626667073579"/>
      <name val="Euphemia"/>
      <family val="2"/>
      <scheme val="major"/>
    </font>
    <font>
      <sz val="11"/>
      <color theme="1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20"/>
      <color theme="0" tint="-0.34998626667073579"/>
      <name val="Franklin Gothic Medium"/>
      <family val="2"/>
      <scheme val="min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11"/>
      <color theme="0"/>
      <name val="Franklin Gothic Medium"/>
      <family val="2"/>
      <scheme val="minor"/>
    </font>
    <font>
      <b/>
      <sz val="9"/>
      <color theme="1" tint="0.34998626667073579"/>
      <name val="Euphemia"/>
      <family val="2"/>
      <scheme val="major"/>
    </font>
    <font>
      <i/>
      <sz val="10"/>
      <color theme="1" tint="0.34998626667073579"/>
      <name val="Euphemia"/>
      <family val="2"/>
      <scheme val="major"/>
    </font>
    <font>
      <sz val="10"/>
      <color theme="1" tint="0.34998626667073579"/>
      <name val="Franklin Gothic Medium"/>
      <family val="2"/>
      <scheme val="minor"/>
    </font>
    <font>
      <i/>
      <sz val="10"/>
      <color theme="1" tint="0.34998626667073579"/>
      <name val="Franklin Gothic Medium"/>
      <family val="2"/>
      <scheme val="minor"/>
    </font>
    <font>
      <sz val="24"/>
      <color rgb="FF0070C0"/>
      <name val="Euphemia"/>
      <family val="2"/>
      <scheme val="major"/>
    </font>
    <font>
      <b/>
      <sz val="16"/>
      <color theme="0" tint="-0.499984740745262"/>
      <name val="Franklin Gothic Medium"/>
      <family val="2"/>
      <scheme val="minor"/>
    </font>
    <font>
      <sz val="9"/>
      <color theme="1" tint="0.34998626667073579"/>
      <name val="Euphemia"/>
      <family val="2"/>
      <scheme val="major"/>
    </font>
    <font>
      <b/>
      <sz val="10"/>
      <color theme="1" tint="0.34998626667073579"/>
      <name val="Euphemia"/>
      <family val="2"/>
      <scheme val="major"/>
    </font>
    <font>
      <sz val="10"/>
      <color theme="0"/>
      <name val="Euphemia"/>
      <family val="2"/>
      <scheme val="major"/>
    </font>
    <font>
      <b/>
      <sz val="10"/>
      <color theme="1" tint="0.34998626667073579"/>
      <name val="Franklin Gothic Medium"/>
      <family val="2"/>
      <scheme val="minor"/>
    </font>
    <font>
      <sz val="12"/>
      <color theme="1" tint="0.34998626667073579"/>
      <name val="Euphemia"/>
      <family val="2"/>
      <scheme val="major"/>
    </font>
    <font>
      <b/>
      <sz val="12"/>
      <color theme="0"/>
      <name val="Franklin Gothic Medium"/>
      <family val="2"/>
      <scheme val="minor"/>
    </font>
    <font>
      <sz val="11"/>
      <color theme="1" tint="0.34998626667073579"/>
      <name val="Franklin Gothic Medium"/>
      <family val="2"/>
      <scheme val="minor"/>
    </font>
    <font>
      <sz val="11"/>
      <color theme="1" tint="0.34998626667073579"/>
      <name val="Euphemia"/>
      <family val="2"/>
      <scheme val="major"/>
    </font>
    <font>
      <sz val="12"/>
      <color theme="1" tint="0.34998626667073579"/>
      <name val="Franklin Gothic Medium"/>
      <family val="2"/>
      <scheme val="minor"/>
    </font>
    <font>
      <sz val="12"/>
      <color theme="0"/>
      <name val="Franklin Gothic Medium"/>
      <family val="2"/>
      <scheme val="minor"/>
    </font>
    <font>
      <sz val="10"/>
      <name val="Arial"/>
      <family val="2"/>
    </font>
    <font>
      <sz val="11"/>
      <color theme="0"/>
      <name val="Franklin Gothic Medium"/>
      <family val="2"/>
      <scheme val="minor"/>
    </font>
    <font>
      <sz val="10"/>
      <color theme="0"/>
      <name val="Franklin Gothic Medium"/>
      <family val="2"/>
      <scheme val="minor"/>
    </font>
    <font>
      <sz val="8"/>
      <color theme="1" tint="0.34998626667073579"/>
      <name val="Euphemia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ashed">
        <color theme="1" tint="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3743705557422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2">
    <xf numFmtId="0" fontId="0" fillId="0" borderId="0" applyFill="0" applyBorder="0">
      <alignment vertical="center"/>
    </xf>
    <xf numFmtId="0" fontId="3" fillId="2" borderId="0">
      <alignment horizontal="center" vertical="center"/>
    </xf>
    <xf numFmtId="9" fontId="4" fillId="0" borderId="0">
      <alignment horizontal="left" vertical="center" indent="1"/>
    </xf>
    <xf numFmtId="164" fontId="5" fillId="0" borderId="1">
      <alignment horizontal="center" vertical="center"/>
    </xf>
    <xf numFmtId="9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7" fillId="0" borderId="0"/>
    <xf numFmtId="9" fontId="27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0" fontId="0" fillId="0" borderId="0" xfId="0" applyAlignment="1">
      <alignment horizontal="left" vertical="center" indent="1"/>
    </xf>
    <xf numFmtId="0" fontId="7" fillId="0" borderId="2" xfId="6"/>
    <xf numFmtId="0" fontId="9" fillId="0" borderId="0" xfId="8"/>
    <xf numFmtId="0" fontId="0" fillId="0" borderId="0" xfId="0" applyBorder="1" applyAlignment="1">
      <alignment horizontal="left" vertical="center" indent="1"/>
    </xf>
    <xf numFmtId="165" fontId="0" fillId="0" borderId="4" xfId="0" applyNumberFormat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/>
    </xf>
    <xf numFmtId="165" fontId="0" fillId="0" borderId="0" xfId="0" applyNumberFormat="1" applyBorder="1" applyAlignment="1">
      <alignment horizontal="right" vertical="center" indent="1"/>
    </xf>
    <xf numFmtId="165" fontId="0" fillId="0" borderId="5" xfId="0" applyNumberFormat="1" applyBorder="1" applyAlignment="1">
      <alignment horizontal="right" vertical="center"/>
    </xf>
    <xf numFmtId="14" fontId="0" fillId="0" borderId="0" xfId="0" applyNumberFormat="1">
      <alignment vertical="center"/>
    </xf>
    <xf numFmtId="0" fontId="11" fillId="0" borderId="0" xfId="0" applyFont="1" applyBorder="1" applyAlignment="1">
      <alignment horizontal="left" vertical="center" indent="1"/>
    </xf>
    <xf numFmtId="165" fontId="11" fillId="0" borderId="4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left" vertical="center" indent="1"/>
    </xf>
    <xf numFmtId="165" fontId="12" fillId="0" borderId="4" xfId="0" applyNumberFormat="1" applyFont="1" applyBorder="1" applyAlignment="1">
      <alignment horizontal="right" vertical="center"/>
    </xf>
    <xf numFmtId="0" fontId="12" fillId="0" borderId="0" xfId="0" applyFont="1" applyBorder="1" applyAlignment="1">
      <alignment horizontal="left" vertical="center" indent="1"/>
    </xf>
    <xf numFmtId="0" fontId="9" fillId="0" borderId="0" xfId="8" applyFont="1" applyAlignment="1">
      <alignment vertical="center"/>
    </xf>
    <xf numFmtId="0" fontId="15" fillId="0" borderId="0" xfId="5" applyFont="1"/>
    <xf numFmtId="0" fontId="10" fillId="3" borderId="4" xfId="0" applyFont="1" applyFill="1" applyBorder="1" applyAlignment="1">
      <alignment vertical="center"/>
    </xf>
    <xf numFmtId="0" fontId="10" fillId="3" borderId="3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3" fillId="3" borderId="4" xfId="0" applyFont="1" applyFill="1" applyBorder="1" applyAlignment="1">
      <alignment horizontal="right" vertical="center"/>
    </xf>
    <xf numFmtId="0" fontId="8" fillId="0" borderId="0" xfId="7" applyFont="1" applyAlignment="1">
      <alignment vertical="center"/>
    </xf>
    <xf numFmtId="0" fontId="7" fillId="0" borderId="2" xfId="6" applyFont="1"/>
    <xf numFmtId="0" fontId="0" fillId="0" borderId="0" xfId="0" applyFont="1" applyBorder="1" applyAlignment="1">
      <alignment horizontal="left" vertical="center" indent="1"/>
    </xf>
    <xf numFmtId="165" fontId="0" fillId="0" borderId="0" xfId="0" applyNumberFormat="1" applyFont="1" applyBorder="1" applyAlignment="1">
      <alignment horizontal="right" vertical="center"/>
    </xf>
    <xf numFmtId="165" fontId="0" fillId="0" borderId="0" xfId="0" applyNumberFormat="1" applyFont="1" applyBorder="1" applyAlignment="1">
      <alignment horizontal="right" vertical="center" indent="1"/>
    </xf>
    <xf numFmtId="0" fontId="19" fillId="0" borderId="0" xfId="0" applyFont="1">
      <alignment vertical="center"/>
    </xf>
    <xf numFmtId="165" fontId="0" fillId="0" borderId="0" xfId="0" applyNumberFormat="1">
      <alignment vertical="center"/>
    </xf>
    <xf numFmtId="0" fontId="18" fillId="0" borderId="0" xfId="0" applyFont="1">
      <alignment vertical="center"/>
    </xf>
    <xf numFmtId="165" fontId="17" fillId="0" borderId="5" xfId="0" applyNumberFormat="1" applyFont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14" fontId="17" fillId="0" borderId="0" xfId="0" applyNumberFormat="1" applyFont="1">
      <alignment vertical="center"/>
    </xf>
    <xf numFmtId="0" fontId="14" fillId="0" borderId="0" xfId="0" applyFont="1" applyBorder="1" applyAlignment="1">
      <alignment horizontal="left" vertical="center" indent="1"/>
    </xf>
    <xf numFmtId="165" fontId="13" fillId="0" borderId="7" xfId="0" applyNumberFormat="1" applyFont="1" applyBorder="1" applyAlignment="1">
      <alignment horizontal="right" vertical="center"/>
    </xf>
    <xf numFmtId="165" fontId="13" fillId="0" borderId="4" xfId="0" applyNumberFormat="1" applyFont="1" applyBorder="1" applyAlignment="1">
      <alignment horizontal="right" vertical="center"/>
    </xf>
    <xf numFmtId="0" fontId="20" fillId="0" borderId="0" xfId="0" applyFont="1" applyBorder="1" applyAlignment="1">
      <alignment horizontal="left" vertical="center" indent="1"/>
    </xf>
    <xf numFmtId="165" fontId="20" fillId="0" borderId="7" xfId="0" applyNumberFormat="1" applyFont="1" applyBorder="1" applyAlignment="1">
      <alignment horizontal="right" vertical="center"/>
    </xf>
    <xf numFmtId="165" fontId="20" fillId="0" borderId="4" xfId="0" applyNumberFormat="1" applyFont="1" applyBorder="1" applyAlignment="1">
      <alignment horizontal="right" vertical="center"/>
    </xf>
    <xf numFmtId="0" fontId="16" fillId="0" borderId="0" xfId="0" applyFont="1" applyAlignment="1">
      <alignment horizontal="right" vertical="top"/>
    </xf>
    <xf numFmtId="0" fontId="15" fillId="0" borderId="0" xfId="5" applyFont="1" applyAlignment="1">
      <alignment vertical="center"/>
    </xf>
    <xf numFmtId="165" fontId="20" fillId="0" borderId="0" xfId="0" applyNumberFormat="1" applyFont="1" applyBorder="1" applyAlignment="1">
      <alignment horizontal="right" vertical="center"/>
    </xf>
    <xf numFmtId="165" fontId="3" fillId="3" borderId="4" xfId="0" applyNumberFormat="1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vertical="center"/>
    </xf>
    <xf numFmtId="0" fontId="10" fillId="3" borderId="4" xfId="0" applyFont="1" applyFill="1" applyBorder="1" applyAlignment="1">
      <alignment horizontal="right" vertical="center"/>
    </xf>
    <xf numFmtId="0" fontId="25" fillId="0" borderId="0" xfId="0" applyFont="1" applyFill="1" applyBorder="1" applyAlignment="1">
      <alignment vertical="top"/>
    </xf>
    <xf numFmtId="0" fontId="25" fillId="0" borderId="0" xfId="0" applyFont="1" applyAlignment="1">
      <alignment vertical="top"/>
    </xf>
    <xf numFmtId="0" fontId="2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24" fillId="0" borderId="0" xfId="0" applyFont="1" applyFill="1" applyBorder="1" applyAlignment="1">
      <alignment horizontal="left" vertical="top"/>
    </xf>
    <xf numFmtId="0" fontId="24" fillId="0" borderId="0" xfId="0" applyFont="1" applyFill="1" applyBorder="1" applyAlignment="1">
      <alignment vertical="top"/>
    </xf>
    <xf numFmtId="165" fontId="24" fillId="0" borderId="0" xfId="0" applyNumberFormat="1" applyFont="1" applyFill="1" applyBorder="1" applyAlignment="1">
      <alignment vertical="top"/>
    </xf>
    <xf numFmtId="0" fontId="24" fillId="0" borderId="0" xfId="0" quotePrefix="1" applyFont="1" applyFill="1" applyBorder="1" applyAlignment="1">
      <alignment vertical="top"/>
    </xf>
    <xf numFmtId="0" fontId="24" fillId="0" borderId="0" xfId="0" applyFont="1" applyAlignment="1">
      <alignment vertical="top"/>
    </xf>
    <xf numFmtId="0" fontId="24" fillId="0" borderId="0" xfId="0" applyFont="1" applyAlignment="1">
      <alignment horizontal="left" vertical="top"/>
    </xf>
    <xf numFmtId="166" fontId="25" fillId="0" borderId="0" xfId="4" applyNumberFormat="1" applyFont="1" applyFill="1" applyBorder="1" applyAlignment="1">
      <alignment vertical="top"/>
    </xf>
    <xf numFmtId="166" fontId="21" fillId="0" borderId="0" xfId="4" applyNumberFormat="1" applyFont="1" applyFill="1" applyBorder="1" applyAlignment="1">
      <alignment horizontal="right" vertical="top"/>
    </xf>
    <xf numFmtId="165" fontId="26" fillId="3" borderId="8" xfId="0" applyNumberFormat="1" applyFont="1" applyFill="1" applyBorder="1" applyAlignment="1">
      <alignment horizontal="center" vertical="center"/>
    </xf>
    <xf numFmtId="166" fontId="25" fillId="0" borderId="0" xfId="4" applyNumberFormat="1" applyFont="1" applyFill="1" applyBorder="1" applyAlignment="1">
      <alignment horizontal="center" vertical="top"/>
    </xf>
    <xf numFmtId="166" fontId="25" fillId="0" borderId="0" xfId="4" applyNumberFormat="1" applyFont="1" applyFill="1" applyBorder="1" applyAlignment="1">
      <alignment horizontal="right" vertical="top"/>
    </xf>
    <xf numFmtId="0" fontId="25" fillId="0" borderId="0" xfId="0" applyFont="1" applyFill="1" applyBorder="1" applyAlignment="1">
      <alignment horizontal="left" vertical="top"/>
    </xf>
    <xf numFmtId="0" fontId="25" fillId="0" borderId="0" xfId="0" quotePrefix="1" applyFont="1" applyFill="1" applyBorder="1" applyAlignment="1">
      <alignment vertical="top"/>
    </xf>
    <xf numFmtId="0" fontId="21" fillId="0" borderId="0" xfId="0" quotePrefix="1" applyFont="1" applyFill="1" applyBorder="1" applyAlignment="1">
      <alignment vertical="top"/>
    </xf>
    <xf numFmtId="0" fontId="26" fillId="3" borderId="8" xfId="0" quotePrefix="1" applyFont="1" applyFill="1" applyBorder="1" applyAlignment="1">
      <alignment horizontal="center" vertical="center"/>
    </xf>
    <xf numFmtId="0" fontId="25" fillId="0" borderId="0" xfId="0" quotePrefix="1" applyFont="1" applyFill="1" applyBorder="1" applyAlignment="1">
      <alignment horizontal="center" vertical="top"/>
    </xf>
    <xf numFmtId="0" fontId="26" fillId="3" borderId="8" xfId="0" applyFont="1" applyFill="1" applyBorder="1" applyAlignment="1">
      <alignment horizontal="center" vertical="center"/>
    </xf>
    <xf numFmtId="166" fontId="21" fillId="0" borderId="0" xfId="4" applyNumberFormat="1" applyFont="1" applyFill="1" applyBorder="1" applyAlignment="1">
      <alignment vertical="top"/>
    </xf>
    <xf numFmtId="0" fontId="21" fillId="0" borderId="0" xfId="0" applyFont="1" applyFill="1" applyBorder="1" applyAlignment="1">
      <alignment vertical="top"/>
    </xf>
    <xf numFmtId="165" fontId="21" fillId="0" borderId="0" xfId="0" applyNumberFormat="1" applyFont="1" applyFill="1" applyBorder="1" applyAlignment="1">
      <alignment vertical="top"/>
    </xf>
    <xf numFmtId="0" fontId="26" fillId="3" borderId="8" xfId="0" applyFont="1" applyFill="1" applyBorder="1" applyAlignment="1">
      <alignment vertical="top"/>
    </xf>
    <xf numFmtId="0" fontId="21" fillId="0" borderId="0" xfId="0" applyFont="1" applyAlignment="1">
      <alignment vertical="top"/>
    </xf>
    <xf numFmtId="0" fontId="26" fillId="3" borderId="8" xfId="0" applyFont="1" applyFill="1" applyBorder="1" applyAlignment="1">
      <alignment horizontal="left" vertical="top"/>
    </xf>
    <xf numFmtId="4" fontId="25" fillId="0" borderId="9" xfId="0" applyNumberFormat="1" applyFont="1" applyFill="1" applyBorder="1" applyAlignment="1">
      <alignment horizontal="left" vertical="center"/>
    </xf>
    <xf numFmtId="4" fontId="25" fillId="0" borderId="0" xfId="0" applyNumberFormat="1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25" fillId="0" borderId="0" xfId="0" applyFont="1" applyAlignment="1"/>
    <xf numFmtId="165" fontId="11" fillId="0" borderId="0" xfId="0" applyNumberFormat="1" applyFont="1" applyBorder="1" applyAlignment="1">
      <alignment horizontal="righ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8" fillId="3" borderId="8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0" fontId="10" fillId="3" borderId="3" xfId="0" applyFont="1" applyFill="1" applyBorder="1" applyAlignment="1">
      <alignment horizontal="right" vertical="center"/>
    </xf>
    <xf numFmtId="0" fontId="26" fillId="3" borderId="0" xfId="0" applyFont="1" applyFill="1" applyBorder="1" applyAlignment="1">
      <alignment horizontal="left" vertical="top"/>
    </xf>
    <xf numFmtId="0" fontId="13" fillId="0" borderId="0" xfId="0" applyFont="1" applyAlignment="1">
      <alignment horizontal="center"/>
    </xf>
    <xf numFmtId="4" fontId="25" fillId="0" borderId="9" xfId="0" applyNumberFormat="1" applyFont="1" applyFill="1" applyBorder="1" applyAlignment="1">
      <alignment horizontal="left"/>
    </xf>
    <xf numFmtId="4" fontId="25" fillId="0" borderId="0" xfId="0" applyNumberFormat="1" applyFont="1" applyFill="1" applyBorder="1" applyAlignment="1">
      <alignment horizontal="left"/>
    </xf>
    <xf numFmtId="0" fontId="29" fillId="3" borderId="8" xfId="0" applyFont="1" applyFill="1" applyBorder="1" applyAlignment="1">
      <alignment horizontal="left" vertical="center" wrapText="1"/>
    </xf>
    <xf numFmtId="4" fontId="25" fillId="0" borderId="9" xfId="0" applyNumberFormat="1" applyFont="1" applyFill="1" applyBorder="1" applyAlignment="1">
      <alignment horizontal="left" vertical="center"/>
    </xf>
    <xf numFmtId="4" fontId="25" fillId="0" borderId="0" xfId="0" applyNumberFormat="1" applyFont="1" applyFill="1" applyBorder="1" applyAlignment="1">
      <alignment horizontal="left" vertical="center"/>
    </xf>
    <xf numFmtId="4" fontId="25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9" xfId="0" applyNumberFormat="1" applyFont="1" applyBorder="1" applyAlignment="1">
      <alignment horizontal="center" vertical="center" wrapText="1"/>
    </xf>
    <xf numFmtId="0" fontId="25" fillId="0" borderId="0" xfId="0" applyNumberFormat="1" applyFont="1" applyBorder="1" applyAlignment="1">
      <alignment horizontal="center" vertical="center" wrapText="1"/>
    </xf>
    <xf numFmtId="14" fontId="25" fillId="0" borderId="0" xfId="0" applyNumberFormat="1" applyFont="1" applyAlignment="1">
      <alignment horizontal="left" vertical="top"/>
    </xf>
    <xf numFmtId="0" fontId="25" fillId="0" borderId="0" xfId="0" applyFont="1" applyAlignment="1">
      <alignment horizontal="left" vertical="top"/>
    </xf>
    <xf numFmtId="14" fontId="23" fillId="0" borderId="0" xfId="0" applyNumberFormat="1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6" fillId="3" borderId="8" xfId="0" applyFont="1" applyFill="1" applyBorder="1" applyAlignment="1">
      <alignment horizontal="left" vertical="center" wrapText="1"/>
    </xf>
    <xf numFmtId="0" fontId="25" fillId="0" borderId="9" xfId="0" applyFont="1" applyBorder="1" applyAlignment="1">
      <alignment horizontal="center" vertical="center"/>
    </xf>
    <xf numFmtId="14" fontId="23" fillId="0" borderId="9" xfId="0" applyNumberFormat="1" applyFont="1" applyBorder="1" applyAlignment="1">
      <alignment horizontal="left" vertical="center"/>
    </xf>
    <xf numFmtId="0" fontId="25" fillId="0" borderId="15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6" fillId="3" borderId="10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vertical="center" wrapText="1"/>
    </xf>
    <xf numFmtId="0" fontId="26" fillId="3" borderId="12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6" fillId="3" borderId="13" xfId="0" applyFont="1" applyFill="1" applyBorder="1" applyAlignment="1">
      <alignment horizontal="left" vertical="top"/>
    </xf>
    <xf numFmtId="0" fontId="26" fillId="3" borderId="14" xfId="0" applyFont="1" applyFill="1" applyBorder="1" applyAlignment="1">
      <alignment horizontal="left" vertical="top"/>
    </xf>
    <xf numFmtId="166" fontId="24" fillId="0" borderId="0" xfId="4" applyNumberFormat="1" applyFont="1" applyFill="1" applyBorder="1" applyAlignment="1">
      <alignment horizontal="right" vertical="top"/>
    </xf>
    <xf numFmtId="0" fontId="26" fillId="3" borderId="8" xfId="0" applyFont="1" applyFill="1" applyBorder="1" applyAlignment="1">
      <alignment horizontal="center" vertical="center"/>
    </xf>
    <xf numFmtId="0" fontId="25" fillId="0" borderId="0" xfId="0" quotePrefix="1" applyFont="1" applyFill="1" applyBorder="1" applyAlignment="1">
      <alignment horizontal="left" vertical="top"/>
    </xf>
    <xf numFmtId="0" fontId="25" fillId="0" borderId="0" xfId="0" applyFont="1" applyFill="1" applyBorder="1" applyAlignment="1">
      <alignment horizontal="left" vertical="top"/>
    </xf>
    <xf numFmtId="0" fontId="25" fillId="0" borderId="0" xfId="0" applyFont="1" applyFill="1" applyBorder="1" applyAlignment="1">
      <alignment horizontal="left" vertical="center"/>
    </xf>
    <xf numFmtId="0" fontId="25" fillId="0" borderId="0" xfId="0" applyNumberFormat="1" applyFont="1" applyFill="1" applyBorder="1" applyAlignment="1">
      <alignment horizontal="left"/>
    </xf>
    <xf numFmtId="0" fontId="14" fillId="0" borderId="0" xfId="0" quotePrefix="1" applyFont="1" applyBorder="1" applyAlignment="1">
      <alignment horizontal="left" vertical="center" indent="1"/>
    </xf>
    <xf numFmtId="0" fontId="0" fillId="6" borderId="0" xfId="0" applyFill="1" applyAlignment="1">
      <alignment vertical="center"/>
    </xf>
    <xf numFmtId="0" fontId="0" fillId="7" borderId="0" xfId="0" applyFill="1" applyAlignment="1">
      <alignment vertical="center"/>
    </xf>
    <xf numFmtId="0" fontId="19" fillId="7" borderId="0" xfId="0" applyFont="1" applyFill="1" applyAlignment="1">
      <alignment vertical="center"/>
    </xf>
  </cellXfs>
  <cellStyles count="12">
    <cellStyle name="Key Metric Header" xfId="1"/>
    <cellStyle name="Key Metric Percentage" xfId="2"/>
    <cellStyle name="Key Metric Value" xfId="3"/>
    <cellStyle name="Normal" xfId="0" builtinId="0" customBuiltin="1"/>
    <cellStyle name="Normal 2" xfId="10"/>
    <cellStyle name="Pourcentage" xfId="4" builtinId="5"/>
    <cellStyle name="Pourcentage 2" xfId="9"/>
    <cellStyle name="Pourcentage 3" xfId="1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</cellStyles>
  <dxfs count="65"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tsar_serveur\base_dd\Analyse%20CA%20CLIENT\ANALYSE%20CA%202003%20MATTHIEU\MODE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ssier"/>
      <sheetName val="Marge"/>
      <sheetName val="Croissance"/>
      <sheetName val="CA"/>
      <sheetName val="CA Graph"/>
      <sheetName val="Ratios"/>
      <sheetName val="S,I,G,"/>
      <sheetName val="Frais Généraux"/>
      <sheetName val="Activité"/>
      <sheetName val="VA"/>
    </sheetNames>
    <sheetDataSet>
      <sheetData sheetId="0">
        <row r="26">
          <cell r="C26" t="str">
            <v>Erreur OLE : _initDossier {IRRSTEST1}, paramètre incorrecte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0.59999389629810485"/>
    <pageSetUpPr autoPageBreaks="0" fitToPage="1"/>
  </sheetPr>
  <dimension ref="A1:M61"/>
  <sheetViews>
    <sheetView showGridLines="0" tabSelected="1" topLeftCell="A13" zoomScale="80" zoomScaleNormal="80" workbookViewId="0">
      <selection activeCell="E52" sqref="E52"/>
    </sheetView>
  </sheetViews>
  <sheetFormatPr baseColWidth="10" defaultColWidth="9" defaultRowHeight="18.75" customHeight="1" x14ac:dyDescent="0.3"/>
  <cols>
    <col min="1" max="1" width="2.75" customWidth="1"/>
    <col min="2" max="2" width="22.625" customWidth="1"/>
    <col min="3" max="3" width="7.25" customWidth="1"/>
    <col min="4" max="4" width="2.625" customWidth="1"/>
    <col min="5" max="5" width="22.625" customWidth="1"/>
    <col min="6" max="6" width="7.25" customWidth="1"/>
    <col min="7" max="7" width="2.625" customWidth="1"/>
    <col min="8" max="8" width="22.625" customWidth="1"/>
    <col min="9" max="9" width="7.25" customWidth="1"/>
    <col min="10" max="10" width="2.625" customWidth="1"/>
    <col min="11" max="11" width="22.625" customWidth="1"/>
    <col min="12" max="12" width="7.125" customWidth="1"/>
    <col min="13" max="13" width="2.625" customWidth="1"/>
    <col min="14" max="15" width="10" customWidth="1"/>
  </cols>
  <sheetData>
    <row r="1" spans="2:13" ht="8.25" customHeight="1" x14ac:dyDescent="0.3"/>
    <row r="2" spans="2:13" ht="33.75" customHeight="1" x14ac:dyDescent="0.75">
      <c r="B2" s="16" t="str">
        <f>UPPER("TEST")</f>
        <v>TEST</v>
      </c>
      <c r="K2" s="9"/>
    </row>
    <row r="3" spans="2:13" ht="21.75" customHeight="1" x14ac:dyDescent="0.3">
      <c r="B3" s="21"/>
      <c r="L3" s="48"/>
      <c r="M3" s="49"/>
    </row>
    <row r="4" spans="2:13" ht="6.75" customHeight="1" thickBot="1" x14ac:dyDescent="0.35"/>
    <row r="5" spans="2:13" ht="24" customHeight="1" thickBot="1" x14ac:dyDescent="0.5">
      <c r="B5" s="2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7" spans="2:13" ht="36" customHeight="1" x14ac:dyDescent="0.3">
      <c r="B7" s="43"/>
      <c r="C7" s="43"/>
      <c r="D7" s="43"/>
      <c r="E7" s="43"/>
      <c r="F7" s="43"/>
      <c r="G7" s="43"/>
      <c r="H7" s="43"/>
      <c r="I7" s="44"/>
      <c r="J7" s="44"/>
      <c r="K7" s="43"/>
      <c r="L7" s="43"/>
      <c r="M7" s="43"/>
    </row>
    <row r="8" spans="2:13" ht="18.75" customHeight="1" x14ac:dyDescent="0.3">
      <c r="B8" s="51"/>
      <c r="C8" s="52"/>
      <c r="D8" s="52"/>
      <c r="E8" s="53"/>
      <c r="F8" s="115"/>
      <c r="G8" s="115"/>
      <c r="H8" s="53"/>
      <c r="I8" s="115"/>
      <c r="J8" s="115"/>
      <c r="K8" s="51"/>
      <c r="L8" s="51"/>
      <c r="M8" s="51"/>
    </row>
    <row r="9" spans="2:13" ht="18.75" customHeight="1" x14ac:dyDescent="0.3">
      <c r="B9" s="116"/>
      <c r="C9" s="118"/>
      <c r="D9" s="118"/>
      <c r="E9" s="118"/>
      <c r="F9" s="58"/>
      <c r="G9" s="58"/>
      <c r="H9" s="59"/>
      <c r="I9" s="60"/>
      <c r="J9" s="61"/>
      <c r="K9" s="62"/>
      <c r="L9" s="51"/>
      <c r="M9" s="51"/>
    </row>
    <row r="10" spans="2:13" ht="18.75" customHeight="1" x14ac:dyDescent="0.3">
      <c r="B10" s="116"/>
      <c r="C10" s="63"/>
      <c r="D10" s="117"/>
      <c r="E10" s="117"/>
      <c r="F10" s="64"/>
      <c r="G10" s="64"/>
      <c r="H10" s="65"/>
      <c r="I10" s="66"/>
      <c r="J10" s="63"/>
      <c r="K10" s="63"/>
      <c r="L10" s="54"/>
      <c r="M10" s="54"/>
    </row>
    <row r="11" spans="2:13" ht="18.75" customHeight="1" x14ac:dyDescent="0.3">
      <c r="B11" s="67"/>
      <c r="C11" s="119"/>
      <c r="D11" s="119"/>
      <c r="E11" s="119"/>
      <c r="F11" s="68"/>
      <c r="G11" s="68"/>
      <c r="H11" s="59"/>
      <c r="I11" s="57"/>
      <c r="J11" s="57"/>
      <c r="K11" s="45"/>
      <c r="L11" s="52"/>
      <c r="M11" s="52"/>
    </row>
    <row r="12" spans="2:13" ht="18.75" customHeight="1" x14ac:dyDescent="0.3">
      <c r="B12" s="67"/>
      <c r="C12" s="120"/>
      <c r="D12" s="120"/>
      <c r="E12" s="120"/>
      <c r="F12" s="69"/>
      <c r="G12" s="69"/>
      <c r="H12" s="67"/>
      <c r="I12" s="93"/>
      <c r="J12" s="93"/>
      <c r="K12" s="93"/>
      <c r="L12" s="52"/>
      <c r="M12" s="52"/>
    </row>
    <row r="13" spans="2:13" ht="18.75" customHeight="1" x14ac:dyDescent="0.3">
      <c r="B13" s="69"/>
      <c r="C13" s="69"/>
      <c r="D13" s="69"/>
      <c r="E13" s="69"/>
      <c r="F13" s="69"/>
      <c r="G13" s="69"/>
      <c r="H13" s="69"/>
      <c r="I13" s="45"/>
      <c r="J13" s="45"/>
      <c r="K13" s="45"/>
      <c r="L13" s="52"/>
      <c r="M13" s="52"/>
    </row>
    <row r="14" spans="2:13" ht="18.75" customHeight="1" x14ac:dyDescent="0.3">
      <c r="B14" s="69"/>
      <c r="C14" s="69"/>
      <c r="D14" s="69"/>
      <c r="E14" s="70"/>
      <c r="F14" s="68"/>
      <c r="G14" s="68"/>
      <c r="H14" s="70"/>
      <c r="I14" s="57"/>
      <c r="J14" s="57"/>
      <c r="K14" s="45"/>
      <c r="L14" s="52"/>
      <c r="M14" s="52"/>
    </row>
    <row r="15" spans="2:13" ht="18.75" customHeight="1" x14ac:dyDescent="0.3">
      <c r="B15" s="71"/>
      <c r="C15" s="76"/>
      <c r="D15" s="45"/>
      <c r="E15" s="45"/>
      <c r="F15" s="69"/>
      <c r="G15" s="69"/>
      <c r="H15" s="71"/>
      <c r="I15" s="76"/>
      <c r="J15" s="45"/>
      <c r="K15" s="45"/>
      <c r="L15" s="52"/>
      <c r="M15" s="52"/>
    </row>
    <row r="16" spans="2:13" ht="18.75" customHeight="1" x14ac:dyDescent="0.3">
      <c r="B16" s="71"/>
      <c r="C16" s="47"/>
      <c r="D16" s="46"/>
      <c r="E16" s="46"/>
      <c r="F16" s="72"/>
      <c r="G16" s="72"/>
      <c r="H16" s="71"/>
      <c r="I16" s="47"/>
      <c r="J16" s="46"/>
      <c r="K16" s="46"/>
      <c r="L16" s="55"/>
      <c r="M16" s="55"/>
    </row>
    <row r="17" spans="2:13" ht="18.75" customHeight="1" x14ac:dyDescent="0.3">
      <c r="B17" s="69"/>
      <c r="C17" s="45"/>
      <c r="D17" s="45"/>
      <c r="E17" s="45"/>
      <c r="F17" s="69"/>
      <c r="G17" s="69"/>
      <c r="H17" s="69"/>
      <c r="I17" s="69"/>
      <c r="J17" s="69"/>
      <c r="K17" s="69"/>
      <c r="L17" s="52"/>
      <c r="M17" s="52"/>
    </row>
    <row r="18" spans="2:13" ht="18.75" customHeight="1" x14ac:dyDescent="0.3">
      <c r="B18" s="71"/>
      <c r="C18" s="93"/>
      <c r="D18" s="93"/>
      <c r="E18" s="93"/>
      <c r="F18" s="69"/>
      <c r="G18" s="69"/>
      <c r="H18" s="45"/>
      <c r="I18" s="69"/>
      <c r="J18" s="69"/>
      <c r="K18" s="69"/>
      <c r="L18" s="52"/>
      <c r="M18" s="52"/>
    </row>
    <row r="19" spans="2:13" ht="18.75" customHeight="1" x14ac:dyDescent="0.3">
      <c r="B19" s="73"/>
      <c r="C19" s="93"/>
      <c r="D19" s="93"/>
      <c r="E19" s="93"/>
      <c r="F19" s="72"/>
      <c r="G19" s="72"/>
      <c r="H19" s="72"/>
      <c r="I19" s="72"/>
      <c r="J19" s="72"/>
      <c r="K19" s="72"/>
      <c r="L19" s="55"/>
      <c r="M19" s="55"/>
    </row>
    <row r="20" spans="2:13" ht="18.75" customHeight="1" x14ac:dyDescent="0.3"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</row>
    <row r="21" spans="2:13" ht="18.75" customHeight="1" x14ac:dyDescent="0.3">
      <c r="B21" s="102"/>
      <c r="C21" s="92"/>
      <c r="D21" s="93"/>
      <c r="E21" s="93"/>
      <c r="F21" s="55"/>
      <c r="G21" s="55"/>
      <c r="H21" s="108"/>
      <c r="I21" s="111"/>
      <c r="J21" s="112"/>
      <c r="K21" s="112"/>
      <c r="L21" s="112"/>
      <c r="M21" s="112"/>
    </row>
    <row r="22" spans="2:13" ht="18.75" customHeight="1" x14ac:dyDescent="0.3">
      <c r="B22" s="102"/>
      <c r="C22" s="92"/>
      <c r="D22" s="93"/>
      <c r="E22" s="93"/>
      <c r="F22" s="55"/>
      <c r="G22" s="55"/>
      <c r="H22" s="109"/>
      <c r="I22" s="111"/>
      <c r="J22" s="112"/>
      <c r="K22" s="112"/>
      <c r="L22" s="112"/>
      <c r="M22" s="112"/>
    </row>
    <row r="23" spans="2:13" ht="18.75" customHeight="1" x14ac:dyDescent="0.3">
      <c r="B23" s="71"/>
      <c r="C23" s="92"/>
      <c r="D23" s="93"/>
      <c r="E23" s="93"/>
      <c r="G23" s="55"/>
      <c r="H23" s="110"/>
      <c r="I23" s="111"/>
      <c r="J23" s="112"/>
      <c r="K23" s="112"/>
      <c r="L23" s="112"/>
      <c r="M23" s="112"/>
    </row>
    <row r="24" spans="2:13" ht="18.75" customHeight="1" x14ac:dyDescent="0.3">
      <c r="B24" s="56"/>
      <c r="C24" s="75"/>
      <c r="D24" s="75"/>
      <c r="E24" s="75"/>
      <c r="F24" s="55"/>
      <c r="G24" s="55"/>
      <c r="H24" s="55"/>
    </row>
    <row r="25" spans="2:13" ht="18.75" customHeight="1" x14ac:dyDescent="0.3">
      <c r="B25" s="113"/>
      <c r="C25" s="114"/>
      <c r="D25" s="87"/>
      <c r="E25" s="74"/>
      <c r="F25" s="75"/>
      <c r="G25" s="75"/>
      <c r="H25" s="55"/>
      <c r="I25" s="55"/>
      <c r="J25" s="55"/>
      <c r="K25" s="55"/>
      <c r="L25" s="55"/>
      <c r="M25" s="55"/>
    </row>
    <row r="26" spans="2:13" ht="18.75" customHeight="1" x14ac:dyDescent="0.3">
      <c r="B26" s="113"/>
      <c r="C26" s="114"/>
      <c r="D26" s="87"/>
      <c r="E26" s="74"/>
      <c r="F26" s="75"/>
      <c r="G26" s="75"/>
      <c r="H26" s="55"/>
      <c r="I26" s="55"/>
      <c r="J26" s="55"/>
      <c r="K26" s="55"/>
      <c r="L26" s="55"/>
      <c r="M26" s="55"/>
    </row>
    <row r="27" spans="2:13" ht="18.75" customHeight="1" thickBot="1" x14ac:dyDescent="0.35"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</row>
    <row r="28" spans="2:13" ht="18.75" customHeight="1" thickBot="1" x14ac:dyDescent="0.5">
      <c r="B28" s="2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2:13" ht="18.75" customHeight="1" x14ac:dyDescent="0.3">
      <c r="B29" s="56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</row>
    <row r="30" spans="2:13" ht="18.75" customHeight="1" x14ac:dyDescent="0.3">
      <c r="B30" s="77" t="s">
        <v>2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</row>
    <row r="31" spans="2:13" ht="18.75" customHeight="1" thickBot="1" x14ac:dyDescent="0.35">
      <c r="B31" s="77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</row>
    <row r="32" spans="2:13" ht="18.75" customHeight="1" thickBot="1" x14ac:dyDescent="0.35">
      <c r="B32" s="47" t="s">
        <v>27</v>
      </c>
      <c r="C32" s="105" t="s">
        <v>28</v>
      </c>
      <c r="D32" s="106"/>
      <c r="E32" s="107"/>
      <c r="F32" s="47"/>
      <c r="G32" s="47"/>
      <c r="H32" s="46"/>
      <c r="I32" s="98"/>
      <c r="J32" s="99"/>
      <c r="K32" s="99"/>
      <c r="L32" s="46"/>
      <c r="M32" s="46"/>
    </row>
    <row r="33" spans="2:13" ht="18.75" customHeight="1" x14ac:dyDescent="0.3">
      <c r="B33" s="47"/>
      <c r="C33" s="47"/>
      <c r="D33" s="46"/>
      <c r="E33" s="47"/>
      <c r="F33" s="47"/>
      <c r="G33" s="47"/>
      <c r="H33" s="46"/>
      <c r="I33" s="98"/>
      <c r="J33" s="99"/>
      <c r="K33" s="99"/>
      <c r="L33" s="46"/>
      <c r="M33" s="46"/>
    </row>
    <row r="34" spans="2:13" ht="18.75" customHeight="1" x14ac:dyDescent="0.3">
      <c r="B34" s="47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</row>
    <row r="35" spans="2:13" ht="18.75" customHeight="1" x14ac:dyDescent="0.3">
      <c r="B35" s="46" t="s">
        <v>6</v>
      </c>
      <c r="C35" s="46"/>
      <c r="D35" s="46"/>
      <c r="E35" s="46"/>
      <c r="F35" s="46"/>
      <c r="G35" s="46"/>
      <c r="H35" s="46" t="s">
        <v>7</v>
      </c>
      <c r="I35" s="46"/>
      <c r="J35" s="46"/>
      <c r="K35" s="46"/>
      <c r="L35" s="46"/>
      <c r="M35" s="46"/>
    </row>
    <row r="36" spans="2:13" ht="18.75" customHeight="1" x14ac:dyDescent="0.3">
      <c r="B36" s="71" t="s">
        <v>8</v>
      </c>
      <c r="C36" s="98">
        <v>41456</v>
      </c>
      <c r="D36" s="99"/>
      <c r="E36" s="99"/>
      <c r="F36" s="46"/>
      <c r="G36" s="46"/>
      <c r="H36" s="71" t="s">
        <v>4</v>
      </c>
      <c r="I36" s="98">
        <v>41306</v>
      </c>
      <c r="J36" s="99"/>
      <c r="K36" s="99"/>
      <c r="L36" s="46"/>
      <c r="M36" s="46"/>
    </row>
    <row r="37" spans="2:13" ht="18.75" customHeight="1" x14ac:dyDescent="0.3">
      <c r="B37" s="73" t="s">
        <v>9</v>
      </c>
      <c r="C37" s="98">
        <v>41820</v>
      </c>
      <c r="D37" s="99"/>
      <c r="E37" s="99"/>
      <c r="F37" s="46"/>
      <c r="G37" s="46"/>
      <c r="H37" s="73" t="s">
        <v>5</v>
      </c>
      <c r="I37" s="98">
        <v>41394</v>
      </c>
      <c r="J37" s="99"/>
      <c r="K37" s="99"/>
      <c r="L37" s="46"/>
      <c r="M37" s="46"/>
    </row>
    <row r="38" spans="2:13" ht="18.75" customHeight="1" x14ac:dyDescent="0.3">
      <c r="B38" s="82" t="s">
        <v>10</v>
      </c>
      <c r="C38" s="100">
        <v>41091</v>
      </c>
      <c r="D38" s="101"/>
      <c r="E38" s="101"/>
      <c r="F38" s="46"/>
      <c r="G38" s="46"/>
      <c r="H38" s="102" t="s">
        <v>3</v>
      </c>
      <c r="I38" s="103" t="str">
        <f>""&amp;ABS(ROUND((I37-I36)/30,0))&amp;" mois"</f>
        <v>3 mois</v>
      </c>
      <c r="J38" s="95"/>
      <c r="K38" s="47"/>
      <c r="L38" s="46"/>
      <c r="M38" s="46"/>
    </row>
    <row r="39" spans="2:13" ht="18.75" customHeight="1" x14ac:dyDescent="0.3">
      <c r="B39" s="82" t="s">
        <v>11</v>
      </c>
      <c r="C39" s="100">
        <v>41455</v>
      </c>
      <c r="D39" s="101"/>
      <c r="E39" s="101"/>
      <c r="F39" s="46"/>
      <c r="G39" s="46"/>
      <c r="H39" s="102"/>
      <c r="I39" s="103"/>
      <c r="J39" s="95"/>
      <c r="K39" s="47"/>
      <c r="L39" s="46"/>
      <c r="M39" s="46"/>
    </row>
    <row r="40" spans="2:13" ht="18.75" hidden="1" customHeight="1" x14ac:dyDescent="0.3">
      <c r="B40" s="82" t="s">
        <v>21</v>
      </c>
      <c r="C40" s="100">
        <v>40725</v>
      </c>
      <c r="D40" s="101"/>
      <c r="E40" s="101"/>
      <c r="F40" s="46"/>
      <c r="G40" s="46"/>
      <c r="H40" s="83"/>
      <c r="I40" s="80"/>
      <c r="J40" s="47"/>
      <c r="K40" s="46"/>
      <c r="L40" s="46"/>
    </row>
    <row r="41" spans="2:13" ht="18.75" hidden="1" customHeight="1" x14ac:dyDescent="0.3">
      <c r="B41" s="82" t="s">
        <v>22</v>
      </c>
      <c r="C41" s="100">
        <v>41090</v>
      </c>
      <c r="D41" s="101"/>
      <c r="E41" s="101"/>
      <c r="F41" s="46"/>
      <c r="G41" s="46"/>
      <c r="H41" s="83"/>
      <c r="I41" s="80"/>
      <c r="J41" s="47"/>
      <c r="K41" s="46"/>
      <c r="L41" s="46"/>
    </row>
    <row r="42" spans="2:13" ht="18.75" hidden="1" customHeight="1" x14ac:dyDescent="0.3">
      <c r="B42" s="82" t="s">
        <v>23</v>
      </c>
      <c r="C42" s="100">
        <v>40360</v>
      </c>
      <c r="D42" s="101"/>
      <c r="E42" s="101"/>
      <c r="F42" s="46"/>
      <c r="G42" s="46"/>
      <c r="H42" s="83"/>
      <c r="I42" s="81"/>
      <c r="J42" s="47"/>
      <c r="K42" s="46"/>
      <c r="L42" s="46"/>
    </row>
    <row r="43" spans="2:13" ht="18.75" hidden="1" customHeight="1" x14ac:dyDescent="0.3">
      <c r="B43" s="82" t="s">
        <v>24</v>
      </c>
      <c r="C43" s="104">
        <v>40724</v>
      </c>
      <c r="D43" s="100"/>
      <c r="E43" s="100"/>
      <c r="F43" s="46"/>
      <c r="G43" s="46"/>
      <c r="H43" s="83"/>
      <c r="I43" s="81"/>
      <c r="J43" s="47"/>
      <c r="K43" s="46"/>
      <c r="L43" s="46"/>
    </row>
    <row r="44" spans="2:13" ht="18.75" hidden="1" customHeight="1" x14ac:dyDescent="0.3">
      <c r="B44" s="82" t="s">
        <v>25</v>
      </c>
      <c r="C44" s="100">
        <v>39904</v>
      </c>
      <c r="D44" s="101"/>
      <c r="E44" s="101"/>
      <c r="F44" s="46"/>
      <c r="G44" s="46"/>
      <c r="H44" s="83"/>
      <c r="I44" s="81"/>
      <c r="J44" s="47"/>
      <c r="K44" s="46"/>
      <c r="L44" s="46"/>
    </row>
    <row r="45" spans="2:13" ht="18.75" hidden="1" customHeight="1" x14ac:dyDescent="0.3">
      <c r="B45" s="82" t="s">
        <v>26</v>
      </c>
      <c r="C45" s="104">
        <v>40359</v>
      </c>
      <c r="D45" s="100"/>
      <c r="E45" s="100"/>
      <c r="F45" s="46"/>
      <c r="G45" s="46"/>
      <c r="H45" s="83"/>
      <c r="I45" s="81"/>
      <c r="J45" s="47"/>
      <c r="K45" s="46"/>
      <c r="L45" s="46"/>
    </row>
    <row r="46" spans="2:13" ht="18.75" customHeight="1" x14ac:dyDescent="0.3"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</row>
    <row r="47" spans="2:13" ht="18.75" customHeight="1" x14ac:dyDescent="0.3">
      <c r="B47" s="71"/>
      <c r="C47" s="89"/>
      <c r="D47" s="90"/>
      <c r="E47" s="90"/>
      <c r="F47" s="46"/>
      <c r="G47" s="46"/>
      <c r="H47" s="71"/>
      <c r="I47" s="92"/>
      <c r="J47" s="93"/>
      <c r="K47" s="93"/>
      <c r="L47" s="46"/>
      <c r="M47" s="46"/>
    </row>
    <row r="48" spans="2:13" ht="18.75" customHeight="1" x14ac:dyDescent="0.3">
      <c r="B48" s="46"/>
      <c r="C48" s="78"/>
      <c r="D48" s="78"/>
      <c r="E48" s="78"/>
      <c r="F48" s="46"/>
      <c r="G48" s="46"/>
      <c r="H48" s="73"/>
      <c r="I48" s="92"/>
      <c r="J48" s="93"/>
      <c r="K48" s="93"/>
      <c r="L48" s="46"/>
      <c r="M48" s="46"/>
    </row>
    <row r="49" spans="1:13" ht="18.75" customHeight="1" x14ac:dyDescent="0.3">
      <c r="B49" s="71"/>
      <c r="C49" s="89"/>
      <c r="D49" s="90"/>
      <c r="E49" s="90"/>
      <c r="F49" s="46"/>
      <c r="G49" s="46"/>
      <c r="H49" s="91"/>
      <c r="I49" s="96"/>
      <c r="J49" s="97"/>
      <c r="K49" s="94"/>
      <c r="L49" s="46"/>
      <c r="M49" s="46"/>
    </row>
    <row r="50" spans="1:13" ht="18.75" customHeight="1" x14ac:dyDescent="0.3">
      <c r="B50" s="46"/>
      <c r="C50" s="46"/>
      <c r="D50" s="46"/>
      <c r="E50" s="46"/>
      <c r="F50" s="46"/>
      <c r="G50" s="46"/>
      <c r="H50" s="91"/>
      <c r="I50" s="96"/>
      <c r="J50" s="97"/>
      <c r="K50" s="95"/>
      <c r="L50" s="46"/>
      <c r="M50" s="46"/>
    </row>
    <row r="51" spans="1:13" ht="18.75" customHeight="1" x14ac:dyDescent="0.3"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</row>
    <row r="52" spans="1:13" ht="18.75" customHeight="1" x14ac:dyDescent="0.3"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</row>
    <row r="53" spans="1:13" ht="18.75" customHeight="1" x14ac:dyDescent="0.3"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</row>
    <row r="54" spans="1:13" ht="18.75" customHeight="1" x14ac:dyDescent="0.3"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</row>
    <row r="55" spans="1:13" ht="18.75" customHeight="1" x14ac:dyDescent="0.3"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</row>
    <row r="56" spans="1:13" ht="18.75" customHeight="1" x14ac:dyDescent="0.3">
      <c r="B56" s="46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</row>
    <row r="57" spans="1:13" ht="18.75" customHeight="1" x14ac:dyDescent="0.3">
      <c r="A57" s="50"/>
    </row>
    <row r="59" spans="1:13" ht="18.75" hidden="1" customHeight="1" x14ac:dyDescent="0.3"/>
    <row r="60" spans="1:13" ht="18.75" hidden="1" customHeight="1" x14ac:dyDescent="0.3">
      <c r="C60" t="s">
        <v>28</v>
      </c>
    </row>
    <row r="61" spans="1:13" ht="18.75" hidden="1" customHeight="1" x14ac:dyDescent="0.3">
      <c r="C61" t="s">
        <v>29</v>
      </c>
    </row>
  </sheetData>
  <mergeCells count="41">
    <mergeCell ref="C44:E44"/>
    <mergeCell ref="C45:E45"/>
    <mergeCell ref="B26:C26"/>
    <mergeCell ref="C19:E19"/>
    <mergeCell ref="C9:E9"/>
    <mergeCell ref="C11:E11"/>
    <mergeCell ref="C12:E12"/>
    <mergeCell ref="C18:E18"/>
    <mergeCell ref="I12:K12"/>
    <mergeCell ref="F8:G8"/>
    <mergeCell ref="I8:J8"/>
    <mergeCell ref="B9:B10"/>
    <mergeCell ref="D10:E10"/>
    <mergeCell ref="H21:H23"/>
    <mergeCell ref="I21:M23"/>
    <mergeCell ref="B25:C25"/>
    <mergeCell ref="B21:B22"/>
    <mergeCell ref="C21:E22"/>
    <mergeCell ref="C23:E23"/>
    <mergeCell ref="I32:K32"/>
    <mergeCell ref="I33:K33"/>
    <mergeCell ref="C38:E38"/>
    <mergeCell ref="C39:E39"/>
    <mergeCell ref="C47:E47"/>
    <mergeCell ref="C36:E36"/>
    <mergeCell ref="C37:E37"/>
    <mergeCell ref="I36:K36"/>
    <mergeCell ref="I37:K37"/>
    <mergeCell ref="H38:H39"/>
    <mergeCell ref="I38:J39"/>
    <mergeCell ref="C42:E42"/>
    <mergeCell ref="C43:E43"/>
    <mergeCell ref="C40:E40"/>
    <mergeCell ref="C41:E41"/>
    <mergeCell ref="C32:E32"/>
    <mergeCell ref="C49:E49"/>
    <mergeCell ref="H49:H50"/>
    <mergeCell ref="I47:K47"/>
    <mergeCell ref="I48:K48"/>
    <mergeCell ref="K49:K50"/>
    <mergeCell ref="I49:J50"/>
  </mergeCells>
  <conditionalFormatting sqref="F8:G9">
    <cfRule type="iconSet" priority="5">
      <iconSet iconSet="3Arrows">
        <cfvo type="percent" val="0"/>
        <cfvo type="num" val="0"/>
        <cfvo type="num" val="0" gte="0"/>
      </iconSet>
    </cfRule>
  </conditionalFormatting>
  <conditionalFormatting sqref="I8:J9">
    <cfRule type="iconSet" priority="6">
      <iconSet iconSet="3Arrows">
        <cfvo type="percent" val="0"/>
        <cfvo type="num" val="0"/>
        <cfvo type="num" val="0" gte="0"/>
      </iconSet>
    </cfRule>
  </conditionalFormatting>
  <conditionalFormatting sqref="K49:K50">
    <cfRule type="iconSet" priority="1">
      <iconSet iconSet="3Symbols2">
        <cfvo type="percent" val="0"/>
        <cfvo type="num" val="0" gte="0"/>
        <cfvo type="num" val="0" gte="0"/>
      </iconSet>
    </cfRule>
  </conditionalFormatting>
  <dataValidations count="1">
    <dataValidation type="list" allowBlank="1" showInputMessage="1" showErrorMessage="1" sqref="C32:E32">
      <formula1>$C$59:$C$61</formula1>
    </dataValidation>
  </dataValidations>
  <printOptions horizontalCentered="1"/>
  <pageMargins left="0.39370078740157483" right="0.11811023622047245" top="0.74803149606299213" bottom="0.74803149606299213" header="0.31496062992125984" footer="0.31496062992125984"/>
  <pageSetup paperSize="9" scale="68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517F04FA-9847-4E8E-9875-61686BD296F8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2"/>
              <x14:cfIcon iconSet="3Arrows" iconId="1"/>
              <x14:cfIcon iconSet="3Arrows" iconId="0"/>
            </x14:iconSet>
          </x14:cfRule>
          <xm:sqref>F11:G11 F14:G14</xm:sqref>
        </x14:conditionalFormatting>
        <x14:conditionalFormatting xmlns:xm="http://schemas.microsoft.com/office/excel/2006/main">
          <x14:cfRule type="iconSet" priority="3" id="{25531D8D-A4BE-4D81-8D2C-EDFF650BBF95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 gte="0">
                <xm:f>0</xm:f>
              </x14:cfvo>
              <x14:cfIcon iconSet="3Arrows" iconId="2"/>
              <x14:cfIcon iconSet="3Arrows" iconId="1"/>
              <x14:cfIcon iconSet="3Arrows" iconId="0"/>
            </x14:iconSet>
          </x14:cfRule>
          <xm:sqref>I11:J11 I14:J14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A1:R88"/>
  <sheetViews>
    <sheetView showGridLines="0" topLeftCell="A42" zoomScale="90" zoomScaleNormal="90" workbookViewId="0">
      <selection activeCell="B71" sqref="B71"/>
    </sheetView>
  </sheetViews>
  <sheetFormatPr baseColWidth="10" defaultColWidth="9" defaultRowHeight="15" x14ac:dyDescent="0.3"/>
  <cols>
    <col min="1" max="2" width="11.625" customWidth="1"/>
    <col min="3" max="3" width="29.75" customWidth="1"/>
    <col min="4" max="10" width="19.5" customWidth="1"/>
  </cols>
  <sheetData>
    <row r="1" spans="3:10" ht="8.25" customHeight="1" x14ac:dyDescent="0.3"/>
    <row r="2" spans="3:10" ht="38.25" customHeight="1" x14ac:dyDescent="0.3">
      <c r="C2" s="40" t="s">
        <v>12</v>
      </c>
      <c r="J2" s="39"/>
    </row>
    <row r="3" spans="3:10" ht="19.5" x14ac:dyDescent="0.3">
      <c r="C3" s="15"/>
    </row>
    <row r="4" spans="3:10" ht="9.75" customHeight="1" x14ac:dyDescent="0.3">
      <c r="C4" s="15"/>
      <c r="D4" s="84"/>
      <c r="E4" s="84"/>
      <c r="F4" s="85">
        <f ca="1">Présentation!C44</f>
        <v>39904</v>
      </c>
      <c r="G4" s="85">
        <f ca="1">Présentation!C42</f>
        <v>40360</v>
      </c>
      <c r="H4" s="85">
        <f ca="1">Présentation!C40</f>
        <v>40725</v>
      </c>
      <c r="I4" s="85">
        <f>Présentation!C38</f>
        <v>41091</v>
      </c>
      <c r="J4" s="85">
        <f>Présentation!C36</f>
        <v>41456</v>
      </c>
    </row>
    <row r="5" spans="3:10" ht="9.75" customHeight="1" x14ac:dyDescent="0.3">
      <c r="C5" s="15"/>
      <c r="D5" s="84"/>
      <c r="E5" s="84"/>
      <c r="F5" s="85">
        <f ca="1">Présentation!C45</f>
        <v>40359</v>
      </c>
      <c r="G5" s="85">
        <f ca="1">Présentation!C43</f>
        <v>40724</v>
      </c>
      <c r="H5" s="85">
        <f ca="1">Présentation!C41</f>
        <v>41090</v>
      </c>
      <c r="I5" s="85">
        <f>Présentation!C39</f>
        <v>41455</v>
      </c>
      <c r="J5" s="85">
        <f>Présentation!C37</f>
        <v>41820</v>
      </c>
    </row>
    <row r="6" spans="3:10" ht="9.75" customHeight="1" x14ac:dyDescent="0.35">
      <c r="C6" s="3"/>
      <c r="D6" s="84"/>
      <c r="E6" s="84"/>
      <c r="F6" s="84" t="str">
        <f ca="1">""&amp;DATEDIF(F4,F5+1,"m")&amp;" mois"</f>
        <v>15 mois</v>
      </c>
      <c r="G6" s="84" t="str">
        <f ca="1">""&amp;DATEDIF(G4,G5+1,"m")&amp;" mois"</f>
        <v>12 mois</v>
      </c>
      <c r="H6" s="84" t="str">
        <f ca="1">""&amp;DATEDIF(H4,H5+1,"m")&amp;" mois"</f>
        <v>12 mois</v>
      </c>
      <c r="I6" s="84" t="str">
        <f>""&amp;DATEDIF(I4,I5+1,"m")&amp;" mois"</f>
        <v>12 mois</v>
      </c>
      <c r="J6" s="84" t="str">
        <f>""&amp;DATEDIF(J4,J5+1,"m")&amp;" mois"</f>
        <v>12 mois</v>
      </c>
    </row>
    <row r="7" spans="3:10" ht="25.5" customHeight="1" x14ac:dyDescent="0.3">
      <c r="C7" s="17" t="s">
        <v>0</v>
      </c>
      <c r="D7" s="18"/>
      <c r="E7" s="18"/>
      <c r="F7" s="86" t="str">
        <f ca="1">IF(AND(YEAR(Présentation!C44)=YEAR(Présentation!C45),Présentation!C44&lt;&gt;0,Présentation!C45&lt;&gt;0),YEAR(Présentation!C45),IF(AND(Présentation!C44="",Présentation!C45=""),"",""&amp;YEAR(Présentation!C44)&amp;"-"&amp;YEAR(Présentation!C45)&amp;""))</f>
        <v>2009-2010</v>
      </c>
      <c r="G7" s="86" t="str">
        <f ca="1">IF(AND(YEAR(Présentation!C42)=YEAR(Présentation!C43),Présentation!C42&lt;&gt;0,Présentation!C43&lt;&gt;0),YEAR(Présentation!C43),IF(AND(Présentation!C42="",Présentation!C43=""),"",""&amp;YEAR(Présentation!C42)&amp;"-"&amp;YEAR(Présentation!C43)&amp;""))</f>
        <v>2010-2011</v>
      </c>
      <c r="H7" s="86" t="str">
        <f ca="1">IF(AND(YEAR(Présentation!C40)=YEAR(Présentation!C41),Présentation!C40&lt;&gt;0,Présentation!C41&lt;&gt;0),YEAR(Présentation!C41),IF(AND(Présentation!C40="",Présentation!C41=""),"",""&amp;YEAR(Présentation!C40)&amp;"-"&amp;YEAR(Présentation!C41)&amp;""))</f>
        <v>2011-2012</v>
      </c>
      <c r="I7" s="86" t="str">
        <f>IF(AND(YEAR(Présentation!C38)=YEAR(Présentation!C39),Présentation!C38&lt;&gt;0,Présentation!C39&lt;&gt;0),YEAR(Présentation!C39),IF(AND(Présentation!C38="",Présentation!C39=""),"",""&amp;YEAR(Présentation!C38)&amp;"-"&amp;YEAR(Présentation!C39)&amp;""))</f>
        <v>2012-2013</v>
      </c>
      <c r="J7" s="86" t="str">
        <f>IF(AND(YEAR(Présentation!C36)=YEAR(Présentation!C37),Présentation!C36&lt;&gt;0,Présentation!C37&lt;&gt;0),YEAR(Présentation!C37),IF(AND(Présentation!C36="",Présentation!C37=""),"",""&amp;YEAR(Présentation!C36)&amp;"-"&amp;YEAR(Présentation!C37)&amp;""))</f>
        <v>2013-2014</v>
      </c>
    </row>
    <row r="8" spans="3:10" ht="12" customHeight="1" x14ac:dyDescent="0.3">
      <c r="C8" s="19"/>
      <c r="D8" s="20"/>
      <c r="E8" s="20"/>
      <c r="F8" s="20" t="str">
        <f ca="1">+IF(SUM(F9:F15)=0,"Pas d'exercice créé","( r ) sur "&amp;F6&amp;"")</f>
        <v>( r ) sur 15 mois</v>
      </c>
      <c r="G8" s="20" t="str">
        <f ca="1">+IF(SUM(G9:G15)=0,"Pas d'exercice créé","( r ) sur "&amp;G6&amp;"")</f>
        <v>( r ) sur 12 mois</v>
      </c>
      <c r="H8" s="20" t="str">
        <f t="shared" ref="H8:J8" ca="1" si="0">+IF(SUM(H9:H15)=0,"Pas d'exercice créé","( r ) sur "&amp;H6&amp;"")</f>
        <v>( r ) sur 12 mois</v>
      </c>
      <c r="I8" s="20" t="str">
        <f t="shared" si="0"/>
        <v>( r ) sur 12 mois</v>
      </c>
      <c r="J8" s="20" t="str">
        <f t="shared" si="0"/>
        <v>( r ) sur 12 mois</v>
      </c>
    </row>
    <row r="9" spans="3:10" s="1" customFormat="1" ht="19.5" customHeight="1" x14ac:dyDescent="0.3">
      <c r="C9" s="12" t="s">
        <v>13</v>
      </c>
      <c r="D9" s="13"/>
      <c r="E9" s="13"/>
      <c r="F9" s="13">
        <v>0</v>
      </c>
      <c r="G9" s="13">
        <v>1043804.23</v>
      </c>
      <c r="H9" s="13">
        <v>2413806.27</v>
      </c>
      <c r="I9" s="13">
        <v>2297057.0299999998</v>
      </c>
      <c r="J9" s="13">
        <v>2238755.4900000002</v>
      </c>
    </row>
    <row r="10" spans="3:10" s="1" customFormat="1" ht="19.5" customHeight="1" x14ac:dyDescent="0.3">
      <c r="C10" s="14" t="s">
        <v>14</v>
      </c>
      <c r="D10" s="13"/>
      <c r="E10" s="13"/>
      <c r="F10" s="13">
        <v>1</v>
      </c>
      <c r="G10" s="13">
        <v>20202.400000000001</v>
      </c>
      <c r="H10" s="13">
        <v>20691.259999999998</v>
      </c>
      <c r="I10" s="13">
        <v>1692.86</v>
      </c>
      <c r="J10" s="13">
        <v>2309.92</v>
      </c>
    </row>
    <row r="11" spans="3:10" s="1" customFormat="1" ht="19.5" customHeight="1" x14ac:dyDescent="0.3">
      <c r="C11" s="12" t="s">
        <v>15</v>
      </c>
      <c r="D11" s="5"/>
      <c r="E11" s="5"/>
      <c r="F11" s="13">
        <v>0</v>
      </c>
      <c r="G11" s="13">
        <v>1520235.22</v>
      </c>
      <c r="H11" s="5">
        <v>1909000.25</v>
      </c>
      <c r="I11" s="5">
        <v>1729512.39</v>
      </c>
      <c r="J11" s="5">
        <v>1661984.53</v>
      </c>
    </row>
    <row r="12" spans="3:10" s="1" customFormat="1" ht="19.5" customHeight="1" x14ac:dyDescent="0.3">
      <c r="C12" s="14" t="s">
        <v>16</v>
      </c>
      <c r="D12" s="5"/>
      <c r="E12" s="5"/>
      <c r="F12" s="13">
        <v>0</v>
      </c>
      <c r="G12" s="13">
        <v>195210.77</v>
      </c>
      <c r="H12" s="5">
        <v>310600.05</v>
      </c>
      <c r="I12" s="5">
        <v>288968.28999999998</v>
      </c>
      <c r="J12" s="5">
        <v>327494.53999999998</v>
      </c>
    </row>
    <row r="13" spans="3:10" s="1" customFormat="1" ht="19.5" customHeight="1" x14ac:dyDescent="0.3">
      <c r="C13" s="12" t="s">
        <v>17</v>
      </c>
      <c r="D13" s="5"/>
      <c r="E13" s="5"/>
      <c r="F13" s="13">
        <v>0</v>
      </c>
      <c r="G13" s="13">
        <v>45894.97</v>
      </c>
      <c r="H13" s="5">
        <v>55463.67</v>
      </c>
      <c r="I13" s="5">
        <v>81811.53</v>
      </c>
      <c r="J13" s="5">
        <v>66322.899999999994</v>
      </c>
    </row>
    <row r="14" spans="3:10" s="1" customFormat="1" ht="19.5" customHeight="1" x14ac:dyDescent="0.3">
      <c r="C14" s="14" t="s">
        <v>18</v>
      </c>
      <c r="D14" s="5"/>
      <c r="E14" s="5"/>
      <c r="F14" s="13">
        <v>0</v>
      </c>
      <c r="G14" s="13">
        <v>100321.78</v>
      </c>
      <c r="H14" s="5">
        <v>55113.45</v>
      </c>
      <c r="I14" s="5">
        <v>44696.44</v>
      </c>
      <c r="J14" s="5">
        <v>39042.129999999997</v>
      </c>
    </row>
    <row r="15" spans="3:10" s="1" customFormat="1" ht="19.5" customHeight="1" x14ac:dyDescent="0.3">
      <c r="C15" s="12" t="s">
        <v>19</v>
      </c>
      <c r="D15" s="13"/>
      <c r="E15" s="13"/>
      <c r="F15" s="13">
        <v>0</v>
      </c>
      <c r="G15" s="13">
        <v>47.25</v>
      </c>
      <c r="H15" s="13">
        <v>2330177.42</v>
      </c>
      <c r="I15" s="13">
        <v>2144988.65</v>
      </c>
      <c r="J15" s="13">
        <v>2094844.1</v>
      </c>
    </row>
    <row r="16" spans="3:10" s="1" customFormat="1" ht="19.5" customHeight="1" x14ac:dyDescent="0.3">
      <c r="C16" s="10" t="s">
        <v>20</v>
      </c>
      <c r="D16" s="11"/>
      <c r="E16" s="11"/>
      <c r="F16" s="11">
        <f>SUM(F9:F15)</f>
        <v>1</v>
      </c>
      <c r="G16" s="11">
        <f>SUM(G9:G15)</f>
        <v>2925716.6199999996</v>
      </c>
      <c r="H16" s="11">
        <v>104320.10999999987</v>
      </c>
      <c r="I16" s="11">
        <v>153761.24000000022</v>
      </c>
      <c r="J16" s="11">
        <v>146221.31000000006</v>
      </c>
    </row>
    <row r="17" spans="3:10" s="1" customFormat="1" ht="19.5" hidden="1" customHeight="1" x14ac:dyDescent="0.3">
      <c r="C17" s="10"/>
      <c r="D17" s="11"/>
      <c r="E17" s="11"/>
      <c r="F17" s="11"/>
      <c r="G17" s="11"/>
      <c r="H17" s="11"/>
      <c r="I17" s="79"/>
      <c r="J17" s="79"/>
    </row>
    <row r="18" spans="3:10" s="1" customFormat="1" ht="19.5" hidden="1" customHeight="1" x14ac:dyDescent="0.3">
      <c r="C18" s="10"/>
      <c r="D18" s="11"/>
      <c r="E18" s="11"/>
      <c r="F18" s="11"/>
      <c r="G18" s="11"/>
      <c r="H18" s="11"/>
      <c r="I18" s="79"/>
      <c r="J18" s="79"/>
    </row>
    <row r="19" spans="3:10" s="1" customFormat="1" ht="19.5" hidden="1" customHeight="1" x14ac:dyDescent="0.3">
      <c r="C19" s="4"/>
      <c r="D19" s="5"/>
      <c r="E19" s="5"/>
      <c r="F19" s="5"/>
      <c r="G19" s="5"/>
      <c r="H19" s="5"/>
      <c r="I19" s="6"/>
      <c r="J19" s="7"/>
    </row>
    <row r="20" spans="3:10" s="1" customFormat="1" ht="19.5" hidden="1" customHeight="1" x14ac:dyDescent="0.3">
      <c r="C20" s="4" t="str">
        <f>"REPARTITION DES CHARGES SUR "&amp;$J$7&amp;""</f>
        <v>REPARTITION DES CHARGES SUR 2013-2014</v>
      </c>
      <c r="D20" s="5"/>
      <c r="E20" s="5"/>
      <c r="F20" s="5"/>
      <c r="G20" s="5"/>
      <c r="H20" s="5"/>
      <c r="I20" s="6"/>
      <c r="J20" s="7"/>
    </row>
    <row r="21" spans="3:10" s="1" customFormat="1" ht="18" hidden="1" customHeight="1" x14ac:dyDescent="0.3">
      <c r="C21" s="4" t="str">
        <f>"REPARTITION DES CHARGES SUR "&amp;$I$7&amp;""</f>
        <v>REPARTITION DES CHARGES SUR 2012-2013</v>
      </c>
      <c r="D21" s="5"/>
      <c r="E21" s="5"/>
      <c r="F21" s="5"/>
      <c r="G21" s="5"/>
      <c r="H21" s="5"/>
      <c r="I21" s="6"/>
      <c r="J21" s="7"/>
    </row>
    <row r="22" spans="3:10" s="1" customFormat="1" ht="19.5" hidden="1" customHeight="1" x14ac:dyDescent="0.3">
      <c r="C22" s="4"/>
      <c r="D22" s="5"/>
      <c r="E22" s="5"/>
      <c r="F22" s="5"/>
      <c r="G22" s="5"/>
      <c r="H22" s="5"/>
      <c r="I22" s="6"/>
      <c r="J22" s="7"/>
    </row>
    <row r="23" spans="3:10" s="1" customFormat="1" ht="19.5" hidden="1" customHeight="1" x14ac:dyDescent="0.3">
      <c r="C23" s="4"/>
      <c r="D23" s="5"/>
      <c r="E23" s="5"/>
      <c r="F23" s="5"/>
      <c r="G23" s="5"/>
      <c r="H23" s="5"/>
      <c r="I23" s="6"/>
      <c r="J23" s="7"/>
    </row>
    <row r="24" spans="3:10" s="1" customFormat="1" ht="19.5" hidden="1" customHeight="1" x14ac:dyDescent="0.3">
      <c r="C24" s="4"/>
      <c r="D24" s="5"/>
      <c r="E24" s="5"/>
      <c r="F24" s="5"/>
      <c r="G24" s="5"/>
      <c r="H24" s="5"/>
      <c r="I24" s="6"/>
      <c r="J24" s="7"/>
    </row>
    <row r="25" spans="3:10" s="1" customFormat="1" ht="19.5" hidden="1" customHeight="1" x14ac:dyDescent="0.3">
      <c r="C25" s="4"/>
      <c r="D25" s="6"/>
      <c r="E25" s="6"/>
      <c r="F25" s="6"/>
      <c r="G25" s="6"/>
      <c r="H25" s="6"/>
      <c r="I25" s="6"/>
      <c r="J25" s="7"/>
    </row>
    <row r="26" spans="3:10" ht="19.5" hidden="1" customHeight="1" x14ac:dyDescent="0.3">
      <c r="C26" s="4"/>
      <c r="D26" s="6"/>
      <c r="E26" s="6"/>
      <c r="F26" s="6"/>
      <c r="G26" s="6"/>
      <c r="H26" s="6"/>
      <c r="I26" s="6"/>
      <c r="J26" s="7"/>
    </row>
    <row r="27" spans="3:10" ht="19.5" hidden="1" customHeight="1" x14ac:dyDescent="0.3">
      <c r="C27" s="4"/>
      <c r="D27" s="6"/>
      <c r="E27" s="6"/>
      <c r="F27" s="6"/>
      <c r="G27" s="6"/>
      <c r="H27" s="6"/>
      <c r="I27" s="6"/>
      <c r="J27" s="7"/>
    </row>
    <row r="28" spans="3:10" ht="19.5" hidden="1" customHeight="1" x14ac:dyDescent="0.3">
      <c r="C28" s="4"/>
      <c r="D28" s="6"/>
      <c r="E28" s="6"/>
      <c r="F28" s="6"/>
      <c r="G28" s="6"/>
      <c r="H28" s="6"/>
      <c r="I28" s="6"/>
      <c r="J28" s="7"/>
    </row>
    <row r="29" spans="3:10" ht="19.5" hidden="1" customHeight="1" x14ac:dyDescent="0.3">
      <c r="C29" s="4"/>
      <c r="D29" s="6"/>
      <c r="E29" s="6"/>
      <c r="F29" s="6"/>
      <c r="G29" s="6"/>
      <c r="H29" s="6"/>
      <c r="I29" s="6"/>
      <c r="J29" s="7"/>
    </row>
    <row r="30" spans="3:10" ht="19.5" hidden="1" customHeight="1" x14ac:dyDescent="0.3">
      <c r="C30" s="4"/>
      <c r="D30" s="6"/>
      <c r="E30" s="6"/>
      <c r="F30" s="6"/>
      <c r="G30" s="6"/>
      <c r="H30" s="6"/>
      <c r="I30" s="6"/>
      <c r="J30" s="7"/>
    </row>
    <row r="31" spans="3:10" ht="19.5" hidden="1" customHeight="1" x14ac:dyDescent="0.3">
      <c r="C31" s="4"/>
      <c r="D31" s="6"/>
      <c r="E31" s="6"/>
      <c r="F31" s="6"/>
      <c r="G31" s="6"/>
      <c r="H31" s="6"/>
      <c r="I31" s="6"/>
      <c r="J31" s="7"/>
    </row>
    <row r="32" spans="3:10" ht="19.5" hidden="1" customHeight="1" x14ac:dyDescent="0.3">
      <c r="C32" s="4"/>
      <c r="D32" s="6"/>
      <c r="E32" s="6"/>
      <c r="F32" s="6"/>
      <c r="G32" s="6"/>
      <c r="H32" s="6"/>
      <c r="I32" s="6"/>
      <c r="J32" s="7"/>
    </row>
    <row r="33" spans="1:10" ht="19.5" hidden="1" customHeight="1" x14ac:dyDescent="0.3">
      <c r="C33" s="4"/>
      <c r="D33" s="6"/>
      <c r="E33" s="6"/>
      <c r="F33" s="6"/>
      <c r="G33" s="6"/>
      <c r="H33" s="6"/>
      <c r="I33" s="6"/>
      <c r="J33" s="7"/>
    </row>
    <row r="34" spans="1:10" ht="19.5" hidden="1" customHeight="1" x14ac:dyDescent="0.3">
      <c r="C34" s="4"/>
      <c r="D34" s="6"/>
      <c r="E34" s="6"/>
      <c r="F34" s="6"/>
      <c r="G34" s="6"/>
      <c r="H34" s="6"/>
      <c r="I34" s="6"/>
      <c r="J34" s="7"/>
    </row>
    <row r="35" spans="1:10" ht="19.5" hidden="1" customHeight="1" x14ac:dyDescent="0.3">
      <c r="C35" s="8"/>
      <c r="D35" s="8"/>
      <c r="E35" s="8"/>
      <c r="F35" s="8"/>
      <c r="G35" s="8"/>
      <c r="H35" s="8"/>
      <c r="I35" s="8"/>
      <c r="J35" s="29"/>
    </row>
    <row r="36" spans="1:10" ht="14.25" customHeight="1" x14ac:dyDescent="0.3">
      <c r="C36" s="9"/>
      <c r="D36" s="9"/>
      <c r="E36" s="9"/>
      <c r="F36" s="9"/>
      <c r="G36" s="9"/>
      <c r="H36" s="9"/>
      <c r="I36" s="9"/>
      <c r="J36" s="32" t="s">
        <v>1</v>
      </c>
    </row>
    <row r="37" spans="1:10" ht="42" customHeight="1" x14ac:dyDescent="0.25">
      <c r="A37" s="88" t="s">
        <v>30</v>
      </c>
      <c r="B37" s="88" t="s">
        <v>31</v>
      </c>
      <c r="C37" s="30" t="str">
        <f>J7</f>
        <v>2013-2014</v>
      </c>
      <c r="D37" s="31"/>
      <c r="E37" s="31"/>
      <c r="F37" s="31"/>
      <c r="G37" s="31"/>
      <c r="H37" s="31"/>
      <c r="I37" s="31"/>
      <c r="J37" s="31"/>
    </row>
    <row r="38" spans="1:10" ht="15.95" customHeight="1" x14ac:dyDescent="0.3">
      <c r="A38" s="122"/>
      <c r="B38" s="122"/>
      <c r="C38" s="121" t="s">
        <v>33</v>
      </c>
      <c r="D38" s="34">
        <v>205153.97</v>
      </c>
      <c r="E38" s="34">
        <v>167.26</v>
      </c>
      <c r="F38" s="34">
        <v>344559.08</v>
      </c>
      <c r="G38" s="34">
        <v>16581.490000000002</v>
      </c>
      <c r="H38" s="34">
        <v>0</v>
      </c>
      <c r="I38" s="34">
        <v>98.03</v>
      </c>
      <c r="J38" s="35">
        <v>361238.6</v>
      </c>
    </row>
    <row r="39" spans="1:10" ht="15.95" customHeight="1" x14ac:dyDescent="0.3">
      <c r="A39" s="122"/>
      <c r="B39" s="122"/>
      <c r="C39" s="121" t="s">
        <v>33</v>
      </c>
      <c r="D39" s="34">
        <v>183166.4</v>
      </c>
      <c r="E39" s="34">
        <v>0.28999999999999998</v>
      </c>
      <c r="F39" s="34">
        <v>127360.61</v>
      </c>
      <c r="G39" s="34">
        <v>23215.66</v>
      </c>
      <c r="H39" s="34">
        <v>0</v>
      </c>
      <c r="I39" s="34">
        <v>90.56</v>
      </c>
      <c r="J39" s="35">
        <v>150666.82999999999</v>
      </c>
    </row>
    <row r="40" spans="1:10" ht="15.95" customHeight="1" x14ac:dyDescent="0.3">
      <c r="A40" s="122"/>
      <c r="B40" s="122"/>
      <c r="C40" s="121" t="s">
        <v>33</v>
      </c>
      <c r="D40" s="34">
        <v>190104.95999999999</v>
      </c>
      <c r="E40" s="34">
        <v>1010.4</v>
      </c>
      <c r="F40" s="34">
        <v>147442.1</v>
      </c>
      <c r="G40" s="34">
        <v>30355.55</v>
      </c>
      <c r="H40" s="34">
        <v>0</v>
      </c>
      <c r="I40" s="34">
        <v>88.15</v>
      </c>
      <c r="J40" s="35">
        <v>177885.8</v>
      </c>
    </row>
    <row r="41" spans="1:10" ht="15.95" customHeight="1" x14ac:dyDescent="0.3">
      <c r="A41" s="122"/>
      <c r="B41" s="122"/>
      <c r="C41" s="121" t="s">
        <v>33</v>
      </c>
      <c r="D41" s="34">
        <v>209688.19</v>
      </c>
      <c r="E41" s="34">
        <v>96.37</v>
      </c>
      <c r="F41" s="34">
        <v>170566.96</v>
      </c>
      <c r="G41" s="34">
        <v>18250.78</v>
      </c>
      <c r="H41" s="34">
        <v>0</v>
      </c>
      <c r="I41" s="34">
        <v>84.67</v>
      </c>
      <c r="J41" s="35">
        <v>188902.41</v>
      </c>
    </row>
    <row r="42" spans="1:10" ht="15.95" customHeight="1" x14ac:dyDescent="0.3">
      <c r="A42" s="122"/>
      <c r="B42" s="122"/>
      <c r="C42" s="121" t="s">
        <v>33</v>
      </c>
      <c r="D42" s="34">
        <v>179420.11</v>
      </c>
      <c r="E42" s="34">
        <v>1</v>
      </c>
      <c r="F42" s="34">
        <v>127443.92</v>
      </c>
      <c r="G42" s="34">
        <v>13634.83</v>
      </c>
      <c r="H42" s="34">
        <v>2204</v>
      </c>
      <c r="I42" s="34">
        <v>86.65</v>
      </c>
      <c r="J42" s="35">
        <v>143369.4</v>
      </c>
    </row>
    <row r="43" spans="1:10" ht="15.95" customHeight="1" x14ac:dyDescent="0.3">
      <c r="A43" s="122" t="s">
        <v>32</v>
      </c>
      <c r="B43" s="122"/>
      <c r="C43" s="121" t="s">
        <v>33</v>
      </c>
      <c r="D43" s="34">
        <v>187258.89</v>
      </c>
      <c r="E43" s="34">
        <v>0.22</v>
      </c>
      <c r="F43" s="34">
        <v>140786.94</v>
      </c>
      <c r="G43" s="34">
        <v>38516.65</v>
      </c>
      <c r="H43" s="34">
        <v>157.44</v>
      </c>
      <c r="I43" s="34">
        <v>210.25</v>
      </c>
      <c r="J43" s="35">
        <v>179671.28</v>
      </c>
    </row>
    <row r="44" spans="1:10" ht="15.95" customHeight="1" x14ac:dyDescent="0.3">
      <c r="A44" s="122"/>
      <c r="B44" s="122"/>
      <c r="C44" s="121" t="s">
        <v>33</v>
      </c>
      <c r="D44" s="34">
        <v>191997.59</v>
      </c>
      <c r="E44" s="34">
        <v>81</v>
      </c>
      <c r="F44" s="34">
        <v>136731.74</v>
      </c>
      <c r="G44" s="34">
        <v>14488.18</v>
      </c>
      <c r="H44" s="34">
        <v>0</v>
      </c>
      <c r="I44" s="34">
        <v>187.01</v>
      </c>
      <c r="J44" s="35">
        <v>151406.93</v>
      </c>
    </row>
    <row r="45" spans="1:10" ht="15.95" customHeight="1" x14ac:dyDescent="0.3">
      <c r="A45" s="122"/>
      <c r="B45" s="122"/>
      <c r="C45" s="121" t="s">
        <v>33</v>
      </c>
      <c r="D45" s="34">
        <v>130166.81</v>
      </c>
      <c r="E45" s="34">
        <v>0.5</v>
      </c>
      <c r="F45" s="34">
        <v>85159.62</v>
      </c>
      <c r="G45" s="34">
        <v>27017.439999999999</v>
      </c>
      <c r="H45" s="34">
        <v>0</v>
      </c>
      <c r="I45" s="34">
        <v>2039.57</v>
      </c>
      <c r="J45" s="35">
        <v>114216.63</v>
      </c>
    </row>
    <row r="46" spans="1:10" ht="15.95" customHeight="1" x14ac:dyDescent="0.3">
      <c r="A46" s="122"/>
      <c r="B46" s="122"/>
      <c r="C46" s="121" t="s">
        <v>33</v>
      </c>
      <c r="D46" s="34">
        <v>171779.18</v>
      </c>
      <c r="E46" s="34">
        <v>0.81</v>
      </c>
      <c r="F46" s="34">
        <v>145777.82</v>
      </c>
      <c r="G46" s="34">
        <v>32846.620000000003</v>
      </c>
      <c r="H46" s="34">
        <v>0</v>
      </c>
      <c r="I46" s="34">
        <v>2251.38</v>
      </c>
      <c r="J46" s="35">
        <v>180875.82</v>
      </c>
    </row>
    <row r="47" spans="1:10" ht="15.95" customHeight="1" x14ac:dyDescent="0.3">
      <c r="A47" s="122"/>
      <c r="B47" s="122"/>
      <c r="C47" s="121" t="s">
        <v>33</v>
      </c>
      <c r="D47" s="34">
        <v>200459.05</v>
      </c>
      <c r="E47" s="34">
        <v>0.89</v>
      </c>
      <c r="F47" s="34">
        <v>134637.10999999999</v>
      </c>
      <c r="G47" s="34">
        <v>26424.94</v>
      </c>
      <c r="H47" s="34">
        <v>0</v>
      </c>
      <c r="I47" s="34">
        <v>2240.85</v>
      </c>
      <c r="J47" s="35">
        <v>163302.9</v>
      </c>
    </row>
    <row r="48" spans="1:10" ht="15.95" customHeight="1" x14ac:dyDescent="0.3">
      <c r="A48" s="122"/>
      <c r="B48" s="122"/>
      <c r="C48" s="121" t="s">
        <v>33</v>
      </c>
      <c r="D48" s="34">
        <v>187383.67999999999</v>
      </c>
      <c r="E48" s="34">
        <v>418.6</v>
      </c>
      <c r="F48" s="34">
        <v>140906.66</v>
      </c>
      <c r="G48" s="34">
        <v>20430.259999999998</v>
      </c>
      <c r="H48" s="34">
        <v>108</v>
      </c>
      <c r="I48" s="34">
        <v>2204.63</v>
      </c>
      <c r="J48" s="35">
        <v>163649.54999999999</v>
      </c>
    </row>
    <row r="49" spans="1:10" ht="15.95" customHeight="1" x14ac:dyDescent="0.3">
      <c r="A49" s="122"/>
      <c r="B49" s="122"/>
      <c r="C49" s="121" t="s">
        <v>33</v>
      </c>
      <c r="D49" s="34">
        <v>202176.66</v>
      </c>
      <c r="E49" s="34">
        <v>532.58000000000004</v>
      </c>
      <c r="F49" s="34">
        <v>-39388.03</v>
      </c>
      <c r="G49" s="34">
        <v>65732.14</v>
      </c>
      <c r="H49" s="34">
        <v>63853.46</v>
      </c>
      <c r="I49" s="34">
        <v>84923.38</v>
      </c>
      <c r="J49" s="35">
        <v>119657.95</v>
      </c>
    </row>
    <row r="50" spans="1:10" ht="15.95" customHeight="1" x14ac:dyDescent="0.3">
      <c r="A50" s="123"/>
      <c r="B50" s="123"/>
      <c r="C50" s="121" t="s">
        <v>33</v>
      </c>
      <c r="D50" s="34"/>
      <c r="E50" s="34"/>
      <c r="F50" s="34"/>
      <c r="G50" s="34"/>
      <c r="H50" s="34"/>
      <c r="I50" s="34"/>
      <c r="J50" s="35"/>
    </row>
    <row r="51" spans="1:10" ht="15.95" customHeight="1" x14ac:dyDescent="0.3">
      <c r="A51" s="123"/>
      <c r="B51" s="123"/>
      <c r="C51" s="121" t="s">
        <v>33</v>
      </c>
      <c r="D51" s="34"/>
      <c r="E51" s="34"/>
      <c r="F51" s="34"/>
      <c r="G51" s="34"/>
      <c r="H51" s="34"/>
      <c r="I51" s="34"/>
      <c r="J51" s="35"/>
    </row>
    <row r="52" spans="1:10" ht="15.95" customHeight="1" x14ac:dyDescent="0.3">
      <c r="A52" s="124" t="s">
        <v>34</v>
      </c>
      <c r="B52" s="123"/>
      <c r="C52" s="121" t="s">
        <v>33</v>
      </c>
      <c r="D52" s="34"/>
      <c r="E52" s="34"/>
      <c r="F52" s="34"/>
      <c r="G52" s="34"/>
      <c r="H52" s="34"/>
      <c r="I52" s="34"/>
      <c r="J52" s="35"/>
    </row>
    <row r="53" spans="1:10" ht="15.95" customHeight="1" x14ac:dyDescent="0.3">
      <c r="A53" s="123"/>
      <c r="B53" s="123"/>
      <c r="C53" s="121" t="s">
        <v>33</v>
      </c>
      <c r="D53" s="34"/>
      <c r="E53" s="34"/>
      <c r="F53" s="34"/>
      <c r="G53" s="34"/>
      <c r="H53" s="34"/>
      <c r="I53" s="34"/>
      <c r="J53" s="35"/>
    </row>
    <row r="54" spans="1:10" ht="15.95" customHeight="1" x14ac:dyDescent="0.3">
      <c r="A54" s="123"/>
      <c r="B54" s="123"/>
      <c r="C54" s="121" t="s">
        <v>33</v>
      </c>
      <c r="D54" s="34"/>
      <c r="E54" s="34"/>
      <c r="F54" s="34"/>
      <c r="G54" s="34"/>
      <c r="H54" s="34"/>
      <c r="I54" s="34"/>
      <c r="J54" s="35"/>
    </row>
    <row r="55" spans="1:10" ht="15.95" customHeight="1" x14ac:dyDescent="0.3">
      <c r="A55" s="123"/>
      <c r="B55" s="123"/>
      <c r="C55" s="121" t="s">
        <v>33</v>
      </c>
      <c r="D55" s="34"/>
      <c r="E55" s="34"/>
      <c r="F55" s="34"/>
      <c r="G55" s="34"/>
      <c r="H55" s="34"/>
      <c r="I55" s="34"/>
      <c r="J55" s="35"/>
    </row>
    <row r="56" spans="1:10" s="28" customFormat="1" ht="15.95" customHeight="1" x14ac:dyDescent="0.3">
      <c r="C56" s="36" t="str">
        <f>"Total "&amp;$J$7&amp;" ("&amp;DATEDIF(Présentation!$C$36,Présentation!$C$37+1,"m")&amp;" mois)"</f>
        <v>Total 2013-2014 (12 mois)</v>
      </c>
      <c r="D56" s="37">
        <f>SUM(D38:D49)</f>
        <v>2238755.4900000002</v>
      </c>
      <c r="E56" s="37">
        <f>SUM(E38:E49)</f>
        <v>2309.92</v>
      </c>
      <c r="F56" s="37">
        <f t="shared" ref="F56:J56" si="1">SUM(F38:F49)</f>
        <v>1661984.5300000003</v>
      </c>
      <c r="G56" s="37">
        <f t="shared" si="1"/>
        <v>327494.53999999998</v>
      </c>
      <c r="H56" s="37">
        <f t="shared" si="1"/>
        <v>66322.899999999994</v>
      </c>
      <c r="I56" s="37">
        <f t="shared" si="1"/>
        <v>94505.13</v>
      </c>
      <c r="J56" s="38">
        <f t="shared" si="1"/>
        <v>2094844.0999999999</v>
      </c>
    </row>
    <row r="57" spans="1:10" s="28" customFormat="1" ht="15.95" customHeight="1" x14ac:dyDescent="0.3">
      <c r="C57" s="36"/>
      <c r="D57" s="41"/>
      <c r="E57" s="41"/>
      <c r="F57" s="41"/>
      <c r="G57" s="41"/>
      <c r="H57" s="41"/>
      <c r="I57" s="41"/>
      <c r="J57" s="41"/>
    </row>
    <row r="58" spans="1:10" s="28" customFormat="1" ht="15.95" customHeight="1" x14ac:dyDescent="0.3">
      <c r="C58" s="36" t="str">
        <f>"Total "&amp;$I$7&amp;" ("&amp;DATEDIF(Présentation!$C$38,Présentation!$C$39+1,"m")&amp;" mois)"</f>
        <v>Total 2012-2013 (12 mois)</v>
      </c>
      <c r="D58" s="41">
        <v>2297057.0299999998</v>
      </c>
      <c r="E58" s="41">
        <v>1692.86</v>
      </c>
      <c r="F58" s="41">
        <v>1729512.39</v>
      </c>
      <c r="G58" s="41">
        <v>288968.28999999998</v>
      </c>
      <c r="H58" s="41">
        <v>81811.53</v>
      </c>
      <c r="I58" s="41">
        <v>111874.44</v>
      </c>
      <c r="J58" s="41">
        <v>2144988.65</v>
      </c>
    </row>
    <row r="59" spans="1:10" s="28" customFormat="1" ht="15.95" customHeight="1" x14ac:dyDescent="0.3">
      <c r="C59" s="36"/>
      <c r="D59" s="41"/>
      <c r="E59" s="41"/>
      <c r="F59" s="41"/>
      <c r="G59" s="41"/>
      <c r="H59" s="41"/>
      <c r="I59" s="41"/>
      <c r="J59" s="41"/>
    </row>
    <row r="60" spans="1:10" x14ac:dyDescent="0.3">
      <c r="C60" s="23"/>
      <c r="D60" s="24"/>
      <c r="E60" s="24"/>
      <c r="F60" s="24"/>
      <c r="G60" s="24"/>
      <c r="H60" s="24"/>
      <c r="I60" s="24"/>
      <c r="J60" s="25"/>
    </row>
    <row r="61" spans="1:10" x14ac:dyDescent="0.3">
      <c r="C61" s="30"/>
      <c r="D61" s="24"/>
      <c r="E61" s="24"/>
      <c r="F61" s="24"/>
      <c r="G61" s="24"/>
      <c r="H61" s="24"/>
      <c r="I61" s="24"/>
      <c r="J61" s="25"/>
    </row>
    <row r="62" spans="1:10" x14ac:dyDescent="0.3">
      <c r="C62" s="23"/>
      <c r="D62" s="24"/>
      <c r="E62" s="24"/>
      <c r="F62" s="24"/>
      <c r="G62" s="24"/>
      <c r="H62" s="24"/>
      <c r="I62" s="24"/>
      <c r="J62" s="25"/>
    </row>
    <row r="63" spans="1:10" ht="42" customHeight="1" x14ac:dyDescent="0.25">
      <c r="A63" s="88" t="s">
        <v>30</v>
      </c>
      <c r="B63" s="88" t="s">
        <v>31</v>
      </c>
      <c r="C63" s="30" t="str">
        <f>J7</f>
        <v>2013-2014</v>
      </c>
      <c r="D63" s="42"/>
      <c r="E63" s="42"/>
      <c r="F63" s="42"/>
      <c r="G63" s="42"/>
      <c r="H63" s="42"/>
      <c r="I63" s="42"/>
      <c r="J63" s="42"/>
    </row>
    <row r="64" spans="1:10" ht="15.95" customHeight="1" x14ac:dyDescent="0.3">
      <c r="B64" s="26"/>
      <c r="C64" s="33"/>
      <c r="D64" s="34">
        <v>338489.60000000003</v>
      </c>
      <c r="E64" s="34">
        <v>6069.48</v>
      </c>
      <c r="F64" s="34">
        <v>899.08</v>
      </c>
      <c r="G64" s="34">
        <v>15682.41</v>
      </c>
      <c r="H64" s="34">
        <v>93.79</v>
      </c>
      <c r="I64" s="34">
        <v>4.24</v>
      </c>
      <c r="J64" s="34">
        <v>-155917.36999999997</v>
      </c>
    </row>
    <row r="65" spans="1:10" ht="15.95" customHeight="1" x14ac:dyDescent="0.3">
      <c r="A65" t="s">
        <v>35</v>
      </c>
      <c r="B65" s="26"/>
      <c r="C65" s="33"/>
      <c r="D65" s="34">
        <v>118839.37999999999</v>
      </c>
      <c r="E65" s="34">
        <v>8521.23</v>
      </c>
      <c r="F65" s="34">
        <v>13252.81</v>
      </c>
      <c r="G65" s="34">
        <v>9962.85</v>
      </c>
      <c r="H65" s="34">
        <v>90.56</v>
      </c>
      <c r="I65" s="34">
        <v>0</v>
      </c>
      <c r="J65" s="34">
        <v>32499.860000000015</v>
      </c>
    </row>
    <row r="66" spans="1:10" ht="15.95" customHeight="1" x14ac:dyDescent="0.3">
      <c r="B66" s="26"/>
      <c r="C66" s="33"/>
      <c r="D66" s="34">
        <v>139709</v>
      </c>
      <c r="E66" s="34">
        <v>7733.1</v>
      </c>
      <c r="F66" s="34">
        <v>29866.7</v>
      </c>
      <c r="G66" s="34">
        <v>488.85</v>
      </c>
      <c r="H66" s="34">
        <v>87.32</v>
      </c>
      <c r="I66" s="34">
        <v>0.83</v>
      </c>
      <c r="J66" s="34">
        <v>13229.559999999998</v>
      </c>
    </row>
    <row r="67" spans="1:10" ht="15.95" customHeight="1" x14ac:dyDescent="0.3">
      <c r="B67" s="26"/>
      <c r="C67" s="33"/>
      <c r="D67" s="34">
        <v>161818.57999999999</v>
      </c>
      <c r="E67" s="34">
        <v>8748.3799999999992</v>
      </c>
      <c r="F67" s="34">
        <v>13024.93</v>
      </c>
      <c r="G67" s="34">
        <v>5225.8500000000004</v>
      </c>
      <c r="H67" s="34">
        <v>84.08</v>
      </c>
      <c r="I67" s="34">
        <v>0.59</v>
      </c>
      <c r="J67" s="34">
        <v>20882.149999999994</v>
      </c>
    </row>
    <row r="68" spans="1:10" ht="15.95" customHeight="1" x14ac:dyDescent="0.3">
      <c r="B68" s="26"/>
      <c r="C68" s="33"/>
      <c r="D68" s="34">
        <v>119940.34</v>
      </c>
      <c r="E68" s="34">
        <v>7503.58</v>
      </c>
      <c r="F68" s="34">
        <v>13145.98</v>
      </c>
      <c r="G68" s="34">
        <v>488.85</v>
      </c>
      <c r="H68" s="34">
        <v>80.83</v>
      </c>
      <c r="I68" s="34">
        <v>5.82</v>
      </c>
      <c r="J68" s="34">
        <v>36051.709999999992</v>
      </c>
    </row>
    <row r="69" spans="1:10" ht="15.95" customHeight="1" x14ac:dyDescent="0.3">
      <c r="B69" s="26"/>
      <c r="C69" s="33"/>
      <c r="D69" s="34">
        <v>129318.15999999999</v>
      </c>
      <c r="E69" s="34">
        <v>11468.78</v>
      </c>
      <c r="F69" s="34">
        <v>28553.81</v>
      </c>
      <c r="G69" s="34">
        <v>9962.84</v>
      </c>
      <c r="H69" s="34">
        <v>210.25</v>
      </c>
      <c r="I69" s="34">
        <v>0</v>
      </c>
      <c r="J69" s="34">
        <v>7587.8299999999872</v>
      </c>
    </row>
    <row r="70" spans="1:10" ht="15.95" customHeight="1" x14ac:dyDescent="0.3">
      <c r="B70" s="26"/>
      <c r="C70" s="33"/>
      <c r="D70" s="34">
        <v>120280.11</v>
      </c>
      <c r="E70" s="34">
        <v>16451.63</v>
      </c>
      <c r="F70" s="34">
        <v>13999.33</v>
      </c>
      <c r="G70" s="34">
        <v>488.85</v>
      </c>
      <c r="H70" s="34">
        <v>185.15</v>
      </c>
      <c r="I70" s="34">
        <v>1.86</v>
      </c>
      <c r="J70" s="34">
        <v>40671.660000000003</v>
      </c>
    </row>
    <row r="71" spans="1:10" ht="15.95" customHeight="1" x14ac:dyDescent="0.3">
      <c r="B71" s="26"/>
      <c r="C71" s="33"/>
      <c r="D71" s="34">
        <v>78125.570000000007</v>
      </c>
      <c r="E71" s="34">
        <v>7034.05</v>
      </c>
      <c r="F71" s="34">
        <v>15528.6</v>
      </c>
      <c r="G71" s="34">
        <v>11488.84</v>
      </c>
      <c r="H71" s="34">
        <v>2039.05</v>
      </c>
      <c r="I71" s="34">
        <v>0.52</v>
      </c>
      <c r="J71" s="34">
        <v>15950.679999999993</v>
      </c>
    </row>
    <row r="72" spans="1:10" ht="15.95" customHeight="1" x14ac:dyDescent="0.3">
      <c r="B72" s="26"/>
      <c r="C72" s="33"/>
      <c r="D72" s="34">
        <v>133409.56</v>
      </c>
      <c r="E72" s="34">
        <v>12368.26</v>
      </c>
      <c r="F72" s="34">
        <v>32357.77</v>
      </c>
      <c r="G72" s="34">
        <v>488.85</v>
      </c>
      <c r="H72" s="34">
        <v>2251.37</v>
      </c>
      <c r="I72" s="34">
        <v>0.01</v>
      </c>
      <c r="J72" s="34">
        <v>-9095.8300000000163</v>
      </c>
    </row>
    <row r="73" spans="1:10" ht="15.95" customHeight="1" x14ac:dyDescent="0.3">
      <c r="C73" s="33"/>
      <c r="D73" s="34">
        <v>125933.34</v>
      </c>
      <c r="E73" s="34">
        <v>8703.77</v>
      </c>
      <c r="F73" s="34">
        <v>14932.1</v>
      </c>
      <c r="G73" s="34">
        <v>11492.84</v>
      </c>
      <c r="H73" s="34">
        <v>2227.9899999999998</v>
      </c>
      <c r="I73" s="34">
        <v>12.86</v>
      </c>
      <c r="J73" s="34">
        <v>37157.040000000008</v>
      </c>
    </row>
    <row r="74" spans="1:10" ht="15.95" customHeight="1" x14ac:dyDescent="0.3">
      <c r="C74" s="33"/>
      <c r="D74" s="34">
        <v>132225.47</v>
      </c>
      <c r="E74" s="34">
        <v>8681.19</v>
      </c>
      <c r="F74" s="34">
        <v>14801.41</v>
      </c>
      <c r="G74" s="34">
        <v>5628.85</v>
      </c>
      <c r="H74" s="34">
        <v>2204.5500000000002</v>
      </c>
      <c r="I74" s="34">
        <v>0.08</v>
      </c>
      <c r="J74" s="34">
        <v>24152.73000000001</v>
      </c>
    </row>
    <row r="75" spans="1:10" ht="15.95" customHeight="1" x14ac:dyDescent="0.3">
      <c r="C75" s="33"/>
      <c r="D75" s="34">
        <v>-51168.329999999994</v>
      </c>
      <c r="E75" s="34">
        <v>11780.3</v>
      </c>
      <c r="F75" s="34">
        <v>57759.3</v>
      </c>
      <c r="G75" s="34">
        <v>7972.84</v>
      </c>
      <c r="H75" s="34">
        <v>28451.5</v>
      </c>
      <c r="I75" s="34">
        <v>1008.88</v>
      </c>
      <c r="J75" s="34">
        <v>83051.289999999994</v>
      </c>
    </row>
    <row r="76" spans="1:10" ht="15.95" customHeight="1" x14ac:dyDescent="0.3">
      <c r="C76" s="33"/>
      <c r="D76" s="34"/>
      <c r="E76" s="34"/>
      <c r="F76" s="34"/>
      <c r="G76" s="34"/>
      <c r="H76" s="34"/>
      <c r="I76" s="34"/>
      <c r="J76" s="35"/>
    </row>
    <row r="77" spans="1:10" ht="15.95" customHeight="1" x14ac:dyDescent="0.3">
      <c r="C77" s="33"/>
      <c r="D77" s="34"/>
      <c r="E77" s="34"/>
      <c r="F77" s="34"/>
      <c r="G77" s="34"/>
      <c r="H77" s="34"/>
      <c r="I77" s="34"/>
      <c r="J77" s="35"/>
    </row>
    <row r="78" spans="1:10" ht="15.95" customHeight="1" x14ac:dyDescent="0.3">
      <c r="C78" s="33"/>
      <c r="D78" s="34"/>
      <c r="E78" s="34"/>
      <c r="F78" s="34"/>
      <c r="G78" s="34"/>
      <c r="H78" s="34"/>
      <c r="I78" s="34"/>
      <c r="J78" s="35"/>
    </row>
    <row r="79" spans="1:10" ht="15.95" customHeight="1" x14ac:dyDescent="0.3">
      <c r="C79" s="33"/>
      <c r="D79" s="34"/>
      <c r="E79" s="34"/>
      <c r="F79" s="34"/>
      <c r="G79" s="34"/>
      <c r="H79" s="34"/>
      <c r="I79" s="34"/>
      <c r="J79" s="35"/>
    </row>
    <row r="80" spans="1:10" ht="15.95" customHeight="1" x14ac:dyDescent="0.3">
      <c r="C80" s="33"/>
      <c r="D80" s="34"/>
      <c r="E80" s="34"/>
      <c r="F80" s="34"/>
      <c r="G80" s="34"/>
      <c r="H80" s="34"/>
      <c r="I80" s="34"/>
      <c r="J80" s="35"/>
    </row>
    <row r="81" spans="3:18" ht="15.95" customHeight="1" x14ac:dyDescent="0.3">
      <c r="C81" s="33"/>
      <c r="D81" s="34"/>
      <c r="E81" s="34"/>
      <c r="F81" s="34"/>
      <c r="G81" s="34"/>
      <c r="H81" s="34"/>
      <c r="I81" s="34"/>
      <c r="J81" s="35"/>
    </row>
    <row r="82" spans="3:18" s="28" customFormat="1" ht="15.95" customHeight="1" x14ac:dyDescent="0.3">
      <c r="C82" s="36" t="str">
        <f>"Total "&amp;$J$7&amp;" ("&amp;DATEDIF(Présentation!$C$36,Présentation!$C$37+1,"m")&amp;" mois)"</f>
        <v>Total 2013-2014 (12 mois)</v>
      </c>
      <c r="D82" s="37">
        <f>SUM(D64:D75)</f>
        <v>1546920.78</v>
      </c>
      <c r="E82" s="37">
        <f t="shared" ref="E82" si="2">SUM(E64:E75)</f>
        <v>115063.75</v>
      </c>
      <c r="F82" s="37">
        <f t="shared" ref="F82:G82" si="3">SUM(F64:F75)</f>
        <v>248121.82</v>
      </c>
      <c r="G82" s="37">
        <f t="shared" si="3"/>
        <v>79372.72</v>
      </c>
      <c r="H82" s="37">
        <f t="shared" ref="H82:I82" si="4">SUM(H64:H75)</f>
        <v>38006.44</v>
      </c>
      <c r="I82" s="38">
        <f t="shared" si="4"/>
        <v>1035.69</v>
      </c>
      <c r="J82" s="38">
        <f>SUM(J64:J75)</f>
        <v>146221.31</v>
      </c>
    </row>
    <row r="83" spans="3:18" s="28" customFormat="1" ht="15.95" customHeight="1" x14ac:dyDescent="0.3">
      <c r="C83" s="36"/>
      <c r="D83" s="41"/>
      <c r="E83" s="41"/>
      <c r="F83" s="41"/>
      <c r="G83" s="41"/>
      <c r="H83" s="41"/>
      <c r="I83" s="41"/>
      <c r="J83" s="41"/>
    </row>
    <row r="84" spans="3:18" s="28" customFormat="1" ht="19.5" customHeight="1" x14ac:dyDescent="0.3">
      <c r="C84" s="36" t="str">
        <f>"Total "&amp;$I$7&amp;" ("&amp;DATEDIF(Présentation!$C$38,Présentation!$C$39+1,"m")&amp;" mois)"</f>
        <v>Total 2012-2013 (12 mois)</v>
      </c>
      <c r="D84" s="41">
        <v>1605515.27</v>
      </c>
      <c r="E84" s="41">
        <v>130285.61</v>
      </c>
      <c r="F84" s="41">
        <v>211330.64</v>
      </c>
      <c r="G84" s="41">
        <v>77637.649999999994</v>
      </c>
      <c r="H84" s="41">
        <v>44248.94</v>
      </c>
      <c r="I84" s="41">
        <v>447.5</v>
      </c>
      <c r="J84" s="41">
        <v>153761.24000000022</v>
      </c>
    </row>
    <row r="87" spans="3:18" x14ac:dyDescent="0.3">
      <c r="F87" s="27"/>
      <c r="J87" s="27"/>
      <c r="K87" s="5"/>
      <c r="L87" s="5"/>
      <c r="M87" s="6"/>
      <c r="N87" s="7"/>
      <c r="O87" s="4"/>
      <c r="P87" s="5"/>
      <c r="Q87" s="5"/>
      <c r="R87" s="5"/>
    </row>
    <row r="88" spans="3:18" x14ac:dyDescent="0.3">
      <c r="J88" s="27"/>
    </row>
  </sheetData>
  <conditionalFormatting sqref="C37:J37 K87:R87 C9:J35">
    <cfRule type="expression" dxfId="64" priority="73">
      <formula>MOD(ROW(),2)=0</formula>
    </cfRule>
  </conditionalFormatting>
  <conditionalFormatting sqref="C62:J62 D61:J61 C56:J60 C38:E55">
    <cfRule type="expression" dxfId="63" priority="46">
      <formula>MOD(ROW(),2)=0</formula>
    </cfRule>
  </conditionalFormatting>
  <conditionalFormatting sqref="F38:F55">
    <cfRule type="expression" dxfId="62" priority="44">
      <formula>MOD(ROW(),2)=0</formula>
    </cfRule>
  </conditionalFormatting>
  <conditionalFormatting sqref="G38:G55">
    <cfRule type="expression" dxfId="61" priority="43">
      <formula>MOD(ROW(),2)=0</formula>
    </cfRule>
  </conditionalFormatting>
  <conditionalFormatting sqref="H38:H55">
    <cfRule type="expression" dxfId="60" priority="42">
      <formula>MOD(ROW(),2)=0</formula>
    </cfRule>
  </conditionalFormatting>
  <conditionalFormatting sqref="J38:J55">
    <cfRule type="expression" dxfId="59" priority="41">
      <formula>MOD(ROW(),2)=0</formula>
    </cfRule>
  </conditionalFormatting>
  <conditionalFormatting sqref="I38:I55">
    <cfRule type="expression" dxfId="58" priority="39">
      <formula>MOD(ROW(),2)=0</formula>
    </cfRule>
  </conditionalFormatting>
  <conditionalFormatting sqref="C64:E82 J82">
    <cfRule type="expression" dxfId="57" priority="36">
      <formula>MOD(ROW(),2)=0</formula>
    </cfRule>
  </conditionalFormatting>
  <conditionalFormatting sqref="F64:F81">
    <cfRule type="expression" dxfId="56" priority="24">
      <formula>MOD(ROW(),2)=0</formula>
    </cfRule>
  </conditionalFormatting>
  <conditionalFormatting sqref="F82">
    <cfRule type="expression" dxfId="55" priority="25">
      <formula>MOD(ROW(),2)=0</formula>
    </cfRule>
  </conditionalFormatting>
  <conditionalFormatting sqref="C63:E63 J63">
    <cfRule type="expression" dxfId="54" priority="28">
      <formula>MOD(ROW(),2)=0</formula>
    </cfRule>
  </conditionalFormatting>
  <conditionalFormatting sqref="C61">
    <cfRule type="expression" dxfId="53" priority="27">
      <formula>MOD(ROW(),2)=0</formula>
    </cfRule>
  </conditionalFormatting>
  <conditionalFormatting sqref="J64:J81">
    <cfRule type="expression" dxfId="52" priority="26">
      <formula>MOD(ROW(),2)=0</formula>
    </cfRule>
  </conditionalFormatting>
  <conditionalFormatting sqref="F63">
    <cfRule type="expression" dxfId="51" priority="23">
      <formula>MOD(ROW(),2)=0</formula>
    </cfRule>
  </conditionalFormatting>
  <conditionalFormatting sqref="H82">
    <cfRule type="expression" dxfId="50" priority="19">
      <formula>MOD(ROW(),2)=0</formula>
    </cfRule>
  </conditionalFormatting>
  <conditionalFormatting sqref="H64:H81">
    <cfRule type="expression" dxfId="49" priority="18">
      <formula>MOD(ROW(),2)=0</formula>
    </cfRule>
  </conditionalFormatting>
  <conditionalFormatting sqref="H63">
    <cfRule type="expression" dxfId="48" priority="17">
      <formula>MOD(ROW(),2)=0</formula>
    </cfRule>
  </conditionalFormatting>
  <conditionalFormatting sqref="I82">
    <cfRule type="expression" dxfId="47" priority="16">
      <formula>MOD(ROW(),2)=0</formula>
    </cfRule>
  </conditionalFormatting>
  <conditionalFormatting sqref="I63">
    <cfRule type="expression" dxfId="46" priority="15">
      <formula>MOD(ROW(),2)=0</formula>
    </cfRule>
  </conditionalFormatting>
  <conditionalFormatting sqref="I64:I81">
    <cfRule type="expression" dxfId="45" priority="14">
      <formula>MOD(ROW(),2)=0</formula>
    </cfRule>
  </conditionalFormatting>
  <conditionalFormatting sqref="G82">
    <cfRule type="expression" dxfId="44" priority="13">
      <formula>MOD(ROW(),2)=0</formula>
    </cfRule>
  </conditionalFormatting>
  <conditionalFormatting sqref="G64:G81">
    <cfRule type="expression" dxfId="43" priority="12">
      <formula>MOD(ROW(),2)=0</formula>
    </cfRule>
  </conditionalFormatting>
  <conditionalFormatting sqref="G63">
    <cfRule type="expression" dxfId="42" priority="11">
      <formula>MOD(ROW(),2)=0</formula>
    </cfRule>
  </conditionalFormatting>
  <conditionalFormatting sqref="C83:J83 D84:J84">
    <cfRule type="expression" dxfId="41" priority="10">
      <formula>MOD(ROW(),2)=0</formula>
    </cfRule>
  </conditionalFormatting>
  <conditionalFormatting sqref="C84">
    <cfRule type="expression" dxfId="40" priority="8">
      <formula>MOD(ROW(),2)=0</formula>
    </cfRule>
  </conditionalFormatting>
  <conditionalFormatting sqref="C76:E81">
    <cfRule type="expression" dxfId="39" priority="7">
      <formula>MOD(ROW(),2)=0</formula>
    </cfRule>
  </conditionalFormatting>
  <conditionalFormatting sqref="F76:F81">
    <cfRule type="expression" dxfId="38" priority="6">
      <formula>MOD(ROW(),2)=0</formula>
    </cfRule>
  </conditionalFormatting>
  <conditionalFormatting sqref="G76:G81">
    <cfRule type="expression" dxfId="37" priority="5">
      <formula>MOD(ROW(),2)=0</formula>
    </cfRule>
  </conditionalFormatting>
  <conditionalFormatting sqref="H76:H81">
    <cfRule type="expression" dxfId="36" priority="4">
      <formula>MOD(ROW(),2)=0</formula>
    </cfRule>
  </conditionalFormatting>
  <conditionalFormatting sqref="J76:J81">
    <cfRule type="expression" dxfId="35" priority="3">
      <formula>MOD(ROW(),2)=0</formula>
    </cfRule>
  </conditionalFormatting>
  <conditionalFormatting sqref="I76:I81">
    <cfRule type="expression" dxfId="34" priority="2">
      <formula>MOD(ROW(),2)=0</formula>
    </cfRule>
  </conditionalFormatting>
  <conditionalFormatting sqref="C82:C84">
    <cfRule type="expression" dxfId="33" priority="1">
      <formula>MOD(ROW(),2)=0</formula>
    </cfRule>
  </conditionalFormatting>
  <printOptions horizontalCentered="1"/>
  <pageMargins left="0.39370078740157483" right="0.11811023622047245" top="0.74803149606299213" bottom="0.74803149606299213" header="0.31496062992125984" footer="0.31496062992125984"/>
  <pageSetup paperSize="9" scale="5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1" id="{7A2B8D8C-6E7F-4DCD-9ADA-131B1E5C8281}">
            <x14:iconSet iconSet="3Symbols2" custom="1">
              <x14:cfvo type="percent">
                <xm:f>0</xm:f>
              </x14:cfvo>
              <x14:cfvo type="num" gte="0">
                <xm:f>$J$9-$D$50</xm:f>
              </x14:cfvo>
              <x14:cfvo type="num">
                <xm:f>$J$9-$D$50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D50:J53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0.39997558519241921"/>
    <pageSetUpPr autoPageBreaks="0" fitToPage="1"/>
  </sheetPr>
  <dimension ref="A1:R88"/>
  <sheetViews>
    <sheetView showGridLines="0" topLeftCell="A13" zoomScale="90" zoomScaleNormal="90" workbookViewId="0">
      <selection activeCell="G10" sqref="G10"/>
    </sheetView>
  </sheetViews>
  <sheetFormatPr baseColWidth="10" defaultColWidth="9" defaultRowHeight="15" x14ac:dyDescent="0.3"/>
  <cols>
    <col min="1" max="2" width="11.625" customWidth="1"/>
    <col min="3" max="3" width="29.75" customWidth="1"/>
    <col min="4" max="10" width="19.5" customWidth="1"/>
  </cols>
  <sheetData>
    <row r="1" spans="3:10" ht="8.25" customHeight="1" x14ac:dyDescent="0.3"/>
    <row r="2" spans="3:10" ht="38.25" customHeight="1" x14ac:dyDescent="0.3">
      <c r="C2" s="40" t="s">
        <v>12</v>
      </c>
      <c r="J2" s="39"/>
    </row>
    <row r="3" spans="3:10" ht="19.5" x14ac:dyDescent="0.3">
      <c r="C3" s="15"/>
    </row>
    <row r="4" spans="3:10" ht="9.75" hidden="1" customHeight="1" x14ac:dyDescent="0.3">
      <c r="C4" s="15"/>
      <c r="D4" s="84"/>
      <c r="E4" s="84"/>
      <c r="F4" s="84"/>
      <c r="G4" s="85">
        <f ca="1">Présentation!C42</f>
        <v>40360</v>
      </c>
      <c r="H4" s="85">
        <f ca="1">Présentation!C40</f>
        <v>40725</v>
      </c>
      <c r="I4" s="85">
        <f>Présentation!C38</f>
        <v>41091</v>
      </c>
      <c r="J4" s="85">
        <f>Présentation!C36</f>
        <v>41456</v>
      </c>
    </row>
    <row r="5" spans="3:10" ht="9.75" hidden="1" customHeight="1" x14ac:dyDescent="0.3">
      <c r="C5" s="15"/>
      <c r="D5" s="84"/>
      <c r="E5" s="84"/>
      <c r="F5" s="84"/>
      <c r="G5" s="85">
        <f ca="1">Présentation!C43</f>
        <v>40724</v>
      </c>
      <c r="H5" s="85">
        <f ca="1">Présentation!C41</f>
        <v>41090</v>
      </c>
      <c r="I5" s="85">
        <f>Présentation!C39</f>
        <v>41455</v>
      </c>
      <c r="J5" s="85">
        <f>Présentation!C37</f>
        <v>41820</v>
      </c>
    </row>
    <row r="6" spans="3:10" ht="9.75" hidden="1" customHeight="1" x14ac:dyDescent="0.35">
      <c r="C6" s="3"/>
      <c r="D6" s="84"/>
      <c r="E6" s="84"/>
      <c r="F6" s="84" t="str">
        <f>""&amp;DATEDIF(F4,F5+1,"m")&amp;" mois"</f>
        <v>0 mois</v>
      </c>
      <c r="G6" s="84" t="str">
        <f ca="1">""&amp;DATEDIF(G4,G5+1,"m")&amp;" mois"</f>
        <v>12 mois</v>
      </c>
      <c r="H6" s="84" t="str">
        <f ca="1">""&amp;DATEDIF(H4,H5+1,"m")&amp;" mois"</f>
        <v>12 mois</v>
      </c>
      <c r="I6" s="84" t="str">
        <f>""&amp;DATEDIF(I4,I5+1,"m")&amp;" mois"</f>
        <v>12 mois</v>
      </c>
      <c r="J6" s="84" t="str">
        <f>""&amp;DATEDIF(J4,J5+1,"m")&amp;" mois"</f>
        <v>12 mois</v>
      </c>
    </row>
    <row r="7" spans="3:10" ht="25.5" customHeight="1" x14ac:dyDescent="0.3">
      <c r="C7" s="17" t="s">
        <v>0</v>
      </c>
      <c r="D7" s="86" t="str">
        <f>IF(AND(YEAR(Présentation!C38)=YEAR(Présentation!C39),Présentation!C38&lt;&gt;0,Présentation!C39&lt;&gt;0),YEAR(Présentation!C39),IF(AND(Présentation!C38="",Présentation!C39=""),"",""&amp;YEAR(Présentation!C38)&amp;"-"&amp;YEAR(Présentation!C39)&amp;""))</f>
        <v>2012-2013</v>
      </c>
      <c r="E7" s="86" t="str">
        <f>IF(AND(YEAR(Présentation!C36)=YEAR(Présentation!C37),Présentation!C36&lt;&gt;0,Présentation!C37&lt;&gt;0),YEAR(Présentation!C37),IF(AND(Présentation!C36="",Présentation!C37=""),"",""&amp;YEAR(Présentation!C36)&amp;"-"&amp;YEAR(Présentation!C37)&amp;""))</f>
        <v>2013-2014</v>
      </c>
    </row>
    <row r="8" spans="3:10" ht="12" customHeight="1" x14ac:dyDescent="0.3">
      <c r="C8" s="19"/>
      <c r="D8" s="20" t="str">
        <f>+IF(SUM(D9:D15)=0,"Pas d'exercice créé","( r ) sur "&amp;I6&amp;"")</f>
        <v>( r ) sur 12 mois</v>
      </c>
      <c r="E8" s="20" t="str">
        <f>+IF(SUM(E9:E15)=0,"Pas d'exercice créé","( r ) sur "&amp;J6&amp;"")</f>
        <v>( r ) sur 12 mois</v>
      </c>
    </row>
    <row r="9" spans="3:10" s="1" customFormat="1" ht="19.5" customHeight="1" x14ac:dyDescent="0.3">
      <c r="C9" s="12" t="s">
        <v>13</v>
      </c>
      <c r="D9" s="13">
        <v>2297057.0299999998</v>
      </c>
      <c r="E9" s="13">
        <v>2238755.4900000002</v>
      </c>
    </row>
    <row r="10" spans="3:10" s="1" customFormat="1" ht="19.5" customHeight="1" x14ac:dyDescent="0.3">
      <c r="C10" s="14" t="s">
        <v>14</v>
      </c>
      <c r="D10" s="13">
        <v>1692.86</v>
      </c>
      <c r="E10" s="13">
        <v>2309.92</v>
      </c>
    </row>
    <row r="11" spans="3:10" s="1" customFormat="1" ht="19.5" customHeight="1" x14ac:dyDescent="0.3">
      <c r="C11" s="12" t="s">
        <v>15</v>
      </c>
      <c r="D11" s="5">
        <v>1729512.39</v>
      </c>
      <c r="E11" s="5">
        <v>1661984.53</v>
      </c>
    </row>
    <row r="12" spans="3:10" s="1" customFormat="1" ht="19.5" customHeight="1" x14ac:dyDescent="0.3">
      <c r="C12" s="14" t="s">
        <v>16</v>
      </c>
      <c r="D12" s="5">
        <v>288968.28999999998</v>
      </c>
      <c r="E12" s="5">
        <v>327494.53999999998</v>
      </c>
    </row>
    <row r="13" spans="3:10" s="1" customFormat="1" ht="19.5" customHeight="1" x14ac:dyDescent="0.3">
      <c r="C13" s="12" t="s">
        <v>17</v>
      </c>
      <c r="D13" s="5">
        <v>81811.53</v>
      </c>
      <c r="E13" s="5">
        <v>66322.899999999994</v>
      </c>
    </row>
    <row r="14" spans="3:10" s="1" customFormat="1" ht="19.5" customHeight="1" x14ac:dyDescent="0.3">
      <c r="C14" s="14" t="s">
        <v>18</v>
      </c>
      <c r="D14" s="5">
        <v>44696.44</v>
      </c>
      <c r="E14" s="5">
        <v>39042.129999999997</v>
      </c>
    </row>
    <row r="15" spans="3:10" s="1" customFormat="1" ht="19.5" customHeight="1" x14ac:dyDescent="0.3">
      <c r="C15" s="12" t="s">
        <v>19</v>
      </c>
      <c r="D15" s="13">
        <v>2144988.65</v>
      </c>
      <c r="E15" s="13">
        <v>2094844.1</v>
      </c>
    </row>
    <row r="16" spans="3:10" s="1" customFormat="1" ht="19.5" customHeight="1" x14ac:dyDescent="0.3">
      <c r="C16" s="10" t="s">
        <v>20</v>
      </c>
      <c r="D16" s="11">
        <v>153761.24000000022</v>
      </c>
      <c r="E16" s="11">
        <v>146221.31000000006</v>
      </c>
    </row>
    <row r="17" spans="3:10" s="1" customFormat="1" ht="19.5" hidden="1" customHeight="1" x14ac:dyDescent="0.3">
      <c r="C17" s="10"/>
      <c r="D17" s="11"/>
      <c r="E17" s="11"/>
      <c r="F17" s="11"/>
      <c r="G17" s="11"/>
      <c r="H17" s="11"/>
      <c r="I17" s="79"/>
      <c r="J17" s="79"/>
    </row>
    <row r="18" spans="3:10" s="1" customFormat="1" ht="19.5" hidden="1" customHeight="1" x14ac:dyDescent="0.3">
      <c r="C18" s="10"/>
      <c r="D18" s="11"/>
      <c r="E18" s="11"/>
      <c r="F18" s="11"/>
      <c r="G18" s="11"/>
      <c r="H18" s="11"/>
      <c r="I18" s="79"/>
      <c r="J18" s="79"/>
    </row>
    <row r="19" spans="3:10" s="1" customFormat="1" ht="19.5" hidden="1" customHeight="1" x14ac:dyDescent="0.3">
      <c r="C19" s="4"/>
      <c r="D19" s="5"/>
      <c r="E19" s="5"/>
      <c r="F19" s="5"/>
      <c r="G19" s="5"/>
      <c r="H19" s="5"/>
      <c r="I19" s="6"/>
      <c r="J19" s="7"/>
    </row>
    <row r="20" spans="3:10" s="1" customFormat="1" ht="19.5" hidden="1" customHeight="1" x14ac:dyDescent="0.3">
      <c r="C20" s="4" t="str">
        <f>"REPARTITION DES CHARGES SUR "&amp;$E$7&amp;""</f>
        <v>REPARTITION DES CHARGES SUR 2013-2014</v>
      </c>
      <c r="D20" s="5"/>
      <c r="E20" s="5"/>
      <c r="F20" s="5"/>
      <c r="G20" s="5"/>
      <c r="H20" s="5"/>
      <c r="I20" s="6"/>
      <c r="J20" s="7"/>
    </row>
    <row r="21" spans="3:10" s="1" customFormat="1" ht="18" hidden="1" customHeight="1" x14ac:dyDescent="0.3">
      <c r="C21" s="4" t="str">
        <f>"REPARTITION DES CHARGES SUR "&amp;$D$7&amp;""</f>
        <v>REPARTITION DES CHARGES SUR 2012-2013</v>
      </c>
      <c r="D21" s="5"/>
      <c r="E21" s="5"/>
      <c r="F21" s="5"/>
      <c r="G21" s="5"/>
      <c r="H21" s="5"/>
      <c r="I21" s="6"/>
      <c r="J21" s="7"/>
    </row>
    <row r="22" spans="3:10" s="1" customFormat="1" ht="19.5" hidden="1" customHeight="1" x14ac:dyDescent="0.3">
      <c r="C22" s="4"/>
      <c r="D22" s="5"/>
      <c r="E22" s="5"/>
      <c r="F22" s="5"/>
      <c r="G22" s="5"/>
      <c r="H22" s="5"/>
      <c r="I22" s="6"/>
      <c r="J22" s="7"/>
    </row>
    <row r="23" spans="3:10" s="1" customFormat="1" ht="19.5" hidden="1" customHeight="1" x14ac:dyDescent="0.3">
      <c r="C23" s="4"/>
      <c r="D23" s="5"/>
      <c r="E23" s="5"/>
      <c r="F23" s="5"/>
      <c r="G23" s="5"/>
      <c r="H23" s="5"/>
      <c r="I23" s="6"/>
      <c r="J23" s="7"/>
    </row>
    <row r="24" spans="3:10" s="1" customFormat="1" ht="19.5" hidden="1" customHeight="1" x14ac:dyDescent="0.3">
      <c r="C24" s="4"/>
      <c r="D24" s="5"/>
      <c r="E24" s="5"/>
      <c r="F24" s="5"/>
      <c r="G24" s="5"/>
      <c r="H24" s="5"/>
      <c r="I24" s="6"/>
      <c r="J24" s="7"/>
    </row>
    <row r="25" spans="3:10" s="1" customFormat="1" ht="19.5" hidden="1" customHeight="1" x14ac:dyDescent="0.3">
      <c r="C25" s="4"/>
      <c r="D25" s="6"/>
      <c r="E25" s="6"/>
      <c r="F25" s="6"/>
      <c r="G25" s="6"/>
      <c r="H25" s="6"/>
      <c r="I25" s="6"/>
      <c r="J25" s="7"/>
    </row>
    <row r="26" spans="3:10" ht="19.5" hidden="1" customHeight="1" x14ac:dyDescent="0.3">
      <c r="C26" s="4"/>
      <c r="D26" s="6"/>
      <c r="E26" s="6"/>
      <c r="F26" s="6"/>
      <c r="G26" s="6"/>
      <c r="H26" s="6"/>
      <c r="I26" s="6"/>
      <c r="J26" s="7"/>
    </row>
    <row r="27" spans="3:10" ht="19.5" hidden="1" customHeight="1" x14ac:dyDescent="0.3">
      <c r="C27" s="4"/>
      <c r="D27" s="6"/>
      <c r="E27" s="6"/>
      <c r="F27" s="6"/>
      <c r="G27" s="6"/>
      <c r="H27" s="6"/>
      <c r="I27" s="6"/>
      <c r="J27" s="7"/>
    </row>
    <row r="28" spans="3:10" ht="19.5" hidden="1" customHeight="1" x14ac:dyDescent="0.3">
      <c r="C28" s="4"/>
      <c r="D28" s="6"/>
      <c r="E28" s="6"/>
      <c r="F28" s="6"/>
      <c r="G28" s="6"/>
      <c r="H28" s="6"/>
      <c r="I28" s="6"/>
      <c r="J28" s="7"/>
    </row>
    <row r="29" spans="3:10" ht="19.5" hidden="1" customHeight="1" x14ac:dyDescent="0.3">
      <c r="C29" s="4"/>
      <c r="D29" s="6"/>
      <c r="E29" s="6"/>
      <c r="F29" s="6"/>
      <c r="G29" s="6"/>
      <c r="H29" s="6"/>
      <c r="I29" s="6"/>
      <c r="J29" s="7"/>
    </row>
    <row r="30" spans="3:10" ht="19.5" hidden="1" customHeight="1" x14ac:dyDescent="0.3">
      <c r="C30" s="4"/>
      <c r="D30" s="6"/>
      <c r="E30" s="6"/>
      <c r="F30" s="6"/>
      <c r="G30" s="6"/>
      <c r="H30" s="6"/>
      <c r="I30" s="6"/>
      <c r="J30" s="7"/>
    </row>
    <row r="31" spans="3:10" ht="19.5" hidden="1" customHeight="1" x14ac:dyDescent="0.3">
      <c r="C31" s="4"/>
      <c r="D31" s="6"/>
      <c r="E31" s="6"/>
      <c r="F31" s="6"/>
      <c r="G31" s="6"/>
      <c r="H31" s="6"/>
      <c r="I31" s="6"/>
      <c r="J31" s="7"/>
    </row>
    <row r="32" spans="3:10" ht="19.5" hidden="1" customHeight="1" x14ac:dyDescent="0.3">
      <c r="C32" s="4"/>
      <c r="D32" s="6"/>
      <c r="E32" s="6"/>
      <c r="F32" s="6"/>
      <c r="G32" s="6"/>
      <c r="H32" s="6"/>
      <c r="I32" s="6"/>
      <c r="J32" s="7"/>
    </row>
    <row r="33" spans="2:10" ht="19.5" hidden="1" customHeight="1" x14ac:dyDescent="0.3">
      <c r="C33" s="4"/>
      <c r="D33" s="6"/>
      <c r="E33" s="6"/>
      <c r="F33" s="6"/>
      <c r="G33" s="6"/>
      <c r="H33" s="6"/>
      <c r="I33" s="6"/>
      <c r="J33" s="7"/>
    </row>
    <row r="34" spans="2:10" ht="19.5" hidden="1" customHeight="1" x14ac:dyDescent="0.3">
      <c r="C34" s="4"/>
      <c r="D34" s="6"/>
      <c r="E34" s="6"/>
      <c r="F34" s="6"/>
      <c r="G34" s="6"/>
      <c r="H34" s="6"/>
      <c r="I34" s="6"/>
      <c r="J34" s="7"/>
    </row>
    <row r="35" spans="2:10" ht="19.5" hidden="1" customHeight="1" x14ac:dyDescent="0.3">
      <c r="C35" s="8"/>
      <c r="D35" s="8"/>
      <c r="E35" s="8"/>
      <c r="F35" s="8"/>
      <c r="G35" s="8"/>
      <c r="H35" s="8"/>
      <c r="I35" s="8"/>
      <c r="J35" s="29"/>
    </row>
    <row r="36" spans="2:10" ht="14.25" customHeight="1" x14ac:dyDescent="0.3">
      <c r="C36" s="9"/>
      <c r="D36" s="9"/>
      <c r="E36" s="9"/>
      <c r="F36" s="9"/>
      <c r="G36" s="9"/>
      <c r="H36" s="9"/>
      <c r="I36" s="9"/>
      <c r="J36" s="32" t="s">
        <v>1</v>
      </c>
    </row>
    <row r="37" spans="2:10" ht="42" customHeight="1" x14ac:dyDescent="0.3">
      <c r="C37" s="30" t="str">
        <f>E7</f>
        <v>2013-2014</v>
      </c>
      <c r="D37" s="31"/>
      <c r="E37" s="31"/>
      <c r="F37" s="31"/>
      <c r="G37" s="31"/>
      <c r="H37" s="31"/>
      <c r="I37" s="31"/>
      <c r="J37" s="31"/>
    </row>
    <row r="38" spans="2:10" ht="15.95" customHeight="1" x14ac:dyDescent="0.3">
      <c r="B38" s="26"/>
      <c r="C38" s="33"/>
      <c r="D38" s="34">
        <v>205153.97</v>
      </c>
      <c r="E38" s="34">
        <v>167.26</v>
      </c>
      <c r="F38" s="34">
        <v>344559.08</v>
      </c>
      <c r="G38" s="34">
        <v>16581.490000000002</v>
      </c>
      <c r="H38" s="34">
        <v>0</v>
      </c>
      <c r="I38" s="34">
        <v>98.03</v>
      </c>
      <c r="J38" s="35">
        <v>361238.6</v>
      </c>
    </row>
    <row r="39" spans="2:10" ht="15.95" customHeight="1" x14ac:dyDescent="0.3">
      <c r="B39" s="26"/>
      <c r="C39" s="33"/>
      <c r="D39" s="34">
        <v>183166.4</v>
      </c>
      <c r="E39" s="34">
        <v>0.28999999999999998</v>
      </c>
      <c r="F39" s="34">
        <v>127360.61</v>
      </c>
      <c r="G39" s="34">
        <v>23215.66</v>
      </c>
      <c r="H39" s="34">
        <v>0</v>
      </c>
      <c r="I39" s="34">
        <v>90.56</v>
      </c>
      <c r="J39" s="35">
        <v>150666.82999999999</v>
      </c>
    </row>
    <row r="40" spans="2:10" ht="15.95" customHeight="1" x14ac:dyDescent="0.3">
      <c r="B40" s="26"/>
      <c r="C40" s="33"/>
      <c r="D40" s="34">
        <v>190104.95999999999</v>
      </c>
      <c r="E40" s="34">
        <v>1010.4</v>
      </c>
      <c r="F40" s="34">
        <v>147442.1</v>
      </c>
      <c r="G40" s="34">
        <v>30355.55</v>
      </c>
      <c r="H40" s="34">
        <v>0</v>
      </c>
      <c r="I40" s="34">
        <v>88.15</v>
      </c>
      <c r="J40" s="35">
        <v>177885.8</v>
      </c>
    </row>
    <row r="41" spans="2:10" ht="15.95" customHeight="1" x14ac:dyDescent="0.3">
      <c r="B41" s="26"/>
      <c r="C41" s="33"/>
      <c r="D41" s="34">
        <v>209688.19</v>
      </c>
      <c r="E41" s="34">
        <v>96.37</v>
      </c>
      <c r="F41" s="34">
        <v>170566.96</v>
      </c>
      <c r="G41" s="34">
        <v>18250.78</v>
      </c>
      <c r="H41" s="34">
        <v>0</v>
      </c>
      <c r="I41" s="34">
        <v>84.67</v>
      </c>
      <c r="J41" s="35">
        <v>188902.41</v>
      </c>
    </row>
    <row r="42" spans="2:10" ht="15.95" customHeight="1" x14ac:dyDescent="0.3">
      <c r="B42" s="26"/>
      <c r="C42" s="33"/>
      <c r="D42" s="34">
        <v>179420.11</v>
      </c>
      <c r="E42" s="34">
        <v>1</v>
      </c>
      <c r="F42" s="34">
        <v>127443.92</v>
      </c>
      <c r="G42" s="34">
        <v>13634.83</v>
      </c>
      <c r="H42" s="34">
        <v>2204</v>
      </c>
      <c r="I42" s="34">
        <v>86.65</v>
      </c>
      <c r="J42" s="35">
        <v>143369.4</v>
      </c>
    </row>
    <row r="43" spans="2:10" ht="15.95" customHeight="1" x14ac:dyDescent="0.3">
      <c r="B43" s="26"/>
      <c r="C43" s="33"/>
      <c r="D43" s="34">
        <v>187258.89</v>
      </c>
      <c r="E43" s="34">
        <v>0.22</v>
      </c>
      <c r="F43" s="34">
        <v>140786.94</v>
      </c>
      <c r="G43" s="34">
        <v>38516.65</v>
      </c>
      <c r="H43" s="34">
        <v>157.44</v>
      </c>
      <c r="I43" s="34">
        <v>210.25</v>
      </c>
      <c r="J43" s="35">
        <v>179671.28</v>
      </c>
    </row>
    <row r="44" spans="2:10" ht="15.95" customHeight="1" x14ac:dyDescent="0.3">
      <c r="B44" s="26"/>
      <c r="C44" s="33"/>
      <c r="D44" s="34">
        <v>191997.59</v>
      </c>
      <c r="E44" s="34">
        <v>81</v>
      </c>
      <c r="F44" s="34">
        <v>136731.74</v>
      </c>
      <c r="G44" s="34">
        <v>14488.18</v>
      </c>
      <c r="H44" s="34">
        <v>0</v>
      </c>
      <c r="I44" s="34">
        <v>187.01</v>
      </c>
      <c r="J44" s="35">
        <v>151406.93</v>
      </c>
    </row>
    <row r="45" spans="2:10" ht="15.95" customHeight="1" x14ac:dyDescent="0.3">
      <c r="B45" s="26"/>
      <c r="C45" s="33"/>
      <c r="D45" s="34">
        <v>130166.81</v>
      </c>
      <c r="E45" s="34">
        <v>0.5</v>
      </c>
      <c r="F45" s="34">
        <v>85159.62</v>
      </c>
      <c r="G45" s="34">
        <v>27017.439999999999</v>
      </c>
      <c r="H45" s="34">
        <v>0</v>
      </c>
      <c r="I45" s="34">
        <v>2039.57</v>
      </c>
      <c r="J45" s="35">
        <v>114216.63</v>
      </c>
    </row>
    <row r="46" spans="2:10" ht="15.95" customHeight="1" x14ac:dyDescent="0.3">
      <c r="B46" s="26"/>
      <c r="C46" s="33"/>
      <c r="D46" s="34">
        <v>171779.18</v>
      </c>
      <c r="E46" s="34">
        <v>0.81</v>
      </c>
      <c r="F46" s="34">
        <v>145777.82</v>
      </c>
      <c r="G46" s="34">
        <v>32846.620000000003</v>
      </c>
      <c r="H46" s="34">
        <v>0</v>
      </c>
      <c r="I46" s="34">
        <v>2251.38</v>
      </c>
      <c r="J46" s="35">
        <v>180875.82</v>
      </c>
    </row>
    <row r="47" spans="2:10" ht="15.95" customHeight="1" x14ac:dyDescent="0.3">
      <c r="C47" s="33"/>
      <c r="D47" s="34">
        <v>200459.05</v>
      </c>
      <c r="E47" s="34">
        <v>0.89</v>
      </c>
      <c r="F47" s="34">
        <v>134637.10999999999</v>
      </c>
      <c r="G47" s="34">
        <v>26424.94</v>
      </c>
      <c r="H47" s="34">
        <v>0</v>
      </c>
      <c r="I47" s="34">
        <v>2240.85</v>
      </c>
      <c r="J47" s="35">
        <v>163302.9</v>
      </c>
    </row>
    <row r="48" spans="2:10" ht="15.95" customHeight="1" x14ac:dyDescent="0.3">
      <c r="C48" s="33"/>
      <c r="D48" s="34">
        <v>187383.67999999999</v>
      </c>
      <c r="E48" s="34">
        <v>418.6</v>
      </c>
      <c r="F48" s="34">
        <v>140906.66</v>
      </c>
      <c r="G48" s="34">
        <v>20430.259999999998</v>
      </c>
      <c r="H48" s="34">
        <v>108</v>
      </c>
      <c r="I48" s="34">
        <v>2204.63</v>
      </c>
      <c r="J48" s="35">
        <v>163649.54999999999</v>
      </c>
    </row>
    <row r="49" spans="1:10" ht="15.95" customHeight="1" x14ac:dyDescent="0.3">
      <c r="C49" s="33"/>
      <c r="D49" s="34">
        <v>202176.66</v>
      </c>
      <c r="E49" s="34">
        <v>532.58000000000004</v>
      </c>
      <c r="F49" s="34">
        <v>-39388.03</v>
      </c>
      <c r="G49" s="34">
        <v>65732.14</v>
      </c>
      <c r="H49" s="34">
        <v>63853.46</v>
      </c>
      <c r="I49" s="34">
        <v>84923.38</v>
      </c>
      <c r="J49" s="35">
        <v>119657.95</v>
      </c>
    </row>
    <row r="50" spans="1:10" ht="15.95" customHeight="1" x14ac:dyDescent="0.3">
      <c r="C50" s="33"/>
      <c r="D50" s="34"/>
      <c r="E50" s="34"/>
      <c r="F50" s="34"/>
      <c r="G50" s="34"/>
      <c r="H50" s="34"/>
      <c r="I50" s="34"/>
      <c r="J50" s="35"/>
    </row>
    <row r="51" spans="1:10" ht="15.95" customHeight="1" x14ac:dyDescent="0.3">
      <c r="C51" s="33"/>
      <c r="D51" s="34"/>
      <c r="E51" s="34"/>
      <c r="F51" s="34"/>
      <c r="G51" s="34"/>
      <c r="H51" s="34"/>
      <c r="I51" s="34"/>
      <c r="J51" s="35"/>
    </row>
    <row r="52" spans="1:10" ht="15.95" customHeight="1" x14ac:dyDescent="0.3">
      <c r="C52" s="33"/>
      <c r="D52" s="34"/>
      <c r="E52" s="34"/>
      <c r="F52" s="34"/>
      <c r="G52" s="34"/>
      <c r="H52" s="34"/>
      <c r="I52" s="34"/>
      <c r="J52" s="35"/>
    </row>
    <row r="53" spans="1:10" ht="15.95" customHeight="1" x14ac:dyDescent="0.3">
      <c r="C53" s="33"/>
      <c r="D53" s="34"/>
      <c r="E53" s="34"/>
      <c r="F53" s="34"/>
      <c r="G53" s="34"/>
      <c r="H53" s="34"/>
      <c r="I53" s="34"/>
      <c r="J53" s="35"/>
    </row>
    <row r="54" spans="1:10" ht="15.95" customHeight="1" x14ac:dyDescent="0.3">
      <c r="C54" s="33"/>
      <c r="D54" s="34"/>
      <c r="E54" s="34"/>
      <c r="F54" s="34"/>
      <c r="G54" s="34"/>
      <c r="H54" s="34"/>
      <c r="I54" s="34"/>
      <c r="J54" s="35"/>
    </row>
    <row r="55" spans="1:10" ht="15.95" customHeight="1" x14ac:dyDescent="0.3">
      <c r="C55" s="33"/>
      <c r="D55" s="34"/>
      <c r="E55" s="34"/>
      <c r="F55" s="34"/>
      <c r="G55" s="34"/>
      <c r="H55" s="34"/>
      <c r="I55" s="34"/>
      <c r="J55" s="35"/>
    </row>
    <row r="56" spans="1:10" s="28" customFormat="1" ht="15.95" customHeight="1" x14ac:dyDescent="0.3">
      <c r="C56" s="36" t="str">
        <f>"Total "&amp;$E$7&amp;" ("&amp;DATEDIF(Présentation!$C$36,Présentation!$C$37+1,"m")&amp;" mois)"</f>
        <v>Total 2013-2014 (12 mois)</v>
      </c>
      <c r="D56" s="37">
        <f>SUM(D38:D49)</f>
        <v>2238755.4900000002</v>
      </c>
      <c r="E56" s="37">
        <f>SUM(E38:E49)</f>
        <v>2309.92</v>
      </c>
      <c r="F56" s="37">
        <f t="shared" ref="F56:J56" si="0">SUM(F38:F49)</f>
        <v>1661984.5300000003</v>
      </c>
      <c r="G56" s="37">
        <f t="shared" si="0"/>
        <v>327494.53999999998</v>
      </c>
      <c r="H56" s="37">
        <f t="shared" si="0"/>
        <v>66322.899999999994</v>
      </c>
      <c r="I56" s="37">
        <f t="shared" si="0"/>
        <v>94505.13</v>
      </c>
      <c r="J56" s="38">
        <f t="shared" si="0"/>
        <v>2094844.0999999999</v>
      </c>
    </row>
    <row r="57" spans="1:10" s="28" customFormat="1" ht="15.95" customHeight="1" x14ac:dyDescent="0.3">
      <c r="C57" s="36"/>
      <c r="D57" s="41"/>
      <c r="E57" s="41"/>
      <c r="F57" s="41"/>
      <c r="G57" s="41"/>
      <c r="H57" s="41"/>
      <c r="I57" s="41"/>
      <c r="J57" s="41"/>
    </row>
    <row r="58" spans="1:10" s="28" customFormat="1" ht="15.95" customHeight="1" x14ac:dyDescent="0.3">
      <c r="C58" s="36" t="str">
        <f>"Total "&amp;$D$7&amp;" ("&amp;DATEDIF(Présentation!$C$38,Présentation!$C$39+1,"m")&amp;" mois)"</f>
        <v>Total 2012-2013 (12 mois)</v>
      </c>
      <c r="D58" s="41">
        <v>2297057.0299999998</v>
      </c>
      <c r="E58" s="41">
        <v>1692.86</v>
      </c>
      <c r="F58" s="41">
        <v>1729512.39</v>
      </c>
      <c r="G58" s="41">
        <v>288968.28999999998</v>
      </c>
      <c r="H58" s="41">
        <v>81811.53</v>
      </c>
      <c r="I58" s="41">
        <v>111874.44</v>
      </c>
      <c r="J58" s="41">
        <v>2144988.65</v>
      </c>
    </row>
    <row r="59" spans="1:10" s="28" customFormat="1" ht="15.95" customHeight="1" x14ac:dyDescent="0.3">
      <c r="C59" s="36"/>
      <c r="D59" s="41"/>
      <c r="E59" s="41"/>
      <c r="F59" s="41"/>
      <c r="G59" s="41"/>
      <c r="H59" s="41"/>
      <c r="I59" s="41"/>
      <c r="J59" s="41"/>
    </row>
    <row r="60" spans="1:10" x14ac:dyDescent="0.3">
      <c r="C60" s="23"/>
      <c r="D60" s="24"/>
      <c r="E60" s="24"/>
      <c r="F60" s="24"/>
      <c r="G60" s="24"/>
      <c r="H60" s="24"/>
      <c r="I60" s="24"/>
      <c r="J60" s="25"/>
    </row>
    <row r="61" spans="1:10" x14ac:dyDescent="0.3">
      <c r="C61" s="30"/>
      <c r="D61" s="24"/>
      <c r="E61" s="24"/>
      <c r="F61" s="24"/>
      <c r="G61" s="24"/>
      <c r="H61" s="24"/>
      <c r="I61" s="24"/>
      <c r="J61" s="25"/>
    </row>
    <row r="62" spans="1:10" x14ac:dyDescent="0.3">
      <c r="C62" s="23"/>
      <c r="D62" s="24"/>
      <c r="E62" s="24"/>
      <c r="F62" s="24"/>
      <c r="G62" s="24"/>
      <c r="H62" s="24"/>
      <c r="I62" s="24"/>
      <c r="J62" s="25"/>
    </row>
    <row r="63" spans="1:10" ht="42" customHeight="1" x14ac:dyDescent="0.25">
      <c r="A63" s="88" t="s">
        <v>30</v>
      </c>
      <c r="B63" s="88" t="s">
        <v>31</v>
      </c>
      <c r="C63" s="30" t="str">
        <f>E7</f>
        <v>2013-2014</v>
      </c>
      <c r="D63" s="42"/>
      <c r="E63" s="42"/>
      <c r="F63" s="42"/>
      <c r="G63" s="42"/>
      <c r="H63" s="42"/>
      <c r="I63" s="42"/>
      <c r="J63" s="42"/>
    </row>
    <row r="64" spans="1:10" ht="15.95" customHeight="1" x14ac:dyDescent="0.3">
      <c r="B64" s="26"/>
      <c r="C64" s="33"/>
      <c r="D64" s="34">
        <v>338489.60000000003</v>
      </c>
      <c r="E64" s="34">
        <v>6069.48</v>
      </c>
      <c r="F64" s="34">
        <v>899.08</v>
      </c>
      <c r="G64" s="34">
        <v>15682.41</v>
      </c>
      <c r="H64" s="34">
        <v>93.79</v>
      </c>
      <c r="I64" s="34">
        <v>4.24</v>
      </c>
      <c r="J64" s="34">
        <v>-155917.36999999997</v>
      </c>
    </row>
    <row r="65" spans="2:10" ht="15.95" customHeight="1" x14ac:dyDescent="0.3">
      <c r="B65" s="26"/>
      <c r="C65" s="33"/>
      <c r="D65" s="34">
        <v>118839.37999999999</v>
      </c>
      <c r="E65" s="34">
        <v>8521.23</v>
      </c>
      <c r="F65" s="34">
        <v>13252.81</v>
      </c>
      <c r="G65" s="34">
        <v>9962.85</v>
      </c>
      <c r="H65" s="34">
        <v>90.56</v>
      </c>
      <c r="I65" s="34">
        <v>0</v>
      </c>
      <c r="J65" s="34">
        <v>32499.860000000015</v>
      </c>
    </row>
    <row r="66" spans="2:10" ht="15.95" customHeight="1" x14ac:dyDescent="0.3">
      <c r="B66" s="26"/>
      <c r="C66" s="33"/>
      <c r="D66" s="34">
        <v>139709</v>
      </c>
      <c r="E66" s="34">
        <v>7733.1</v>
      </c>
      <c r="F66" s="34">
        <v>29866.7</v>
      </c>
      <c r="G66" s="34">
        <v>488.85</v>
      </c>
      <c r="H66" s="34">
        <v>87.32</v>
      </c>
      <c r="I66" s="34">
        <v>0.83</v>
      </c>
      <c r="J66" s="34">
        <v>13229.559999999998</v>
      </c>
    </row>
    <row r="67" spans="2:10" ht="15.95" customHeight="1" x14ac:dyDescent="0.3">
      <c r="B67" s="26"/>
      <c r="C67" s="33"/>
      <c r="D67" s="34">
        <v>161818.57999999999</v>
      </c>
      <c r="E67" s="34">
        <v>8748.3799999999992</v>
      </c>
      <c r="F67" s="34">
        <v>13024.93</v>
      </c>
      <c r="G67" s="34">
        <v>5225.8500000000004</v>
      </c>
      <c r="H67" s="34">
        <v>84.08</v>
      </c>
      <c r="I67" s="34">
        <v>0.59</v>
      </c>
      <c r="J67" s="34">
        <v>20882.149999999994</v>
      </c>
    </row>
    <row r="68" spans="2:10" ht="15.95" customHeight="1" x14ac:dyDescent="0.3">
      <c r="B68" s="26"/>
      <c r="C68" s="33"/>
      <c r="D68" s="34">
        <v>119940.34</v>
      </c>
      <c r="E68" s="34">
        <v>7503.58</v>
      </c>
      <c r="F68" s="34">
        <v>13145.98</v>
      </c>
      <c r="G68" s="34">
        <v>488.85</v>
      </c>
      <c r="H68" s="34">
        <v>80.83</v>
      </c>
      <c r="I68" s="34">
        <v>5.82</v>
      </c>
      <c r="J68" s="34">
        <v>36051.709999999992</v>
      </c>
    </row>
    <row r="69" spans="2:10" ht="15.95" customHeight="1" x14ac:dyDescent="0.3">
      <c r="B69" s="26"/>
      <c r="C69" s="33"/>
      <c r="D69" s="34">
        <v>129318.15999999999</v>
      </c>
      <c r="E69" s="34">
        <v>11468.78</v>
      </c>
      <c r="F69" s="34">
        <v>28553.81</v>
      </c>
      <c r="G69" s="34">
        <v>9962.84</v>
      </c>
      <c r="H69" s="34">
        <v>210.25</v>
      </c>
      <c r="I69" s="34">
        <v>0</v>
      </c>
      <c r="J69" s="34">
        <v>7587.8299999999872</v>
      </c>
    </row>
    <row r="70" spans="2:10" ht="15.95" customHeight="1" x14ac:dyDescent="0.3">
      <c r="B70" s="26"/>
      <c r="C70" s="33"/>
      <c r="D70" s="34">
        <v>120280.11</v>
      </c>
      <c r="E70" s="34">
        <v>16451.63</v>
      </c>
      <c r="F70" s="34">
        <v>13999.33</v>
      </c>
      <c r="G70" s="34">
        <v>488.85</v>
      </c>
      <c r="H70" s="34">
        <v>185.15</v>
      </c>
      <c r="I70" s="34">
        <v>1.86</v>
      </c>
      <c r="J70" s="34">
        <v>40671.660000000003</v>
      </c>
    </row>
    <row r="71" spans="2:10" ht="15.95" customHeight="1" x14ac:dyDescent="0.3">
      <c r="B71" s="26"/>
      <c r="C71" s="33"/>
      <c r="D71" s="34">
        <v>78125.570000000007</v>
      </c>
      <c r="E71" s="34">
        <v>7034.05</v>
      </c>
      <c r="F71" s="34">
        <v>15528.6</v>
      </c>
      <c r="G71" s="34">
        <v>11488.84</v>
      </c>
      <c r="H71" s="34">
        <v>2039.05</v>
      </c>
      <c r="I71" s="34">
        <v>0.52</v>
      </c>
      <c r="J71" s="34">
        <v>15950.679999999993</v>
      </c>
    </row>
    <row r="72" spans="2:10" ht="15.95" customHeight="1" x14ac:dyDescent="0.3">
      <c r="B72" s="26"/>
      <c r="C72" s="33"/>
      <c r="D72" s="34">
        <v>133409.56</v>
      </c>
      <c r="E72" s="34">
        <v>12368.26</v>
      </c>
      <c r="F72" s="34">
        <v>32357.77</v>
      </c>
      <c r="G72" s="34">
        <v>488.85</v>
      </c>
      <c r="H72" s="34">
        <v>2251.37</v>
      </c>
      <c r="I72" s="34">
        <v>0.01</v>
      </c>
      <c r="J72" s="34">
        <v>-9095.8300000000163</v>
      </c>
    </row>
    <row r="73" spans="2:10" ht="15.95" customHeight="1" x14ac:dyDescent="0.3">
      <c r="C73" s="33"/>
      <c r="D73" s="34">
        <v>125933.34</v>
      </c>
      <c r="E73" s="34">
        <v>8703.77</v>
      </c>
      <c r="F73" s="34">
        <v>14932.1</v>
      </c>
      <c r="G73" s="34">
        <v>11492.84</v>
      </c>
      <c r="H73" s="34">
        <v>2227.9899999999998</v>
      </c>
      <c r="I73" s="34">
        <v>12.86</v>
      </c>
      <c r="J73" s="34">
        <v>37157.040000000008</v>
      </c>
    </row>
    <row r="74" spans="2:10" ht="15.95" customHeight="1" x14ac:dyDescent="0.3">
      <c r="C74" s="33"/>
      <c r="D74" s="34">
        <v>132225.47</v>
      </c>
      <c r="E74" s="34">
        <v>8681.19</v>
      </c>
      <c r="F74" s="34">
        <v>14801.41</v>
      </c>
      <c r="G74" s="34">
        <v>5628.85</v>
      </c>
      <c r="H74" s="34">
        <v>2204.5500000000002</v>
      </c>
      <c r="I74" s="34">
        <v>0.08</v>
      </c>
      <c r="J74" s="34">
        <v>24152.73000000001</v>
      </c>
    </row>
    <row r="75" spans="2:10" ht="15.95" customHeight="1" x14ac:dyDescent="0.3">
      <c r="C75" s="33"/>
      <c r="D75" s="34">
        <v>-51168.329999999994</v>
      </c>
      <c r="E75" s="34">
        <v>11780.3</v>
      </c>
      <c r="F75" s="34">
        <v>57759.3</v>
      </c>
      <c r="G75" s="34">
        <v>7972.84</v>
      </c>
      <c r="H75" s="34">
        <v>28451.5</v>
      </c>
      <c r="I75" s="34">
        <v>1008.88</v>
      </c>
      <c r="J75" s="34">
        <v>83051.289999999994</v>
      </c>
    </row>
    <row r="76" spans="2:10" ht="15.95" customHeight="1" x14ac:dyDescent="0.3">
      <c r="C76" s="33"/>
      <c r="D76" s="34"/>
      <c r="E76" s="34"/>
      <c r="F76" s="34"/>
      <c r="G76" s="34"/>
      <c r="H76" s="34"/>
      <c r="I76" s="34"/>
      <c r="J76" s="35"/>
    </row>
    <row r="77" spans="2:10" ht="15.95" customHeight="1" x14ac:dyDescent="0.3">
      <c r="C77" s="33"/>
      <c r="D77" s="34"/>
      <c r="E77" s="34"/>
      <c r="F77" s="34"/>
      <c r="G77" s="34"/>
      <c r="H77" s="34"/>
      <c r="I77" s="34"/>
      <c r="J77" s="35"/>
    </row>
    <row r="78" spans="2:10" ht="15.95" customHeight="1" x14ac:dyDescent="0.3">
      <c r="C78" s="33"/>
      <c r="D78" s="34"/>
      <c r="E78" s="34"/>
      <c r="F78" s="34"/>
      <c r="G78" s="34"/>
      <c r="H78" s="34"/>
      <c r="I78" s="34"/>
      <c r="J78" s="35"/>
    </row>
    <row r="79" spans="2:10" ht="15.95" customHeight="1" x14ac:dyDescent="0.3">
      <c r="C79" s="33"/>
      <c r="D79" s="34"/>
      <c r="E79" s="34"/>
      <c r="F79" s="34"/>
      <c r="G79" s="34"/>
      <c r="H79" s="34"/>
      <c r="I79" s="34"/>
      <c r="J79" s="35"/>
    </row>
    <row r="80" spans="2:10" ht="15.95" customHeight="1" x14ac:dyDescent="0.3">
      <c r="C80" s="33"/>
      <c r="D80" s="34"/>
      <c r="E80" s="34"/>
      <c r="F80" s="34"/>
      <c r="G80" s="34"/>
      <c r="H80" s="34"/>
      <c r="I80" s="34"/>
      <c r="J80" s="35"/>
    </row>
    <row r="81" spans="3:18" ht="15.95" customHeight="1" x14ac:dyDescent="0.3">
      <c r="C81" s="33"/>
      <c r="D81" s="34"/>
      <c r="E81" s="34"/>
      <c r="F81" s="34"/>
      <c r="G81" s="34"/>
      <c r="H81" s="34"/>
      <c r="I81" s="34"/>
      <c r="J81" s="35"/>
    </row>
    <row r="82" spans="3:18" s="28" customFormat="1" ht="15.95" customHeight="1" x14ac:dyDescent="0.3">
      <c r="C82" s="36" t="str">
        <f>"Total "&amp;$E$7&amp;" ("&amp;DATEDIF(Présentation!$C$36,Présentation!$C$37+1,"m")&amp;" mois)"</f>
        <v>Total 2013-2014 (12 mois)</v>
      </c>
      <c r="D82" s="37">
        <f>SUM(D64:D75)</f>
        <v>1546920.78</v>
      </c>
      <c r="E82" s="37">
        <f t="shared" ref="E82:I82" si="1">SUM(E64:E75)</f>
        <v>115063.75</v>
      </c>
      <c r="F82" s="37">
        <f t="shared" si="1"/>
        <v>248121.82</v>
      </c>
      <c r="G82" s="37">
        <f t="shared" si="1"/>
        <v>79372.72</v>
      </c>
      <c r="H82" s="37">
        <f t="shared" si="1"/>
        <v>38006.44</v>
      </c>
      <c r="I82" s="38">
        <f t="shared" si="1"/>
        <v>1035.69</v>
      </c>
      <c r="J82" s="38">
        <f>SUM(J64:J75)</f>
        <v>146221.31</v>
      </c>
    </row>
    <row r="83" spans="3:18" s="28" customFormat="1" ht="15.95" customHeight="1" x14ac:dyDescent="0.3">
      <c r="C83" s="36"/>
      <c r="D83" s="41"/>
      <c r="E83" s="41"/>
      <c r="F83" s="41"/>
      <c r="G83" s="41"/>
      <c r="H83" s="41"/>
      <c r="I83" s="41"/>
      <c r="J83" s="41"/>
    </row>
    <row r="84" spans="3:18" s="28" customFormat="1" ht="19.5" customHeight="1" x14ac:dyDescent="0.3">
      <c r="C84" s="36" t="str">
        <f>"Total "&amp;$D$7&amp;" ("&amp;DATEDIF(Présentation!$C$38,Présentation!$C$39+1,"m")&amp;" mois)"</f>
        <v>Total 2012-2013 (12 mois)</v>
      </c>
      <c r="D84" s="41">
        <v>1605515.27</v>
      </c>
      <c r="E84" s="41">
        <v>130285.61</v>
      </c>
      <c r="F84" s="41">
        <v>211330.64</v>
      </c>
      <c r="G84" s="41">
        <v>77637.649999999994</v>
      </c>
      <c r="H84" s="41">
        <v>44248.94</v>
      </c>
      <c r="I84" s="41">
        <v>447.5</v>
      </c>
      <c r="J84" s="41">
        <v>153761.24000000022</v>
      </c>
    </row>
    <row r="87" spans="3:18" x14ac:dyDescent="0.3">
      <c r="F87" s="27"/>
      <c r="J87" s="27"/>
      <c r="K87" s="5"/>
      <c r="L87" s="5"/>
      <c r="M87" s="6"/>
      <c r="N87" s="7"/>
      <c r="O87" s="4"/>
      <c r="P87" s="5"/>
      <c r="Q87" s="5"/>
      <c r="R87" s="5"/>
    </row>
    <row r="88" spans="3:18" x14ac:dyDescent="0.3">
      <c r="J88" s="27"/>
    </row>
  </sheetData>
  <conditionalFormatting sqref="C37:J37 K87:R87 C17:J35 C9:E16">
    <cfRule type="expression" dxfId="32" priority="33">
      <formula>MOD(ROW(),2)=0</formula>
    </cfRule>
  </conditionalFormatting>
  <conditionalFormatting sqref="C38:E55 C62:J62 D61:J61 C56:J60">
    <cfRule type="expression" dxfId="31" priority="32">
      <formula>MOD(ROW(),2)=0</formula>
    </cfRule>
  </conditionalFormatting>
  <conditionalFormatting sqref="F38:F55">
    <cfRule type="expression" dxfId="30" priority="31">
      <formula>MOD(ROW(),2)=0</formula>
    </cfRule>
  </conditionalFormatting>
  <conditionalFormatting sqref="G38:G55">
    <cfRule type="expression" dxfId="29" priority="30">
      <formula>MOD(ROW(),2)=0</formula>
    </cfRule>
  </conditionalFormatting>
  <conditionalFormatting sqref="H38:H55">
    <cfRule type="expression" dxfId="28" priority="29">
      <formula>MOD(ROW(),2)=0</formula>
    </cfRule>
  </conditionalFormatting>
  <conditionalFormatting sqref="J38:J55">
    <cfRule type="expression" dxfId="27" priority="28">
      <formula>MOD(ROW(),2)=0</formula>
    </cfRule>
  </conditionalFormatting>
  <conditionalFormatting sqref="I38:I55">
    <cfRule type="expression" dxfId="26" priority="27">
      <formula>MOD(ROW(),2)=0</formula>
    </cfRule>
  </conditionalFormatting>
  <conditionalFormatting sqref="C64:E82 J82">
    <cfRule type="expression" dxfId="25" priority="26">
      <formula>MOD(ROW(),2)=0</formula>
    </cfRule>
  </conditionalFormatting>
  <conditionalFormatting sqref="F64:F81">
    <cfRule type="expression" dxfId="24" priority="20">
      <formula>MOD(ROW(),2)=0</formula>
    </cfRule>
  </conditionalFormatting>
  <conditionalFormatting sqref="F82">
    <cfRule type="expression" dxfId="23" priority="21">
      <formula>MOD(ROW(),2)=0</formula>
    </cfRule>
  </conditionalFormatting>
  <conditionalFormatting sqref="C63:E63 J63">
    <cfRule type="expression" dxfId="22" priority="24">
      <formula>MOD(ROW(),2)=0</formula>
    </cfRule>
  </conditionalFormatting>
  <conditionalFormatting sqref="C61">
    <cfRule type="expression" dxfId="21" priority="23">
      <formula>MOD(ROW(),2)=0</formula>
    </cfRule>
  </conditionalFormatting>
  <conditionalFormatting sqref="J64:J81">
    <cfRule type="expression" dxfId="20" priority="22">
      <formula>MOD(ROW(),2)=0</formula>
    </cfRule>
  </conditionalFormatting>
  <conditionalFormatting sqref="F63">
    <cfRule type="expression" dxfId="19" priority="19">
      <formula>MOD(ROW(),2)=0</formula>
    </cfRule>
  </conditionalFormatting>
  <conditionalFormatting sqref="H82">
    <cfRule type="expression" dxfId="18" priority="18">
      <formula>MOD(ROW(),2)=0</formula>
    </cfRule>
  </conditionalFormatting>
  <conditionalFormatting sqref="H64:H81">
    <cfRule type="expression" dxfId="17" priority="17">
      <formula>MOD(ROW(),2)=0</formula>
    </cfRule>
  </conditionalFormatting>
  <conditionalFormatting sqref="H63">
    <cfRule type="expression" dxfId="16" priority="16">
      <formula>MOD(ROW(),2)=0</formula>
    </cfRule>
  </conditionalFormatting>
  <conditionalFormatting sqref="I82">
    <cfRule type="expression" dxfId="15" priority="15">
      <formula>MOD(ROW(),2)=0</formula>
    </cfRule>
  </conditionalFormatting>
  <conditionalFormatting sqref="I63">
    <cfRule type="expression" dxfId="14" priority="14">
      <formula>MOD(ROW(),2)=0</formula>
    </cfRule>
  </conditionalFormatting>
  <conditionalFormatting sqref="I64:I81">
    <cfRule type="expression" dxfId="13" priority="13">
      <formula>MOD(ROW(),2)=0</formula>
    </cfRule>
  </conditionalFormatting>
  <conditionalFormatting sqref="G82">
    <cfRule type="expression" dxfId="12" priority="12">
      <formula>MOD(ROW(),2)=0</formula>
    </cfRule>
  </conditionalFormatting>
  <conditionalFormatting sqref="G64:G81">
    <cfRule type="expression" dxfId="11" priority="11">
      <formula>MOD(ROW(),2)=0</formula>
    </cfRule>
  </conditionalFormatting>
  <conditionalFormatting sqref="G63">
    <cfRule type="expression" dxfId="10" priority="10">
      <formula>MOD(ROW(),2)=0</formula>
    </cfRule>
  </conditionalFormatting>
  <conditionalFormatting sqref="C83:J83 D84:J84">
    <cfRule type="expression" dxfId="9" priority="9">
      <formula>MOD(ROW(),2)=0</formula>
    </cfRule>
  </conditionalFormatting>
  <conditionalFormatting sqref="C84">
    <cfRule type="expression" dxfId="8" priority="8">
      <formula>MOD(ROW(),2)=0</formula>
    </cfRule>
  </conditionalFormatting>
  <conditionalFormatting sqref="C76:E81">
    <cfRule type="expression" dxfId="7" priority="7">
      <formula>MOD(ROW(),2)=0</formula>
    </cfRule>
  </conditionalFormatting>
  <conditionalFormatting sqref="F76:F81">
    <cfRule type="expression" dxfId="6" priority="6">
      <formula>MOD(ROW(),2)=0</formula>
    </cfRule>
  </conditionalFormatting>
  <conditionalFormatting sqref="G76:G81">
    <cfRule type="expression" dxfId="5" priority="5">
      <formula>MOD(ROW(),2)=0</formula>
    </cfRule>
  </conditionalFormatting>
  <conditionalFormatting sqref="H76:H81">
    <cfRule type="expression" dxfId="4" priority="4">
      <formula>MOD(ROW(),2)=0</formula>
    </cfRule>
  </conditionalFormatting>
  <conditionalFormatting sqref="J76:J81">
    <cfRule type="expression" dxfId="3" priority="3">
      <formula>MOD(ROW(),2)=0</formula>
    </cfRule>
  </conditionalFormatting>
  <conditionalFormatting sqref="I76:I81">
    <cfRule type="expression" dxfId="2" priority="2">
      <formula>MOD(ROW(),2)=0</formula>
    </cfRule>
  </conditionalFormatting>
  <conditionalFormatting sqref="C82:C84">
    <cfRule type="expression" dxfId="1" priority="1">
      <formula>MOD(ROW(),2)=0</formula>
    </cfRule>
  </conditionalFormatting>
  <printOptions horizontalCentered="1"/>
  <pageMargins left="0.39370078740157483" right="0.11811023622047245" top="0.74803149606299213" bottom="0.74803149606299213" header="0.31496062992125984" footer="0.31496062992125984"/>
  <pageSetup paperSize="9" scale="5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6" id="{6976367F-A59D-4EB0-A7F0-7DAF10E805F7}">
            <x14:iconSet iconSet="3Symbols2" custom="1">
              <x14:cfvo type="percent">
                <xm:f>0</xm:f>
              </x14:cfvo>
              <x14:cfvo type="num" gte="0">
                <xm:f>$E$9-$D$50</xm:f>
              </x14:cfvo>
              <x14:cfvo type="num">
                <xm:f>$E$9-$D$50</xm:f>
              </x14:cfvo>
              <x14:cfIcon iconSet="3Symbols2" iconId="0"/>
              <x14:cfIcon iconSet="3Symbols2" iconId="1"/>
              <x14:cfIcon iconSet="3Symbols2" iconId="2"/>
            </x14:iconSet>
          </x14:cfRule>
          <xm:sqref>D50:J53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93B92282-EE9F-40E0-ADAF-37F815A808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Présentation</vt:lpstr>
      <vt:lpstr>Annuelle</vt:lpstr>
      <vt:lpstr>Intermediaire</vt:lpstr>
      <vt:lpstr>Choix</vt:lpstr>
      <vt:lpstr>Annuelle!Zone_d_impression</vt:lpstr>
      <vt:lpstr>Intermediaire!Zone_d_impression</vt:lpstr>
      <vt:lpstr>Présentation!Zone_d_impression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2014-02-27T11:11:34Z</dcterms:created>
  <dcterms:modified xsi:type="dcterms:W3CDTF">2014-07-17T16:37:53Z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TC028020499991</vt:lpwstr>
  </property>
</Properties>
</file>