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60" windowWidth="18915" windowHeight="11565" tabRatio="763" activeTab="2"/>
  </bookViews>
  <sheets>
    <sheet name="Utilisation" sheetId="20" r:id="rId1"/>
    <sheet name="Exemple" sheetId="5" r:id="rId2"/>
    <sheet name="01-13" sheetId="7" r:id="rId3"/>
    <sheet name="02-13" sheetId="32" r:id="rId4"/>
    <sheet name="03-13" sheetId="33" r:id="rId5"/>
    <sheet name="04-13" sheetId="34" r:id="rId6"/>
    <sheet name="05-13" sheetId="35" r:id="rId7"/>
    <sheet name="06-13" sheetId="39" r:id="rId8"/>
    <sheet name="07-13" sheetId="40" r:id="rId9"/>
    <sheet name="08-13" sheetId="37" r:id="rId10"/>
    <sheet name="09-13" sheetId="38" r:id="rId11"/>
    <sheet name="10-13" sheetId="36" r:id="rId12"/>
    <sheet name="11-13" sheetId="41" r:id="rId13"/>
    <sheet name="12-13" sheetId="42" r:id="rId14"/>
  </sheets>
  <definedNames>
    <definedName name="_xlnm.Print_Area" localSheetId="2">'01-13'!$B$3:$AC$41</definedName>
    <definedName name="_xlnm.Print_Area" localSheetId="3">'02-13'!$B$3:$AC$41</definedName>
    <definedName name="_xlnm.Print_Area" localSheetId="4">'03-13'!$B$3:$AC$41</definedName>
    <definedName name="_xlnm.Print_Area" localSheetId="5">'04-13'!$B$3:$AC$41</definedName>
    <definedName name="_xlnm.Print_Area" localSheetId="6">'05-13'!$B$3:$AC$41</definedName>
    <definedName name="_xlnm.Print_Area" localSheetId="7">'06-13'!$B$3:$AC$41</definedName>
    <definedName name="_xlnm.Print_Area" localSheetId="8">'07-13'!$B$3:$AC$41</definedName>
    <definedName name="_xlnm.Print_Area" localSheetId="9">'08-13'!$B$3:$AC$41</definedName>
    <definedName name="_xlnm.Print_Area" localSheetId="10">'09-13'!$B$3:$AC$41</definedName>
    <definedName name="_xlnm.Print_Area" localSheetId="11">'10-13'!$B$3:$AC$41</definedName>
    <definedName name="_xlnm.Print_Area" localSheetId="12">'11-13'!$B$3:$AC$41</definedName>
    <definedName name="_xlnm.Print_Area" localSheetId="13">'12-13'!$B$3:$AC$41</definedName>
  </definedNames>
  <calcPr calcId="145621"/>
</workbook>
</file>

<file path=xl/calcChain.xml><?xml version="1.0" encoding="utf-8"?>
<calcChain xmlns="http://schemas.openxmlformats.org/spreadsheetml/2006/main">
  <c r="H12" i="7" l="1"/>
  <c r="P12" i="7" l="1"/>
  <c r="N12" i="7"/>
  <c r="L12" i="7"/>
  <c r="J12" i="7"/>
  <c r="F12" i="7"/>
  <c r="D12" i="7"/>
  <c r="H18" i="7"/>
  <c r="S12" i="7" l="1"/>
  <c r="D15" i="7"/>
  <c r="F15" i="7"/>
  <c r="H15" i="7"/>
  <c r="J15" i="7"/>
  <c r="L15" i="7"/>
  <c r="N15" i="7"/>
  <c r="P15" i="7"/>
  <c r="D18" i="7"/>
  <c r="F18" i="7"/>
  <c r="J18" i="7"/>
  <c r="L18" i="7"/>
  <c r="N18" i="7"/>
  <c r="P18" i="7"/>
  <c r="D21" i="7"/>
  <c r="F21" i="7"/>
  <c r="H21" i="7"/>
  <c r="J21" i="7"/>
  <c r="L21" i="7"/>
  <c r="N21" i="7"/>
  <c r="P21" i="7"/>
  <c r="D24" i="7"/>
  <c r="F24" i="7"/>
  <c r="H24" i="7"/>
  <c r="J24" i="7"/>
  <c r="L24" i="7"/>
  <c r="N24" i="7"/>
  <c r="P24" i="7"/>
  <c r="D12" i="32"/>
  <c r="F12" i="32"/>
  <c r="H12" i="32"/>
  <c r="J12" i="32"/>
  <c r="L12" i="32"/>
  <c r="N12" i="32"/>
  <c r="P12" i="32"/>
  <c r="D15" i="32"/>
  <c r="F15" i="32"/>
  <c r="H15" i="32"/>
  <c r="J15" i="32"/>
  <c r="L15" i="32"/>
  <c r="N15" i="32"/>
  <c r="P15" i="32"/>
  <c r="D18" i="32"/>
  <c r="F18" i="32"/>
  <c r="H18" i="32"/>
  <c r="J18" i="32"/>
  <c r="L18" i="32"/>
  <c r="N18" i="32"/>
  <c r="P18" i="32"/>
  <c r="D21" i="32"/>
  <c r="F21" i="32"/>
  <c r="H21" i="32"/>
  <c r="J21" i="32"/>
  <c r="L21" i="32"/>
  <c r="N21" i="32"/>
  <c r="P21" i="32"/>
  <c r="D24" i="32"/>
  <c r="F24" i="32"/>
  <c r="H24" i="32"/>
  <c r="J24" i="32"/>
  <c r="L24" i="32"/>
  <c r="N24" i="32"/>
  <c r="P24" i="32"/>
  <c r="G37" i="42" l="1"/>
  <c r="I37" i="42" s="1"/>
  <c r="G36" i="42"/>
  <c r="M36" i="42" s="1"/>
  <c r="S24" i="42"/>
  <c r="T24" i="42" s="1"/>
  <c r="R24" i="42"/>
  <c r="P24" i="42"/>
  <c r="N24" i="42"/>
  <c r="L24" i="42"/>
  <c r="J24" i="42"/>
  <c r="H24" i="42"/>
  <c r="F24" i="42"/>
  <c r="D24" i="42"/>
  <c r="Z22" i="42" s="1"/>
  <c r="AC22" i="42"/>
  <c r="AB22" i="42"/>
  <c r="AA22" i="42"/>
  <c r="S21" i="42"/>
  <c r="T21" i="42" s="1"/>
  <c r="R21" i="42"/>
  <c r="P21" i="42"/>
  <c r="N21" i="42"/>
  <c r="L21" i="42"/>
  <c r="J21" i="42"/>
  <c r="H21" i="42"/>
  <c r="F21" i="42"/>
  <c r="Z19" i="42" s="1"/>
  <c r="D21" i="42"/>
  <c r="W19" i="42" s="1"/>
  <c r="AC19" i="42"/>
  <c r="AB19" i="42"/>
  <c r="AA19" i="42"/>
  <c r="S18" i="42"/>
  <c r="T18" i="42" s="1"/>
  <c r="R18" i="42"/>
  <c r="P18" i="42"/>
  <c r="N18" i="42"/>
  <c r="L18" i="42"/>
  <c r="W16" i="42" s="1"/>
  <c r="J18" i="42"/>
  <c r="H18" i="42"/>
  <c r="V16" i="42" s="1"/>
  <c r="F18" i="42"/>
  <c r="D18" i="42"/>
  <c r="Z16" i="42" s="1"/>
  <c r="AC16" i="42"/>
  <c r="AB16" i="42"/>
  <c r="AA16" i="42"/>
  <c r="T15" i="42"/>
  <c r="S15" i="42"/>
  <c r="R15" i="42"/>
  <c r="P15" i="42"/>
  <c r="N15" i="42"/>
  <c r="W13" i="42" s="1"/>
  <c r="L15" i="42"/>
  <c r="J15" i="42"/>
  <c r="H15" i="42"/>
  <c r="F15" i="42"/>
  <c r="D15" i="42"/>
  <c r="V13" i="42" s="1"/>
  <c r="AC13" i="42"/>
  <c r="AB13" i="42"/>
  <c r="AA13" i="42"/>
  <c r="Z13" i="42"/>
  <c r="R13" i="42"/>
  <c r="T12" i="42"/>
  <c r="S12" i="42"/>
  <c r="R12" i="42"/>
  <c r="P12" i="42"/>
  <c r="N12" i="42"/>
  <c r="L12" i="42"/>
  <c r="J12" i="42"/>
  <c r="H12" i="42"/>
  <c r="F12" i="42"/>
  <c r="D12" i="42"/>
  <c r="Z10" i="42" s="1"/>
  <c r="AC10" i="42"/>
  <c r="AB10" i="42"/>
  <c r="AA10" i="42"/>
  <c r="AA30" i="42" s="1"/>
  <c r="G38" i="42" s="1"/>
  <c r="R10" i="42"/>
  <c r="S8" i="42"/>
  <c r="G37" i="41"/>
  <c r="I37" i="41" s="1"/>
  <c r="G36" i="41"/>
  <c r="M36" i="41" s="1"/>
  <c r="S24" i="41"/>
  <c r="T24" i="41" s="1"/>
  <c r="R24" i="41"/>
  <c r="P24" i="41"/>
  <c r="W22" i="41" s="1"/>
  <c r="N24" i="41"/>
  <c r="L24" i="41"/>
  <c r="Z22" i="41" s="1"/>
  <c r="J24" i="41"/>
  <c r="H24" i="41"/>
  <c r="F24" i="41"/>
  <c r="D24" i="41"/>
  <c r="AC22" i="41"/>
  <c r="AB22" i="41"/>
  <c r="AA22" i="41"/>
  <c r="S21" i="41"/>
  <c r="T21" i="41" s="1"/>
  <c r="R21" i="41"/>
  <c r="P21" i="41"/>
  <c r="N21" i="41"/>
  <c r="L21" i="41"/>
  <c r="J21" i="41"/>
  <c r="H21" i="41"/>
  <c r="F21" i="41"/>
  <c r="D21" i="41"/>
  <c r="S19" i="41" s="1"/>
  <c r="T19" i="41" s="1"/>
  <c r="AC19" i="41"/>
  <c r="AB19" i="41"/>
  <c r="AA19" i="41"/>
  <c r="Z19" i="41"/>
  <c r="S18" i="41"/>
  <c r="T18" i="41" s="1"/>
  <c r="R18" i="41"/>
  <c r="P18" i="41"/>
  <c r="N18" i="41"/>
  <c r="L18" i="41"/>
  <c r="J18" i="41"/>
  <c r="H18" i="41"/>
  <c r="F18" i="41"/>
  <c r="D18" i="41"/>
  <c r="Z16" i="41" s="1"/>
  <c r="AC16" i="41"/>
  <c r="AB16" i="41"/>
  <c r="AA16" i="41"/>
  <c r="S15" i="41"/>
  <c r="T15" i="41" s="1"/>
  <c r="R15" i="41"/>
  <c r="P15" i="41"/>
  <c r="N15" i="41"/>
  <c r="L15" i="41"/>
  <c r="W13" i="41" s="1"/>
  <c r="J15" i="41"/>
  <c r="H15" i="41"/>
  <c r="V13" i="41" s="1"/>
  <c r="F15" i="41"/>
  <c r="D15" i="41"/>
  <c r="AC13" i="41"/>
  <c r="AB13" i="41"/>
  <c r="AA13" i="41"/>
  <c r="T12" i="41"/>
  <c r="S12" i="41"/>
  <c r="R12" i="41"/>
  <c r="P12" i="41"/>
  <c r="N12" i="41"/>
  <c r="L12" i="41"/>
  <c r="J12" i="41"/>
  <c r="H12" i="41"/>
  <c r="F12" i="41"/>
  <c r="D12" i="41"/>
  <c r="Z10" i="41" s="1"/>
  <c r="AC10" i="41"/>
  <c r="AB10" i="41"/>
  <c r="AA10" i="41"/>
  <c r="S8" i="41"/>
  <c r="G37" i="40"/>
  <c r="I37" i="40" s="1"/>
  <c r="G36" i="40"/>
  <c r="M36" i="40" s="1"/>
  <c r="S24" i="40"/>
  <c r="T24" i="40" s="1"/>
  <c r="R24" i="40"/>
  <c r="P24" i="40"/>
  <c r="N24" i="40"/>
  <c r="L24" i="40"/>
  <c r="J24" i="40"/>
  <c r="H24" i="40"/>
  <c r="F24" i="40"/>
  <c r="D24" i="40"/>
  <c r="AC22" i="40"/>
  <c r="AB22" i="40"/>
  <c r="AA22" i="40"/>
  <c r="Z22" i="40"/>
  <c r="W22" i="40"/>
  <c r="S21" i="40"/>
  <c r="T21" i="40" s="1"/>
  <c r="R21" i="40"/>
  <c r="P21" i="40"/>
  <c r="N21" i="40"/>
  <c r="L21" i="40"/>
  <c r="J21" i="40"/>
  <c r="H21" i="40"/>
  <c r="F21" i="40"/>
  <c r="D21" i="40"/>
  <c r="V19" i="40" s="1"/>
  <c r="AC19" i="40"/>
  <c r="AB19" i="40"/>
  <c r="AA19" i="40"/>
  <c r="Z19" i="40"/>
  <c r="W19" i="40"/>
  <c r="S18" i="40"/>
  <c r="T18" i="40" s="1"/>
  <c r="R18" i="40"/>
  <c r="P18" i="40"/>
  <c r="N18" i="40"/>
  <c r="L18" i="40"/>
  <c r="J18" i="40"/>
  <c r="H18" i="40"/>
  <c r="F18" i="40"/>
  <c r="W16" i="40" s="1"/>
  <c r="D18" i="40"/>
  <c r="AC16" i="40"/>
  <c r="AB16" i="40"/>
  <c r="AA16" i="40"/>
  <c r="T15" i="40"/>
  <c r="S15" i="40"/>
  <c r="R15" i="40"/>
  <c r="P15" i="40"/>
  <c r="N15" i="40"/>
  <c r="L15" i="40"/>
  <c r="J15" i="40"/>
  <c r="H15" i="40"/>
  <c r="F15" i="40"/>
  <c r="D15" i="40"/>
  <c r="S13" i="40" s="1"/>
  <c r="T13" i="40" s="1"/>
  <c r="U13" i="40" s="1"/>
  <c r="AC13" i="40"/>
  <c r="AB13" i="40"/>
  <c r="AA13" i="40"/>
  <c r="Z13" i="40"/>
  <c r="W13" i="40"/>
  <c r="V13" i="40"/>
  <c r="S12" i="40"/>
  <c r="T12" i="40" s="1"/>
  <c r="R12" i="40"/>
  <c r="G35" i="40" s="1"/>
  <c r="M35" i="40" s="1"/>
  <c r="P12" i="40"/>
  <c r="N12" i="40"/>
  <c r="L12" i="40"/>
  <c r="J12" i="40"/>
  <c r="H12" i="40"/>
  <c r="F12" i="40"/>
  <c r="D12" i="40"/>
  <c r="Z10" i="40" s="1"/>
  <c r="AC10" i="40"/>
  <c r="AB10" i="40"/>
  <c r="AA10" i="40"/>
  <c r="S8" i="40"/>
  <c r="G37" i="39"/>
  <c r="I37" i="39" s="1"/>
  <c r="G36" i="39"/>
  <c r="M36" i="39" s="1"/>
  <c r="G35" i="39"/>
  <c r="M35" i="39" s="1"/>
  <c r="S24" i="39"/>
  <c r="T24" i="39" s="1"/>
  <c r="R24" i="39"/>
  <c r="P24" i="39"/>
  <c r="N24" i="39"/>
  <c r="L24" i="39"/>
  <c r="J24" i="39"/>
  <c r="H24" i="39"/>
  <c r="F24" i="39"/>
  <c r="D24" i="39"/>
  <c r="AC22" i="39"/>
  <c r="AB22" i="39"/>
  <c r="AA22" i="39"/>
  <c r="Z22" i="39"/>
  <c r="W22" i="39"/>
  <c r="S21" i="39"/>
  <c r="T21" i="39" s="1"/>
  <c r="R21" i="39"/>
  <c r="P21" i="39"/>
  <c r="N21" i="39"/>
  <c r="L21" i="39"/>
  <c r="J21" i="39"/>
  <c r="H21" i="39"/>
  <c r="F21" i="39"/>
  <c r="D21" i="39"/>
  <c r="R19" i="39" s="1"/>
  <c r="AC19" i="39"/>
  <c r="AB19" i="39"/>
  <c r="AA19" i="39"/>
  <c r="S18" i="39"/>
  <c r="T18" i="39" s="1"/>
  <c r="R18" i="39"/>
  <c r="P18" i="39"/>
  <c r="N18" i="39"/>
  <c r="L18" i="39"/>
  <c r="J18" i="39"/>
  <c r="H18" i="39"/>
  <c r="F18" i="39"/>
  <c r="D18" i="39"/>
  <c r="R16" i="39" s="1"/>
  <c r="AC16" i="39"/>
  <c r="AB16" i="39"/>
  <c r="AA16" i="39"/>
  <c r="S15" i="39"/>
  <c r="T15" i="39" s="1"/>
  <c r="R15" i="39"/>
  <c r="P15" i="39"/>
  <c r="S13" i="39" s="1"/>
  <c r="T13" i="39" s="1"/>
  <c r="U13" i="39" s="1"/>
  <c r="N15" i="39"/>
  <c r="L15" i="39"/>
  <c r="J15" i="39"/>
  <c r="H15" i="39"/>
  <c r="F15" i="39"/>
  <c r="D15" i="39"/>
  <c r="Z13" i="39" s="1"/>
  <c r="AC13" i="39"/>
  <c r="AB13" i="39"/>
  <c r="AB30" i="39" s="1"/>
  <c r="AA13" i="39"/>
  <c r="T12" i="39"/>
  <c r="S12" i="39"/>
  <c r="R12" i="39"/>
  <c r="P12" i="39"/>
  <c r="N12" i="39"/>
  <c r="L12" i="39"/>
  <c r="J12" i="39"/>
  <c r="H12" i="39"/>
  <c r="F12" i="39"/>
  <c r="D12" i="39"/>
  <c r="V10" i="39" s="1"/>
  <c r="AC10" i="39"/>
  <c r="AB10" i="39"/>
  <c r="AA10" i="39"/>
  <c r="S8" i="39"/>
  <c r="G37" i="38"/>
  <c r="I37" i="38" s="1"/>
  <c r="G36" i="38"/>
  <c r="M36" i="38" s="1"/>
  <c r="S24" i="38"/>
  <c r="T24" i="38" s="1"/>
  <c r="R24" i="38"/>
  <c r="G35" i="38" s="1"/>
  <c r="M35" i="38" s="1"/>
  <c r="P24" i="38"/>
  <c r="N24" i="38"/>
  <c r="L24" i="38"/>
  <c r="J24" i="38"/>
  <c r="H24" i="38"/>
  <c r="F24" i="38"/>
  <c r="D24" i="38"/>
  <c r="Z22" i="38" s="1"/>
  <c r="AC22" i="38"/>
  <c r="AB22" i="38"/>
  <c r="AA22" i="38"/>
  <c r="S21" i="38"/>
  <c r="T21" i="38" s="1"/>
  <c r="R21" i="38"/>
  <c r="P21" i="38"/>
  <c r="N21" i="38"/>
  <c r="L21" i="38"/>
  <c r="J21" i="38"/>
  <c r="Z19" i="38" s="1"/>
  <c r="H21" i="38"/>
  <c r="F21" i="38"/>
  <c r="D21" i="38"/>
  <c r="AC19" i="38"/>
  <c r="AB19" i="38"/>
  <c r="AA19" i="38"/>
  <c r="T18" i="38"/>
  <c r="S18" i="38"/>
  <c r="R18" i="38"/>
  <c r="P18" i="38"/>
  <c r="N18" i="38"/>
  <c r="L18" i="38"/>
  <c r="J18" i="38"/>
  <c r="H18" i="38"/>
  <c r="F18" i="38"/>
  <c r="D18" i="38"/>
  <c r="R16" i="38" s="1"/>
  <c r="AC16" i="38"/>
  <c r="AB16" i="38"/>
  <c r="AA16" i="38"/>
  <c r="T15" i="38"/>
  <c r="S15" i="38"/>
  <c r="R15" i="38"/>
  <c r="P15" i="38"/>
  <c r="N15" i="38"/>
  <c r="L15" i="38"/>
  <c r="W13" i="38" s="1"/>
  <c r="J15" i="38"/>
  <c r="H15" i="38"/>
  <c r="Z13" i="38" s="1"/>
  <c r="F15" i="38"/>
  <c r="D15" i="38"/>
  <c r="AC13" i="38"/>
  <c r="AB13" i="38"/>
  <c r="AA13" i="38"/>
  <c r="V13" i="38"/>
  <c r="S13" i="38"/>
  <c r="T13" i="38" s="1"/>
  <c r="U13" i="38" s="1"/>
  <c r="T12" i="38"/>
  <c r="S12" i="38"/>
  <c r="R12" i="38"/>
  <c r="P12" i="38"/>
  <c r="N12" i="38"/>
  <c r="L12" i="38"/>
  <c r="J12" i="38"/>
  <c r="Z10" i="38" s="1"/>
  <c r="H12" i="38"/>
  <c r="F12" i="38"/>
  <c r="D12" i="38"/>
  <c r="W10" i="38" s="1"/>
  <c r="AC10" i="38"/>
  <c r="AB10" i="38"/>
  <c r="AA10" i="38"/>
  <c r="S8" i="38"/>
  <c r="G37" i="37"/>
  <c r="I37" i="37" s="1"/>
  <c r="G36" i="37"/>
  <c r="M36" i="37" s="1"/>
  <c r="AB30" i="37"/>
  <c r="S24" i="37"/>
  <c r="T24" i="37" s="1"/>
  <c r="R24" i="37"/>
  <c r="P24" i="37"/>
  <c r="N24" i="37"/>
  <c r="L24" i="37"/>
  <c r="J24" i="37"/>
  <c r="H24" i="37"/>
  <c r="F24" i="37"/>
  <c r="D24" i="37"/>
  <c r="AC22" i="37"/>
  <c r="AB22" i="37"/>
  <c r="AA22" i="37"/>
  <c r="Z22" i="37"/>
  <c r="W22" i="37"/>
  <c r="S21" i="37"/>
  <c r="T21" i="37" s="1"/>
  <c r="R21" i="37"/>
  <c r="P21" i="37"/>
  <c r="N21" i="37"/>
  <c r="L21" i="37"/>
  <c r="J21" i="37"/>
  <c r="H21" i="37"/>
  <c r="F21" i="37"/>
  <c r="D21" i="37"/>
  <c r="S19" i="37" s="1"/>
  <c r="T19" i="37" s="1"/>
  <c r="AC19" i="37"/>
  <c r="AB19" i="37"/>
  <c r="AA19" i="37"/>
  <c r="S18" i="37"/>
  <c r="T18" i="37" s="1"/>
  <c r="R18" i="37"/>
  <c r="P18" i="37"/>
  <c r="N18" i="37"/>
  <c r="L18" i="37"/>
  <c r="J18" i="37"/>
  <c r="H18" i="37"/>
  <c r="F18" i="37"/>
  <c r="D18" i="37"/>
  <c r="R16" i="37" s="1"/>
  <c r="AC16" i="37"/>
  <c r="AB16" i="37"/>
  <c r="AA16" i="37"/>
  <c r="S15" i="37"/>
  <c r="T15" i="37" s="1"/>
  <c r="R15" i="37"/>
  <c r="G35" i="37" s="1"/>
  <c r="M35" i="37" s="1"/>
  <c r="P15" i="37"/>
  <c r="N15" i="37"/>
  <c r="L15" i="37"/>
  <c r="J15" i="37"/>
  <c r="H15" i="37"/>
  <c r="F15" i="37"/>
  <c r="Z13" i="37" s="1"/>
  <c r="D15" i="37"/>
  <c r="AC13" i="37"/>
  <c r="AB13" i="37"/>
  <c r="AA13" i="37"/>
  <c r="W13" i="37"/>
  <c r="V13" i="37"/>
  <c r="S13" i="37"/>
  <c r="T13" i="37" s="1"/>
  <c r="R13" i="37"/>
  <c r="T12" i="37"/>
  <c r="S12" i="37"/>
  <c r="R12" i="37"/>
  <c r="P12" i="37"/>
  <c r="N12" i="37"/>
  <c r="L12" i="37"/>
  <c r="J12" i="37"/>
  <c r="H12" i="37"/>
  <c r="F12" i="37"/>
  <c r="Z10" i="37" s="1"/>
  <c r="D12" i="37"/>
  <c r="R10" i="37" s="1"/>
  <c r="AC10" i="37"/>
  <c r="AB10" i="37"/>
  <c r="AA10" i="37"/>
  <c r="S8" i="37"/>
  <c r="G37" i="36"/>
  <c r="I37" i="36" s="1"/>
  <c r="G36" i="36"/>
  <c r="M36" i="36" s="1"/>
  <c r="S24" i="36"/>
  <c r="T24" i="36" s="1"/>
  <c r="R24" i="36"/>
  <c r="P24" i="36"/>
  <c r="N24" i="36"/>
  <c r="L24" i="36"/>
  <c r="J24" i="36"/>
  <c r="H24" i="36"/>
  <c r="F24" i="36"/>
  <c r="D24" i="36"/>
  <c r="V22" i="36" s="1"/>
  <c r="AC22" i="36"/>
  <c r="AB22" i="36"/>
  <c r="AA22" i="36"/>
  <c r="S21" i="36"/>
  <c r="T21" i="36" s="1"/>
  <c r="R21" i="36"/>
  <c r="P21" i="36"/>
  <c r="N21" i="36"/>
  <c r="L21" i="36"/>
  <c r="J21" i="36"/>
  <c r="H21" i="36"/>
  <c r="F21" i="36"/>
  <c r="D21" i="36"/>
  <c r="S19" i="36" s="1"/>
  <c r="T19" i="36" s="1"/>
  <c r="AC19" i="36"/>
  <c r="AB19" i="36"/>
  <c r="AA19" i="36"/>
  <c r="S18" i="36"/>
  <c r="T18" i="36" s="1"/>
  <c r="R18" i="36"/>
  <c r="G35" i="36" s="1"/>
  <c r="M35" i="36" s="1"/>
  <c r="P18" i="36"/>
  <c r="S16" i="36" s="1"/>
  <c r="T16" i="36" s="1"/>
  <c r="U16" i="36" s="1"/>
  <c r="N18" i="36"/>
  <c r="L18" i="36"/>
  <c r="J18" i="36"/>
  <c r="H18" i="36"/>
  <c r="F18" i="36"/>
  <c r="D18" i="36"/>
  <c r="AC16" i="36"/>
  <c r="AB16" i="36"/>
  <c r="AA16" i="36"/>
  <c r="T15" i="36"/>
  <c r="S15" i="36"/>
  <c r="R15" i="36"/>
  <c r="P15" i="36"/>
  <c r="N15" i="36"/>
  <c r="L15" i="36"/>
  <c r="J15" i="36"/>
  <c r="H15" i="36"/>
  <c r="F15" i="36"/>
  <c r="D15" i="36"/>
  <c r="V13" i="36" s="1"/>
  <c r="AC13" i="36"/>
  <c r="AC30" i="36" s="1"/>
  <c r="G40" i="36" s="1"/>
  <c r="M40" i="36" s="1"/>
  <c r="H30" i="36" s="1"/>
  <c r="M30" i="36" s="1"/>
  <c r="AB13" i="36"/>
  <c r="AA13" i="36"/>
  <c r="T12" i="36"/>
  <c r="S12" i="36"/>
  <c r="R12" i="36"/>
  <c r="P12" i="36"/>
  <c r="N12" i="36"/>
  <c r="L12" i="36"/>
  <c r="J12" i="36"/>
  <c r="W10" i="36" s="1"/>
  <c r="H12" i="36"/>
  <c r="Z10" i="36" s="1"/>
  <c r="F12" i="36"/>
  <c r="D12" i="36"/>
  <c r="AC10" i="36"/>
  <c r="AB10" i="36"/>
  <c r="AA10" i="36"/>
  <c r="V10" i="36"/>
  <c r="S10" i="36"/>
  <c r="S8" i="36"/>
  <c r="G37" i="35"/>
  <c r="I37" i="35" s="1"/>
  <c r="G36" i="35"/>
  <c r="M36" i="35" s="1"/>
  <c r="S24" i="35"/>
  <c r="T24" i="35" s="1"/>
  <c r="R24" i="35"/>
  <c r="P24" i="35"/>
  <c r="N24" i="35"/>
  <c r="L24" i="35"/>
  <c r="J24" i="35"/>
  <c r="H24" i="35"/>
  <c r="F24" i="35"/>
  <c r="D24" i="35"/>
  <c r="Z22" i="35" s="1"/>
  <c r="AC22" i="35"/>
  <c r="AB22" i="35"/>
  <c r="AA22" i="35"/>
  <c r="S21" i="35"/>
  <c r="T21" i="35" s="1"/>
  <c r="R21" i="35"/>
  <c r="P21" i="35"/>
  <c r="N21" i="35"/>
  <c r="V19" i="35" s="1"/>
  <c r="L21" i="35"/>
  <c r="J21" i="35"/>
  <c r="H21" i="35"/>
  <c r="F21" i="35"/>
  <c r="D21" i="35"/>
  <c r="AC19" i="35"/>
  <c r="AB19" i="35"/>
  <c r="AA19" i="35"/>
  <c r="S18" i="35"/>
  <c r="T18" i="35" s="1"/>
  <c r="R18" i="35"/>
  <c r="P18" i="35"/>
  <c r="N18" i="35"/>
  <c r="L18" i="35"/>
  <c r="J18" i="35"/>
  <c r="H18" i="35"/>
  <c r="F18" i="35"/>
  <c r="D18" i="35"/>
  <c r="W16" i="35" s="1"/>
  <c r="AC16" i="35"/>
  <c r="AB16" i="35"/>
  <c r="AA16" i="35"/>
  <c r="AA30" i="35" s="1"/>
  <c r="G38" i="35" s="1"/>
  <c r="Z16" i="35"/>
  <c r="S15" i="35"/>
  <c r="T15" i="35" s="1"/>
  <c r="R15" i="35"/>
  <c r="P15" i="35"/>
  <c r="N15" i="35"/>
  <c r="L15" i="35"/>
  <c r="J15" i="35"/>
  <c r="H15" i="35"/>
  <c r="F15" i="35"/>
  <c r="D15" i="35"/>
  <c r="W13" i="35" s="1"/>
  <c r="AC13" i="35"/>
  <c r="AB13" i="35"/>
  <c r="AA13" i="35"/>
  <c r="S12" i="35"/>
  <c r="T12" i="35" s="1"/>
  <c r="R12" i="35"/>
  <c r="G35" i="35" s="1"/>
  <c r="M35" i="35" s="1"/>
  <c r="P12" i="35"/>
  <c r="N12" i="35"/>
  <c r="L12" i="35"/>
  <c r="J12" i="35"/>
  <c r="H12" i="35"/>
  <c r="F12" i="35"/>
  <c r="D12" i="35"/>
  <c r="AC10" i="35"/>
  <c r="AB10" i="35"/>
  <c r="AA10" i="35"/>
  <c r="Z10" i="35"/>
  <c r="W10" i="35"/>
  <c r="V10" i="35"/>
  <c r="S10" i="35"/>
  <c r="R10" i="35"/>
  <c r="S8" i="35"/>
  <c r="G37" i="34"/>
  <c r="I37" i="34" s="1"/>
  <c r="G36" i="34"/>
  <c r="M36" i="34" s="1"/>
  <c r="S24" i="34"/>
  <c r="T24" i="34" s="1"/>
  <c r="R24" i="34"/>
  <c r="P24" i="34"/>
  <c r="N24" i="34"/>
  <c r="Z22" i="34" s="1"/>
  <c r="L24" i="34"/>
  <c r="J24" i="34"/>
  <c r="H24" i="34"/>
  <c r="F24" i="34"/>
  <c r="D24" i="34"/>
  <c r="AC22" i="34"/>
  <c r="AB22" i="34"/>
  <c r="AA22" i="34"/>
  <c r="S21" i="34"/>
  <c r="T21" i="34" s="1"/>
  <c r="R21" i="34"/>
  <c r="P21" i="34"/>
  <c r="N21" i="34"/>
  <c r="L21" i="34"/>
  <c r="J21" i="34"/>
  <c r="H21" i="34"/>
  <c r="F21" i="34"/>
  <c r="D21" i="34"/>
  <c r="V19" i="34" s="1"/>
  <c r="AC19" i="34"/>
  <c r="AB19" i="34"/>
  <c r="AA19" i="34"/>
  <c r="Z19" i="34"/>
  <c r="W19" i="34"/>
  <c r="T18" i="34"/>
  <c r="S18" i="34"/>
  <c r="R18" i="34"/>
  <c r="P18" i="34"/>
  <c r="N18" i="34"/>
  <c r="L18" i="34"/>
  <c r="J18" i="34"/>
  <c r="H18" i="34"/>
  <c r="F18" i="34"/>
  <c r="D18" i="34"/>
  <c r="W16" i="34" s="1"/>
  <c r="AC16" i="34"/>
  <c r="AB16" i="34"/>
  <c r="AA16" i="34"/>
  <c r="Z16" i="34"/>
  <c r="S15" i="34"/>
  <c r="T15" i="34" s="1"/>
  <c r="R15" i="34"/>
  <c r="P15" i="34"/>
  <c r="N15" i="34"/>
  <c r="L15" i="34"/>
  <c r="S13" i="34" s="1"/>
  <c r="T13" i="34" s="1"/>
  <c r="U13" i="34" s="1"/>
  <c r="J15" i="34"/>
  <c r="H15" i="34"/>
  <c r="F15" i="34"/>
  <c r="V13" i="34" s="1"/>
  <c r="D15" i="34"/>
  <c r="AC13" i="34"/>
  <c r="AB13" i="34"/>
  <c r="AA13" i="34"/>
  <c r="S12" i="34"/>
  <c r="T12" i="34" s="1"/>
  <c r="R12" i="34"/>
  <c r="G35" i="34" s="1"/>
  <c r="M35" i="34" s="1"/>
  <c r="P12" i="34"/>
  <c r="N12" i="34"/>
  <c r="L12" i="34"/>
  <c r="J12" i="34"/>
  <c r="H12" i="34"/>
  <c r="F12" i="34"/>
  <c r="D12" i="34"/>
  <c r="R10" i="34" s="1"/>
  <c r="AC10" i="34"/>
  <c r="AC30" i="34" s="1"/>
  <c r="G40" i="34" s="1"/>
  <c r="M40" i="34" s="1"/>
  <c r="H30" i="34" s="1"/>
  <c r="M30" i="34" s="1"/>
  <c r="AB10" i="34"/>
  <c r="AA10" i="34"/>
  <c r="S8" i="34"/>
  <c r="G37" i="33"/>
  <c r="I37" i="33" s="1"/>
  <c r="G36" i="33"/>
  <c r="M36" i="33" s="1"/>
  <c r="S24" i="33"/>
  <c r="T24" i="33" s="1"/>
  <c r="R24" i="33"/>
  <c r="P24" i="33"/>
  <c r="N24" i="33"/>
  <c r="L24" i="33"/>
  <c r="J24" i="33"/>
  <c r="H24" i="33"/>
  <c r="F24" i="33"/>
  <c r="D24" i="33"/>
  <c r="W22" i="33" s="1"/>
  <c r="AC22" i="33"/>
  <c r="AB22" i="33"/>
  <c r="AA22" i="33"/>
  <c r="Z22" i="33"/>
  <c r="S21" i="33"/>
  <c r="T21" i="33" s="1"/>
  <c r="R21" i="33"/>
  <c r="P21" i="33"/>
  <c r="N21" i="33"/>
  <c r="L21" i="33"/>
  <c r="J21" i="33"/>
  <c r="H21" i="33"/>
  <c r="F21" i="33"/>
  <c r="V19" i="33" s="1"/>
  <c r="D21" i="33"/>
  <c r="AC19" i="33"/>
  <c r="AB19" i="33"/>
  <c r="AA19" i="33"/>
  <c r="Z19" i="33"/>
  <c r="W19" i="33"/>
  <c r="S18" i="33"/>
  <c r="T18" i="33" s="1"/>
  <c r="R18" i="33"/>
  <c r="P18" i="33"/>
  <c r="N18" i="33"/>
  <c r="L18" i="33"/>
  <c r="J18" i="33"/>
  <c r="H18" i="33"/>
  <c r="F18" i="33"/>
  <c r="W16" i="33" s="1"/>
  <c r="D18" i="33"/>
  <c r="AC16" i="33"/>
  <c r="AB16" i="33"/>
  <c r="AA16" i="33"/>
  <c r="T15" i="33"/>
  <c r="S15" i="33"/>
  <c r="R15" i="33"/>
  <c r="P15" i="33"/>
  <c r="N15" i="33"/>
  <c r="L15" i="33"/>
  <c r="Z13" i="33" s="1"/>
  <c r="J15" i="33"/>
  <c r="H15" i="33"/>
  <c r="F15" i="33"/>
  <c r="D15" i="33"/>
  <c r="S13" i="33" s="1"/>
  <c r="T13" i="33" s="1"/>
  <c r="U13" i="33" s="1"/>
  <c r="AC13" i="33"/>
  <c r="AB13" i="33"/>
  <c r="AA13" i="33"/>
  <c r="W13" i="33"/>
  <c r="V13" i="33"/>
  <c r="T12" i="33"/>
  <c r="S12" i="33"/>
  <c r="R12" i="33"/>
  <c r="G35" i="33" s="1"/>
  <c r="M35" i="33" s="1"/>
  <c r="P12" i="33"/>
  <c r="N12" i="33"/>
  <c r="L12" i="33"/>
  <c r="J12" i="33"/>
  <c r="H12" i="33"/>
  <c r="F12" i="33"/>
  <c r="D12" i="33"/>
  <c r="Z10" i="33" s="1"/>
  <c r="AC10" i="33"/>
  <c r="AB10" i="33"/>
  <c r="AB30" i="33" s="1"/>
  <c r="AA10" i="33"/>
  <c r="S8" i="33"/>
  <c r="G37" i="32"/>
  <c r="I37" i="32" s="1"/>
  <c r="G36" i="32"/>
  <c r="M36" i="32" s="1"/>
  <c r="S24" i="32"/>
  <c r="T24" i="32" s="1"/>
  <c r="R24" i="32"/>
  <c r="V22" i="32"/>
  <c r="S22" i="32"/>
  <c r="T22" i="32" s="1"/>
  <c r="AC22" i="32"/>
  <c r="AB22" i="32"/>
  <c r="AA22" i="32"/>
  <c r="Z22" i="32"/>
  <c r="W22" i="32"/>
  <c r="S21" i="32"/>
  <c r="T21" i="32" s="1"/>
  <c r="R21" i="32"/>
  <c r="W19" i="32"/>
  <c r="R19" i="32"/>
  <c r="S19" i="32"/>
  <c r="T19" i="32" s="1"/>
  <c r="AC19" i="32"/>
  <c r="AB19" i="32"/>
  <c r="AA19" i="32"/>
  <c r="S18" i="32"/>
  <c r="T18" i="32" s="1"/>
  <c r="R18" i="32"/>
  <c r="Z16" i="32"/>
  <c r="S16" i="32"/>
  <c r="T16" i="32" s="1"/>
  <c r="AC16" i="32"/>
  <c r="AB16" i="32"/>
  <c r="AA16" i="32"/>
  <c r="V16" i="32"/>
  <c r="S15" i="32"/>
  <c r="T15" i="32" s="1"/>
  <c r="R15" i="32"/>
  <c r="AC13" i="32"/>
  <c r="AB13" i="32"/>
  <c r="AA13" i="32"/>
  <c r="S12" i="32"/>
  <c r="T12" i="32" s="1"/>
  <c r="R12" i="32"/>
  <c r="AC10" i="32"/>
  <c r="AC30" i="32" s="1"/>
  <c r="G40" i="32" s="1"/>
  <c r="M40" i="32" s="1"/>
  <c r="H30" i="32" s="1"/>
  <c r="M30" i="32" s="1"/>
  <c r="AB10" i="32"/>
  <c r="AA10" i="32"/>
  <c r="S8" i="32"/>
  <c r="U22" i="32" l="1"/>
  <c r="Z30" i="42"/>
  <c r="G39" i="42" s="1"/>
  <c r="Z13" i="32"/>
  <c r="Z19" i="32"/>
  <c r="V16" i="33"/>
  <c r="R13" i="36"/>
  <c r="V10" i="37"/>
  <c r="S16" i="38"/>
  <c r="T16" i="38" s="1"/>
  <c r="U16" i="38" s="1"/>
  <c r="S10" i="39"/>
  <c r="V16" i="40"/>
  <c r="AA30" i="41"/>
  <c r="G38" i="41" s="1"/>
  <c r="R13" i="34"/>
  <c r="V19" i="32"/>
  <c r="Z13" i="34"/>
  <c r="S10" i="37"/>
  <c r="T10" i="37" s="1"/>
  <c r="S16" i="40"/>
  <c r="T16" i="40" s="1"/>
  <c r="U16" i="40" s="1"/>
  <c r="AB30" i="41"/>
  <c r="V22" i="41"/>
  <c r="S16" i="42"/>
  <c r="T16" i="42" s="1"/>
  <c r="U16" i="42" s="1"/>
  <c r="X16" i="42" s="1"/>
  <c r="Y16" i="42" s="1"/>
  <c r="R10" i="39"/>
  <c r="R16" i="36"/>
  <c r="W10" i="37"/>
  <c r="R10" i="41"/>
  <c r="Z16" i="33"/>
  <c r="Z30" i="33" s="1"/>
  <c r="G39" i="33" s="1"/>
  <c r="S10" i="34"/>
  <c r="T10" i="34" s="1"/>
  <c r="V22" i="34"/>
  <c r="V19" i="37"/>
  <c r="V10" i="34"/>
  <c r="W13" i="36"/>
  <c r="Z22" i="36"/>
  <c r="AA30" i="37"/>
  <c r="G38" i="37" s="1"/>
  <c r="W19" i="37"/>
  <c r="W30" i="37" s="1"/>
  <c r="G34" i="37" s="1"/>
  <c r="Z16" i="38"/>
  <c r="Z10" i="39"/>
  <c r="W19" i="39"/>
  <c r="V10" i="41"/>
  <c r="S16" i="33"/>
  <c r="T16" i="33" s="1"/>
  <c r="Z30" i="38"/>
  <c r="G39" i="38" s="1"/>
  <c r="W16" i="38"/>
  <c r="W30" i="38" s="1"/>
  <c r="G34" i="38" s="1"/>
  <c r="W10" i="39"/>
  <c r="V19" i="39"/>
  <c r="Z16" i="40"/>
  <c r="Z30" i="40" s="1"/>
  <c r="G39" i="40" s="1"/>
  <c r="S10" i="41"/>
  <c r="T10" i="41" s="1"/>
  <c r="W10" i="34"/>
  <c r="S16" i="35"/>
  <c r="T16" i="35" s="1"/>
  <c r="Z13" i="36"/>
  <c r="Z19" i="37"/>
  <c r="Z19" i="39"/>
  <c r="AB30" i="40"/>
  <c r="W10" i="41"/>
  <c r="W13" i="34"/>
  <c r="Z13" i="41"/>
  <c r="Z30" i="41" s="1"/>
  <c r="G39" i="41" s="1"/>
  <c r="AC30" i="35"/>
  <c r="G40" i="35" s="1"/>
  <c r="M40" i="35" s="1"/>
  <c r="H30" i="35" s="1"/>
  <c r="M30" i="35" s="1"/>
  <c r="V16" i="38"/>
  <c r="S19" i="35"/>
  <c r="T19" i="35" s="1"/>
  <c r="AA30" i="32"/>
  <c r="G38" i="32" s="1"/>
  <c r="R16" i="32"/>
  <c r="R13" i="33"/>
  <c r="AC30" i="33"/>
  <c r="G40" i="33" s="1"/>
  <c r="M40" i="33" s="1"/>
  <c r="H30" i="33" s="1"/>
  <c r="M30" i="33" s="1"/>
  <c r="Z10" i="34"/>
  <c r="V16" i="35"/>
  <c r="AB30" i="36"/>
  <c r="W22" i="38"/>
  <c r="R13" i="40"/>
  <c r="AC30" i="40"/>
  <c r="G40" i="40" s="1"/>
  <c r="M40" i="40" s="1"/>
  <c r="H30" i="40" s="1"/>
  <c r="M30" i="40" s="1"/>
  <c r="V19" i="41"/>
  <c r="S13" i="36"/>
  <c r="T13" i="36" s="1"/>
  <c r="U13" i="36" s="1"/>
  <c r="X13" i="36" s="1"/>
  <c r="Y13" i="36" s="1"/>
  <c r="R13" i="32"/>
  <c r="W22" i="36"/>
  <c r="AB30" i="32"/>
  <c r="R16" i="33"/>
  <c r="R10" i="36"/>
  <c r="R13" i="38"/>
  <c r="AC30" i="39"/>
  <c r="G40" i="39" s="1"/>
  <c r="M40" i="39" s="1"/>
  <c r="H30" i="39" s="1"/>
  <c r="M30" i="39" s="1"/>
  <c r="R16" i="40"/>
  <c r="W19" i="41"/>
  <c r="AC30" i="41"/>
  <c r="G40" i="41" s="1"/>
  <c r="M40" i="41" s="1"/>
  <c r="H30" i="41" s="1"/>
  <c r="M30" i="41" s="1"/>
  <c r="G35" i="41"/>
  <c r="M35" i="41" s="1"/>
  <c r="S13" i="42"/>
  <c r="T13" i="42" s="1"/>
  <c r="U13" i="42" s="1"/>
  <c r="X13" i="42" s="1"/>
  <c r="Y13" i="42" s="1"/>
  <c r="R16" i="42"/>
  <c r="W22" i="42"/>
  <c r="R13" i="35"/>
  <c r="S16" i="37"/>
  <c r="T16" i="37" s="1"/>
  <c r="U16" i="37" s="1"/>
  <c r="V22" i="38"/>
  <c r="S16" i="39"/>
  <c r="T16" i="39" s="1"/>
  <c r="U16" i="39" s="1"/>
  <c r="X16" i="39" s="1"/>
  <c r="Y16" i="39" s="1"/>
  <c r="AA30" i="38"/>
  <c r="G38" i="38" s="1"/>
  <c r="V16" i="39"/>
  <c r="V30" i="39" s="1"/>
  <c r="G33" i="39" s="1"/>
  <c r="R10" i="40"/>
  <c r="AA30" i="34"/>
  <c r="G38" i="34" s="1"/>
  <c r="V22" i="33"/>
  <c r="S13" i="35"/>
  <c r="T13" i="35" s="1"/>
  <c r="U13" i="35" s="1"/>
  <c r="X13" i="35" s="1"/>
  <c r="Y13" i="35" s="1"/>
  <c r="W22" i="35"/>
  <c r="W19" i="36"/>
  <c r="R10" i="38"/>
  <c r="W16" i="39"/>
  <c r="S10" i="40"/>
  <c r="V22" i="40"/>
  <c r="V22" i="42"/>
  <c r="Z10" i="32"/>
  <c r="V19" i="36"/>
  <c r="R10" i="32"/>
  <c r="S10" i="33"/>
  <c r="T10" i="33" s="1"/>
  <c r="V13" i="35"/>
  <c r="AB30" i="38"/>
  <c r="R22" i="32"/>
  <c r="V10" i="33"/>
  <c r="V30" i="33" s="1"/>
  <c r="G33" i="33" s="1"/>
  <c r="Z16" i="39"/>
  <c r="Z30" i="39" s="1"/>
  <c r="G39" i="39" s="1"/>
  <c r="S16" i="41"/>
  <c r="T16" i="41" s="1"/>
  <c r="U16" i="41" s="1"/>
  <c r="W10" i="33"/>
  <c r="W30" i="33" s="1"/>
  <c r="G34" i="33" s="1"/>
  <c r="V16" i="34"/>
  <c r="Z13" i="35"/>
  <c r="Z30" i="35" s="1"/>
  <c r="G39" i="35" s="1"/>
  <c r="AB30" i="35"/>
  <c r="AA30" i="36"/>
  <c r="G38" i="36" s="1"/>
  <c r="V10" i="38"/>
  <c r="W10" i="40"/>
  <c r="W30" i="40" s="1"/>
  <c r="G34" i="40" s="1"/>
  <c r="V16" i="41"/>
  <c r="V30" i="41" s="1"/>
  <c r="G33" i="41" s="1"/>
  <c r="S10" i="42"/>
  <c r="R10" i="33"/>
  <c r="R16" i="35"/>
  <c r="V16" i="37"/>
  <c r="S19" i="34"/>
  <c r="T19" i="34" s="1"/>
  <c r="W16" i="37"/>
  <c r="S16" i="34"/>
  <c r="T16" i="34" s="1"/>
  <c r="U16" i="34" s="1"/>
  <c r="Z19" i="36"/>
  <c r="Z16" i="37"/>
  <c r="S10" i="38"/>
  <c r="V10" i="40"/>
  <c r="G35" i="32"/>
  <c r="M35" i="32" s="1"/>
  <c r="W16" i="41"/>
  <c r="V10" i="42"/>
  <c r="V30" i="42" s="1"/>
  <c r="G33" i="42" s="1"/>
  <c r="AA30" i="33"/>
  <c r="G38" i="33" s="1"/>
  <c r="Z30" i="34"/>
  <c r="G39" i="34" s="1"/>
  <c r="V22" i="35"/>
  <c r="V30" i="35" s="1"/>
  <c r="G33" i="35" s="1"/>
  <c r="AC30" i="37"/>
  <c r="G40" i="37" s="1"/>
  <c r="M40" i="37" s="1"/>
  <c r="H30" i="37" s="1"/>
  <c r="M30" i="37" s="1"/>
  <c r="W10" i="42"/>
  <c r="W30" i="42" s="1"/>
  <c r="G34" i="42" s="1"/>
  <c r="U13" i="37"/>
  <c r="R13" i="39"/>
  <c r="W30" i="39"/>
  <c r="G34" i="39" s="1"/>
  <c r="V19" i="42"/>
  <c r="V16" i="36"/>
  <c r="V30" i="36" s="1"/>
  <c r="G33" i="36" s="1"/>
  <c r="AC30" i="38"/>
  <c r="G40" i="38" s="1"/>
  <c r="M40" i="38" s="1"/>
  <c r="H30" i="38" s="1"/>
  <c r="M30" i="38" s="1"/>
  <c r="V13" i="39"/>
  <c r="AA30" i="40"/>
  <c r="G38" i="40" s="1"/>
  <c r="R13" i="41"/>
  <c r="AB30" i="42"/>
  <c r="G35" i="42"/>
  <c r="M35" i="42" s="1"/>
  <c r="R16" i="34"/>
  <c r="W16" i="36"/>
  <c r="S19" i="38"/>
  <c r="T19" i="38" s="1"/>
  <c r="W13" i="39"/>
  <c r="S13" i="41"/>
  <c r="T13" i="41" s="1"/>
  <c r="U13" i="41" s="1"/>
  <c r="R16" i="41"/>
  <c r="AC30" i="42"/>
  <c r="G40" i="42" s="1"/>
  <c r="M40" i="42" s="1"/>
  <c r="H30" i="42" s="1"/>
  <c r="M30" i="42" s="1"/>
  <c r="S19" i="33"/>
  <c r="T19" i="33" s="1"/>
  <c r="U19" i="33" s="1"/>
  <c r="W22" i="34"/>
  <c r="W19" i="35"/>
  <c r="W30" i="35" s="1"/>
  <c r="G34" i="35" s="1"/>
  <c r="Z16" i="36"/>
  <c r="AB30" i="34"/>
  <c r="Z19" i="35"/>
  <c r="V22" i="37"/>
  <c r="AA30" i="39"/>
  <c r="G38" i="39" s="1"/>
  <c r="V22" i="39"/>
  <c r="S19" i="40"/>
  <c r="T19" i="40" s="1"/>
  <c r="U19" i="40" s="1"/>
  <c r="S19" i="42"/>
  <c r="T19" i="42" s="1"/>
  <c r="U19" i="42" s="1"/>
  <c r="T10" i="42"/>
  <c r="R22" i="42"/>
  <c r="S22" i="42"/>
  <c r="T22" i="42" s="1"/>
  <c r="U22" i="42" s="1"/>
  <c r="R19" i="42"/>
  <c r="R30" i="42" s="1"/>
  <c r="X13" i="41"/>
  <c r="Y13" i="41" s="1"/>
  <c r="U19" i="41"/>
  <c r="R22" i="41"/>
  <c r="S22" i="41"/>
  <c r="T22" i="41" s="1"/>
  <c r="U22" i="41" s="1"/>
  <c r="R19" i="41"/>
  <c r="R30" i="41" s="1"/>
  <c r="V30" i="40"/>
  <c r="G33" i="40" s="1"/>
  <c r="X13" i="40"/>
  <c r="Y13" i="40" s="1"/>
  <c r="X16" i="40"/>
  <c r="Y16" i="40" s="1"/>
  <c r="T10" i="40"/>
  <c r="R22" i="40"/>
  <c r="S22" i="40"/>
  <c r="T22" i="40" s="1"/>
  <c r="U22" i="40" s="1"/>
  <c r="R19" i="40"/>
  <c r="X13" i="39"/>
  <c r="Y13" i="39" s="1"/>
  <c r="T10" i="39"/>
  <c r="R22" i="39"/>
  <c r="S22" i="39"/>
  <c r="T22" i="39" s="1"/>
  <c r="U22" i="39" s="1"/>
  <c r="S19" i="39"/>
  <c r="T19" i="39" s="1"/>
  <c r="U19" i="39" s="1"/>
  <c r="X13" i="38"/>
  <c r="Y13" i="38" s="1"/>
  <c r="U19" i="38"/>
  <c r="X16" i="38"/>
  <c r="Y16" i="38" s="1"/>
  <c r="V19" i="38"/>
  <c r="W19" i="38"/>
  <c r="R22" i="38"/>
  <c r="T10" i="38"/>
  <c r="S22" i="38"/>
  <c r="T22" i="38" s="1"/>
  <c r="U22" i="38" s="1"/>
  <c r="R19" i="38"/>
  <c r="R30" i="38" s="1"/>
  <c r="V30" i="37"/>
  <c r="G33" i="37" s="1"/>
  <c r="X13" i="37"/>
  <c r="Y13" i="37"/>
  <c r="U19" i="37"/>
  <c r="R22" i="37"/>
  <c r="S22" i="37"/>
  <c r="T22" i="37" s="1"/>
  <c r="U22" i="37" s="1"/>
  <c r="R19" i="37"/>
  <c r="R30" i="37" s="1"/>
  <c r="U19" i="36"/>
  <c r="X16" i="36"/>
  <c r="Y16" i="36" s="1"/>
  <c r="T10" i="36"/>
  <c r="R22" i="36"/>
  <c r="S22" i="36"/>
  <c r="T22" i="36" s="1"/>
  <c r="U22" i="36" s="1"/>
  <c r="R19" i="36"/>
  <c r="R30" i="36" s="1"/>
  <c r="U19" i="35"/>
  <c r="U16" i="35"/>
  <c r="T10" i="35"/>
  <c r="R22" i="35"/>
  <c r="S22" i="35"/>
  <c r="T22" i="35" s="1"/>
  <c r="U22" i="35" s="1"/>
  <c r="R19" i="35"/>
  <c r="R30" i="35" s="1"/>
  <c r="U10" i="34"/>
  <c r="U19" i="34"/>
  <c r="X16" i="34"/>
  <c r="Y16" i="34" s="1"/>
  <c r="X13" i="34"/>
  <c r="Y13" i="34" s="1"/>
  <c r="R22" i="34"/>
  <c r="S22" i="34"/>
  <c r="T22" i="34" s="1"/>
  <c r="U22" i="34" s="1"/>
  <c r="R19" i="34"/>
  <c r="X13" i="33"/>
  <c r="Y13" i="33" s="1"/>
  <c r="U10" i="33"/>
  <c r="U16" i="33"/>
  <c r="R22" i="33"/>
  <c r="S22" i="33"/>
  <c r="T22" i="33" s="1"/>
  <c r="U22" i="33" s="1"/>
  <c r="R19" i="33"/>
  <c r="R30" i="33" s="1"/>
  <c r="X22" i="32"/>
  <c r="Y22" i="32" s="1"/>
  <c r="U19" i="32"/>
  <c r="U16" i="32"/>
  <c r="V13" i="32"/>
  <c r="S13" i="32"/>
  <c r="T13" i="32" s="1"/>
  <c r="U13" i="32" s="1"/>
  <c r="S10" i="32"/>
  <c r="W16" i="32"/>
  <c r="W13" i="32"/>
  <c r="V10" i="32"/>
  <c r="V30" i="32" s="1"/>
  <c r="G33" i="32" s="1"/>
  <c r="W10" i="32"/>
  <c r="W30" i="32" s="1"/>
  <c r="G34" i="32" s="1"/>
  <c r="G37" i="7"/>
  <c r="W30" i="34" l="1"/>
  <c r="G34" i="34" s="1"/>
  <c r="X16" i="41"/>
  <c r="Y16" i="41" s="1"/>
  <c r="Z30" i="36"/>
  <c r="G39" i="36" s="1"/>
  <c r="R30" i="32"/>
  <c r="R30" i="39"/>
  <c r="Z30" i="32"/>
  <c r="G39" i="32" s="1"/>
  <c r="V30" i="38"/>
  <c r="G33" i="38" s="1"/>
  <c r="W30" i="41"/>
  <c r="G34" i="41" s="1"/>
  <c r="R30" i="34"/>
  <c r="Z30" i="37"/>
  <c r="G39" i="37" s="1"/>
  <c r="V30" i="34"/>
  <c r="G33" i="34" s="1"/>
  <c r="R30" i="40"/>
  <c r="W30" i="36"/>
  <c r="G34" i="36" s="1"/>
  <c r="X19" i="42"/>
  <c r="Y19" i="42" s="1"/>
  <c r="X22" i="42"/>
  <c r="Y22" i="42" s="1"/>
  <c r="S30" i="42"/>
  <c r="T30" i="42"/>
  <c r="U10" i="42"/>
  <c r="U10" i="41"/>
  <c r="T30" i="41"/>
  <c r="X22" i="41"/>
  <c r="Y22" i="41" s="1"/>
  <c r="X19" i="41"/>
  <c r="Y19" i="41" s="1"/>
  <c r="S30" i="41"/>
  <c r="T30" i="40"/>
  <c r="U10" i="40"/>
  <c r="X22" i="40"/>
  <c r="Y22" i="40" s="1"/>
  <c r="X19" i="40"/>
  <c r="Y19" i="40" s="1"/>
  <c r="S30" i="40"/>
  <c r="T30" i="39"/>
  <c r="U10" i="39"/>
  <c r="X22" i="39"/>
  <c r="Y22" i="39" s="1"/>
  <c r="X19" i="39"/>
  <c r="Y19" i="39" s="1"/>
  <c r="S30" i="39"/>
  <c r="U10" i="38"/>
  <c r="T30" i="38"/>
  <c r="X22" i="38"/>
  <c r="Y22" i="38" s="1"/>
  <c r="X19" i="38"/>
  <c r="Y19" i="38" s="1"/>
  <c r="S30" i="38"/>
  <c r="X22" i="37"/>
  <c r="Y22" i="37"/>
  <c r="T30" i="37"/>
  <c r="U10" i="37"/>
  <c r="X16" i="37"/>
  <c r="Y16" i="37"/>
  <c r="X19" i="37"/>
  <c r="Y19" i="37" s="1"/>
  <c r="S30" i="37"/>
  <c r="X22" i="36"/>
  <c r="Y22" i="36" s="1"/>
  <c r="X19" i="36"/>
  <c r="Y19" i="36" s="1"/>
  <c r="T30" i="36"/>
  <c r="U10" i="36"/>
  <c r="S30" i="36"/>
  <c r="X22" i="35"/>
  <c r="Y22" i="35" s="1"/>
  <c r="T30" i="35"/>
  <c r="U10" i="35"/>
  <c r="X19" i="35"/>
  <c r="Y19" i="35" s="1"/>
  <c r="S30" i="35"/>
  <c r="X16" i="35"/>
  <c r="Y16" i="35" s="1"/>
  <c r="S30" i="34"/>
  <c r="X22" i="34"/>
  <c r="Y22" i="34" s="1"/>
  <c r="X19" i="34"/>
  <c r="Y19" i="34" s="1"/>
  <c r="U30" i="34"/>
  <c r="X10" i="34"/>
  <c r="X30" i="34" s="1"/>
  <c r="T30" i="34"/>
  <c r="X22" i="33"/>
  <c r="Y22" i="33" s="1"/>
  <c r="U30" i="33"/>
  <c r="X10" i="33"/>
  <c r="Y10" i="33"/>
  <c r="S30" i="33"/>
  <c r="X16" i="33"/>
  <c r="Y16" i="33"/>
  <c r="X19" i="33"/>
  <c r="Y19" i="33"/>
  <c r="T30" i="33"/>
  <c r="T10" i="32"/>
  <c r="S30" i="32"/>
  <c r="X13" i="32"/>
  <c r="Y13" i="32" s="1"/>
  <c r="X16" i="32"/>
  <c r="Y16" i="32" s="1"/>
  <c r="X19" i="32"/>
  <c r="Y19" i="32" s="1"/>
  <c r="R24" i="7"/>
  <c r="R21" i="7"/>
  <c r="R18" i="7"/>
  <c r="R15" i="7"/>
  <c r="R12" i="7"/>
  <c r="U30" i="42" l="1"/>
  <c r="X10" i="42"/>
  <c r="X30" i="42" s="1"/>
  <c r="U30" i="41"/>
  <c r="X10" i="41"/>
  <c r="X30" i="41" s="1"/>
  <c r="U30" i="40"/>
  <c r="X10" i="40"/>
  <c r="X30" i="40" s="1"/>
  <c r="U30" i="39"/>
  <c r="X10" i="39"/>
  <c r="X30" i="39" s="1"/>
  <c r="U30" i="38"/>
  <c r="X10" i="38"/>
  <c r="X30" i="38" s="1"/>
  <c r="U30" i="37"/>
  <c r="X10" i="37"/>
  <c r="X30" i="37" s="1"/>
  <c r="U30" i="36"/>
  <c r="X10" i="36"/>
  <c r="X30" i="36" s="1"/>
  <c r="X10" i="35"/>
  <c r="X30" i="35" s="1"/>
  <c r="U30" i="35"/>
  <c r="Y10" i="35"/>
  <c r="Y30" i="35" s="1"/>
  <c r="G32" i="35" s="1"/>
  <c r="G31" i="34"/>
  <c r="Y10" i="34"/>
  <c r="Y30" i="34" s="1"/>
  <c r="G32" i="34" s="1"/>
  <c r="Y30" i="33"/>
  <c r="G32" i="33" s="1"/>
  <c r="X30" i="33"/>
  <c r="T30" i="32"/>
  <c r="U10" i="32"/>
  <c r="S8" i="7"/>
  <c r="I37" i="7"/>
  <c r="G36" i="7"/>
  <c r="M36" i="7" s="1"/>
  <c r="Y10" i="37" l="1"/>
  <c r="Y30" i="37" s="1"/>
  <c r="G32" i="37" s="1"/>
  <c r="G31" i="42"/>
  <c r="Y10" i="42"/>
  <c r="Y30" i="42" s="1"/>
  <c r="G32" i="42" s="1"/>
  <c r="G31" i="41"/>
  <c r="Y10" i="41"/>
  <c r="Y30" i="41" s="1"/>
  <c r="G32" i="41" s="1"/>
  <c r="Y10" i="40"/>
  <c r="Y30" i="40" s="1"/>
  <c r="G32" i="40" s="1"/>
  <c r="G31" i="40"/>
  <c r="Y10" i="39"/>
  <c r="Y30" i="39" s="1"/>
  <c r="G32" i="39" s="1"/>
  <c r="G31" i="39"/>
  <c r="G31" i="38"/>
  <c r="Y10" i="38"/>
  <c r="Y30" i="38" s="1"/>
  <c r="G32" i="38" s="1"/>
  <c r="Y31" i="37"/>
  <c r="Y32" i="37" s="1"/>
  <c r="K43" i="37" s="1"/>
  <c r="G31" i="37"/>
  <c r="Y10" i="36"/>
  <c r="Y30" i="36" s="1"/>
  <c r="G32" i="36" s="1"/>
  <c r="G31" i="36"/>
  <c r="G31" i="35"/>
  <c r="Y31" i="35"/>
  <c r="Y32" i="35" s="1"/>
  <c r="K43" i="35" s="1"/>
  <c r="Y31" i="34"/>
  <c r="Y32" i="34" s="1"/>
  <c r="K43" i="34" s="1"/>
  <c r="Y31" i="33"/>
  <c r="Y32" i="33" s="1"/>
  <c r="K43" i="33" s="1"/>
  <c r="G31" i="33"/>
  <c r="U30" i="32"/>
  <c r="X10" i="32"/>
  <c r="X30" i="32" s="1"/>
  <c r="AC16" i="7"/>
  <c r="Y31" i="42" l="1"/>
  <c r="Y32" i="42" s="1"/>
  <c r="K43" i="42" s="1"/>
  <c r="Y31" i="41"/>
  <c r="Y32" i="41" s="1"/>
  <c r="K43" i="41" s="1"/>
  <c r="Y31" i="40"/>
  <c r="Y32" i="40" s="1"/>
  <c r="K43" i="40" s="1"/>
  <c r="Y31" i="39"/>
  <c r="Y32" i="39" s="1"/>
  <c r="K43" i="39" s="1"/>
  <c r="Y31" i="38"/>
  <c r="Y32" i="38" s="1"/>
  <c r="K43" i="38" s="1"/>
  <c r="Y31" i="36"/>
  <c r="Y32" i="36" s="1"/>
  <c r="K43" i="36" s="1"/>
  <c r="G31" i="32"/>
  <c r="Y10" i="32"/>
  <c r="Y30" i="32" s="1"/>
  <c r="G32" i="32" s="1"/>
  <c r="AA10" i="7"/>
  <c r="Y31" i="32" l="1"/>
  <c r="Y32" i="32" s="1"/>
  <c r="K43" i="32" s="1"/>
  <c r="S15" i="7" l="1"/>
  <c r="S21" i="7"/>
  <c r="T12" i="7"/>
  <c r="S10" i="7" l="1"/>
  <c r="T10" i="7" s="1"/>
  <c r="Z10" i="7"/>
  <c r="R10" i="7"/>
  <c r="S19" i="7"/>
  <c r="S13" i="7"/>
  <c r="S16" i="7" l="1"/>
  <c r="S18" i="7"/>
  <c r="G35" i="7"/>
  <c r="M35" i="7" s="1"/>
  <c r="Z13" i="7"/>
  <c r="Z16" i="7"/>
  <c r="Z19" i="7"/>
  <c r="U10" i="7" l="1"/>
  <c r="P17" i="20" l="1"/>
  <c r="N17" i="20"/>
  <c r="L17" i="20"/>
  <c r="J17" i="20"/>
  <c r="H17" i="20"/>
  <c r="F17" i="20"/>
  <c r="D17" i="20"/>
  <c r="P14" i="20"/>
  <c r="N14" i="20"/>
  <c r="L14" i="20"/>
  <c r="J14" i="20"/>
  <c r="H14" i="20"/>
  <c r="F14" i="20"/>
  <c r="D14" i="20"/>
  <c r="P11" i="20"/>
  <c r="N11" i="20"/>
  <c r="L11" i="20"/>
  <c r="J11" i="20"/>
  <c r="H11" i="20"/>
  <c r="F11" i="20"/>
  <c r="D11" i="20"/>
  <c r="Z22" i="7" l="1"/>
  <c r="AC22" i="7"/>
  <c r="AB22" i="7"/>
  <c r="AA22" i="7"/>
  <c r="AC19" i="7"/>
  <c r="AB19" i="7"/>
  <c r="AA19" i="7"/>
  <c r="AB16" i="7"/>
  <c r="AA16" i="7"/>
  <c r="AC13" i="7"/>
  <c r="AB13" i="7"/>
  <c r="AA13" i="7"/>
  <c r="AC10" i="7"/>
  <c r="AB10" i="7"/>
  <c r="F23" i="5"/>
  <c r="AA21" i="5"/>
  <c r="AA24" i="5"/>
  <c r="AC30" i="7" l="1"/>
  <c r="G40" i="7" s="1"/>
  <c r="M40" i="7" s="1"/>
  <c r="AA30" i="7"/>
  <c r="G38" i="7" s="1"/>
  <c r="AB30" i="7"/>
  <c r="Z30" i="7"/>
  <c r="G39" i="7" s="1"/>
  <c r="S22" i="7"/>
  <c r="S30" i="7" s="1"/>
  <c r="S24" i="7"/>
  <c r="T24" i="7" s="1"/>
  <c r="T19" i="7"/>
  <c r="T21" i="7"/>
  <c r="T18" i="7"/>
  <c r="T15" i="7"/>
  <c r="T16" i="7"/>
  <c r="T13" i="7"/>
  <c r="V13" i="7"/>
  <c r="V19" i="7"/>
  <c r="V16" i="7"/>
  <c r="R22" i="7"/>
  <c r="R16" i="7"/>
  <c r="W10" i="7"/>
  <c r="V10" i="7"/>
  <c r="R13" i="7"/>
  <c r="W13" i="7"/>
  <c r="R19" i="7"/>
  <c r="W19" i="7"/>
  <c r="W22" i="7"/>
  <c r="V22" i="7"/>
  <c r="W16" i="7"/>
  <c r="AA12" i="5"/>
  <c r="AA15" i="5"/>
  <c r="AA18" i="5"/>
  <c r="AB21" i="5"/>
  <c r="AB18" i="5"/>
  <c r="AB15" i="5"/>
  <c r="AB12" i="5"/>
  <c r="Z12" i="5"/>
  <c r="W30" i="7" l="1"/>
  <c r="G34" i="7" s="1"/>
  <c r="V30" i="7"/>
  <c r="G33" i="7" s="1"/>
  <c r="R30" i="7"/>
  <c r="U13" i="7"/>
  <c r="U19" i="7"/>
  <c r="X19" i="7" s="1"/>
  <c r="Y19" i="7" s="1"/>
  <c r="H30" i="7"/>
  <c r="M30" i="7" s="1"/>
  <c r="U16" i="7"/>
  <c r="H14" i="5"/>
  <c r="X13" i="7" l="1"/>
  <c r="Y13" i="7" s="1"/>
  <c r="X10" i="7"/>
  <c r="X16" i="7"/>
  <c r="P11" i="5"/>
  <c r="N11" i="5"/>
  <c r="L11" i="5"/>
  <c r="J11" i="5"/>
  <c r="H11" i="5"/>
  <c r="F11" i="5"/>
  <c r="D11" i="5"/>
  <c r="P26" i="5"/>
  <c r="N26" i="5"/>
  <c r="L26" i="5"/>
  <c r="J26" i="5"/>
  <c r="H26" i="5"/>
  <c r="F26" i="5"/>
  <c r="D26" i="5"/>
  <c r="D23" i="5"/>
  <c r="H23" i="5"/>
  <c r="J23" i="5"/>
  <c r="L23" i="5"/>
  <c r="N23" i="5"/>
  <c r="P23" i="5"/>
  <c r="P20" i="5"/>
  <c r="N20" i="5"/>
  <c r="L20" i="5"/>
  <c r="J20" i="5"/>
  <c r="D20" i="5"/>
  <c r="F20" i="5"/>
  <c r="H20" i="5"/>
  <c r="P17" i="5"/>
  <c r="N17" i="5"/>
  <c r="L17" i="5"/>
  <c r="J17" i="5"/>
  <c r="H17" i="5"/>
  <c r="F17" i="5"/>
  <c r="D17" i="5"/>
  <c r="P14" i="5"/>
  <c r="N14" i="5"/>
  <c r="D14" i="5"/>
  <c r="F14" i="5"/>
  <c r="J14" i="5"/>
  <c r="L14" i="5"/>
  <c r="Y16" i="7" l="1"/>
  <c r="H41" i="5"/>
  <c r="Y10" i="7"/>
  <c r="S14" i="5"/>
  <c r="T14" i="5" s="1"/>
  <c r="S11" i="5"/>
  <c r="S26" i="5"/>
  <c r="S20" i="5"/>
  <c r="T20" i="5" s="1"/>
  <c r="S17" i="5"/>
  <c r="T17" i="5" s="1"/>
  <c r="S23" i="5"/>
  <c r="T23" i="5" s="1"/>
  <c r="V21" i="5"/>
  <c r="H40" i="5"/>
  <c r="R12" i="5"/>
  <c r="S7" i="5"/>
  <c r="S12" i="5" l="1"/>
  <c r="S21" i="5"/>
  <c r="S18" i="5"/>
  <c r="S24" i="5"/>
  <c r="S15" i="5"/>
  <c r="S9" i="5"/>
  <c r="AA9" i="5"/>
  <c r="T11" i="5" s="1"/>
  <c r="AB9" i="5"/>
  <c r="T26" i="5"/>
  <c r="AB24" i="5"/>
  <c r="Z15" i="5"/>
  <c r="Z18" i="5"/>
  <c r="Z9" i="5"/>
  <c r="Z21" i="5"/>
  <c r="Z24" i="5"/>
  <c r="Z34" i="5" l="1"/>
  <c r="H43" i="5" s="1"/>
  <c r="AB34" i="5"/>
  <c r="H44" i="5" s="1"/>
  <c r="O44" i="5" s="1"/>
  <c r="O40" i="5" l="1"/>
  <c r="W18" i="5" l="1"/>
  <c r="V15" i="5"/>
  <c r="H42" i="5"/>
  <c r="J42" i="5" s="1"/>
  <c r="W15" i="5"/>
  <c r="T24" i="5"/>
  <c r="U24" i="5" s="1"/>
  <c r="T12" i="5"/>
  <c r="U12" i="5" s="1"/>
  <c r="T15" i="5"/>
  <c r="U15" i="5" s="1"/>
  <c r="R15" i="5"/>
  <c r="T18" i="5"/>
  <c r="U18" i="5" s="1"/>
  <c r="O41" i="5"/>
  <c r="T9" i="5"/>
  <c r="U9" i="5" s="1"/>
  <c r="T21" i="5"/>
  <c r="U21" i="5" s="1"/>
  <c r="R9" i="5"/>
  <c r="W12" i="5"/>
  <c r="R18" i="5"/>
  <c r="W24" i="5"/>
  <c r="R24" i="5"/>
  <c r="R21" i="5"/>
  <c r="V24" i="5"/>
  <c r="W21" i="5"/>
  <c r="V18" i="5"/>
  <c r="V9" i="5"/>
  <c r="W9" i="5"/>
  <c r="V12" i="5"/>
  <c r="R34" i="5" l="1"/>
  <c r="X24" i="5"/>
  <c r="X21" i="5"/>
  <c r="X18" i="5"/>
  <c r="Y18" i="5" s="1"/>
  <c r="X12" i="5"/>
  <c r="X15" i="5"/>
  <c r="Y15" i="5" s="1"/>
  <c r="W34" i="5"/>
  <c r="H39" i="5" s="1"/>
  <c r="V34" i="5"/>
  <c r="H38" i="5" s="1"/>
  <c r="X9" i="5"/>
  <c r="T34" i="5"/>
  <c r="H35" i="5" s="1"/>
  <c r="Y24" i="5" l="1"/>
  <c r="Y12" i="5"/>
  <c r="Y21" i="5"/>
  <c r="X34" i="5"/>
  <c r="U34" i="5"/>
  <c r="H36" i="5" l="1"/>
  <c r="Y9" i="5"/>
  <c r="Y34" i="5" s="1"/>
  <c r="H37" i="5" s="1"/>
  <c r="Y35" i="5" l="1"/>
  <c r="Y36" i="5" s="1"/>
  <c r="T22" i="7"/>
  <c r="T30" i="7" s="1"/>
  <c r="U22" i="7" l="1"/>
  <c r="U30" i="7" s="1"/>
  <c r="X22" i="7" l="1"/>
  <c r="X30" i="7" s="1"/>
  <c r="G31" i="7" s="1"/>
  <c r="Y22" i="7" l="1"/>
  <c r="Y30" i="7" s="1"/>
  <c r="G32" i="7" s="1"/>
  <c r="Y31" i="7" l="1"/>
  <c r="Y32" i="7" l="1"/>
  <c r="K43" i="7" s="1"/>
</calcChain>
</file>

<file path=xl/sharedStrings.xml><?xml version="1.0" encoding="utf-8"?>
<sst xmlns="http://schemas.openxmlformats.org/spreadsheetml/2006/main" count="1080" uniqueCount="72">
  <si>
    <t>Lundi</t>
  </si>
  <si>
    <t>Mardi</t>
  </si>
  <si>
    <t>Mercredi</t>
  </si>
  <si>
    <t>Jeudi</t>
  </si>
  <si>
    <t>Vendredi</t>
  </si>
  <si>
    <t>Samedi</t>
  </si>
  <si>
    <t>Dimanche</t>
  </si>
  <si>
    <t>T.T.E.</t>
  </si>
  <si>
    <t>Heures Supp.</t>
  </si>
  <si>
    <t>IDAJ</t>
  </si>
  <si>
    <t>Début</t>
  </si>
  <si>
    <t>Fin</t>
  </si>
  <si>
    <t>Amplitude</t>
  </si>
  <si>
    <t>Toutes  Hrs</t>
  </si>
  <si>
    <t>Salaire de Base:</t>
  </si>
  <si>
    <t>Heures Supplémentaires à 25%:</t>
  </si>
  <si>
    <t>Heures Supplémentaires à 50%:</t>
  </si>
  <si>
    <t>IDAJ à 75%:</t>
  </si>
  <si>
    <t>IDAJ à 100%:</t>
  </si>
  <si>
    <t>Indemnités repas:</t>
  </si>
  <si>
    <t>Indemnités dimanche:</t>
  </si>
  <si>
    <t>€</t>
  </si>
  <si>
    <t>à 7,60€ donc une indemnité totale de:</t>
  </si>
  <si>
    <t>Jour Férié travaillé:</t>
  </si>
  <si>
    <t>à 19,61€ dont une indemnité totale de:</t>
  </si>
  <si>
    <t>donc</t>
  </si>
  <si>
    <t>FEUILLE DE ROUTE</t>
  </si>
  <si>
    <t>CP</t>
  </si>
  <si>
    <t>Nombre de Congés Payés pris:</t>
  </si>
  <si>
    <t>ABS</t>
  </si>
  <si>
    <t>Nombre d'heures d'absences:</t>
  </si>
  <si>
    <t>heures à déduire</t>
  </si>
  <si>
    <t>Le salarié est un vacataire? Si oui cochez:</t>
  </si>
  <si>
    <t xml:space="preserve">jour(s) à 7 heures par jour ce qui donne: </t>
  </si>
  <si>
    <t>jours(s) de congés payés dans le mois</t>
  </si>
  <si>
    <t>(Congés divers non remunérés)</t>
  </si>
  <si>
    <t>Observations:</t>
  </si>
  <si>
    <t>REP</t>
  </si>
  <si>
    <t>FER</t>
  </si>
  <si>
    <t>ABS / MAL</t>
  </si>
  <si>
    <t>cochez la case avec "x".</t>
  </si>
  <si>
    <t>Nombre d'heures supplémentaires dans le mois:</t>
  </si>
  <si>
    <t>Cumul des heures supplémentaires dans l'année:</t>
  </si>
  <si>
    <t>Entrée</t>
  </si>
  <si>
    <t>Sortie</t>
  </si>
  <si>
    <t>Le salarié est-il de nuit? Si oui cochez:</t>
  </si>
  <si>
    <t>Nom du salarié:</t>
  </si>
  <si>
    <t>Entrée:</t>
  </si>
  <si>
    <t>Sortie:</t>
  </si>
  <si>
    <t>MAL</t>
  </si>
  <si>
    <t>Acompte</t>
  </si>
  <si>
    <t>Net à payer</t>
  </si>
  <si>
    <t>Autres remarques</t>
  </si>
  <si>
    <t>Prénom du salarié:</t>
  </si>
  <si>
    <t>Signature de l'employeur</t>
  </si>
  <si>
    <t>Nombre de Permanences effectuées:</t>
  </si>
  <si>
    <t>jours(s) de permanences dans le mois</t>
  </si>
  <si>
    <t>PREV</t>
  </si>
  <si>
    <t>Emploi occupé:</t>
  </si>
  <si>
    <t>Date d'entrée dans l'entreprise:</t>
  </si>
  <si>
    <t>Perm</t>
  </si>
  <si>
    <t>Repos</t>
  </si>
  <si>
    <t>Absences diverses</t>
  </si>
  <si>
    <t>Congé Payé</t>
  </si>
  <si>
    <t>Férié</t>
  </si>
  <si>
    <t>Permanence Samedi</t>
  </si>
  <si>
    <t>Maladie/Accident du travail</t>
  </si>
  <si>
    <r>
      <rPr>
        <b/>
        <u/>
        <sz val="8"/>
        <color rgb="FFFF0000"/>
        <rFont val="Calibri"/>
        <family val="2"/>
        <scheme val="minor"/>
      </rPr>
      <t>Attention:</t>
    </r>
    <r>
      <rPr>
        <sz val="8"/>
        <color theme="1"/>
        <rFont val="Calibri"/>
        <family val="2"/>
        <scheme val="minor"/>
      </rPr>
      <t xml:space="preserve"> pour que le samedi soit considéré comme une permanence, le salarié doit être prévenu 15 jours avant et cela doit être afficher sur le planning de l'entreprise</t>
    </r>
  </si>
  <si>
    <t>heures</t>
  </si>
  <si>
    <t>heure(s) à déduire</t>
  </si>
  <si>
    <t xml:space="preserve">Cumul des heures supplémentaires dans l'année: </t>
  </si>
  <si>
    <t>à 7,90€ donc une indemnité totale 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</si>
</sst>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h:mm;@"/>
  </numFmts>
  <fonts count="34" x14ac:knownFonts="1">
    <font>
      <sz val="11"/>
      <color theme="1"/>
      <name val="Calibri"/>
      <family val="2"/>
      <scheme val="minor"/>
    </font>
    <font>
      <b/>
      <sz val="11"/>
      <color theme="1"/>
      <name val="Calibri"/>
      <family val="2"/>
      <scheme val="minor"/>
    </font>
    <font>
      <i/>
      <sz val="10"/>
      <color theme="1"/>
      <name val="Calibri"/>
      <family val="2"/>
      <scheme val="minor"/>
    </font>
    <font>
      <i/>
      <sz val="11"/>
      <color theme="0" tint="-0.34998626667073579"/>
      <name val="Calibri"/>
      <family val="2"/>
      <scheme val="minor"/>
    </font>
    <font>
      <b/>
      <sz val="12"/>
      <color theme="1"/>
      <name val="Calibri"/>
      <family val="2"/>
      <scheme val="minor"/>
    </font>
    <font>
      <sz val="11"/>
      <color theme="1"/>
      <name val="Calibri"/>
      <family val="2"/>
      <scheme val="minor"/>
    </font>
    <font>
      <b/>
      <sz val="14"/>
      <color theme="1"/>
      <name val="Calibri"/>
      <family val="2"/>
      <scheme val="minor"/>
    </font>
    <font>
      <b/>
      <i/>
      <sz val="12"/>
      <color theme="1"/>
      <name val="Calibri"/>
      <family val="2"/>
      <scheme val="minor"/>
    </font>
    <font>
      <b/>
      <i/>
      <sz val="11"/>
      <color theme="1"/>
      <name val="Calibri"/>
      <family val="2"/>
      <scheme val="minor"/>
    </font>
    <font>
      <sz val="10"/>
      <color theme="1"/>
      <name val="Calibri"/>
      <family val="2"/>
      <scheme val="minor"/>
    </font>
    <font>
      <b/>
      <sz val="11"/>
      <color rgb="FFFF0000"/>
      <name val="Calibri"/>
      <family val="2"/>
      <scheme val="minor"/>
    </font>
    <font>
      <b/>
      <i/>
      <u/>
      <sz val="11"/>
      <color theme="1"/>
      <name val="Calibri"/>
      <family val="2"/>
      <scheme val="minor"/>
    </font>
    <font>
      <sz val="9"/>
      <color theme="1"/>
      <name val="Calibri"/>
      <family val="2"/>
      <scheme val="minor"/>
    </font>
    <font>
      <i/>
      <sz val="11"/>
      <color theme="0" tint="-0.249977111117893"/>
      <name val="Calibri"/>
      <family val="2"/>
      <scheme val="minor"/>
    </font>
    <font>
      <b/>
      <sz val="14"/>
      <name val="Calibri"/>
      <family val="2"/>
      <scheme val="minor"/>
    </font>
    <font>
      <sz val="11"/>
      <color theme="0" tint="-0.34998626667073579"/>
      <name val="Calibri"/>
      <family val="2"/>
      <scheme val="minor"/>
    </font>
    <font>
      <b/>
      <sz val="11"/>
      <color theme="0" tint="-0.34998626667073579"/>
      <name val="Calibri"/>
      <family val="2"/>
      <scheme val="minor"/>
    </font>
    <font>
      <b/>
      <i/>
      <sz val="14"/>
      <color theme="1"/>
      <name val="Calibri"/>
      <family val="2"/>
      <scheme val="minor"/>
    </font>
    <font>
      <sz val="11"/>
      <color theme="0"/>
      <name val="Calibri"/>
      <family val="2"/>
      <scheme val="minor"/>
    </font>
    <font>
      <b/>
      <sz val="11"/>
      <color theme="0" tint="-0.499984740745262"/>
      <name val="Calibri"/>
      <family val="2"/>
      <scheme val="minor"/>
    </font>
    <font>
      <i/>
      <u/>
      <sz val="11"/>
      <color theme="1"/>
      <name val="Calibri"/>
      <family val="2"/>
      <scheme val="minor"/>
    </font>
    <font>
      <b/>
      <sz val="12"/>
      <color theme="0" tint="-0.499984740745262"/>
      <name val="Calibri"/>
      <family val="2"/>
      <scheme val="minor"/>
    </font>
    <font>
      <b/>
      <sz val="11"/>
      <name val="Calibri"/>
      <family val="2"/>
      <scheme val="minor"/>
    </font>
    <font>
      <i/>
      <sz val="10"/>
      <name val="Calibri"/>
      <family val="2"/>
      <scheme val="minor"/>
    </font>
    <font>
      <sz val="11"/>
      <name val="Calibri"/>
      <family val="2"/>
      <scheme val="minor"/>
    </font>
    <font>
      <b/>
      <i/>
      <sz val="12"/>
      <name val="Calibri"/>
      <family val="2"/>
      <scheme val="minor"/>
    </font>
    <font>
      <sz val="8"/>
      <color theme="1"/>
      <name val="Calibri"/>
      <family val="2"/>
      <scheme val="minor"/>
    </font>
    <font>
      <b/>
      <u/>
      <sz val="8"/>
      <color rgb="FFFF0000"/>
      <name val="Calibri"/>
      <family val="2"/>
      <scheme val="minor"/>
    </font>
    <font>
      <b/>
      <sz val="11"/>
      <color theme="0"/>
      <name val="Calibri"/>
      <family val="2"/>
      <scheme val="minor"/>
    </font>
    <font>
      <b/>
      <i/>
      <sz val="11"/>
      <color theme="0" tint="-0.249977111117893"/>
      <name val="Calibri"/>
      <family val="2"/>
      <scheme val="minor"/>
    </font>
    <font>
      <i/>
      <sz val="11"/>
      <color theme="1"/>
      <name val="Calibri"/>
      <family val="2"/>
      <scheme val="minor"/>
    </font>
    <font>
      <b/>
      <sz val="11"/>
      <color theme="0" tint="-0.249977111117893"/>
      <name val="Calibri"/>
      <family val="2"/>
      <scheme val="minor"/>
    </font>
    <font>
      <sz val="11"/>
      <color theme="0" tint="-0.249977111117893"/>
      <name val="Calibri"/>
      <family val="2"/>
      <scheme val="minor"/>
    </font>
    <font>
      <sz val="9"/>
      <color theme="0" tint="-0.249977111117893"/>
      <name val="Calibri"/>
      <family val="2"/>
      <scheme val="minor"/>
    </font>
  </fonts>
  <fills count="5">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DashDotDot">
        <color rgb="FFC00000"/>
      </left>
      <right/>
      <top style="mediumDashDotDot">
        <color rgb="FFC00000"/>
      </top>
      <bottom style="mediumDashDotDot">
        <color rgb="FFC00000"/>
      </bottom>
      <diagonal/>
    </border>
    <border>
      <left/>
      <right/>
      <top style="mediumDashDotDot">
        <color rgb="FFC00000"/>
      </top>
      <bottom style="mediumDashDotDot">
        <color rgb="FFC00000"/>
      </bottom>
      <diagonal/>
    </border>
    <border>
      <left/>
      <right style="mediumDashDotDot">
        <color rgb="FFC00000"/>
      </right>
      <top style="mediumDashDotDot">
        <color rgb="FFC00000"/>
      </top>
      <bottom style="mediumDashDotDot">
        <color rgb="FFC00000"/>
      </bottom>
      <diagonal/>
    </border>
  </borders>
  <cellStyleXfs count="2">
    <xf numFmtId="0" fontId="0" fillId="0" borderId="0"/>
    <xf numFmtId="44" fontId="5" fillId="0" borderId="0" applyFont="0" applyFill="0" applyBorder="0" applyAlignment="0" applyProtection="0"/>
  </cellStyleXfs>
  <cellXfs count="247">
    <xf numFmtId="0" fontId="0" fillId="0" borderId="0" xfId="0"/>
    <xf numFmtId="0" fontId="0" fillId="3" borderId="0" xfId="0" applyFill="1"/>
    <xf numFmtId="0" fontId="0" fillId="3" borderId="0" xfId="0" applyFill="1" applyProtection="1">
      <protection hidden="1"/>
    </xf>
    <xf numFmtId="0" fontId="0" fillId="3" borderId="0" xfId="0" applyFill="1" applyBorder="1" applyProtection="1">
      <protection hidden="1"/>
    </xf>
    <xf numFmtId="0" fontId="1" fillId="3" borderId="0" xfId="0" applyFont="1" applyFill="1" applyProtection="1">
      <protection hidden="1"/>
    </xf>
    <xf numFmtId="0" fontId="1" fillId="3" borderId="6" xfId="0" applyFont="1" applyFill="1" applyBorder="1" applyAlignment="1" applyProtection="1">
      <alignment horizontal="center" vertical="center"/>
      <protection hidden="1"/>
    </xf>
    <xf numFmtId="0" fontId="0" fillId="3" borderId="0" xfId="0" applyFill="1" applyAlignment="1" applyProtection="1">
      <alignment vertical="center"/>
      <protection hidden="1"/>
    </xf>
    <xf numFmtId="0" fontId="12" fillId="3" borderId="0" xfId="0" applyFont="1" applyFill="1" applyProtection="1">
      <protection hidden="1"/>
    </xf>
    <xf numFmtId="17" fontId="0" fillId="3" borderId="16" xfId="0" applyNumberFormat="1" applyFill="1" applyBorder="1" applyAlignment="1" applyProtection="1">
      <alignment horizontal="center" vertical="center"/>
      <protection hidden="1"/>
    </xf>
    <xf numFmtId="0" fontId="0" fillId="3" borderId="11" xfId="0" applyFill="1" applyBorder="1" applyAlignment="1" applyProtection="1">
      <protection hidden="1"/>
    </xf>
    <xf numFmtId="9" fontId="0" fillId="3" borderId="3" xfId="0" applyNumberFormat="1" applyFill="1" applyBorder="1" applyAlignment="1" applyProtection="1">
      <alignment horizontal="center" vertical="center"/>
      <protection hidden="1"/>
    </xf>
    <xf numFmtId="9" fontId="0" fillId="3" borderId="16" xfId="0" applyNumberFormat="1" applyFill="1" applyBorder="1" applyAlignment="1" applyProtection="1">
      <alignment horizontal="center" vertical="center"/>
      <protection hidden="1"/>
    </xf>
    <xf numFmtId="9" fontId="0" fillId="3" borderId="0" xfId="0" applyNumberFormat="1" applyFill="1" applyBorder="1" applyAlignment="1" applyProtection="1">
      <alignment horizontal="center" vertical="center"/>
      <protection hidden="1"/>
    </xf>
    <xf numFmtId="0" fontId="2" fillId="3" borderId="3" xfId="0" applyFont="1" applyFill="1" applyBorder="1" applyAlignment="1" applyProtection="1">
      <alignment horizontal="left" vertical="center"/>
      <protection hidden="1"/>
    </xf>
    <xf numFmtId="0" fontId="6" fillId="3" borderId="7" xfId="0" applyFont="1" applyFill="1" applyBorder="1" applyAlignment="1" applyProtection="1">
      <alignment horizontal="center" vertical="center"/>
      <protection hidden="1"/>
    </xf>
    <xf numFmtId="0" fontId="6" fillId="2" borderId="7" xfId="0" applyFont="1" applyFill="1" applyBorder="1" applyAlignment="1" applyProtection="1">
      <alignment horizontal="center" vertical="center"/>
      <protection hidden="1"/>
    </xf>
    <xf numFmtId="0" fontId="2" fillId="3" borderId="4" xfId="0" applyFont="1" applyFill="1" applyBorder="1" applyAlignment="1" applyProtection="1">
      <alignment horizontal="left" vertical="center"/>
      <protection hidden="1"/>
    </xf>
    <xf numFmtId="0" fontId="0" fillId="3" borderId="5" xfId="0" applyFill="1" applyBorder="1" applyProtection="1">
      <protection hidden="1"/>
    </xf>
    <xf numFmtId="0" fontId="4" fillId="3" borderId="5" xfId="0" applyFont="1" applyFill="1" applyBorder="1" applyAlignment="1" applyProtection="1">
      <alignment horizontal="center" vertical="center"/>
      <protection hidden="1"/>
    </xf>
    <xf numFmtId="2" fontId="0" fillId="3" borderId="17" xfId="0" applyNumberFormat="1" applyFill="1" applyBorder="1" applyProtection="1">
      <protection hidden="1"/>
    </xf>
    <xf numFmtId="2" fontId="13" fillId="0" borderId="22" xfId="0" applyNumberFormat="1" applyFont="1" applyBorder="1" applyAlignment="1" applyProtection="1">
      <alignment horizontal="center" vertical="center"/>
      <protection hidden="1"/>
    </xf>
    <xf numFmtId="2" fontId="0" fillId="3" borderId="6" xfId="0" applyNumberFormat="1" applyFill="1" applyBorder="1" applyProtection="1">
      <protection hidden="1"/>
    </xf>
    <xf numFmtId="2" fontId="0" fillId="3" borderId="5" xfId="0" applyNumberFormat="1" applyFill="1" applyBorder="1" applyProtection="1">
      <protection hidden="1"/>
    </xf>
    <xf numFmtId="2" fontId="0" fillId="3" borderId="11" xfId="0" applyNumberFormat="1" applyFill="1" applyBorder="1" applyProtection="1">
      <protection hidden="1"/>
    </xf>
    <xf numFmtId="2" fontId="0" fillId="4" borderId="1" xfId="0" applyNumberFormat="1" applyFill="1" applyBorder="1" applyProtection="1">
      <protection hidden="1"/>
    </xf>
    <xf numFmtId="2" fontId="0" fillId="3" borderId="10" xfId="0" applyNumberFormat="1" applyFill="1" applyBorder="1" applyAlignment="1" applyProtection="1">
      <alignment horizontal="center" vertical="center"/>
      <protection hidden="1"/>
    </xf>
    <xf numFmtId="2" fontId="0" fillId="3" borderId="0" xfId="0" applyNumberFormat="1" applyFill="1" applyBorder="1" applyAlignment="1" applyProtection="1">
      <alignment horizontal="center" vertical="center"/>
      <protection hidden="1"/>
    </xf>
    <xf numFmtId="2" fontId="0" fillId="3" borderId="4" xfId="0" applyNumberFormat="1" applyFill="1" applyBorder="1" applyAlignment="1" applyProtection="1">
      <alignment horizontal="center" vertical="center"/>
      <protection hidden="1"/>
    </xf>
    <xf numFmtId="2" fontId="0" fillId="3" borderId="16" xfId="0" applyNumberFormat="1" applyFill="1" applyBorder="1" applyAlignment="1" applyProtection="1">
      <alignment horizontal="center" vertical="center"/>
      <protection hidden="1"/>
    </xf>
    <xf numFmtId="2" fontId="0" fillId="3" borderId="4" xfId="0" applyNumberFormat="1" applyFill="1" applyBorder="1" applyProtection="1">
      <protection hidden="1"/>
    </xf>
    <xf numFmtId="2" fontId="0" fillId="3" borderId="17" xfId="0" applyNumberFormat="1" applyFill="1" applyBorder="1" applyAlignment="1" applyProtection="1">
      <alignment horizontal="center" vertical="center"/>
      <protection hidden="1"/>
    </xf>
    <xf numFmtId="2" fontId="0" fillId="3" borderId="6" xfId="0" applyNumberFormat="1" applyFill="1" applyBorder="1" applyAlignment="1" applyProtection="1">
      <alignment horizontal="center" vertical="center"/>
      <protection hidden="1"/>
    </xf>
    <xf numFmtId="2" fontId="0" fillId="3" borderId="5" xfId="0" applyNumberFormat="1" applyFill="1" applyBorder="1" applyAlignment="1" applyProtection="1">
      <alignment horizontal="center" vertical="center"/>
      <protection hidden="1"/>
    </xf>
    <xf numFmtId="2" fontId="0" fillId="3" borderId="11" xfId="0" applyNumberFormat="1" applyFill="1" applyBorder="1" applyAlignment="1" applyProtection="1">
      <alignment horizontal="center" vertical="center"/>
      <protection hidden="1"/>
    </xf>
    <xf numFmtId="0" fontId="1" fillId="3" borderId="0" xfId="0" applyFont="1" applyFill="1" applyBorder="1" applyAlignment="1" applyProtection="1">
      <alignment horizontal="center" vertical="center"/>
      <protection hidden="1"/>
    </xf>
    <xf numFmtId="0" fontId="4" fillId="3" borderId="0" xfId="0" applyFont="1" applyFill="1" applyBorder="1" applyAlignment="1" applyProtection="1">
      <alignment horizontal="center" vertical="center"/>
      <protection hidden="1"/>
    </xf>
    <xf numFmtId="2" fontId="3" fillId="3" borderId="0" xfId="0" applyNumberFormat="1" applyFont="1" applyFill="1" applyBorder="1" applyAlignment="1" applyProtection="1">
      <alignment horizontal="center" vertical="center"/>
      <protection hidden="1"/>
    </xf>
    <xf numFmtId="2" fontId="0" fillId="3" borderId="0" xfId="0" applyNumberFormat="1" applyFill="1" applyBorder="1" applyProtection="1">
      <protection hidden="1"/>
    </xf>
    <xf numFmtId="0" fontId="11" fillId="3" borderId="7" xfId="0" applyFont="1" applyFill="1" applyBorder="1" applyProtection="1">
      <protection hidden="1"/>
    </xf>
    <xf numFmtId="0" fontId="0" fillId="3" borderId="20" xfId="0" applyFill="1" applyBorder="1" applyProtection="1">
      <protection hidden="1"/>
    </xf>
    <xf numFmtId="0" fontId="1" fillId="3" borderId="21" xfId="0" applyFont="1" applyFill="1" applyBorder="1" applyAlignment="1" applyProtection="1">
      <alignment horizontal="center" vertical="center"/>
      <protection hidden="1"/>
    </xf>
    <xf numFmtId="0" fontId="0" fillId="3" borderId="4" xfId="0" applyFill="1" applyBorder="1" applyProtection="1">
      <protection hidden="1"/>
    </xf>
    <xf numFmtId="2" fontId="0" fillId="3" borderId="22" xfId="0" applyNumberFormat="1" applyFill="1" applyBorder="1" applyAlignment="1" applyProtection="1">
      <protection hidden="1"/>
    </xf>
    <xf numFmtId="2" fontId="8" fillId="3" borderId="1" xfId="0" applyNumberFormat="1" applyFont="1" applyFill="1" applyBorder="1" applyAlignment="1" applyProtection="1">
      <alignment horizontal="center" vertical="center"/>
      <protection hidden="1"/>
    </xf>
    <xf numFmtId="2" fontId="8" fillId="3" borderId="21" xfId="0" applyNumberFormat="1" applyFont="1" applyFill="1" applyBorder="1" applyAlignment="1" applyProtection="1">
      <alignment horizontal="center" vertical="center"/>
      <protection hidden="1"/>
    </xf>
    <xf numFmtId="2" fontId="8" fillId="3" borderId="22" xfId="0" applyNumberFormat="1" applyFont="1" applyFill="1" applyBorder="1" applyAlignment="1" applyProtection="1">
      <alignment horizontal="center" vertical="center"/>
      <protection hidden="1"/>
    </xf>
    <xf numFmtId="2" fontId="10" fillId="3" borderId="0" xfId="0" applyNumberFormat="1" applyFont="1" applyFill="1" applyAlignment="1" applyProtection="1">
      <alignment horizontal="right" vertical="center"/>
      <protection hidden="1"/>
    </xf>
    <xf numFmtId="2" fontId="1" fillId="3" borderId="0" xfId="0" applyNumberFormat="1" applyFont="1" applyFill="1" applyAlignment="1" applyProtection="1">
      <alignment horizontal="right"/>
      <protection hidden="1"/>
    </xf>
    <xf numFmtId="0" fontId="0" fillId="3" borderId="0" xfId="0" applyFill="1" applyAlignment="1" applyProtection="1">
      <alignment vertical="top"/>
      <protection hidden="1"/>
    </xf>
    <xf numFmtId="2" fontId="1" fillId="3" borderId="0" xfId="0" applyNumberFormat="1" applyFont="1" applyFill="1" applyAlignment="1" applyProtection="1">
      <alignment vertical="center"/>
      <protection hidden="1"/>
    </xf>
    <xf numFmtId="0" fontId="1" fillId="3" borderId="0" xfId="1" applyNumberFormat="1" applyFont="1" applyFill="1" applyProtection="1">
      <protection hidden="1"/>
    </xf>
    <xf numFmtId="0" fontId="8" fillId="3" borderId="0" xfId="0" applyFont="1" applyFill="1" applyAlignment="1" applyProtection="1">
      <alignment horizontal="right"/>
      <protection hidden="1"/>
    </xf>
    <xf numFmtId="0" fontId="0" fillId="3" borderId="0" xfId="0" applyFill="1" applyAlignment="1" applyProtection="1">
      <alignment horizontal="center" vertical="center"/>
      <protection hidden="1"/>
    </xf>
    <xf numFmtId="0" fontId="1" fillId="3" borderId="0" xfId="0" applyFont="1" applyFill="1" applyAlignment="1" applyProtection="1">
      <alignment vertical="center"/>
      <protection hidden="1"/>
    </xf>
    <xf numFmtId="0" fontId="0" fillId="0" borderId="0" xfId="0" applyProtection="1">
      <protection hidden="1"/>
    </xf>
    <xf numFmtId="0" fontId="2" fillId="3" borderId="0" xfId="0" applyFont="1" applyFill="1" applyProtection="1">
      <protection hidden="1"/>
    </xf>
    <xf numFmtId="0" fontId="2" fillId="3" borderId="9" xfId="0" applyFont="1" applyFill="1" applyBorder="1" applyAlignment="1" applyProtection="1">
      <alignment horizontal="center" vertical="center"/>
      <protection locked="0" hidden="1"/>
    </xf>
    <xf numFmtId="0" fontId="2" fillId="3" borderId="16" xfId="0" applyFont="1" applyFill="1" applyBorder="1" applyAlignment="1" applyProtection="1">
      <alignment horizontal="center" vertical="center"/>
      <protection locked="0" hidden="1"/>
    </xf>
    <xf numFmtId="0" fontId="7" fillId="3" borderId="10" xfId="0" applyFont="1" applyFill="1" applyBorder="1" applyAlignment="1" applyProtection="1">
      <alignment horizontal="center" vertical="center"/>
      <protection locked="0" hidden="1"/>
    </xf>
    <xf numFmtId="0" fontId="1" fillId="3" borderId="1" xfId="0" applyFont="1" applyFill="1" applyBorder="1" applyAlignment="1" applyProtection="1">
      <alignment horizontal="center" vertical="center"/>
      <protection locked="0" hidden="1"/>
    </xf>
    <xf numFmtId="0" fontId="1" fillId="3" borderId="5" xfId="0" applyFont="1" applyFill="1" applyBorder="1" applyAlignment="1" applyProtection="1">
      <alignment horizontal="center" vertical="center"/>
      <protection locked="0" hidden="1"/>
    </xf>
    <xf numFmtId="0" fontId="4" fillId="3" borderId="5" xfId="0" applyFont="1" applyFill="1" applyBorder="1" applyAlignment="1" applyProtection="1">
      <alignment horizontal="center" vertical="center"/>
      <protection locked="0" hidden="1"/>
    </xf>
    <xf numFmtId="0" fontId="0" fillId="3" borderId="0" xfId="0" applyFont="1" applyFill="1" applyAlignment="1" applyProtection="1">
      <alignment horizontal="left" vertical="center"/>
      <protection hidden="1"/>
    </xf>
    <xf numFmtId="0" fontId="14" fillId="3" borderId="7" xfId="0" applyFont="1" applyFill="1" applyBorder="1" applyAlignment="1" applyProtection="1">
      <alignment horizontal="center" vertical="center"/>
      <protection hidden="1"/>
    </xf>
    <xf numFmtId="0" fontId="7" fillId="3" borderId="10" xfId="0" applyFont="1" applyFill="1" applyBorder="1" applyAlignment="1" applyProtection="1">
      <alignment horizontal="center" vertical="center"/>
      <protection hidden="1"/>
    </xf>
    <xf numFmtId="0" fontId="11" fillId="3" borderId="17" xfId="0" applyFont="1" applyFill="1" applyBorder="1" applyProtection="1">
      <protection locked="0" hidden="1"/>
    </xf>
    <xf numFmtId="0" fontId="1" fillId="3" borderId="0" xfId="0" applyFont="1" applyFill="1" applyBorder="1" applyAlignment="1" applyProtection="1">
      <alignment horizontal="center" vertical="center"/>
      <protection locked="0" hidden="1"/>
    </xf>
    <xf numFmtId="0" fontId="4" fillId="3" borderId="0" xfId="0" applyFont="1" applyFill="1" applyBorder="1" applyAlignment="1" applyProtection="1">
      <alignment horizontal="center" vertical="center"/>
      <protection locked="0" hidden="1"/>
    </xf>
    <xf numFmtId="0" fontId="0" fillId="3" borderId="0" xfId="0" applyFill="1" applyBorder="1" applyProtection="1">
      <protection locked="0" hidden="1"/>
    </xf>
    <xf numFmtId="2" fontId="0" fillId="3" borderId="0" xfId="0" applyNumberFormat="1" applyFill="1" applyBorder="1" applyAlignment="1" applyProtection="1">
      <alignment horizontal="center" vertical="center"/>
      <protection locked="0" hidden="1"/>
    </xf>
    <xf numFmtId="2" fontId="3" fillId="3" borderId="0" xfId="0" applyNumberFormat="1" applyFont="1" applyFill="1" applyBorder="1" applyAlignment="1" applyProtection="1">
      <alignment horizontal="center" vertical="center"/>
      <protection locked="0" hidden="1"/>
    </xf>
    <xf numFmtId="2" fontId="0" fillId="3" borderId="0" xfId="0" applyNumberFormat="1" applyFill="1" applyBorder="1" applyProtection="1">
      <protection locked="0" hidden="1"/>
    </xf>
    <xf numFmtId="2" fontId="0" fillId="3" borderId="16" xfId="0" applyNumberFormat="1" applyFill="1" applyBorder="1" applyProtection="1">
      <protection locked="0" hidden="1"/>
    </xf>
    <xf numFmtId="0" fontId="0" fillId="3" borderId="17" xfId="0" applyFill="1" applyBorder="1" applyProtection="1">
      <protection locked="0" hidden="1"/>
    </xf>
    <xf numFmtId="0" fontId="0" fillId="3" borderId="10" xfId="0" applyFill="1" applyBorder="1" applyProtection="1">
      <protection locked="0" hidden="1"/>
    </xf>
    <xf numFmtId="0" fontId="1" fillId="3" borderId="6" xfId="0" applyFont="1" applyFill="1" applyBorder="1" applyAlignment="1" applyProtection="1">
      <alignment horizontal="center" vertical="center"/>
      <protection locked="0" hidden="1"/>
    </xf>
    <xf numFmtId="0" fontId="4" fillId="3" borderId="6" xfId="0" applyFont="1" applyFill="1" applyBorder="1" applyAlignment="1" applyProtection="1">
      <alignment horizontal="center" vertical="center"/>
      <protection locked="0" hidden="1"/>
    </xf>
    <xf numFmtId="0" fontId="0" fillId="3" borderId="6" xfId="0" applyFill="1" applyBorder="1" applyProtection="1">
      <protection locked="0" hidden="1"/>
    </xf>
    <xf numFmtId="2" fontId="0" fillId="3" borderId="6" xfId="0" applyNumberFormat="1" applyFill="1" applyBorder="1" applyAlignment="1" applyProtection="1">
      <alignment horizontal="center" vertical="center"/>
      <protection locked="0" hidden="1"/>
    </xf>
    <xf numFmtId="2" fontId="3" fillId="3" borderId="6" xfId="0" applyNumberFormat="1" applyFont="1" applyFill="1" applyBorder="1" applyAlignment="1" applyProtection="1">
      <alignment horizontal="center" vertical="center"/>
      <protection locked="0" hidden="1"/>
    </xf>
    <xf numFmtId="2" fontId="0" fillId="3" borderId="6" xfId="0" applyNumberFormat="1" applyFill="1" applyBorder="1" applyProtection="1">
      <protection locked="0" hidden="1"/>
    </xf>
    <xf numFmtId="2" fontId="0" fillId="3" borderId="11" xfId="0" applyNumberFormat="1" applyFill="1" applyBorder="1" applyProtection="1">
      <protection locked="0" hidden="1"/>
    </xf>
    <xf numFmtId="0" fontId="1" fillId="3" borderId="8" xfId="0" applyFont="1" applyFill="1" applyBorder="1" applyAlignment="1" applyProtection="1">
      <alignment horizontal="center" vertical="center"/>
      <protection locked="0" hidden="1"/>
    </xf>
    <xf numFmtId="0" fontId="4" fillId="3" borderId="8" xfId="0" applyFont="1" applyFill="1" applyBorder="1" applyAlignment="1" applyProtection="1">
      <alignment horizontal="center" vertical="center"/>
      <protection locked="0" hidden="1"/>
    </xf>
    <xf numFmtId="0" fontId="0" fillId="3" borderId="8" xfId="0" applyFill="1" applyBorder="1" applyProtection="1">
      <protection locked="0" hidden="1"/>
    </xf>
    <xf numFmtId="2" fontId="0" fillId="3" borderId="8" xfId="0" applyNumberFormat="1" applyFill="1" applyBorder="1" applyAlignment="1" applyProtection="1">
      <alignment horizontal="center" vertical="center"/>
      <protection locked="0" hidden="1"/>
    </xf>
    <xf numFmtId="2" fontId="3" fillId="3" borderId="8" xfId="0" applyNumberFormat="1" applyFont="1" applyFill="1" applyBorder="1" applyAlignment="1" applyProtection="1">
      <alignment horizontal="center" vertical="center"/>
      <protection locked="0" hidden="1"/>
    </xf>
    <xf numFmtId="2" fontId="0" fillId="3" borderId="8" xfId="0" applyNumberFormat="1" applyFill="1" applyBorder="1" applyProtection="1">
      <protection locked="0" hidden="1"/>
    </xf>
    <xf numFmtId="2" fontId="0" fillId="3" borderId="9" xfId="0" applyNumberFormat="1" applyFill="1" applyBorder="1" applyProtection="1">
      <protection locked="0" hidden="1"/>
    </xf>
    <xf numFmtId="2" fontId="1" fillId="3" borderId="1" xfId="0" applyNumberFormat="1" applyFont="1" applyFill="1" applyBorder="1" applyAlignment="1" applyProtection="1">
      <alignment horizontal="center" vertical="center"/>
      <protection hidden="1"/>
    </xf>
    <xf numFmtId="0" fontId="0" fillId="3" borderId="21" xfId="0" applyFill="1" applyBorder="1" applyProtection="1">
      <protection hidden="1"/>
    </xf>
    <xf numFmtId="0" fontId="0" fillId="3" borderId="22" xfId="0" applyFill="1" applyBorder="1" applyProtection="1">
      <protection hidden="1"/>
    </xf>
    <xf numFmtId="0" fontId="1" fillId="3" borderId="20" xfId="0" applyFont="1" applyFill="1" applyBorder="1" applyProtection="1">
      <protection hidden="1"/>
    </xf>
    <xf numFmtId="2" fontId="1" fillId="3" borderId="21" xfId="0" applyNumberFormat="1" applyFont="1" applyFill="1" applyBorder="1" applyAlignment="1" applyProtection="1">
      <alignment horizontal="center" vertical="center"/>
      <protection hidden="1"/>
    </xf>
    <xf numFmtId="0" fontId="1" fillId="3" borderId="20" xfId="0" applyFont="1" applyFill="1" applyBorder="1" applyAlignment="1" applyProtection="1">
      <alignment vertical="center"/>
      <protection hidden="1"/>
    </xf>
    <xf numFmtId="0" fontId="4" fillId="3" borderId="16" xfId="0" applyFont="1" applyFill="1" applyBorder="1" applyAlignment="1" applyProtection="1">
      <alignment horizontal="center" vertical="center"/>
      <protection hidden="1"/>
    </xf>
    <xf numFmtId="2" fontId="13" fillId="3" borderId="5" xfId="0" applyNumberFormat="1" applyFont="1" applyFill="1" applyBorder="1" applyAlignment="1" applyProtection="1">
      <alignment horizontal="center" vertical="center"/>
      <protection hidden="1"/>
    </xf>
    <xf numFmtId="0" fontId="1" fillId="3" borderId="1" xfId="0" applyFont="1" applyFill="1" applyBorder="1" applyAlignment="1" applyProtection="1">
      <alignment horizontal="center" vertical="center"/>
      <protection hidden="1"/>
    </xf>
    <xf numFmtId="0" fontId="15" fillId="3" borderId="0" xfId="0" applyFont="1" applyFill="1" applyProtection="1">
      <protection hidden="1"/>
    </xf>
    <xf numFmtId="2" fontId="15" fillId="3" borderId="6" xfId="0" applyNumberFormat="1" applyFont="1" applyFill="1" applyBorder="1" applyAlignment="1" applyProtection="1">
      <alignment horizontal="center" vertical="center"/>
      <protection hidden="1"/>
    </xf>
    <xf numFmtId="2" fontId="15" fillId="3" borderId="11" xfId="0" applyNumberFormat="1" applyFont="1" applyFill="1" applyBorder="1" applyAlignment="1" applyProtection="1">
      <alignment horizontal="center" vertical="center"/>
      <protection hidden="1"/>
    </xf>
    <xf numFmtId="2" fontId="15" fillId="4" borderId="1" xfId="0" applyNumberFormat="1" applyFont="1" applyFill="1" applyBorder="1" applyProtection="1">
      <protection hidden="1"/>
    </xf>
    <xf numFmtId="2" fontId="15" fillId="3" borderId="5" xfId="0" applyNumberFormat="1" applyFont="1" applyFill="1" applyBorder="1" applyProtection="1">
      <protection hidden="1"/>
    </xf>
    <xf numFmtId="2" fontId="0" fillId="3" borderId="4" xfId="0" applyNumberFormat="1" applyFill="1" applyBorder="1" applyAlignment="1" applyProtection="1">
      <alignment horizontal="center" vertical="center"/>
      <protection hidden="1"/>
    </xf>
    <xf numFmtId="2" fontId="0" fillId="3" borderId="16" xfId="0" applyNumberFormat="1" applyFill="1" applyBorder="1" applyAlignment="1" applyProtection="1">
      <alignment horizontal="center" vertical="center"/>
      <protection hidden="1"/>
    </xf>
    <xf numFmtId="2" fontId="0" fillId="3" borderId="5" xfId="0" applyNumberFormat="1" applyFill="1" applyBorder="1" applyAlignment="1" applyProtection="1">
      <alignment horizontal="center" vertical="center"/>
      <protection hidden="1"/>
    </xf>
    <xf numFmtId="0" fontId="2" fillId="3" borderId="9" xfId="0" applyFont="1" applyFill="1" applyBorder="1" applyAlignment="1" applyProtection="1">
      <alignment horizontal="center" vertical="center"/>
      <protection hidden="1"/>
    </xf>
    <xf numFmtId="0" fontId="2" fillId="3" borderId="16" xfId="0" applyFont="1" applyFill="1" applyBorder="1" applyAlignment="1" applyProtection="1">
      <alignment horizontal="center" vertical="center"/>
      <protection hidden="1"/>
    </xf>
    <xf numFmtId="0" fontId="16" fillId="3" borderId="1" xfId="0" applyFont="1" applyFill="1" applyBorder="1" applyAlignment="1" applyProtection="1">
      <alignment horizontal="center" vertical="center"/>
      <protection hidden="1"/>
    </xf>
    <xf numFmtId="0" fontId="1" fillId="3" borderId="5" xfId="0" applyFont="1" applyFill="1" applyBorder="1" applyAlignment="1" applyProtection="1">
      <alignment horizontal="center" vertical="center"/>
      <protection hidden="1"/>
    </xf>
    <xf numFmtId="0" fontId="1" fillId="3" borderId="8" xfId="0" applyFont="1" applyFill="1" applyBorder="1" applyAlignment="1" applyProtection="1">
      <alignment horizontal="center" vertical="center"/>
      <protection hidden="1"/>
    </xf>
    <xf numFmtId="0" fontId="4" fillId="3" borderId="8" xfId="0" applyFont="1" applyFill="1" applyBorder="1" applyAlignment="1" applyProtection="1">
      <alignment horizontal="center" vertical="center"/>
      <protection hidden="1"/>
    </xf>
    <xf numFmtId="0" fontId="4" fillId="3" borderId="9" xfId="0" applyFont="1" applyFill="1" applyBorder="1" applyAlignment="1" applyProtection="1">
      <alignment horizontal="center" vertical="center"/>
      <protection hidden="1"/>
    </xf>
    <xf numFmtId="0" fontId="1" fillId="3" borderId="17" xfId="0" applyFont="1" applyFill="1" applyBorder="1" applyProtection="1">
      <protection hidden="1"/>
    </xf>
    <xf numFmtId="0" fontId="1" fillId="3" borderId="10" xfId="0" applyFont="1" applyFill="1" applyBorder="1" applyProtection="1">
      <protection hidden="1"/>
    </xf>
    <xf numFmtId="0" fontId="4" fillId="3" borderId="6" xfId="0" applyFont="1" applyFill="1" applyBorder="1" applyAlignment="1" applyProtection="1">
      <alignment horizontal="center" vertical="center"/>
      <protection hidden="1"/>
    </xf>
    <xf numFmtId="0" fontId="4" fillId="3" borderId="11" xfId="0" applyFont="1" applyFill="1" applyBorder="1" applyAlignment="1" applyProtection="1">
      <alignment horizontal="center" vertical="center"/>
      <protection hidden="1"/>
    </xf>
    <xf numFmtId="0" fontId="0" fillId="3" borderId="0" xfId="0" applyFill="1" applyProtection="1">
      <protection locked="0" hidden="1"/>
    </xf>
    <xf numFmtId="0" fontId="1" fillId="3" borderId="10" xfId="0" applyFont="1" applyFill="1" applyBorder="1" applyAlignment="1" applyProtection="1">
      <alignment horizontal="left" vertical="center"/>
      <protection locked="0" hidden="1"/>
    </xf>
    <xf numFmtId="0" fontId="1" fillId="3" borderId="6" xfId="0" applyFont="1" applyFill="1" applyBorder="1" applyAlignment="1" applyProtection="1">
      <alignment horizontal="left" vertical="center"/>
      <protection locked="0" hidden="1"/>
    </xf>
    <xf numFmtId="0" fontId="4" fillId="3" borderId="6" xfId="0" applyFont="1" applyFill="1" applyBorder="1" applyAlignment="1" applyProtection="1">
      <alignment horizontal="left" vertical="center"/>
      <protection locked="0" hidden="1"/>
    </xf>
    <xf numFmtId="2" fontId="3" fillId="3" borderId="5" xfId="0" applyNumberFormat="1" applyFont="1" applyFill="1" applyBorder="1" applyAlignment="1" applyProtection="1">
      <alignment horizontal="center" vertical="center"/>
      <protection hidden="1"/>
    </xf>
    <xf numFmtId="2" fontId="3" fillId="0" borderId="22" xfId="0" applyNumberFormat="1" applyFont="1" applyBorder="1" applyAlignment="1" applyProtection="1">
      <alignment horizontal="center" vertical="center"/>
      <protection hidden="1"/>
    </xf>
    <xf numFmtId="2" fontId="15" fillId="3" borderId="0" xfId="0" applyNumberFormat="1" applyFont="1" applyFill="1" applyBorder="1" applyAlignment="1" applyProtection="1">
      <alignment horizontal="center" vertical="center"/>
      <protection hidden="1"/>
    </xf>
    <xf numFmtId="2" fontId="15" fillId="3" borderId="5" xfId="0" applyNumberFormat="1" applyFont="1" applyFill="1" applyBorder="1" applyAlignment="1" applyProtection="1">
      <alignment horizontal="center" vertical="center"/>
      <protection hidden="1"/>
    </xf>
    <xf numFmtId="14" fontId="0" fillId="3" borderId="0" xfId="0" applyNumberFormat="1" applyFill="1" applyAlignment="1" applyProtection="1">
      <protection locked="0" hidden="1"/>
    </xf>
    <xf numFmtId="14" fontId="0" fillId="3" borderId="0" xfId="0" applyNumberFormat="1" applyFill="1" applyAlignment="1" applyProtection="1">
      <alignment vertical="center"/>
      <protection locked="0" hidden="1"/>
    </xf>
    <xf numFmtId="0" fontId="19" fillId="3" borderId="1" xfId="0" applyFont="1" applyFill="1" applyBorder="1" applyAlignment="1" applyProtection="1">
      <alignment horizontal="center" vertical="center"/>
      <protection locked="0" hidden="1"/>
    </xf>
    <xf numFmtId="0" fontId="18" fillId="3" borderId="0" xfId="0" applyFont="1" applyFill="1" applyProtection="1">
      <protection hidden="1"/>
    </xf>
    <xf numFmtId="2" fontId="0" fillId="3" borderId="10" xfId="0" applyNumberFormat="1" applyFill="1" applyBorder="1" applyAlignment="1" applyProtection="1">
      <alignment horizontal="center" vertical="center"/>
      <protection locked="0" hidden="1"/>
    </xf>
    <xf numFmtId="2" fontId="20" fillId="3" borderId="17" xfId="0" applyNumberFormat="1" applyFont="1" applyFill="1" applyBorder="1" applyAlignment="1" applyProtection="1">
      <alignment horizontal="center" vertical="center"/>
      <protection locked="0" hidden="1"/>
    </xf>
    <xf numFmtId="2" fontId="20" fillId="3" borderId="0" xfId="0" applyNumberFormat="1" applyFont="1" applyFill="1" applyBorder="1" applyAlignment="1" applyProtection="1">
      <alignment horizontal="center" vertical="center"/>
      <protection locked="0" hidden="1"/>
    </xf>
    <xf numFmtId="2" fontId="20" fillId="3" borderId="16" xfId="0" applyNumberFormat="1" applyFont="1" applyFill="1" applyBorder="1" applyAlignment="1" applyProtection="1">
      <alignment horizontal="center" vertical="center"/>
      <protection locked="0" hidden="1"/>
    </xf>
    <xf numFmtId="0" fontId="4" fillId="3" borderId="9" xfId="0" applyFont="1" applyFill="1" applyBorder="1" applyAlignment="1" applyProtection="1">
      <alignment horizontal="center" vertical="center"/>
      <protection locked="0" hidden="1"/>
    </xf>
    <xf numFmtId="0" fontId="4" fillId="3" borderId="16" xfId="0" applyFont="1" applyFill="1" applyBorder="1" applyAlignment="1" applyProtection="1">
      <alignment horizontal="center" vertical="center"/>
      <protection locked="0" hidden="1"/>
    </xf>
    <xf numFmtId="0" fontId="4" fillId="3" borderId="11" xfId="0" applyFont="1" applyFill="1" applyBorder="1" applyAlignment="1" applyProtection="1">
      <alignment horizontal="left" vertical="center"/>
      <protection locked="0" hidden="1"/>
    </xf>
    <xf numFmtId="0" fontId="16" fillId="3" borderId="1" xfId="0" applyFont="1" applyFill="1" applyBorder="1" applyAlignment="1" applyProtection="1">
      <alignment horizontal="center" vertical="center"/>
      <protection locked="0" hidden="1"/>
    </xf>
    <xf numFmtId="0" fontId="16" fillId="3" borderId="5" xfId="0" applyFont="1" applyFill="1" applyBorder="1" applyAlignment="1" applyProtection="1">
      <alignment horizontal="center" vertical="center"/>
      <protection locked="0" hidden="1"/>
    </xf>
    <xf numFmtId="0" fontId="0" fillId="3" borderId="4" xfId="0" applyFill="1" applyBorder="1" applyProtection="1">
      <protection locked="0" hidden="1"/>
    </xf>
    <xf numFmtId="0" fontId="21" fillId="3" borderId="5" xfId="0" applyFont="1" applyFill="1" applyBorder="1" applyAlignment="1" applyProtection="1">
      <alignment horizontal="center" vertical="center"/>
      <protection hidden="1"/>
    </xf>
    <xf numFmtId="0" fontId="19" fillId="3" borderId="1" xfId="0" applyFont="1" applyFill="1" applyBorder="1" applyAlignment="1" applyProtection="1">
      <alignment horizontal="center" vertical="center"/>
      <protection hidden="1"/>
    </xf>
    <xf numFmtId="1" fontId="1" fillId="3" borderId="0" xfId="0" applyNumberFormat="1" applyFont="1" applyFill="1" applyProtection="1">
      <protection hidden="1"/>
    </xf>
    <xf numFmtId="0" fontId="0" fillId="3" borderId="16" xfId="0" applyFill="1" applyBorder="1" applyProtection="1">
      <protection hidden="1"/>
    </xf>
    <xf numFmtId="0" fontId="0" fillId="3" borderId="0" xfId="0" applyFill="1" applyAlignment="1" applyProtection="1">
      <alignment horizontal="center"/>
      <protection hidden="1"/>
    </xf>
    <xf numFmtId="0" fontId="23" fillId="3" borderId="9" xfId="0" applyFont="1" applyFill="1" applyBorder="1" applyAlignment="1" applyProtection="1">
      <alignment horizontal="center" vertical="center"/>
      <protection locked="0" hidden="1"/>
    </xf>
    <xf numFmtId="0" fontId="23" fillId="3" borderId="9" xfId="0" applyFont="1" applyFill="1" applyBorder="1" applyAlignment="1" applyProtection="1">
      <alignment horizontal="center" vertical="center"/>
      <protection hidden="1"/>
    </xf>
    <xf numFmtId="0" fontId="14" fillId="2" borderId="7" xfId="0" applyFont="1" applyFill="1" applyBorder="1" applyAlignment="1" applyProtection="1">
      <alignment horizontal="center" vertical="center"/>
      <protection hidden="1"/>
    </xf>
    <xf numFmtId="0" fontId="24" fillId="3" borderId="0" xfId="0" applyFont="1" applyFill="1" applyProtection="1">
      <protection hidden="1"/>
    </xf>
    <xf numFmtId="0" fontId="25" fillId="3" borderId="10" xfId="0" applyFont="1" applyFill="1" applyBorder="1" applyAlignment="1" applyProtection="1">
      <alignment horizontal="center" vertical="center"/>
      <protection locked="0" hidden="1"/>
    </xf>
    <xf numFmtId="0" fontId="23" fillId="3" borderId="16" xfId="0" applyFont="1" applyFill="1" applyBorder="1" applyAlignment="1" applyProtection="1">
      <alignment horizontal="center" vertical="center"/>
      <protection locked="0" hidden="1"/>
    </xf>
    <xf numFmtId="0" fontId="25" fillId="3" borderId="10" xfId="0" applyFont="1" applyFill="1" applyBorder="1" applyAlignment="1" applyProtection="1">
      <alignment horizontal="center" vertical="center"/>
      <protection hidden="1"/>
    </xf>
    <xf numFmtId="0" fontId="23" fillId="3" borderId="16" xfId="0" applyFont="1" applyFill="1" applyBorder="1" applyAlignment="1" applyProtection="1">
      <alignment horizontal="center" vertical="center"/>
      <protection hidden="1"/>
    </xf>
    <xf numFmtId="2" fontId="0" fillId="4" borderId="1" xfId="0" applyNumberFormat="1" applyFill="1" applyBorder="1" applyAlignment="1" applyProtection="1">
      <alignment horizontal="center" vertical="center"/>
      <protection hidden="1"/>
    </xf>
    <xf numFmtId="2" fontId="15" fillId="4" borderId="1" xfId="0" applyNumberFormat="1" applyFont="1" applyFill="1" applyBorder="1" applyAlignment="1" applyProtection="1">
      <alignment horizontal="center" vertical="center"/>
      <protection hidden="1"/>
    </xf>
    <xf numFmtId="0" fontId="25" fillId="3" borderId="23" xfId="0" applyFont="1" applyFill="1" applyBorder="1" applyAlignment="1" applyProtection="1">
      <alignment horizontal="center" vertical="center"/>
      <protection locked="0" hidden="1"/>
    </xf>
    <xf numFmtId="0" fontId="25" fillId="3" borderId="23" xfId="0" applyFont="1" applyFill="1" applyBorder="1" applyAlignment="1" applyProtection="1">
      <alignment horizontal="center" vertical="center"/>
      <protection hidden="1"/>
    </xf>
    <xf numFmtId="0" fontId="7" fillId="3" borderId="23" xfId="0" applyFont="1" applyFill="1" applyBorder="1" applyAlignment="1" applyProtection="1">
      <alignment horizontal="center" vertical="center"/>
      <protection locked="0" hidden="1"/>
    </xf>
    <xf numFmtId="0" fontId="9" fillId="3" borderId="0" xfId="0" applyFont="1" applyFill="1" applyProtection="1">
      <protection hidden="1"/>
    </xf>
    <xf numFmtId="0" fontId="26" fillId="3" borderId="0" xfId="0" applyFont="1" applyFill="1" applyAlignment="1" applyProtection="1">
      <alignment vertical="center" wrapText="1"/>
      <protection hidden="1"/>
    </xf>
    <xf numFmtId="2" fontId="10" fillId="3" borderId="0" xfId="0" applyNumberFormat="1" applyFont="1" applyFill="1" applyAlignment="1" applyProtection="1">
      <alignment vertical="center"/>
      <protection hidden="1"/>
    </xf>
    <xf numFmtId="2" fontId="3" fillId="3" borderId="17" xfId="0" applyNumberFormat="1" applyFont="1" applyFill="1" applyBorder="1" applyAlignment="1" applyProtection="1">
      <alignment horizontal="center" vertical="center"/>
      <protection hidden="1"/>
    </xf>
    <xf numFmtId="0" fontId="22" fillId="3" borderId="0" xfId="0" applyFont="1" applyFill="1" applyBorder="1" applyAlignment="1" applyProtection="1">
      <alignment horizontal="center" vertical="center"/>
      <protection hidden="1"/>
    </xf>
    <xf numFmtId="0" fontId="28" fillId="3" borderId="0" xfId="0" applyFont="1" applyFill="1" applyProtection="1">
      <protection hidden="1"/>
    </xf>
    <xf numFmtId="2" fontId="29" fillId="3" borderId="1" xfId="0" applyNumberFormat="1" applyFont="1" applyFill="1" applyBorder="1" applyProtection="1">
      <protection hidden="1"/>
    </xf>
    <xf numFmtId="2" fontId="1" fillId="3" borderId="0" xfId="0" applyNumberFormat="1" applyFont="1" applyFill="1" applyProtection="1">
      <protection hidden="1"/>
    </xf>
    <xf numFmtId="0" fontId="1" fillId="3" borderId="0" xfId="0" applyFont="1" applyFill="1" applyBorder="1" applyAlignment="1" applyProtection="1">
      <alignment vertical="center"/>
      <protection hidden="1"/>
    </xf>
    <xf numFmtId="0" fontId="31" fillId="3" borderId="0" xfId="0" applyFont="1" applyFill="1" applyProtection="1">
      <protection hidden="1"/>
    </xf>
    <xf numFmtId="0" fontId="32" fillId="3" borderId="0" xfId="0" applyFont="1" applyFill="1" applyProtection="1">
      <protection hidden="1"/>
    </xf>
    <xf numFmtId="0" fontId="33" fillId="3" borderId="0" xfId="0" applyFont="1" applyFill="1" applyProtection="1">
      <protection hidden="1"/>
    </xf>
    <xf numFmtId="0" fontId="22" fillId="3" borderId="23" xfId="0" applyFont="1" applyFill="1" applyBorder="1" applyAlignment="1" applyProtection="1">
      <alignment horizontal="center" vertical="center"/>
      <protection locked="0" hidden="1"/>
    </xf>
    <xf numFmtId="0" fontId="25" fillId="3" borderId="0" xfId="0" applyFont="1" applyFill="1" applyBorder="1" applyAlignment="1" applyProtection="1">
      <alignment horizontal="center" vertical="center"/>
      <protection locked="0" hidden="1"/>
    </xf>
    <xf numFmtId="0" fontId="9" fillId="3" borderId="0" xfId="0" applyFont="1" applyFill="1" applyBorder="1" applyProtection="1">
      <protection hidden="1"/>
    </xf>
    <xf numFmtId="0" fontId="25" fillId="3" borderId="0" xfId="0" applyFont="1" applyFill="1" applyBorder="1" applyAlignment="1" applyProtection="1">
      <alignment horizontal="center" vertical="center"/>
      <protection hidden="1"/>
    </xf>
    <xf numFmtId="0" fontId="0" fillId="0" borderId="0" xfId="0" applyBorder="1"/>
    <xf numFmtId="0" fontId="7" fillId="3" borderId="0" xfId="0" applyFont="1" applyFill="1" applyBorder="1" applyAlignment="1" applyProtection="1">
      <alignment horizontal="center" vertical="center"/>
      <protection locked="0" hidden="1"/>
    </xf>
    <xf numFmtId="0" fontId="1" fillId="3" borderId="0" xfId="0" applyFont="1" applyFill="1" applyAlignment="1" applyProtection="1">
      <alignment horizontal="right" vertical="center"/>
      <protection hidden="1"/>
    </xf>
    <xf numFmtId="2" fontId="1" fillId="3" borderId="0" xfId="0" applyNumberFormat="1" applyFont="1" applyFill="1" applyBorder="1" applyProtection="1">
      <protection hidden="1"/>
    </xf>
    <xf numFmtId="0" fontId="8" fillId="3" borderId="0" xfId="0" applyFont="1" applyFill="1" applyBorder="1" applyProtection="1">
      <protection hidden="1"/>
    </xf>
    <xf numFmtId="0" fontId="1" fillId="3" borderId="25" xfId="0" applyFont="1" applyFill="1" applyBorder="1" applyAlignment="1" applyProtection="1">
      <alignment vertical="center"/>
      <protection hidden="1"/>
    </xf>
    <xf numFmtId="0" fontId="1" fillId="3" borderId="26" xfId="0" applyFont="1" applyFill="1" applyBorder="1" applyAlignment="1" applyProtection="1">
      <alignment vertical="center"/>
      <protection hidden="1"/>
    </xf>
    <xf numFmtId="2" fontId="6" fillId="3" borderId="25" xfId="0" applyNumberFormat="1" applyFont="1" applyFill="1" applyBorder="1" applyProtection="1">
      <protection hidden="1"/>
    </xf>
    <xf numFmtId="0" fontId="17" fillId="3" borderId="25" xfId="0" applyFont="1" applyFill="1" applyBorder="1" applyProtection="1">
      <protection hidden="1"/>
    </xf>
    <xf numFmtId="2" fontId="1" fillId="3" borderId="0" xfId="0" applyNumberFormat="1" applyFont="1" applyFill="1" applyBorder="1" applyAlignment="1" applyProtection="1">
      <alignment vertical="center"/>
      <protection hidden="1"/>
    </xf>
    <xf numFmtId="2" fontId="0" fillId="3" borderId="4" xfId="0" applyNumberFormat="1" applyFill="1" applyBorder="1" applyAlignment="1" applyProtection="1">
      <alignment horizontal="center" vertical="center"/>
      <protection hidden="1"/>
    </xf>
    <xf numFmtId="2" fontId="0" fillId="3" borderId="5" xfId="0" applyNumberFormat="1" applyFill="1" applyBorder="1" applyAlignment="1" applyProtection="1">
      <alignment horizontal="center" vertical="center"/>
      <protection hidden="1"/>
    </xf>
    <xf numFmtId="2" fontId="0" fillId="3" borderId="16" xfId="0" applyNumberFormat="1" applyFill="1" applyBorder="1" applyAlignment="1" applyProtection="1">
      <alignment horizontal="center" vertical="center"/>
      <protection hidden="1"/>
    </xf>
    <xf numFmtId="0" fontId="0" fillId="3" borderId="0" xfId="0" applyFill="1" applyAlignment="1" applyProtection="1">
      <alignment horizontal="center"/>
      <protection hidden="1"/>
    </xf>
    <xf numFmtId="2" fontId="16" fillId="3" borderId="1" xfId="0" applyNumberFormat="1" applyFont="1" applyFill="1" applyBorder="1" applyAlignment="1" applyProtection="1">
      <alignment horizontal="center" vertical="center"/>
      <protection hidden="1"/>
    </xf>
    <xf numFmtId="0" fontId="2" fillId="3" borderId="9" xfId="0" applyNumberFormat="1" applyFont="1" applyFill="1" applyBorder="1" applyAlignment="1" applyProtection="1">
      <alignment horizontal="center" vertical="center"/>
      <protection hidden="1"/>
    </xf>
    <xf numFmtId="0" fontId="2" fillId="3" borderId="16" xfId="0" applyNumberFormat="1" applyFont="1" applyFill="1" applyBorder="1" applyAlignment="1" applyProtection="1">
      <alignment horizontal="center" vertical="center"/>
      <protection hidden="1"/>
    </xf>
    <xf numFmtId="164" fontId="2" fillId="3" borderId="9" xfId="0" applyNumberFormat="1" applyFont="1" applyFill="1" applyBorder="1" applyAlignment="1" applyProtection="1">
      <alignment horizontal="center" vertical="center"/>
      <protection locked="0" hidden="1"/>
    </xf>
    <xf numFmtId="164" fontId="2" fillId="3" borderId="16" xfId="0" applyNumberFormat="1" applyFont="1" applyFill="1" applyBorder="1" applyAlignment="1" applyProtection="1">
      <alignment horizontal="center" vertical="center"/>
      <protection locked="0" hidden="1"/>
    </xf>
    <xf numFmtId="164" fontId="23" fillId="3" borderId="9" xfId="0" applyNumberFormat="1" applyFont="1" applyFill="1" applyBorder="1" applyAlignment="1" applyProtection="1">
      <alignment horizontal="center" vertical="center"/>
      <protection locked="0" hidden="1"/>
    </xf>
    <xf numFmtId="164" fontId="23" fillId="3" borderId="16" xfId="0" applyNumberFormat="1" applyFont="1" applyFill="1" applyBorder="1" applyAlignment="1" applyProtection="1">
      <alignment horizontal="center" vertical="center"/>
      <protection locked="0" hidden="1"/>
    </xf>
    <xf numFmtId="164" fontId="23" fillId="3" borderId="9" xfId="0" applyNumberFormat="1" applyFont="1" applyFill="1" applyBorder="1" applyAlignment="1" applyProtection="1">
      <alignment horizontal="center" vertical="center"/>
      <protection hidden="1"/>
    </xf>
    <xf numFmtId="164" fontId="23" fillId="3" borderId="16" xfId="0" applyNumberFormat="1" applyFont="1" applyFill="1" applyBorder="1" applyAlignment="1" applyProtection="1">
      <alignment horizontal="center" vertical="center"/>
      <protection hidden="1"/>
    </xf>
    <xf numFmtId="0" fontId="2" fillId="3" borderId="9" xfId="0" applyNumberFormat="1" applyFont="1" applyFill="1" applyBorder="1" applyAlignment="1" applyProtection="1">
      <alignment horizontal="center" vertical="center"/>
      <protection locked="0" hidden="1"/>
    </xf>
    <xf numFmtId="0" fontId="2" fillId="3" borderId="16" xfId="0" applyNumberFormat="1" applyFont="1" applyFill="1" applyBorder="1" applyAlignment="1" applyProtection="1">
      <alignment horizontal="center" vertical="center"/>
      <protection locked="0" hidden="1"/>
    </xf>
    <xf numFmtId="0" fontId="0" fillId="3" borderId="8" xfId="0" applyFill="1" applyBorder="1" applyAlignment="1" applyProtection="1">
      <alignment horizontal="center" vertical="center"/>
      <protection hidden="1"/>
    </xf>
    <xf numFmtId="0" fontId="0" fillId="3" borderId="9" xfId="0" applyFill="1" applyBorder="1" applyAlignment="1" applyProtection="1">
      <alignment horizontal="center" vertical="center"/>
      <protection hidden="1"/>
    </xf>
    <xf numFmtId="0" fontId="0" fillId="3" borderId="6" xfId="0" applyFill="1" applyBorder="1" applyAlignment="1" applyProtection="1">
      <alignment horizontal="center" vertical="center"/>
      <protection hidden="1"/>
    </xf>
    <xf numFmtId="0" fontId="0" fillId="3" borderId="11" xfId="0" applyFill="1" applyBorder="1" applyAlignment="1" applyProtection="1">
      <alignment horizontal="center" vertical="center"/>
      <protection hidden="1"/>
    </xf>
    <xf numFmtId="0" fontId="0" fillId="3" borderId="7" xfId="0" applyFill="1" applyBorder="1" applyAlignment="1" applyProtection="1">
      <alignment horizontal="center" vertical="center"/>
      <protection hidden="1"/>
    </xf>
    <xf numFmtId="0" fontId="0" fillId="3" borderId="10" xfId="0" applyFill="1" applyBorder="1" applyAlignment="1" applyProtection="1">
      <alignment horizontal="center" vertical="center"/>
      <protection hidden="1"/>
    </xf>
    <xf numFmtId="17" fontId="4" fillId="3" borderId="0" xfId="0" applyNumberFormat="1" applyFont="1" applyFill="1" applyAlignment="1" applyProtection="1">
      <alignment horizontal="left" vertical="center"/>
      <protection hidden="1"/>
    </xf>
    <xf numFmtId="14" fontId="0" fillId="3" borderId="0" xfId="0" applyNumberFormat="1" applyFill="1" applyAlignment="1" applyProtection="1">
      <alignment horizontal="center"/>
      <protection hidden="1"/>
    </xf>
    <xf numFmtId="14" fontId="0" fillId="3" borderId="0" xfId="0" applyNumberFormat="1" applyFill="1" applyAlignment="1" applyProtection="1">
      <alignment horizontal="center" vertical="center"/>
      <protection hidden="1"/>
    </xf>
    <xf numFmtId="2" fontId="0" fillId="3" borderId="3" xfId="0" applyNumberFormat="1" applyFill="1" applyBorder="1" applyAlignment="1" applyProtection="1">
      <alignment horizontal="center" vertical="center"/>
      <protection hidden="1"/>
    </xf>
    <xf numFmtId="2" fontId="0" fillId="3" borderId="4" xfId="0" applyNumberFormat="1" applyFill="1" applyBorder="1" applyAlignment="1" applyProtection="1">
      <alignment horizontal="center" vertical="center"/>
      <protection hidden="1"/>
    </xf>
    <xf numFmtId="0" fontId="0" fillId="3" borderId="3" xfId="0" applyFill="1" applyBorder="1" applyAlignment="1" applyProtection="1">
      <alignment horizontal="center" vertical="center"/>
      <protection hidden="1"/>
    </xf>
    <xf numFmtId="0" fontId="0" fillId="3" borderId="5" xfId="0" applyFill="1" applyBorder="1" applyAlignment="1" applyProtection="1">
      <alignment horizontal="center" vertical="center"/>
      <protection hidden="1"/>
    </xf>
    <xf numFmtId="0" fontId="9" fillId="3" borderId="3" xfId="0" applyFont="1" applyFill="1" applyBorder="1" applyAlignment="1" applyProtection="1">
      <alignment horizontal="center" vertical="center" wrapText="1"/>
      <protection hidden="1"/>
    </xf>
    <xf numFmtId="0" fontId="9" fillId="3" borderId="5" xfId="0" applyFont="1" applyFill="1" applyBorder="1" applyAlignment="1" applyProtection="1">
      <alignment horizontal="center" vertical="center" wrapText="1"/>
      <protection hidden="1"/>
    </xf>
    <xf numFmtId="2" fontId="0" fillId="3" borderId="5" xfId="0" applyNumberFormat="1" applyFill="1" applyBorder="1" applyAlignment="1" applyProtection="1">
      <alignment horizontal="center" vertical="center"/>
      <protection hidden="1"/>
    </xf>
    <xf numFmtId="0" fontId="0" fillId="3" borderId="13" xfId="0" applyFill="1" applyBorder="1" applyAlignment="1" applyProtection="1">
      <alignment horizontal="center"/>
      <protection hidden="1"/>
    </xf>
    <xf numFmtId="0" fontId="0" fillId="3" borderId="14" xfId="0" applyFill="1" applyBorder="1" applyAlignment="1" applyProtection="1">
      <alignment horizontal="center"/>
      <protection hidden="1"/>
    </xf>
    <xf numFmtId="0" fontId="0" fillId="3" borderId="15" xfId="0" applyFill="1" applyBorder="1" applyAlignment="1" applyProtection="1">
      <alignment horizontal="center"/>
      <protection hidden="1"/>
    </xf>
    <xf numFmtId="0" fontId="0" fillId="3" borderId="2" xfId="0" applyFill="1" applyBorder="1" applyAlignment="1" applyProtection="1">
      <alignment horizontal="center" vertical="center" wrapText="1"/>
      <protection hidden="1"/>
    </xf>
    <xf numFmtId="0" fontId="0" fillId="3" borderId="18" xfId="0" applyFill="1" applyBorder="1" applyAlignment="1" applyProtection="1">
      <alignment horizontal="center" vertical="center" wrapText="1"/>
      <protection hidden="1"/>
    </xf>
    <xf numFmtId="0" fontId="0" fillId="3" borderId="12" xfId="0" applyFill="1" applyBorder="1" applyAlignment="1" applyProtection="1">
      <alignment horizontal="center" vertical="center"/>
      <protection hidden="1"/>
    </xf>
    <xf numFmtId="0" fontId="0" fillId="3" borderId="19" xfId="0" applyFill="1" applyBorder="1" applyAlignment="1" applyProtection="1">
      <alignment horizontal="center" vertical="center"/>
      <protection hidden="1"/>
    </xf>
    <xf numFmtId="0" fontId="9" fillId="3" borderId="2" xfId="0" applyFont="1" applyFill="1" applyBorder="1" applyAlignment="1" applyProtection="1">
      <alignment horizontal="center" vertical="center" wrapText="1"/>
      <protection hidden="1"/>
    </xf>
    <xf numFmtId="0" fontId="9" fillId="3" borderId="18" xfId="0" applyFont="1" applyFill="1" applyBorder="1" applyAlignment="1" applyProtection="1">
      <alignment horizontal="center" vertical="center" wrapText="1"/>
      <protection hidden="1"/>
    </xf>
    <xf numFmtId="2" fontId="0" fillId="3" borderId="9" xfId="0" applyNumberFormat="1" applyFill="1" applyBorder="1" applyAlignment="1" applyProtection="1">
      <alignment horizontal="center" vertical="center"/>
      <protection hidden="1"/>
    </xf>
    <xf numFmtId="2" fontId="0" fillId="3" borderId="16" xfId="0" applyNumberFormat="1" applyFill="1" applyBorder="1" applyAlignment="1" applyProtection="1">
      <alignment horizontal="center" vertical="center"/>
      <protection hidden="1"/>
    </xf>
    <xf numFmtId="0" fontId="0" fillId="3" borderId="0" xfId="0" applyFill="1" applyAlignment="1" applyProtection="1">
      <alignment horizontal="left" vertical="center"/>
      <protection hidden="1"/>
    </xf>
    <xf numFmtId="0" fontId="1" fillId="3" borderId="0" xfId="0" applyFont="1" applyFill="1" applyBorder="1" applyAlignment="1" applyProtection="1">
      <alignment horizontal="left" vertical="center"/>
      <protection hidden="1"/>
    </xf>
    <xf numFmtId="2" fontId="24" fillId="3" borderId="3" xfId="0" applyNumberFormat="1" applyFont="1" applyFill="1" applyBorder="1" applyAlignment="1" applyProtection="1">
      <alignment horizontal="center" vertical="center"/>
      <protection hidden="1"/>
    </xf>
    <xf numFmtId="2" fontId="24" fillId="3" borderId="4" xfId="0" applyNumberFormat="1" applyFont="1" applyFill="1" applyBorder="1" applyAlignment="1" applyProtection="1">
      <alignment horizontal="center" vertical="center"/>
      <protection hidden="1"/>
    </xf>
    <xf numFmtId="2" fontId="20" fillId="3" borderId="8" xfId="0" applyNumberFormat="1" applyFont="1" applyFill="1" applyBorder="1" applyAlignment="1" applyProtection="1">
      <alignment horizontal="center" vertical="center"/>
      <protection locked="0" hidden="1"/>
    </xf>
    <xf numFmtId="2" fontId="20" fillId="3" borderId="9" xfId="0" applyNumberFormat="1" applyFont="1" applyFill="1" applyBorder="1" applyAlignment="1" applyProtection="1">
      <alignment horizontal="center" vertical="center"/>
      <protection locked="0" hidden="1"/>
    </xf>
    <xf numFmtId="0" fontId="9" fillId="3" borderId="0" xfId="0" applyFont="1" applyFill="1" applyBorder="1" applyAlignment="1" applyProtection="1">
      <alignment horizontal="center" wrapText="1"/>
      <protection hidden="1"/>
    </xf>
    <xf numFmtId="0" fontId="26" fillId="3" borderId="0" xfId="0" applyFont="1" applyFill="1" applyBorder="1" applyAlignment="1" applyProtection="1">
      <alignment horizontal="center" vertical="center" wrapText="1"/>
      <protection hidden="1"/>
    </xf>
    <xf numFmtId="0" fontId="0" fillId="3" borderId="0" xfId="0" applyFill="1" applyAlignment="1" applyProtection="1">
      <alignment horizontal="center"/>
      <protection hidden="1"/>
    </xf>
    <xf numFmtId="2" fontId="24" fillId="3" borderId="9" xfId="0" applyNumberFormat="1" applyFont="1" applyFill="1" applyBorder="1" applyAlignment="1" applyProtection="1">
      <alignment horizontal="center" vertical="center"/>
      <protection hidden="1"/>
    </xf>
    <xf numFmtId="2" fontId="24" fillId="3" borderId="16" xfId="0" applyNumberFormat="1" applyFont="1" applyFill="1" applyBorder="1" applyAlignment="1" applyProtection="1">
      <alignment horizontal="center" vertical="center"/>
      <protection hidden="1"/>
    </xf>
    <xf numFmtId="2" fontId="24" fillId="3" borderId="5" xfId="0" applyNumberFormat="1" applyFont="1" applyFill="1" applyBorder="1" applyAlignment="1" applyProtection="1">
      <alignment horizontal="center" vertical="center"/>
      <protection hidden="1"/>
    </xf>
    <xf numFmtId="2" fontId="20" fillId="3" borderId="7" xfId="0" applyNumberFormat="1" applyFont="1" applyFill="1" applyBorder="1" applyAlignment="1" applyProtection="1">
      <alignment horizontal="center" vertical="center"/>
      <protection locked="0" hidden="1"/>
    </xf>
    <xf numFmtId="17" fontId="1" fillId="3" borderId="16" xfId="0" applyNumberFormat="1" applyFont="1" applyFill="1" applyBorder="1" applyAlignment="1" applyProtection="1">
      <alignment horizontal="center" vertical="center"/>
      <protection hidden="1"/>
    </xf>
    <xf numFmtId="17" fontId="1" fillId="3" borderId="11" xfId="0" applyNumberFormat="1" applyFont="1" applyFill="1" applyBorder="1" applyAlignment="1" applyProtection="1">
      <alignment horizontal="center" vertical="center"/>
      <protection hidden="1"/>
    </xf>
    <xf numFmtId="0" fontId="9" fillId="3" borderId="0" xfId="0" applyFont="1" applyFill="1" applyAlignment="1" applyProtection="1">
      <alignment horizontal="center" wrapText="1"/>
      <protection hidden="1"/>
    </xf>
    <xf numFmtId="0" fontId="26" fillId="3" borderId="0" xfId="0" applyFont="1" applyFill="1" applyAlignment="1" applyProtection="1">
      <alignment horizontal="center" vertical="center" wrapText="1"/>
      <protection hidden="1"/>
    </xf>
    <xf numFmtId="0" fontId="0" fillId="3" borderId="0" xfId="0" applyFill="1" applyAlignment="1" applyProtection="1">
      <alignment horizontal="left" vertical="center"/>
      <protection locked="0" hidden="1"/>
    </xf>
    <xf numFmtId="0" fontId="17" fillId="0" borderId="0" xfId="0" applyFont="1" applyAlignment="1">
      <alignment horizontal="left" vertical="center"/>
    </xf>
    <xf numFmtId="0" fontId="30" fillId="3" borderId="6" xfId="0" applyFont="1" applyFill="1" applyBorder="1" applyAlignment="1" applyProtection="1">
      <alignment horizontal="left" vertical="center"/>
      <protection locked="0" hidden="1"/>
    </xf>
    <xf numFmtId="0" fontId="6" fillId="3" borderId="24" xfId="0" applyFont="1" applyFill="1" applyBorder="1" applyAlignment="1" applyProtection="1">
      <alignment horizontal="center" vertical="center"/>
      <protection hidden="1"/>
    </xf>
    <xf numFmtId="0" fontId="6" fillId="3" borderId="25" xfId="0" applyFont="1" applyFill="1" applyBorder="1" applyAlignment="1" applyProtection="1">
      <alignment horizontal="center" vertical="center"/>
      <protection hidden="1"/>
    </xf>
  </cellXfs>
  <cellStyles count="2">
    <cellStyle name="Monétaire" xfId="1" builtinId="4"/>
    <cellStyle name="Normal" xfId="0" builtinId="0"/>
  </cellStyles>
  <dxfs count="285">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92D050"/>
  </sheetPr>
  <dimension ref="A1:T137"/>
  <sheetViews>
    <sheetView showGridLines="0" showZeros="0" zoomScale="80" zoomScaleNormal="80" workbookViewId="0">
      <selection activeCell="O4" sqref="O4"/>
    </sheetView>
  </sheetViews>
  <sheetFormatPr baseColWidth="10" defaultRowHeight="15" x14ac:dyDescent="0.25"/>
  <cols>
    <col min="1" max="1" width="1.140625" customWidth="1"/>
    <col min="3" max="3" width="7.85546875" customWidth="1"/>
    <col min="4" max="4" width="7.710937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7.7109375" customWidth="1"/>
    <col min="13" max="13" width="7.85546875" customWidth="1"/>
    <col min="14" max="14" width="7.7109375" customWidth="1"/>
    <col min="15" max="15" width="7.85546875" customWidth="1"/>
    <col min="16" max="16" width="7.7109375" customWidth="1"/>
    <col min="17" max="17" width="1.28515625" customWidth="1"/>
    <col min="18" max="18" width="3.7109375" customWidth="1"/>
    <col min="19" max="19" width="6.7109375" customWidth="1"/>
  </cols>
  <sheetData>
    <row r="1" spans="1:20" x14ac:dyDescent="0.25">
      <c r="A1" s="2"/>
      <c r="B1" s="2"/>
      <c r="C1" s="2"/>
      <c r="D1" s="2"/>
      <c r="E1" s="2"/>
      <c r="F1" s="2"/>
      <c r="G1" s="2"/>
      <c r="H1" s="2"/>
      <c r="I1" s="2"/>
      <c r="J1" s="2"/>
      <c r="K1" s="2"/>
      <c r="L1" s="2"/>
      <c r="M1" s="2"/>
      <c r="N1" s="2"/>
      <c r="O1" s="2"/>
      <c r="P1" s="2"/>
      <c r="Q1" s="2"/>
      <c r="R1" s="54"/>
      <c r="S1" s="54"/>
      <c r="T1" s="54"/>
    </row>
    <row r="2" spans="1:20" ht="15.75" x14ac:dyDescent="0.25">
      <c r="A2" s="2"/>
      <c r="B2" s="2"/>
      <c r="C2" s="204" t="s">
        <v>26</v>
      </c>
      <c r="D2" s="204"/>
      <c r="E2" s="204"/>
      <c r="F2" s="204"/>
      <c r="G2" s="204"/>
      <c r="H2" s="204"/>
      <c r="I2" s="204"/>
      <c r="J2" s="204"/>
      <c r="K2" s="2"/>
      <c r="L2" s="2"/>
      <c r="M2" s="2"/>
      <c r="N2" s="2"/>
      <c r="O2" s="3"/>
      <c r="P2" s="2"/>
      <c r="Q2" s="2"/>
      <c r="R2" s="54"/>
      <c r="S2" s="54"/>
      <c r="T2" s="54"/>
    </row>
    <row r="3" spans="1:20" ht="15.75" thickBot="1" x14ac:dyDescent="0.3">
      <c r="A3" s="2"/>
      <c r="B3" s="2"/>
      <c r="C3" s="2" t="s">
        <v>46</v>
      </c>
      <c r="D3" s="2"/>
      <c r="E3" s="2"/>
      <c r="F3" s="2"/>
      <c r="G3" s="2"/>
      <c r="H3" s="2"/>
      <c r="I3" s="4"/>
      <c r="J3" s="2"/>
      <c r="K3" s="2"/>
      <c r="L3" s="2"/>
      <c r="M3" s="2"/>
      <c r="N3" s="2"/>
      <c r="O3" s="5"/>
      <c r="P3" s="3"/>
      <c r="Q3" s="2"/>
      <c r="R3" s="54"/>
      <c r="S3" s="54"/>
      <c r="T3" s="54"/>
    </row>
    <row r="4" spans="1:20" ht="15.75" thickBot="1" x14ac:dyDescent="0.3">
      <c r="A4" s="2"/>
      <c r="B4" s="2"/>
      <c r="C4" s="2" t="s">
        <v>47</v>
      </c>
      <c r="D4" s="205"/>
      <c r="E4" s="205"/>
      <c r="F4" s="2"/>
      <c r="G4" s="2"/>
      <c r="H4" s="2"/>
      <c r="I4" s="4" t="s">
        <v>32</v>
      </c>
      <c r="J4" s="2"/>
      <c r="K4" s="2"/>
      <c r="L4" s="2"/>
      <c r="M4" s="2"/>
      <c r="N4" s="2"/>
      <c r="O4" s="97"/>
      <c r="P4" s="2"/>
      <c r="Q4" s="2"/>
      <c r="R4" s="54"/>
      <c r="S4" s="54"/>
      <c r="T4" s="54"/>
    </row>
    <row r="5" spans="1:20" x14ac:dyDescent="0.25">
      <c r="A5" s="2"/>
      <c r="B5" s="2"/>
      <c r="C5" s="6" t="s">
        <v>48</v>
      </c>
      <c r="D5" s="206"/>
      <c r="E5" s="206"/>
      <c r="F5" s="6"/>
      <c r="G5" s="2"/>
      <c r="H5" s="2"/>
      <c r="I5" s="7" t="s">
        <v>40</v>
      </c>
      <c r="J5" s="2"/>
      <c r="K5" s="2"/>
      <c r="L5" s="2"/>
      <c r="M5" s="2"/>
      <c r="N5" s="2"/>
      <c r="O5" s="2"/>
      <c r="P5" s="2"/>
      <c r="Q5" s="2"/>
      <c r="R5" s="54"/>
      <c r="S5" s="54"/>
      <c r="T5" s="54"/>
    </row>
    <row r="6" spans="1:20" ht="15.75" thickBot="1" x14ac:dyDescent="0.3">
      <c r="A6" s="2"/>
      <c r="B6" s="2"/>
      <c r="C6" s="2"/>
      <c r="D6" s="2"/>
      <c r="E6" s="2"/>
      <c r="F6" s="2"/>
      <c r="G6" s="2"/>
      <c r="H6" s="2"/>
      <c r="I6" s="2"/>
      <c r="J6" s="2"/>
      <c r="K6" s="2"/>
      <c r="L6" s="2"/>
      <c r="M6" s="2"/>
      <c r="N6" s="2"/>
      <c r="O6" s="2"/>
      <c r="P6" s="2"/>
      <c r="Q6" s="2"/>
      <c r="R6" s="54"/>
      <c r="S6" s="54"/>
      <c r="T6" s="54"/>
    </row>
    <row r="7" spans="1:20" ht="15.75" customHeight="1" x14ac:dyDescent="0.25">
      <c r="A7" s="2"/>
      <c r="B7" s="8"/>
      <c r="C7" s="202" t="s">
        <v>0</v>
      </c>
      <c r="D7" s="199"/>
      <c r="E7" s="202" t="s">
        <v>1</v>
      </c>
      <c r="F7" s="199"/>
      <c r="G7" s="198" t="s">
        <v>2</v>
      </c>
      <c r="H7" s="199"/>
      <c r="I7" s="202" t="s">
        <v>3</v>
      </c>
      <c r="J7" s="199"/>
      <c r="K7" s="198" t="s">
        <v>4</v>
      </c>
      <c r="L7" s="199"/>
      <c r="M7" s="202" t="s">
        <v>5</v>
      </c>
      <c r="N7" s="199"/>
      <c r="O7" s="202" t="s">
        <v>6</v>
      </c>
      <c r="P7" s="199"/>
      <c r="Q7" s="2"/>
      <c r="R7" s="54"/>
      <c r="S7" s="54"/>
      <c r="T7" s="54"/>
    </row>
    <row r="8" spans="1:20" ht="15.75" thickBot="1" x14ac:dyDescent="0.3">
      <c r="A8" s="2"/>
      <c r="B8" s="9"/>
      <c r="C8" s="203"/>
      <c r="D8" s="201"/>
      <c r="E8" s="203"/>
      <c r="F8" s="201"/>
      <c r="G8" s="200"/>
      <c r="H8" s="201"/>
      <c r="I8" s="203"/>
      <c r="J8" s="201"/>
      <c r="K8" s="200"/>
      <c r="L8" s="201"/>
      <c r="M8" s="203"/>
      <c r="N8" s="201"/>
      <c r="O8" s="203"/>
      <c r="P8" s="201"/>
      <c r="Q8" s="2"/>
      <c r="R8" s="54"/>
      <c r="S8" s="54"/>
      <c r="T8" s="54"/>
    </row>
    <row r="9" spans="1:20" ht="15" customHeight="1" x14ac:dyDescent="0.25">
      <c r="A9" s="2"/>
      <c r="B9" s="13" t="s">
        <v>10</v>
      </c>
      <c r="C9" s="14"/>
      <c r="D9" s="106"/>
      <c r="E9" s="14"/>
      <c r="F9" s="106"/>
      <c r="G9" s="14"/>
      <c r="H9" s="106"/>
      <c r="I9" s="14"/>
      <c r="J9" s="106"/>
      <c r="K9" s="14"/>
      <c r="L9" s="106"/>
      <c r="M9" s="14">
        <v>1</v>
      </c>
      <c r="N9" s="106"/>
      <c r="O9" s="15">
        <v>2</v>
      </c>
      <c r="P9" s="106"/>
      <c r="Q9" s="2"/>
      <c r="R9" s="54"/>
      <c r="S9" s="54"/>
      <c r="T9" s="54"/>
    </row>
    <row r="10" spans="1:20" ht="15.75" customHeight="1" thickBot="1" x14ac:dyDescent="0.3">
      <c r="A10" s="2"/>
      <c r="B10" s="16" t="s">
        <v>11</v>
      </c>
      <c r="C10" s="64"/>
      <c r="D10" s="107"/>
      <c r="E10" s="64"/>
      <c r="F10" s="107"/>
      <c r="G10" s="64"/>
      <c r="H10" s="107">
        <v>0</v>
      </c>
      <c r="I10" s="64"/>
      <c r="J10" s="107"/>
      <c r="K10" s="64"/>
      <c r="L10" s="107"/>
      <c r="M10" s="64"/>
      <c r="N10" s="107"/>
      <c r="O10" s="64"/>
      <c r="P10" s="107"/>
      <c r="Q10" s="2"/>
      <c r="R10" s="54"/>
      <c r="S10" s="54"/>
      <c r="T10" s="54"/>
    </row>
    <row r="11" spans="1:20" ht="16.5" thickBot="1" x14ac:dyDescent="0.3">
      <c r="A11" s="2"/>
      <c r="B11" s="17" t="s">
        <v>12</v>
      </c>
      <c r="C11" s="97"/>
      <c r="D11" s="18">
        <f>IF(D10-D9-C11&lt;0,24-D9+D10-C11,IF(OR(D10-D9-C11,24-D10+D9-C11)=24,24-24,D10-D9-C11))</f>
        <v>0</v>
      </c>
      <c r="E11" s="97"/>
      <c r="F11" s="18">
        <f>IF(F10-F9-E11&lt;0,24-F9+F10-E11,IF(OR(F10-F9-E11,24-F10+F9-E11)=24,24-24,F10-F9-E11))</f>
        <v>0</v>
      </c>
      <c r="G11" s="97"/>
      <c r="H11" s="18">
        <f>IF(H10-H9-G11&lt;0,24-H9+H10-G11,IF(OR(H10-H9-G11,24-H10+H9-G11)=24,24-24,H10-H9-G11))</f>
        <v>0</v>
      </c>
      <c r="I11" s="109"/>
      <c r="J11" s="18">
        <f>IF(J10-J9-I11&lt;0,24-J9+J10-I11,IF(OR(J10-J9-I11,24-J10+J9-I11)=24,24-24,J10-J9-I11))</f>
        <v>0</v>
      </c>
      <c r="K11" s="109"/>
      <c r="L11" s="18">
        <f>IF(L10-L9-K11&lt;0,24-L9+L10-K11,IF(OR(L10-L9-K11,24-L10+L9-K11)=24,24-24,L10-L9-K11))</f>
        <v>0</v>
      </c>
      <c r="M11" s="109"/>
      <c r="N11" s="18">
        <f>IF(N10-N9-M11&lt;0,24-N9+N10-M11,IF(OR(N10-N9-M11,24-N10+N9-M11)=24,24-24,N10-N9-M11))</f>
        <v>0</v>
      </c>
      <c r="O11" s="109"/>
      <c r="P11" s="18">
        <f>IF(P10-P9-O11&lt;0,24-P9+P10-O11,IF(OR(P10-P9-O11,24-P10+P9-O11)=24,24-24,P10-P9-O11))</f>
        <v>0</v>
      </c>
      <c r="Q11" s="2"/>
      <c r="R11" s="54"/>
      <c r="S11" s="54"/>
      <c r="T11" s="54"/>
    </row>
    <row r="12" spans="1:20" ht="15" customHeight="1" x14ac:dyDescent="0.25">
      <c r="A12" s="2"/>
      <c r="B12" s="13" t="s">
        <v>10</v>
      </c>
      <c r="C12" s="14">
        <v>3</v>
      </c>
      <c r="D12" s="106"/>
      <c r="E12" s="14">
        <v>4</v>
      </c>
      <c r="F12" s="106"/>
      <c r="G12" s="14">
        <v>5</v>
      </c>
      <c r="H12" s="106"/>
      <c r="I12" s="14">
        <v>6</v>
      </c>
      <c r="J12" s="106"/>
      <c r="K12" s="14">
        <v>7</v>
      </c>
      <c r="L12" s="106">
        <v>8</v>
      </c>
      <c r="M12" s="14">
        <v>8</v>
      </c>
      <c r="N12" s="106">
        <v>6</v>
      </c>
      <c r="O12" s="15">
        <v>9</v>
      </c>
      <c r="P12" s="106"/>
      <c r="Q12" s="2"/>
      <c r="R12" s="54"/>
      <c r="S12" s="54"/>
      <c r="T12" s="54"/>
    </row>
    <row r="13" spans="1:20" ht="15" customHeight="1" thickBot="1" x14ac:dyDescent="0.3">
      <c r="A13" s="2"/>
      <c r="B13" s="16" t="s">
        <v>11</v>
      </c>
      <c r="C13" s="64" t="s">
        <v>29</v>
      </c>
      <c r="D13" s="107"/>
      <c r="E13" s="64" t="s">
        <v>49</v>
      </c>
      <c r="F13" s="107"/>
      <c r="G13" s="64" t="s">
        <v>27</v>
      </c>
      <c r="H13" s="107"/>
      <c r="I13" s="64" t="s">
        <v>37</v>
      </c>
      <c r="J13" s="107"/>
      <c r="K13" s="64"/>
      <c r="L13" s="107">
        <v>18.5</v>
      </c>
      <c r="M13" s="64"/>
      <c r="N13" s="107">
        <v>18.75</v>
      </c>
      <c r="O13" s="64" t="s">
        <v>37</v>
      </c>
      <c r="P13" s="107"/>
      <c r="Q13" s="2"/>
      <c r="R13" s="54"/>
      <c r="S13" s="54"/>
      <c r="T13" s="54"/>
    </row>
    <row r="14" spans="1:20" ht="15.75" customHeight="1" thickBot="1" x14ac:dyDescent="0.3">
      <c r="A14" s="2"/>
      <c r="B14" s="17" t="s">
        <v>12</v>
      </c>
      <c r="C14" s="97"/>
      <c r="D14" s="18">
        <f>IF(D13-D12-C14&lt;0,24-D12+D13-C14,IF(OR(D13-D12-C14,24-D13+D12-C14)=24,24-24,D13-D12-C14))</f>
        <v>0</v>
      </c>
      <c r="E14" s="97"/>
      <c r="F14" s="18">
        <f>IF(F13-F12-E14&lt;0,24-F12+F13-E14,IF(OR(F13-F12-E14,24-F13+F12-E14)=24,24-24,F13-F12-E14))</f>
        <v>0</v>
      </c>
      <c r="G14" s="97"/>
      <c r="H14" s="18">
        <f>IF(H13-H12-G14&lt;0,24-H12+H13-G14,IF(OR(H13-H12-G14,24-H13+H12-G14)=24,24-24,H13-H12-G14))</f>
        <v>0</v>
      </c>
      <c r="I14" s="97"/>
      <c r="J14" s="18">
        <f>IF(J13-J12-I14&lt;0,24-J12+J13-I14,IF(OR(J13-J12-I14,24-J13+J12-I14)=24,24-24,J13-J12-I14))</f>
        <v>0</v>
      </c>
      <c r="K14" s="97"/>
      <c r="L14" s="18">
        <f>IF(L13-L12-K14&lt;0,24-L12+L13-K14,IF(OR(L13-L12-K14,24-L13+L12-K14)=24,24-24,L13-L12-K14))</f>
        <v>10.5</v>
      </c>
      <c r="M14" s="97"/>
      <c r="N14" s="18">
        <f>IF(N13-N12-M14&lt;0,24-N12+N13-M14,IF(OR(N13-N12-M14,24-N13+N12-M14)=24,24-24,N13-N12-M14))</f>
        <v>12.75</v>
      </c>
      <c r="O14" s="97"/>
      <c r="P14" s="18">
        <f>IF(P13-P12-O14&lt;0,24-P12+P13-O14,IF(OR(P13-P12-O14,24-P13+P12-O14)=24,24-24,P13-P12-O14))</f>
        <v>0</v>
      </c>
      <c r="Q14" s="2"/>
      <c r="R14" s="54"/>
      <c r="S14" s="54"/>
      <c r="T14" s="54"/>
    </row>
    <row r="15" spans="1:20" ht="15" customHeight="1" x14ac:dyDescent="0.25">
      <c r="A15" s="2"/>
      <c r="B15" s="13" t="s">
        <v>10</v>
      </c>
      <c r="C15" s="14">
        <v>10</v>
      </c>
      <c r="D15" s="106">
        <v>6</v>
      </c>
      <c r="E15" s="14">
        <v>11</v>
      </c>
      <c r="F15" s="106">
        <v>9</v>
      </c>
      <c r="G15" s="14">
        <v>12</v>
      </c>
      <c r="H15" s="106">
        <v>10</v>
      </c>
      <c r="I15" s="14">
        <v>13</v>
      </c>
      <c r="J15" s="106">
        <v>6</v>
      </c>
      <c r="K15" s="14">
        <v>14</v>
      </c>
      <c r="L15" s="106">
        <v>9</v>
      </c>
      <c r="M15" s="14">
        <v>15</v>
      </c>
      <c r="N15" s="106">
        <v>0</v>
      </c>
      <c r="O15" s="15">
        <v>16</v>
      </c>
      <c r="P15" s="106"/>
      <c r="Q15" s="2"/>
      <c r="R15" s="54"/>
      <c r="S15" s="54"/>
      <c r="T15" s="54"/>
    </row>
    <row r="16" spans="1:20" ht="15" customHeight="1" thickBot="1" x14ac:dyDescent="0.3">
      <c r="A16" s="2"/>
      <c r="B16" s="16" t="s">
        <v>11</v>
      </c>
      <c r="C16" s="64"/>
      <c r="D16" s="107">
        <v>19</v>
      </c>
      <c r="E16" s="64"/>
      <c r="F16" s="107">
        <v>19.25</v>
      </c>
      <c r="G16" s="64"/>
      <c r="H16" s="107">
        <v>19.5</v>
      </c>
      <c r="I16" s="64"/>
      <c r="J16" s="107">
        <v>18.5</v>
      </c>
      <c r="K16" s="64"/>
      <c r="L16" s="107">
        <v>19.25</v>
      </c>
      <c r="M16" s="64" t="s">
        <v>37</v>
      </c>
      <c r="N16" s="107">
        <v>0</v>
      </c>
      <c r="O16" s="64" t="s">
        <v>37</v>
      </c>
      <c r="P16" s="107"/>
      <c r="Q16" s="2"/>
      <c r="R16" s="54"/>
      <c r="S16" s="54"/>
      <c r="T16" s="54"/>
    </row>
    <row r="17" spans="1:20" ht="16.5" thickBot="1" x14ac:dyDescent="0.3">
      <c r="A17" s="2"/>
      <c r="B17" s="17" t="s">
        <v>12</v>
      </c>
      <c r="C17" s="97"/>
      <c r="D17" s="18">
        <f>IF(D16-D15-C17&lt;0,24-D15+D16-C17,IF(OR(D16-D15-C17,24-D16+D15-C17)=24,24-24,D16-D15-C17))</f>
        <v>13</v>
      </c>
      <c r="E17" s="97"/>
      <c r="F17" s="18">
        <f>IF(F16-F15-E17&lt;0,24-F15+F16-E17,IF(OR(F16-F15-E17,24-F16+F15-E17)=24,24-24,F16-F15-E17))</f>
        <v>10.25</v>
      </c>
      <c r="G17" s="97"/>
      <c r="H17" s="18">
        <f>IF(H16-H15-G17&lt;0,24-H15+H16-G17,IF(OR(H16-H15-G17,24-H16+H15-G17)=24,24-24,H16-H15-G17))</f>
        <v>9.5</v>
      </c>
      <c r="I17" s="97"/>
      <c r="J17" s="18">
        <f>IF(J16-J15-I17&lt;0,24-J15+J16-I17,IF(OR(J16-J15-I17,24-J16+J15-I17)=24,24-24,J16-J15-I17))</f>
        <v>12.5</v>
      </c>
      <c r="K17" s="97"/>
      <c r="L17" s="18">
        <f>IF(L16-L15-K17&lt;0,24-L15+L16-K17,IF(OR(L16-L15-K17,24-L16+L15-K17)=24,24-24,L16-L15-K17))</f>
        <v>10.25</v>
      </c>
      <c r="M17" s="97">
        <v>0</v>
      </c>
      <c r="N17" s="18">
        <f>IF(N16-N15-M17&lt;0,24-N15+N16-M17,IF(OR(N16-N15-M17,24-N16+N15-M17)=24,24-24,N16-N15-M17))</f>
        <v>0</v>
      </c>
      <c r="O17" s="97"/>
      <c r="P17" s="18">
        <f>IF(P16-P15-O17&lt;0,24-P15+P16-O17,IF(OR(P16-P15-O17,24-P16+P15-O17)=24,24-24,P16-P15-O17))</f>
        <v>0</v>
      </c>
      <c r="Q17" s="54"/>
      <c r="R17" s="54"/>
      <c r="S17" s="54"/>
      <c r="T17" s="54"/>
    </row>
    <row r="18" spans="1:20" ht="16.5" thickBot="1" x14ac:dyDescent="0.3">
      <c r="A18" s="2"/>
      <c r="B18" s="3"/>
      <c r="C18" s="34"/>
      <c r="D18" s="35"/>
      <c r="E18" s="34"/>
      <c r="F18" s="35"/>
      <c r="G18" s="34"/>
      <c r="H18" s="35"/>
      <c r="I18" s="34"/>
      <c r="J18" s="35"/>
      <c r="K18" s="34"/>
      <c r="L18" s="35"/>
      <c r="M18" s="34"/>
      <c r="N18" s="35"/>
      <c r="O18" s="34"/>
      <c r="P18" s="35"/>
      <c r="Q18" s="54"/>
      <c r="R18" s="54"/>
      <c r="S18" s="54"/>
      <c r="T18" s="54"/>
    </row>
    <row r="19" spans="1:20" ht="15.75" x14ac:dyDescent="0.25">
      <c r="A19" s="2"/>
      <c r="B19" s="38" t="s">
        <v>36</v>
      </c>
      <c r="C19" s="110"/>
      <c r="D19" s="111"/>
      <c r="E19" s="110"/>
      <c r="F19" s="111"/>
      <c r="G19" s="110"/>
      <c r="H19" s="111"/>
      <c r="I19" s="110"/>
      <c r="J19" s="111"/>
      <c r="K19" s="110"/>
      <c r="L19" s="111"/>
      <c r="M19" s="110"/>
      <c r="N19" s="111"/>
      <c r="O19" s="110"/>
      <c r="P19" s="112"/>
      <c r="Q19" s="54"/>
      <c r="R19" s="54"/>
      <c r="S19" s="54"/>
      <c r="T19" s="54"/>
    </row>
    <row r="20" spans="1:20" ht="15.75" x14ac:dyDescent="0.25">
      <c r="A20" s="2"/>
      <c r="B20" s="113" t="s">
        <v>50</v>
      </c>
      <c r="C20" s="34"/>
      <c r="D20" s="35"/>
      <c r="E20" s="34"/>
      <c r="F20" s="35"/>
      <c r="G20" s="34"/>
      <c r="H20" s="35"/>
      <c r="I20" s="34"/>
      <c r="J20" s="35"/>
      <c r="K20" s="34"/>
      <c r="L20" s="35"/>
      <c r="M20" s="34"/>
      <c r="N20" s="35"/>
      <c r="O20" s="34"/>
      <c r="P20" s="95"/>
      <c r="Q20" s="54"/>
      <c r="R20" s="54"/>
      <c r="S20" s="54"/>
      <c r="T20" s="54"/>
    </row>
    <row r="21" spans="1:20" ht="15.75" x14ac:dyDescent="0.25">
      <c r="A21" s="2"/>
      <c r="B21" s="113" t="s">
        <v>51</v>
      </c>
      <c r="C21" s="34"/>
      <c r="D21" s="35"/>
      <c r="E21" s="34"/>
      <c r="F21" s="35"/>
      <c r="G21" s="34"/>
      <c r="H21" s="35"/>
      <c r="I21" s="34"/>
      <c r="J21" s="35"/>
      <c r="K21" s="34"/>
      <c r="L21" s="35"/>
      <c r="M21" s="34"/>
      <c r="N21" s="35"/>
      <c r="O21" s="34"/>
      <c r="P21" s="95"/>
      <c r="Q21" s="54"/>
      <c r="R21" s="54"/>
      <c r="S21" s="54"/>
      <c r="T21" s="54"/>
    </row>
    <row r="22" spans="1:20" ht="15.75" x14ac:dyDescent="0.25">
      <c r="A22" s="2"/>
      <c r="B22" s="113" t="s">
        <v>52</v>
      </c>
      <c r="C22" s="34"/>
      <c r="D22" s="35"/>
      <c r="E22" s="34"/>
      <c r="F22" s="35"/>
      <c r="G22" s="34"/>
      <c r="H22" s="35"/>
      <c r="I22" s="34"/>
      <c r="J22" s="35"/>
      <c r="K22" s="34"/>
      <c r="L22" s="35"/>
      <c r="M22" s="34"/>
      <c r="N22" s="35"/>
      <c r="O22" s="34"/>
      <c r="P22" s="95"/>
      <c r="Q22" s="54"/>
      <c r="R22" s="54"/>
      <c r="S22" s="54"/>
      <c r="T22" s="54"/>
    </row>
    <row r="23" spans="1:20" ht="16.5" thickBot="1" x14ac:dyDescent="0.3">
      <c r="A23" s="2"/>
      <c r="B23" s="114"/>
      <c r="C23" s="5"/>
      <c r="D23" s="115"/>
      <c r="E23" s="5"/>
      <c r="F23" s="115"/>
      <c r="G23" s="5"/>
      <c r="H23" s="115"/>
      <c r="I23" s="5"/>
      <c r="J23" s="115"/>
      <c r="K23" s="5"/>
      <c r="L23" s="115"/>
      <c r="M23" s="5"/>
      <c r="N23" s="115"/>
      <c r="O23" s="5"/>
      <c r="P23" s="116"/>
      <c r="Q23" s="54"/>
      <c r="R23" s="54"/>
      <c r="S23" s="54"/>
      <c r="T23" s="54"/>
    </row>
    <row r="24" spans="1:20" x14ac:dyDescent="0.25">
      <c r="A24" s="2"/>
      <c r="B24" s="3"/>
      <c r="C24" s="34"/>
      <c r="D24" s="34"/>
      <c r="E24" s="34"/>
      <c r="F24" s="34"/>
      <c r="G24" s="34"/>
      <c r="H24" s="34"/>
      <c r="I24" s="34"/>
      <c r="J24" s="34"/>
      <c r="K24" s="34"/>
      <c r="L24" s="34"/>
      <c r="M24" s="34"/>
      <c r="N24" s="34"/>
      <c r="O24" s="34"/>
      <c r="P24" s="34"/>
      <c r="Q24" s="54"/>
      <c r="R24" s="54"/>
      <c r="S24" s="54"/>
      <c r="T24" s="54"/>
    </row>
    <row r="25" spans="1:20" x14ac:dyDescent="0.25">
      <c r="A25" s="2"/>
      <c r="B25" s="2"/>
      <c r="C25" s="2"/>
      <c r="D25" s="2"/>
      <c r="E25" s="2"/>
      <c r="F25" s="2"/>
      <c r="G25" s="2"/>
      <c r="H25" s="2"/>
      <c r="I25" s="2"/>
      <c r="J25" s="2"/>
      <c r="K25" s="2"/>
      <c r="L25" s="2"/>
      <c r="M25" s="2"/>
      <c r="N25" s="2"/>
      <c r="O25" s="2"/>
      <c r="P25" s="2"/>
      <c r="Q25" s="2"/>
      <c r="R25" s="54"/>
      <c r="S25" s="54"/>
      <c r="T25" s="54"/>
    </row>
    <row r="26" spans="1:20" x14ac:dyDescent="0.25">
      <c r="A26" s="2"/>
      <c r="B26" s="2"/>
      <c r="C26" s="2"/>
      <c r="D26" s="2"/>
      <c r="E26" s="2"/>
      <c r="F26" s="2"/>
      <c r="G26" s="2"/>
      <c r="H26" s="2"/>
      <c r="I26" s="2"/>
      <c r="J26" s="2"/>
      <c r="K26" s="2"/>
      <c r="L26" s="2"/>
      <c r="M26" s="2"/>
      <c r="N26" s="2"/>
      <c r="O26" s="2"/>
      <c r="P26" s="2"/>
      <c r="Q26" s="2"/>
      <c r="R26" s="54"/>
      <c r="S26" s="54"/>
      <c r="T26" s="54"/>
    </row>
    <row r="27" spans="1:20" x14ac:dyDescent="0.25">
      <c r="A27" s="2"/>
      <c r="B27" s="2"/>
      <c r="C27" s="2"/>
      <c r="D27" s="2"/>
      <c r="E27" s="2"/>
      <c r="F27" s="2"/>
      <c r="G27" s="2"/>
      <c r="H27" s="2"/>
      <c r="I27" s="2"/>
      <c r="J27" s="2"/>
      <c r="K27" s="2"/>
      <c r="L27" s="2"/>
      <c r="M27" s="2"/>
      <c r="N27" s="2"/>
      <c r="O27" s="2"/>
      <c r="P27" s="2"/>
      <c r="Q27" s="2"/>
      <c r="R27" s="54"/>
      <c r="S27" s="54"/>
      <c r="T27" s="54"/>
    </row>
    <row r="28" spans="1:20" x14ac:dyDescent="0.25">
      <c r="A28" s="2"/>
      <c r="B28" s="2"/>
      <c r="C28" s="2"/>
      <c r="D28" s="2"/>
      <c r="E28" s="2"/>
      <c r="F28" s="2"/>
      <c r="G28" s="2"/>
      <c r="H28" s="2"/>
      <c r="I28" s="2"/>
      <c r="J28" s="2"/>
      <c r="K28" s="2"/>
      <c r="L28" s="2"/>
      <c r="M28" s="2"/>
      <c r="N28" s="2"/>
      <c r="O28" s="2"/>
      <c r="P28" s="2"/>
      <c r="Q28" s="2"/>
      <c r="R28" s="54"/>
      <c r="S28" s="54"/>
      <c r="T28" s="54"/>
    </row>
    <row r="29" spans="1:20" ht="15" customHeight="1" x14ac:dyDescent="0.25">
      <c r="A29" s="2"/>
      <c r="B29" s="2"/>
      <c r="C29" s="2"/>
      <c r="D29" s="2"/>
      <c r="E29" s="2"/>
      <c r="F29" s="2"/>
      <c r="G29" s="2"/>
      <c r="H29" s="2"/>
      <c r="I29" s="2"/>
      <c r="J29" s="2"/>
      <c r="K29" s="2"/>
      <c r="L29" s="2"/>
      <c r="M29" s="2"/>
      <c r="N29" s="2"/>
      <c r="O29" s="2"/>
      <c r="P29" s="2"/>
      <c r="Q29" s="2"/>
      <c r="R29" s="54"/>
      <c r="S29" s="54"/>
      <c r="T29" s="54"/>
    </row>
    <row r="30" spans="1:20" ht="15.75" customHeight="1" x14ac:dyDescent="0.25">
      <c r="A30" s="1"/>
      <c r="B30" s="1"/>
      <c r="C30" s="1"/>
      <c r="D30" s="1"/>
      <c r="E30" s="1"/>
      <c r="F30" s="1"/>
      <c r="G30" s="1"/>
      <c r="H30" s="1"/>
      <c r="I30" s="1"/>
      <c r="J30" s="1"/>
      <c r="K30" s="1"/>
      <c r="L30" s="1"/>
      <c r="M30" s="1"/>
      <c r="N30" s="1"/>
      <c r="O30" s="1"/>
      <c r="P30" s="1"/>
      <c r="Q30" s="1"/>
    </row>
    <row r="31" spans="1:20" x14ac:dyDescent="0.25">
      <c r="A31" s="1"/>
    </row>
    <row r="32" spans="1:20" ht="15" customHeight="1" x14ac:dyDescent="0.25">
      <c r="A32" s="1"/>
    </row>
    <row r="33" spans="1:1" ht="15.75" customHeight="1" x14ac:dyDescent="0.25">
      <c r="A33" s="1"/>
    </row>
    <row r="34" spans="1:1" x14ac:dyDescent="0.25">
      <c r="A34" s="1"/>
    </row>
    <row r="35" spans="1:1" ht="15" customHeight="1" x14ac:dyDescent="0.25">
      <c r="A35" s="1"/>
    </row>
    <row r="36" spans="1:1" ht="15.75" customHeight="1" x14ac:dyDescent="0.25">
      <c r="A36" s="1"/>
    </row>
    <row r="37" spans="1:1" x14ac:dyDescent="0.25">
      <c r="A37" s="1"/>
    </row>
    <row r="38" spans="1:1" ht="15" customHeight="1" x14ac:dyDescent="0.25">
      <c r="A38" s="1"/>
    </row>
    <row r="39" spans="1:1" ht="15.75" customHeight="1" x14ac:dyDescent="0.25">
      <c r="A39" s="1"/>
    </row>
    <row r="40" spans="1:1" x14ac:dyDescent="0.25">
      <c r="A40" s="1"/>
    </row>
    <row r="41" spans="1:1" ht="15" customHeight="1" x14ac:dyDescent="0.25">
      <c r="A41" s="1"/>
    </row>
    <row r="42" spans="1:1" ht="15.75" customHeight="1" x14ac:dyDescent="0.25">
      <c r="A42" s="1"/>
    </row>
    <row r="43" spans="1:1" x14ac:dyDescent="0.25">
      <c r="A43" s="1"/>
    </row>
    <row r="44" spans="1:1" ht="15" customHeight="1" x14ac:dyDescent="0.25">
      <c r="A44" s="1"/>
    </row>
    <row r="45" spans="1:1" ht="15.75" customHeight="1" x14ac:dyDescent="0.25">
      <c r="A45" s="1"/>
    </row>
    <row r="46" spans="1:1" x14ac:dyDescent="0.25">
      <c r="A46" s="1"/>
    </row>
    <row r="47" spans="1:1" x14ac:dyDescent="0.25">
      <c r="A47" s="1"/>
    </row>
    <row r="48" spans="1:1" x14ac:dyDescent="0.25">
      <c r="A48" s="1"/>
    </row>
    <row r="49" spans="1:1" x14ac:dyDescent="0.25">
      <c r="A49" s="1"/>
    </row>
    <row r="50" spans="1:1" x14ac:dyDescent="0.25">
      <c r="A50" s="1"/>
    </row>
    <row r="51" spans="1:1" x14ac:dyDescent="0.25">
      <c r="A51" s="1"/>
    </row>
    <row r="52" spans="1:1" x14ac:dyDescent="0.25">
      <c r="A52" s="1"/>
    </row>
    <row r="53" spans="1:1" x14ac:dyDescent="0.25">
      <c r="A53" s="1"/>
    </row>
    <row r="54" spans="1:1" x14ac:dyDescent="0.25">
      <c r="A54" s="1"/>
    </row>
    <row r="55" spans="1:1" x14ac:dyDescent="0.25">
      <c r="A55" s="1"/>
    </row>
    <row r="56" spans="1:1" x14ac:dyDescent="0.25">
      <c r="A56" s="1"/>
    </row>
    <row r="57" spans="1:1" x14ac:dyDescent="0.25">
      <c r="A57" s="1"/>
    </row>
    <row r="58" spans="1:1" x14ac:dyDescent="0.25">
      <c r="A58" s="1"/>
    </row>
    <row r="59" spans="1:1" x14ac:dyDescent="0.25">
      <c r="A59" s="1"/>
    </row>
    <row r="60" spans="1:1" x14ac:dyDescent="0.25">
      <c r="A60" s="1"/>
    </row>
    <row r="61" spans="1:1" x14ac:dyDescent="0.25">
      <c r="A61" s="1"/>
    </row>
    <row r="62" spans="1:1" x14ac:dyDescent="0.25">
      <c r="A62" s="1"/>
    </row>
    <row r="63" spans="1:1" x14ac:dyDescent="0.25">
      <c r="A63" s="1"/>
    </row>
    <row r="64" spans="1:1" x14ac:dyDescent="0.25">
      <c r="A64" s="1"/>
    </row>
    <row r="65" spans="1: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sheetData>
  <sheetProtection password="E017" sheet="1" objects="1" scenarios="1" formatCells="0" formatColumns="0" formatRows="0" deleteColumns="0" deleteRows="0" sort="0" autoFilter="0"/>
  <mergeCells count="10">
    <mergeCell ref="K7:L8"/>
    <mergeCell ref="M7:N8"/>
    <mergeCell ref="O7:P8"/>
    <mergeCell ref="C2:J2"/>
    <mergeCell ref="D4:E4"/>
    <mergeCell ref="D5:E5"/>
    <mergeCell ref="C7:D8"/>
    <mergeCell ref="E7:F8"/>
    <mergeCell ref="G7:H8"/>
    <mergeCell ref="I7:J8"/>
  </mergeCells>
  <conditionalFormatting sqref="O16 O13 O10 M10 M13 M16 K16 K12:K13 K10 I10 I13 G13 G16 I16 E16 E13 G10 E10 C10 C13 C16">
    <cfRule type="containsText" dxfId="284" priority="11" operator="containsText" text="CP">
      <formula>NOT(ISERROR(SEARCH("CP",C10)))</formula>
    </cfRule>
  </conditionalFormatting>
  <conditionalFormatting sqref="C10">
    <cfRule type="containsText" dxfId="283" priority="6" operator="containsText" text="MAL">
      <formula>NOT(ISERROR(SEARCH("MAL",C10)))</formula>
    </cfRule>
    <cfRule type="containsText" dxfId="282" priority="7" operator="containsText" text="MAL">
      <formula>NOT(ISERROR(SEARCH("MAL",C10)))</formula>
    </cfRule>
    <cfRule type="containsText" dxfId="281" priority="9" operator="containsText" text="ABS">
      <formula>NOT(ISERROR(SEARCH("ABS",C10)))</formula>
    </cfRule>
    <cfRule type="containsText" dxfId="280" priority="10" operator="containsText" text="CP">
      <formula>NOT(ISERROR(SEARCH("CP",C10)))</formula>
    </cfRule>
  </conditionalFormatting>
  <conditionalFormatting sqref="E10 G10 I10 K10 M10 O10 O13 M13 K13 I13 G13 E13 C13 C16 E16 G16 I16 K16 M16 O16">
    <cfRule type="containsText" dxfId="279" priority="8" operator="containsText" text="ABS">
      <formula>NOT(ISERROR(SEARCH("ABS",C10)))</formula>
    </cfRule>
  </conditionalFormatting>
  <conditionalFormatting sqref="G16 E16 C16 C13 E13 G13 G10 E10 C10 I10 I13 I16 K16 K13 K10">
    <cfRule type="containsText" dxfId="278" priority="5" operator="containsText" text="MAL">
      <formula>NOT(ISERROR(SEARCH("MAL",C10)))</formula>
    </cfRule>
  </conditionalFormatting>
  <conditionalFormatting sqref="C10 E10 G10 I10 K10 M10 O10 O13 M13 I13 G13 E13 C13 C16 E16 G16 I16 K16 M16 O16 K13">
    <cfRule type="containsText" dxfId="277" priority="4" operator="containsText" text="REP">
      <formula>NOT(ISERROR(SEARCH("REP",C10)))</formula>
    </cfRule>
  </conditionalFormatting>
  <conditionalFormatting sqref="C10 E10 G10 I10 K10 M10 O10 O13 M13 K13 I13 G13 E13 C13 C16 E16 G16 I16 K16 M16 O16">
    <cfRule type="containsText" dxfId="276" priority="2" operator="containsText" text="FER">
      <formula>NOT(ISERROR(SEARCH("FER",C10)))</formula>
    </cfRule>
    <cfRule type="containsText" dxfId="275" priority="3" operator="containsText" text="FER">
      <formula>NOT(ISERROR(SEARCH("FER",C10)))</formula>
    </cfRule>
  </conditionalFormatting>
  <pageMargins left="0.25" right="0.25"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C00000"/>
  </sheetPr>
  <dimension ref="A1:AB158"/>
  <sheetViews>
    <sheetView showZeros="0" topLeftCell="A10" zoomScale="80" zoomScaleNormal="80" workbookViewId="0">
      <selection activeCell="H50" sqref="H50"/>
    </sheetView>
  </sheetViews>
  <sheetFormatPr baseColWidth="10" defaultRowHeight="15" x14ac:dyDescent="0.25"/>
  <cols>
    <col min="1" max="1" width="1.140625" customWidth="1"/>
    <col min="3" max="3" width="7.85546875" customWidth="1"/>
    <col min="4" max="4" width="7.710937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7.7109375" customWidth="1"/>
    <col min="13" max="13" width="7.85546875" customWidth="1"/>
    <col min="14" max="14" width="7.7109375" customWidth="1"/>
    <col min="15" max="15" width="7.85546875" customWidth="1"/>
    <col min="16" max="16" width="7.7109375" customWidth="1"/>
    <col min="17" max="17" width="1.28515625" customWidth="1"/>
    <col min="18" max="27" width="7.28515625" customWidth="1"/>
    <col min="28" max="28" width="7.42578125" customWidth="1"/>
    <col min="29" max="29" width="3.7109375" customWidth="1"/>
    <col min="30" max="30" width="6.7109375" customWidth="1"/>
  </cols>
  <sheetData>
    <row r="1" spans="1:28" x14ac:dyDescent="0.25">
      <c r="A1" s="2"/>
      <c r="B1" s="2"/>
      <c r="C1" s="2"/>
      <c r="D1" s="2"/>
      <c r="E1" s="2"/>
      <c r="F1" s="2"/>
      <c r="G1" s="2"/>
      <c r="H1" s="2"/>
      <c r="I1" s="2"/>
      <c r="J1" s="2"/>
      <c r="K1" s="2"/>
      <c r="L1" s="2"/>
      <c r="M1" s="2"/>
      <c r="N1" s="2"/>
      <c r="O1" s="2"/>
      <c r="P1" s="2"/>
      <c r="Q1" s="2"/>
      <c r="R1" s="2"/>
      <c r="S1" s="2"/>
      <c r="T1" s="2"/>
      <c r="U1" s="2"/>
      <c r="V1" s="2"/>
      <c r="W1" s="2"/>
      <c r="X1" s="2"/>
      <c r="Y1" s="2"/>
      <c r="Z1" s="2"/>
      <c r="AA1" s="2"/>
      <c r="AB1" s="2"/>
    </row>
    <row r="2" spans="1:28" ht="15.75" x14ac:dyDescent="0.25">
      <c r="A2" s="2"/>
      <c r="B2" s="2"/>
      <c r="C2" s="204" t="s">
        <v>26</v>
      </c>
      <c r="D2" s="204"/>
      <c r="E2" s="204"/>
      <c r="F2" s="204"/>
      <c r="G2" s="204"/>
      <c r="H2" s="204"/>
      <c r="I2" s="204"/>
      <c r="J2" s="204"/>
      <c r="K2" s="2"/>
      <c r="L2" s="2"/>
      <c r="M2" s="2"/>
      <c r="N2" s="2"/>
      <c r="O2" s="3"/>
      <c r="P2" s="2"/>
      <c r="Q2" s="2"/>
      <c r="R2" s="2"/>
      <c r="S2" s="2"/>
      <c r="T2" s="2"/>
      <c r="U2" s="2"/>
      <c r="V2" s="2"/>
      <c r="W2" s="2"/>
      <c r="X2" s="2"/>
      <c r="Y2" s="2"/>
      <c r="Z2" s="2"/>
      <c r="AA2" s="2"/>
      <c r="AB2" s="2"/>
    </row>
    <row r="3" spans="1:28" ht="15.75" thickBot="1" x14ac:dyDescent="0.3">
      <c r="A3" s="2"/>
      <c r="B3" s="2"/>
      <c r="C3" s="2"/>
      <c r="D3" s="2"/>
      <c r="E3" s="2"/>
      <c r="F3" s="2"/>
      <c r="G3" s="2"/>
      <c r="H3" s="2"/>
      <c r="I3" s="4"/>
      <c r="J3" s="2"/>
      <c r="K3" s="2"/>
      <c r="L3" s="2"/>
      <c r="M3" s="2"/>
      <c r="N3" s="2"/>
      <c r="O3" s="5"/>
      <c r="P3" s="3"/>
      <c r="Q3" s="2"/>
      <c r="R3" s="2"/>
      <c r="S3" s="2"/>
      <c r="T3" s="2"/>
      <c r="U3" s="2"/>
      <c r="V3" s="2"/>
      <c r="W3" s="2"/>
      <c r="X3" s="2"/>
      <c r="Y3" s="2"/>
      <c r="Z3" s="2"/>
      <c r="AA3" s="2"/>
      <c r="AB3" s="2"/>
    </row>
    <row r="4" spans="1:28" ht="15.75" thickBot="1" x14ac:dyDescent="0.3">
      <c r="A4" s="2"/>
      <c r="B4" s="2"/>
      <c r="C4" s="2" t="s">
        <v>43</v>
      </c>
      <c r="D4" s="205"/>
      <c r="E4" s="205"/>
      <c r="F4" s="2"/>
      <c r="G4" s="2"/>
      <c r="H4" s="2"/>
      <c r="I4" s="4" t="s">
        <v>32</v>
      </c>
      <c r="J4" s="2"/>
      <c r="K4" s="2"/>
      <c r="L4" s="2"/>
      <c r="M4" s="2"/>
      <c r="N4" s="2"/>
      <c r="O4" s="59"/>
      <c r="P4" s="2"/>
      <c r="Q4" s="2"/>
      <c r="R4" s="2"/>
      <c r="S4" s="2"/>
      <c r="T4" s="2"/>
      <c r="U4" s="2"/>
      <c r="V4" s="2"/>
      <c r="W4" s="2"/>
      <c r="X4" s="2"/>
      <c r="Y4" s="2"/>
      <c r="Z4" s="2"/>
      <c r="AA4" s="2"/>
      <c r="AB4" s="2"/>
    </row>
    <row r="5" spans="1:28" x14ac:dyDescent="0.25">
      <c r="A5" s="2"/>
      <c r="B5" s="2"/>
      <c r="C5" s="6" t="s">
        <v>44</v>
      </c>
      <c r="D5" s="206"/>
      <c r="E5" s="206"/>
      <c r="F5" s="6"/>
      <c r="G5" s="2"/>
      <c r="H5" s="2"/>
      <c r="I5" s="7" t="s">
        <v>40</v>
      </c>
      <c r="J5" s="2"/>
      <c r="K5" s="2"/>
      <c r="L5" s="2"/>
      <c r="M5" s="2"/>
      <c r="N5" s="2"/>
      <c r="O5" s="2"/>
      <c r="P5" s="2"/>
      <c r="Q5" s="2"/>
      <c r="R5" s="2"/>
      <c r="S5" s="2"/>
      <c r="T5" s="2"/>
      <c r="U5" s="2"/>
      <c r="V5" s="2"/>
      <c r="W5" s="2"/>
      <c r="X5" s="2"/>
      <c r="Y5" s="2"/>
      <c r="Z5" s="2"/>
      <c r="AA5" s="2"/>
      <c r="AB5" s="2"/>
    </row>
    <row r="6" spans="1:28" ht="15.75" thickBot="1" x14ac:dyDescent="0.3">
      <c r="A6" s="2"/>
      <c r="B6" s="2"/>
      <c r="C6" s="2"/>
      <c r="D6" s="2"/>
      <c r="E6" s="2"/>
      <c r="F6" s="2"/>
      <c r="G6" s="2"/>
      <c r="H6" s="2"/>
      <c r="I6" s="2"/>
      <c r="J6" s="2"/>
      <c r="K6" s="2"/>
      <c r="L6" s="2"/>
      <c r="M6" s="2"/>
      <c r="N6" s="2"/>
      <c r="O6" s="2"/>
      <c r="P6" s="2"/>
      <c r="Q6" s="2"/>
      <c r="R6" s="2"/>
      <c r="S6" s="2"/>
      <c r="T6" s="2"/>
      <c r="U6" s="2"/>
      <c r="V6" s="2"/>
      <c r="W6" s="2"/>
      <c r="X6" s="2"/>
      <c r="Y6" s="2"/>
      <c r="Z6" s="2"/>
      <c r="AA6" s="2"/>
      <c r="AB6" s="2"/>
    </row>
    <row r="7" spans="1:28" ht="15.75" thickBot="1" x14ac:dyDescent="0.3">
      <c r="A7" s="2"/>
      <c r="B7" s="8">
        <v>41244</v>
      </c>
      <c r="C7" s="202" t="s">
        <v>0</v>
      </c>
      <c r="D7" s="199"/>
      <c r="E7" s="202" t="s">
        <v>1</v>
      </c>
      <c r="F7" s="199"/>
      <c r="G7" s="198" t="s">
        <v>2</v>
      </c>
      <c r="H7" s="199"/>
      <c r="I7" s="202" t="s">
        <v>3</v>
      </c>
      <c r="J7" s="199"/>
      <c r="K7" s="198" t="s">
        <v>4</v>
      </c>
      <c r="L7" s="199"/>
      <c r="M7" s="202" t="s">
        <v>5</v>
      </c>
      <c r="N7" s="199"/>
      <c r="O7" s="202" t="s">
        <v>6</v>
      </c>
      <c r="P7" s="199"/>
      <c r="Q7" s="2"/>
      <c r="R7" s="211" t="s">
        <v>13</v>
      </c>
      <c r="S7" s="217" t="str">
        <f>IF(OR(O4="X",O3=" "),"Coef. 100","Coef. 90/75")</f>
        <v>Coef. 90/75</v>
      </c>
      <c r="T7" s="219" t="s">
        <v>7</v>
      </c>
      <c r="U7" s="221" t="s">
        <v>8</v>
      </c>
      <c r="V7" s="214" t="s">
        <v>9</v>
      </c>
      <c r="W7" s="215"/>
      <c r="X7" s="216" t="s">
        <v>8</v>
      </c>
      <c r="Y7" s="215"/>
      <c r="Z7" s="209" t="s">
        <v>27</v>
      </c>
      <c r="AA7" s="211" t="s">
        <v>37</v>
      </c>
      <c r="AB7" s="211" t="s">
        <v>39</v>
      </c>
    </row>
    <row r="8" spans="1:28" ht="15.75" thickBot="1" x14ac:dyDescent="0.3">
      <c r="A8" s="2"/>
      <c r="B8" s="9"/>
      <c r="C8" s="203"/>
      <c r="D8" s="201"/>
      <c r="E8" s="203"/>
      <c r="F8" s="201"/>
      <c r="G8" s="200"/>
      <c r="H8" s="201"/>
      <c r="I8" s="203"/>
      <c r="J8" s="201"/>
      <c r="K8" s="200"/>
      <c r="L8" s="201"/>
      <c r="M8" s="203"/>
      <c r="N8" s="201"/>
      <c r="O8" s="203"/>
      <c r="P8" s="201"/>
      <c r="Q8" s="2"/>
      <c r="R8" s="212"/>
      <c r="S8" s="218"/>
      <c r="T8" s="220"/>
      <c r="U8" s="222"/>
      <c r="V8" s="10">
        <v>0.75</v>
      </c>
      <c r="W8" s="11">
        <v>1</v>
      </c>
      <c r="X8" s="12">
        <v>0.25</v>
      </c>
      <c r="Y8" s="10">
        <v>0.5</v>
      </c>
      <c r="Z8" s="210"/>
      <c r="AA8" s="212"/>
      <c r="AB8" s="212"/>
    </row>
    <row r="9" spans="1:28" ht="15" customHeight="1" x14ac:dyDescent="0.25">
      <c r="A9" s="2"/>
      <c r="B9" s="13" t="s">
        <v>10</v>
      </c>
      <c r="C9" s="14"/>
      <c r="D9" s="56"/>
      <c r="E9" s="14"/>
      <c r="F9" s="56"/>
      <c r="G9" s="14"/>
      <c r="H9" s="56"/>
      <c r="I9" s="14"/>
      <c r="J9" s="56"/>
      <c r="K9" s="14"/>
      <c r="L9" s="56"/>
      <c r="M9" s="14">
        <v>1</v>
      </c>
      <c r="N9" s="56"/>
      <c r="O9" s="15">
        <v>2</v>
      </c>
      <c r="P9" s="56"/>
      <c r="Q9" s="2"/>
      <c r="R9" s="207">
        <f>SUM(D11,F11,H11,J11,L11,N11,P11)</f>
        <v>0</v>
      </c>
      <c r="S9" s="207">
        <f>IF(S7="Coef. 100",SUM(D11+F11+H11+J11+L11,N11,P11),IF(OR(C10="REP",E10="REP",G10="REP",I10="REP",K10="REP",C10="FER",E10="FER",G10="FER",I10="FER",K10="FER"),(((D11+F11+H11+J11+L11+N11)*0.9)+((P11)*0.75)),(((D11+F11+H11+J11+L11)*0.9)+((N11+P11)*0.75))))</f>
        <v>0</v>
      </c>
      <c r="T9" s="207">
        <f>S9</f>
        <v>0</v>
      </c>
      <c r="U9" s="207">
        <f>IF((T9-T11)&gt;0,T9-T11,0)</f>
        <v>0</v>
      </c>
      <c r="V9" s="207">
        <f>IF(D11&gt;12,IF(D11&lt;13,D11-12,1),0)+IF(F11&gt;12,IF(F11&lt;13,F11-12,1),0)+IF(H11&gt;12,IF(H11&lt;13,H11-12,1),0)+IF(J11&gt;12,IF(J11&lt;13,J11-12,1),0)+IF(L11&gt;12,IF(L11&lt;13,L11-12,1),0)+IF(N11&gt;12,IF(N11&lt;13,N11-12,1),0)+IF(P11&gt;12,IF(P11&lt;13,P11-12,1),0)</f>
        <v>0</v>
      </c>
      <c r="W9" s="223">
        <f>IF(D11&gt;13,D11-13,0)+IF(F11&gt;13,F11-13,0)+IF(L11&gt;13,L11-13,0)+IF(H11&gt;13,H11-13,0)+IF(J11&gt;13,J11-13,0)+IF(N11&gt;13,N11-13,0)+IF(P11&gt;13,P11-13,0)</f>
        <v>0</v>
      </c>
      <c r="X9" s="207">
        <f>IF(U9&lt;=((S11/7)*1.6),U9,((S11/7)*1.6))</f>
        <v>0</v>
      </c>
      <c r="Y9" s="223">
        <f>U9-X9</f>
        <v>0</v>
      </c>
      <c r="Z9" s="207">
        <f>COUNTIF(C10:O10,"CP")</f>
        <v>0</v>
      </c>
      <c r="AA9" s="207">
        <f>COUNTIF(C10:O10,"REP")</f>
        <v>0</v>
      </c>
      <c r="AB9" s="207">
        <f>COUNTIF(C10:O10,"ABS")+COUNTIF(C10:O10,"MAL")</f>
        <v>0</v>
      </c>
    </row>
    <row r="10" spans="1:28" ht="15.75" customHeight="1" thickBot="1" x14ac:dyDescent="0.3">
      <c r="A10" s="2"/>
      <c r="B10" s="16" t="s">
        <v>11</v>
      </c>
      <c r="C10" s="58"/>
      <c r="D10" s="57"/>
      <c r="E10" s="58"/>
      <c r="F10" s="57"/>
      <c r="G10" s="58"/>
      <c r="H10" s="57">
        <v>0</v>
      </c>
      <c r="I10" s="58"/>
      <c r="J10" s="57"/>
      <c r="K10" s="58"/>
      <c r="L10" s="57"/>
      <c r="M10" s="58"/>
      <c r="N10" s="57"/>
      <c r="O10" s="58"/>
      <c r="P10" s="57"/>
      <c r="Q10" s="2"/>
      <c r="R10" s="208"/>
      <c r="S10" s="208"/>
      <c r="T10" s="208"/>
      <c r="U10" s="208"/>
      <c r="V10" s="208"/>
      <c r="W10" s="224"/>
      <c r="X10" s="208"/>
      <c r="Y10" s="224"/>
      <c r="Z10" s="208"/>
      <c r="AA10" s="208"/>
      <c r="AB10" s="208"/>
    </row>
    <row r="11" spans="1:28" ht="16.5" thickBot="1" x14ac:dyDescent="0.3">
      <c r="A11" s="2"/>
      <c r="B11" s="17" t="s">
        <v>12</v>
      </c>
      <c r="C11" s="59"/>
      <c r="D11" s="18">
        <f>IF(D10-D9-C11&lt;0,24-D9+D10-C11,IF(OR(D10-D9-C11,24-D10+D9-C11)=24,24-24,D10-D9-C11))</f>
        <v>0</v>
      </c>
      <c r="E11" s="59"/>
      <c r="F11" s="18">
        <f>IF(F10-F9-E11&lt;0,24-F9+F10-E11,IF(OR(F10-F9-E11,24-F10+F9-E11)=24,24-24,F10-F9-E11))</f>
        <v>0</v>
      </c>
      <c r="G11" s="59"/>
      <c r="H11" s="18">
        <f>IF(H10-H9-G11&lt;0,24-H9+H10-G11,IF(OR(H10-H9-G11,24-H10+H9-G11)=24,24-24,H10-H9-G11))</f>
        <v>0</v>
      </c>
      <c r="I11" s="60"/>
      <c r="J11" s="18">
        <f>IF(J10-J9-I11&lt;0,24-J9+J10-I11,IF(OR(J10-J9-I11,24-J10+J9-I11)=24,24-24,J10-J9-I11))</f>
        <v>0</v>
      </c>
      <c r="K11" s="60"/>
      <c r="L11" s="18">
        <f>IF(L10-L9-K11&lt;0,24-L9+L10-K11,IF(OR(L10-L9-K11,24-L10+L9-K11)=24,24-24,L10-L9-K11))</f>
        <v>0</v>
      </c>
      <c r="M11" s="60"/>
      <c r="N11" s="18">
        <f>IF(N10-N9-M11&lt;0,24-N9+N10-M11,IF(OR(N10-N9-M11,24-N10+N9-M11)=24,24-24,N10-N9-M11))</f>
        <v>0</v>
      </c>
      <c r="O11" s="60"/>
      <c r="P11" s="18">
        <f>IF(P10-P9-O11&lt;0,24-P9+P10-O11,IF(OR(P10-P9-O11,24-P10+P9-O11)=24,24-24,P10-P9-O11))</f>
        <v>0</v>
      </c>
      <c r="Q11" s="2"/>
      <c r="R11" s="19"/>
      <c r="S11" s="96">
        <f>SUM(IF(((COUNTIF(D11,"&lt;&gt;0")+COUNTIF(F11,"&lt;&gt;0")+COUNTIF(H11,"&lt;&gt;0")+COUNTIF(J11,"&lt;&gt;0")+COUNTIF(L11,"&lt;&gt;0")))*7&gt;=35,35,((COUNTIF(D11,"&lt;&gt;0")+COUNTIF(F11,"&lt;&gt;0")+COUNTIF(H11,"&lt;&gt;0")+COUNTIF(J11,"&lt;&gt;0")+COUNTIF(L11,"&lt;&gt;0"))*7)))</f>
        <v>0</v>
      </c>
      <c r="T11" s="20">
        <f>IF(AA9&gt;=3,S11+7,S11)</f>
        <v>0</v>
      </c>
      <c r="U11" s="21"/>
      <c r="V11" s="22"/>
      <c r="W11" s="23"/>
      <c r="X11" s="22"/>
      <c r="Y11" s="23"/>
      <c r="Z11" s="24"/>
      <c r="AA11" s="24"/>
      <c r="AB11" s="22"/>
    </row>
    <row r="12" spans="1:28" ht="15" customHeight="1" x14ac:dyDescent="0.25">
      <c r="A12" s="2"/>
      <c r="B12" s="13" t="s">
        <v>10</v>
      </c>
      <c r="C12" s="14">
        <v>3</v>
      </c>
      <c r="D12" s="56"/>
      <c r="E12" s="14">
        <v>4</v>
      </c>
      <c r="F12" s="56">
        <v>10</v>
      </c>
      <c r="G12" s="14">
        <v>5</v>
      </c>
      <c r="H12" s="56">
        <v>8.5</v>
      </c>
      <c r="I12" s="14">
        <v>6</v>
      </c>
      <c r="J12" s="56">
        <v>6</v>
      </c>
      <c r="K12" s="14">
        <v>7</v>
      </c>
      <c r="L12" s="56"/>
      <c r="M12" s="14">
        <v>8</v>
      </c>
      <c r="N12" s="56">
        <v>6</v>
      </c>
      <c r="O12" s="15">
        <v>9</v>
      </c>
      <c r="P12" s="56"/>
      <c r="Q12" s="2"/>
      <c r="R12" s="207">
        <f>SUM(D14,F14,H14,J14,L14,N14,P14)</f>
        <v>43.25</v>
      </c>
      <c r="S12" s="208">
        <f>IF(S7="Coef. 100",SUM(D14+F14+H14+J14+L14,N14,P14),IF(OR(C13="REP",E13="REP",G13="REP",I13="REP",K13="REP",C13="FER",E13="FER",G13="FER",I13="FER",K13="FER"),(((D14+F14+H14+J14+L14+N14)*0.9)+((P14)*0.75)),(((D14+F14+H14+J14+L14)*0.9)+((N14+P14)*0.75))))</f>
        <v>37.012500000000003</v>
      </c>
      <c r="T12" s="208">
        <f>S12</f>
        <v>37.012500000000003</v>
      </c>
      <c r="U12" s="207">
        <f>IF((T12-T14)&gt;0,T12-T14,0)</f>
        <v>16.012500000000003</v>
      </c>
      <c r="V12" s="207">
        <f>IF(D14&gt;12,IF(D14&lt;13,D14-12,1),0)+IF(F14&gt;12,IF(F14&lt;13,F14-12,1),0)+IF(H14&gt;12,IF(H14&lt;13,H14-12,1),0)+IF(J14&gt;12,IF(J14&lt;13,J14-12,1),0)+IF(L14&gt;12,IF(L14&lt;13,L14-12,1),0)+IF(N14&gt;12,IF(N14&lt;13,N14-12,1),0)+IF(P14&gt;12,IF(P14&lt;13,P14-12,1),0)</f>
        <v>0.75</v>
      </c>
      <c r="W12" s="223">
        <f>IF(D14&gt;13,D14-13,0)+IF(F14&gt;13,F14-13,0)+IF(L14&gt;13,L14-13,0)+IF(H14&gt;13,H14-13,0)+IF(J14&gt;13,J14-13,0)+IF(N14&gt;13,N14-13,0)+IF(P14&gt;13,P14-13,0)</f>
        <v>0</v>
      </c>
      <c r="X12" s="207">
        <f>IF(U12&lt;=((S14/7)*1.6),U12,((S14/7)*1.6))</f>
        <v>4.8000000000000007</v>
      </c>
      <c r="Y12" s="223">
        <f>U12-X12</f>
        <v>11.212500000000002</v>
      </c>
      <c r="Z12" s="207">
        <f>COUNTIF(C13:O13,"CP")</f>
        <v>0</v>
      </c>
      <c r="AA12" s="207">
        <f>COUNTIF(C13:O13,"REP")</f>
        <v>1</v>
      </c>
      <c r="AB12" s="207">
        <f>COUNTIF(C13:O13,"ABS")+COUNTIF(C13:O13,"MAL")</f>
        <v>2</v>
      </c>
    </row>
    <row r="13" spans="1:28" ht="15" customHeight="1" thickBot="1" x14ac:dyDescent="0.3">
      <c r="A13" s="2"/>
      <c r="B13" s="16" t="s">
        <v>11</v>
      </c>
      <c r="C13" s="58" t="s">
        <v>29</v>
      </c>
      <c r="D13" s="57"/>
      <c r="E13" s="58"/>
      <c r="F13" s="57">
        <v>19</v>
      </c>
      <c r="G13" s="58"/>
      <c r="H13" s="57">
        <v>19.5</v>
      </c>
      <c r="I13" s="58"/>
      <c r="J13" s="57">
        <v>16.5</v>
      </c>
      <c r="K13" s="58" t="s">
        <v>29</v>
      </c>
      <c r="L13" s="57"/>
      <c r="M13" s="58"/>
      <c r="N13" s="57">
        <v>18.75</v>
      </c>
      <c r="O13" s="58" t="s">
        <v>37</v>
      </c>
      <c r="P13" s="57"/>
      <c r="Q13" s="2"/>
      <c r="R13" s="208"/>
      <c r="S13" s="208"/>
      <c r="T13" s="208"/>
      <c r="U13" s="208"/>
      <c r="V13" s="208"/>
      <c r="W13" s="224"/>
      <c r="X13" s="208"/>
      <c r="Y13" s="224"/>
      <c r="Z13" s="208"/>
      <c r="AA13" s="208"/>
      <c r="AB13" s="208"/>
    </row>
    <row r="14" spans="1:28" ht="15.75" customHeight="1" thickBot="1" x14ac:dyDescent="0.3">
      <c r="A14" s="2"/>
      <c r="B14" s="17" t="s">
        <v>12</v>
      </c>
      <c r="C14" s="59"/>
      <c r="D14" s="18">
        <f>IF(D13-D12-C14&lt;0,24-D12+D13-C14,IF(OR(D13-D12-C14,24-D13+D12-C14)=24,24-24,D13-D12-C14))</f>
        <v>0</v>
      </c>
      <c r="E14" s="59"/>
      <c r="F14" s="18">
        <f>IF(F13-F12-E14&lt;0,24-F12+F13-E14,IF(OR(F13-F12-E14,24-F13+F12-E14)=24,24-24,F13-F12-E14))</f>
        <v>9</v>
      </c>
      <c r="G14" s="59"/>
      <c r="H14" s="18">
        <f>IF(H13-H12-G14&lt;0,24-H12+H13-G14,IF(OR(H13-H12-G14,24-H13+H12-G14)=24,24-24,H13-H12-G14))</f>
        <v>11</v>
      </c>
      <c r="I14" s="59"/>
      <c r="J14" s="18">
        <f>IF(J13-J12-I14&lt;0,24-J12+J13-I14,IF(OR(J13-J12-I14,24-J13+J12-I14)=24,24-24,J13-J12-I14))</f>
        <v>10.5</v>
      </c>
      <c r="K14" s="59"/>
      <c r="L14" s="18">
        <f>IF(L13-L12-K14&lt;0,24-L12+L13-K14,IF(OR(L13-L12-K14,24-L13+L12-K14)=24,24-24,L13-L12-K14))</f>
        <v>0</v>
      </c>
      <c r="M14" s="59"/>
      <c r="N14" s="18">
        <f>IF(N13-N12-M14&lt;0,24-N12+N13-M14,IF(OR(N13-N12-M14,24-N13+N12-M14)=24,24-24,N13-N12-M14))</f>
        <v>12.75</v>
      </c>
      <c r="O14" s="59"/>
      <c r="P14" s="18">
        <f>IF(P13-P12-O14&lt;0,24-P12+P13-O14,IF(OR(P13-P12-O14,24-P13+P12-O14)=24,24-24,P13-P12-O14))</f>
        <v>0</v>
      </c>
      <c r="Q14" s="2"/>
      <c r="R14" s="25"/>
      <c r="S14" s="96">
        <f>SUM(IF(((COUNTIF(D14,"&lt;&gt;0")+COUNTIF(F14,"&lt;&gt;0")+COUNTIF(H14,"&lt;&gt;0")+COUNTIF(J14,"&lt;&gt;0")+COUNTIF(L14,"&lt;&gt;0")))*7&gt;=35,35,((COUNTIF(D14,"&lt;&gt;0")+COUNTIF(F14,"&lt;&gt;0")+COUNTIF(H14,"&lt;&gt;0")+COUNTIF(J14,"&lt;&gt;0")+COUNTIF(L14,"&lt;&gt;0"))*7)))</f>
        <v>21</v>
      </c>
      <c r="T14" s="20">
        <f>IF(AA12&gt;=3,S14+7,S14)</f>
        <v>21</v>
      </c>
      <c r="U14" s="26"/>
      <c r="V14" s="27"/>
      <c r="W14" s="28"/>
      <c r="X14" s="27"/>
      <c r="Y14" s="28"/>
      <c r="Z14" s="24"/>
      <c r="AA14" s="24"/>
      <c r="AB14" s="29"/>
    </row>
    <row r="15" spans="1:28" ht="15" customHeight="1" x14ac:dyDescent="0.25">
      <c r="A15" s="2"/>
      <c r="B15" s="13" t="s">
        <v>10</v>
      </c>
      <c r="C15" s="14">
        <v>10</v>
      </c>
      <c r="D15" s="56">
        <v>6</v>
      </c>
      <c r="E15" s="14">
        <v>11</v>
      </c>
      <c r="F15" s="56">
        <v>9</v>
      </c>
      <c r="G15" s="14">
        <v>12</v>
      </c>
      <c r="H15" s="56">
        <v>10</v>
      </c>
      <c r="I15" s="14">
        <v>13</v>
      </c>
      <c r="J15" s="56">
        <v>6</v>
      </c>
      <c r="K15" s="14">
        <v>14</v>
      </c>
      <c r="L15" s="56">
        <v>10</v>
      </c>
      <c r="M15" s="14">
        <v>15</v>
      </c>
      <c r="N15" s="56">
        <v>0</v>
      </c>
      <c r="O15" s="15">
        <v>16</v>
      </c>
      <c r="P15" s="56"/>
      <c r="Q15" s="2"/>
      <c r="R15" s="207">
        <f>SUM(D17,F17,H17,J17,L17,N17,P17)</f>
        <v>54.5</v>
      </c>
      <c r="S15" s="208">
        <f>IF(S7="Coef. 100",SUM(D17+F17+H17+J17+L17,N17,P17),IF(OR(C16="REP",E16="REP",G16="REP",I16="REP",K16="REP",C16="FER",E16="FER",G16="FER",I16="FER",K16="FER"),(((D17+F17+H17+J17+L17+N17)*0.9)+((P17)*0.75)),(((D17+F17+H17+J17+L17)*0.9)+((N17+P17)*0.75))))</f>
        <v>49.050000000000004</v>
      </c>
      <c r="T15" s="208">
        <f>S15</f>
        <v>49.050000000000004</v>
      </c>
      <c r="U15" s="207">
        <f>IF((T15-T17)&gt;0,T15-T17,0)</f>
        <v>14.050000000000004</v>
      </c>
      <c r="V15" s="207">
        <f>IF(D17&gt;12,IF(D17&lt;13,D17-12,1),0)+IF(F17&gt;12,IF(F17&lt;13,F17-12,1),0)+IF(H17&gt;12,IF(H17&lt;13,H17-12,1),0)+IF(J17&gt;12,IF(J17&lt;13,J17-12,1),0)+IF(L17&gt;12,IF(L17&lt;13,L17-12,1),0)+IF(N17&gt;12,IF(N17&lt;13,N17-12,1),0)+IF(P17&gt;12,IF(P17&lt;13,P17-12,1),0)</f>
        <v>1.5</v>
      </c>
      <c r="W15" s="223">
        <f>IF(D17&gt;13,D17-13,0)+IF(F17&gt;13,F17-13,0)+IF(L17&gt;13,L17-13,0)+IF(H17&gt;13,H17-13,0)+IF(J17&gt;13,J17-13,0)+IF(N17&gt;13,N17-13,0)+IF(P17&gt;13,P17-13,0)</f>
        <v>0</v>
      </c>
      <c r="X15" s="207">
        <f>IF(U15&lt;=((S17/7)*1.6),U15,((S17/7)*1.6))</f>
        <v>8</v>
      </c>
      <c r="Y15" s="223">
        <f>U15-X15</f>
        <v>6.0500000000000043</v>
      </c>
      <c r="Z15" s="207">
        <f>COUNTIF(C16:O16,"CP")</f>
        <v>0</v>
      </c>
      <c r="AA15" s="207">
        <f>COUNTIF(C16:O16,"REP")</f>
        <v>2</v>
      </c>
      <c r="AB15" s="207">
        <f>COUNTIF(C16:O16,"ABS")+COUNTIF(C16:O16,"MAL")</f>
        <v>0</v>
      </c>
    </row>
    <row r="16" spans="1:28" ht="15" customHeight="1" thickBot="1" x14ac:dyDescent="0.3">
      <c r="A16" s="2"/>
      <c r="B16" s="16" t="s">
        <v>11</v>
      </c>
      <c r="C16" s="58"/>
      <c r="D16" s="57">
        <v>19</v>
      </c>
      <c r="E16" s="58"/>
      <c r="F16" s="57">
        <v>19.25</v>
      </c>
      <c r="G16" s="58"/>
      <c r="H16" s="57">
        <v>19.5</v>
      </c>
      <c r="I16" s="58"/>
      <c r="J16" s="57">
        <v>18.5</v>
      </c>
      <c r="K16" s="58"/>
      <c r="L16" s="57">
        <v>19.25</v>
      </c>
      <c r="M16" s="58" t="s">
        <v>37</v>
      </c>
      <c r="N16" s="57">
        <v>0</v>
      </c>
      <c r="O16" s="58" t="s">
        <v>37</v>
      </c>
      <c r="P16" s="57"/>
      <c r="Q16" s="2"/>
      <c r="R16" s="208"/>
      <c r="S16" s="208"/>
      <c r="T16" s="208"/>
      <c r="U16" s="208"/>
      <c r="V16" s="208"/>
      <c r="W16" s="224"/>
      <c r="X16" s="208"/>
      <c r="Y16" s="224"/>
      <c r="Z16" s="208"/>
      <c r="AA16" s="208"/>
      <c r="AB16" s="208"/>
    </row>
    <row r="17" spans="1:28" ht="16.5" thickBot="1" x14ac:dyDescent="0.3">
      <c r="A17" s="2"/>
      <c r="B17" s="17" t="s">
        <v>12</v>
      </c>
      <c r="C17" s="59"/>
      <c r="D17" s="18">
        <f>IF(D16-D15-C17&lt;0,24-D15+D16-C17,IF(OR(D16-D15-C17,24-D16+D15-C17)=24,24-24,D16-D15-C17))</f>
        <v>13</v>
      </c>
      <c r="E17" s="59"/>
      <c r="F17" s="18">
        <f>IF(F16-F15-E17&lt;0,24-F15+F16-E17,IF(OR(F16-F15-E17,24-F16+F15-E17)=24,24-24,F16-F15-E17))</f>
        <v>10.25</v>
      </c>
      <c r="G17" s="59"/>
      <c r="H17" s="18">
        <f>IF(H16-H15-G17&lt;0,24-H15+H16-G17,IF(OR(H16-H15-G17,24-H16+H15-G17)=24,24-24,H16-H15-G17))</f>
        <v>9.5</v>
      </c>
      <c r="I17" s="59"/>
      <c r="J17" s="18">
        <f>IF(J16-J15-I17&lt;0,24-J15+J16-I17,IF(OR(J16-J15-I17,24-J16+J15-I17)=24,24-24,J16-J15-I17))</f>
        <v>12.5</v>
      </c>
      <c r="K17" s="59"/>
      <c r="L17" s="18">
        <f>IF(L16-L15-K17&lt;0,24-L15+L16-K17,IF(OR(L16-L15-K17,24-L16+L15-K17)=24,24-24,L16-L15-K17))</f>
        <v>9.25</v>
      </c>
      <c r="M17" s="59">
        <v>0</v>
      </c>
      <c r="N17" s="18">
        <f>IF(N16-N15-M17&lt;0,24-N15+N16-M17,IF(OR(N16-N15-M17,24-N16+N15-M17)=24,24-24,N16-N15-M17))</f>
        <v>0</v>
      </c>
      <c r="O17" s="59"/>
      <c r="P17" s="18">
        <f>IF(P16-P15-O17&lt;0,24-P15+P16-O17,IF(OR(P16-P15-O17,24-P16+P15-O17)=24,24-24,P16-P15-O17))</f>
        <v>0</v>
      </c>
      <c r="Q17" s="2"/>
      <c r="R17" s="30"/>
      <c r="S17" s="96">
        <f>SUM(IF(((COUNTIF(D17,"&lt;&gt;0")+COUNTIF(F17,"&lt;&gt;0")+COUNTIF(H17,"&lt;&gt;0")+COUNTIF(J17,"&lt;&gt;0")+COUNTIF(L17,"&lt;&gt;0")))*7&gt;=35,35,((COUNTIF(D17,"&lt;&gt;0")+COUNTIF(F17,"&lt;&gt;0")+COUNTIF(H17,"&lt;&gt;0")+COUNTIF(J17,"&lt;&gt;0")+COUNTIF(L17,"&lt;&gt;0"))*7)))</f>
        <v>35</v>
      </c>
      <c r="T17" s="20">
        <f>IF(AA15&gt;=3,S17+7,S17)</f>
        <v>35</v>
      </c>
      <c r="U17" s="31"/>
      <c r="V17" s="32"/>
      <c r="W17" s="33"/>
      <c r="X17" s="32"/>
      <c r="Y17" s="33"/>
      <c r="Z17" s="24"/>
      <c r="AA17" s="24"/>
      <c r="AB17" s="22"/>
    </row>
    <row r="18" spans="1:28" ht="15" customHeight="1" x14ac:dyDescent="0.25">
      <c r="A18" s="2"/>
      <c r="B18" s="13" t="s">
        <v>10</v>
      </c>
      <c r="C18" s="14">
        <v>17</v>
      </c>
      <c r="D18" s="56"/>
      <c r="E18" s="14">
        <v>18</v>
      </c>
      <c r="F18" s="56"/>
      <c r="G18" s="14">
        <v>19</v>
      </c>
      <c r="H18" s="56"/>
      <c r="I18" s="14">
        <v>20</v>
      </c>
      <c r="J18" s="56"/>
      <c r="K18" s="14">
        <v>21</v>
      </c>
      <c r="L18" s="56"/>
      <c r="M18" s="14">
        <v>22</v>
      </c>
      <c r="N18" s="56"/>
      <c r="O18" s="15">
        <v>23</v>
      </c>
      <c r="P18" s="56"/>
      <c r="Q18" s="2"/>
      <c r="R18" s="207">
        <f>SUM(D20,F20,H20,J20,L20,N20,P20)</f>
        <v>0</v>
      </c>
      <c r="S18" s="208">
        <f>IF(S7="Coef. 100",SUM(D20+F20+H20+J20+L20,N20,P20),IF(OR(C19="REP",E19="REP",G19="REP",I19="REP",K19="REP",C19="FER",E19="FER",G19="FER",I19="FER",K19="FER"),(((D20+F20+H20+J20+L20+N20)*0.9)+((P20)*0.75)),(((D20+F20+H20+J20+L20)*0.9)+((N20+P20)*0.75))))</f>
        <v>0</v>
      </c>
      <c r="T18" s="208">
        <f>S18</f>
        <v>0</v>
      </c>
      <c r="U18" s="207">
        <f>IF((T18-T20)&gt;0,T18-T20,0)</f>
        <v>0</v>
      </c>
      <c r="V18" s="207">
        <f>IF(D20&gt;12,IF(D20&lt;13,D20-12,1),0)+IF(F20&gt;12,IF(F20&lt;13,F20-12,1),0)+IF(H20&gt;12,IF(H20&lt;13,H20-12,1),0)+IF(J20&gt;12,IF(J20&lt;13,J20-12,1),0)+IF(L20&gt;12,IF(L20&lt;13,L20-12,1),0)+IF(N20&gt;12,IF(N20&lt;13,N20-12,1),0)+IF(P20&gt;12,IF(P20&lt;13,P20-12,1),0)</f>
        <v>0</v>
      </c>
      <c r="W18" s="223">
        <f>IF(D20&gt;13,D20-13,0)+IF(F20&gt;13,F20-13,0)+IF(L20&gt;13,L20-13,0)+IF(H20&gt;13,H20-13,0)+IF(J20&gt;13,J20-13,0)+IF(N20&gt;13,N20-13,0)+IF(P20&gt;13,P20-13,0)</f>
        <v>0</v>
      </c>
      <c r="X18" s="207">
        <f>IF(U18&lt;=((S20/7)*1.6),U18,((S20/7)*1.6))</f>
        <v>0</v>
      </c>
      <c r="Y18" s="223">
        <f>U18-X18</f>
        <v>0</v>
      </c>
      <c r="Z18" s="207">
        <f>COUNTIF(C19:O19,"CP")</f>
        <v>0</v>
      </c>
      <c r="AA18" s="207">
        <f>COUNTIF(C19:O19,"REP")</f>
        <v>2</v>
      </c>
      <c r="AB18" s="207">
        <f>COUNTIF(C19:O19,"ABS")+COUNTIF(C19:O19,"MAL")</f>
        <v>5</v>
      </c>
    </row>
    <row r="19" spans="1:28" ht="15" customHeight="1" thickBot="1" x14ac:dyDescent="0.3">
      <c r="A19" s="2"/>
      <c r="B19" s="16" t="s">
        <v>11</v>
      </c>
      <c r="C19" s="58" t="s">
        <v>29</v>
      </c>
      <c r="D19" s="57"/>
      <c r="E19" s="58" t="s">
        <v>29</v>
      </c>
      <c r="F19" s="57"/>
      <c r="G19" s="58" t="s">
        <v>29</v>
      </c>
      <c r="H19" s="57"/>
      <c r="I19" s="58" t="s">
        <v>29</v>
      </c>
      <c r="J19" s="57"/>
      <c r="K19" s="58" t="s">
        <v>29</v>
      </c>
      <c r="L19" s="57"/>
      <c r="M19" s="58" t="s">
        <v>37</v>
      </c>
      <c r="N19" s="57"/>
      <c r="O19" s="58" t="s">
        <v>37</v>
      </c>
      <c r="P19" s="57"/>
      <c r="Q19" s="2"/>
      <c r="R19" s="208"/>
      <c r="S19" s="208"/>
      <c r="T19" s="208"/>
      <c r="U19" s="208"/>
      <c r="V19" s="208"/>
      <c r="W19" s="224"/>
      <c r="X19" s="208"/>
      <c r="Y19" s="224"/>
      <c r="Z19" s="208"/>
      <c r="AA19" s="208"/>
      <c r="AB19" s="208"/>
    </row>
    <row r="20" spans="1:28" ht="16.5" thickBot="1" x14ac:dyDescent="0.3">
      <c r="A20" s="2"/>
      <c r="B20" s="17" t="s">
        <v>12</v>
      </c>
      <c r="C20" s="59"/>
      <c r="D20" s="18">
        <f>IF(D19-D18-C20&lt;0,24-D18+D19-C20,IF(OR(D19-D18-C20,24-D19+D18-C20)=24,24-24,D19-D18-C20))</f>
        <v>0</v>
      </c>
      <c r="E20" s="59"/>
      <c r="F20" s="18">
        <f>IF(F19-F18-E20&lt;0,24-F18+F19-E20,IF(OR(F19-F18-E20,24-F19+F18-E20)=24,24-24,F19-F18-E20))</f>
        <v>0</v>
      </c>
      <c r="G20" s="59"/>
      <c r="H20" s="18">
        <f>IF(H19-H18-G20&lt;0,24-H18+H19-G20,IF(OR(H19-H18-G20,24-H19+H18-G20)=24,24-24,H19-H18-G20))</f>
        <v>0</v>
      </c>
      <c r="I20" s="59"/>
      <c r="J20" s="18">
        <f>IF(J19-J18-I20&lt;0,24-J18+J19-I20,IF(OR(J19-J18-I20,24-J19+J18-I20)=24,24-24,J19-J18-I20))</f>
        <v>0</v>
      </c>
      <c r="K20" s="59"/>
      <c r="L20" s="18">
        <f>IF(L19-L18-K20&lt;0,24-L18+L19-K20,IF(OR(L19-L18-K20,24-L19+L18-K20)=24,24-24,L19-L18-K20))</f>
        <v>0</v>
      </c>
      <c r="M20" s="59"/>
      <c r="N20" s="18">
        <f>IF(N19-N18-M20&lt;0,24-N18+N19-M20,IF(OR(N19-N18-M20,24-N19+N18-M20)=24,24-24,N19-N18-M20))</f>
        <v>0</v>
      </c>
      <c r="O20" s="59"/>
      <c r="P20" s="18">
        <f>IF(P19-P18-O20&lt;0,24-P18+P19-O20,IF(OR(P19-P18-O20,24-P19+P18-O20)=24,24-24,P19-P18-O20))</f>
        <v>0</v>
      </c>
      <c r="Q20" s="2"/>
      <c r="R20" s="25"/>
      <c r="S20" s="96">
        <f>SUM(IF(((COUNTIF(D20,"&lt;&gt;0")+COUNTIF(F20,"&lt;&gt;0")+COUNTIF(H20,"&lt;&gt;0")+COUNTIF(J20,"&lt;&gt;0")+COUNTIF(L20,"&lt;&gt;0")))*7&gt;=35,35,((COUNTIF(D20,"&lt;&gt;0")+COUNTIF(F20,"&lt;&gt;0")+COUNTIF(H20,"&lt;&gt;0")+COUNTIF(J20,"&lt;&gt;0")+COUNTIF(L20,"&lt;&gt;0"))*7)))</f>
        <v>0</v>
      </c>
      <c r="T20" s="20">
        <f>IF(AA18&gt;=3,S20+7,S20)</f>
        <v>0</v>
      </c>
      <c r="U20" s="26"/>
      <c r="V20" s="27"/>
      <c r="W20" s="28"/>
      <c r="X20" s="27"/>
      <c r="Y20" s="28"/>
      <c r="Z20" s="24"/>
      <c r="AA20" s="24"/>
      <c r="AB20" s="29"/>
    </row>
    <row r="21" spans="1:28" ht="15" customHeight="1" x14ac:dyDescent="0.25">
      <c r="A21" s="2"/>
      <c r="B21" s="13" t="s">
        <v>10</v>
      </c>
      <c r="C21" s="14">
        <v>24</v>
      </c>
      <c r="D21" s="56"/>
      <c r="E21" s="63">
        <v>25</v>
      </c>
      <c r="F21" s="56"/>
      <c r="G21" s="14">
        <v>26</v>
      </c>
      <c r="H21" s="56">
        <v>10</v>
      </c>
      <c r="I21" s="14">
        <v>27</v>
      </c>
      <c r="J21" s="56">
        <v>7.75</v>
      </c>
      <c r="K21" s="14">
        <v>28</v>
      </c>
      <c r="L21" s="56">
        <v>10</v>
      </c>
      <c r="M21" s="14">
        <v>29</v>
      </c>
      <c r="N21" s="56">
        <v>10</v>
      </c>
      <c r="O21" s="15">
        <v>30</v>
      </c>
      <c r="P21" s="56"/>
      <c r="Q21" s="2"/>
      <c r="R21" s="207">
        <f>SUM(D23,F23,H23,J23,L23,N23,P23)</f>
        <v>45.75</v>
      </c>
      <c r="S21" s="208">
        <f>IF(S7="Coef. 100",SUM(D23+F23+H23+J23+L23,N23,P23),IF(OR(C22="REP",E22="REP",G22="REP",I22="REP",K22="REP",C22="FER",E22="FER",G22="FER",I22="FER",K22="FER"),(((D23+H23+J23+L23+N23)*0.9)+((F23+P23)*0.75)),(((D23+F23+H23+J23+L23)*0.9)+((N23+P23)*0.75))))</f>
        <v>40.125</v>
      </c>
      <c r="T21" s="208">
        <f>S21</f>
        <v>40.125</v>
      </c>
      <c r="U21" s="207">
        <f>IF((T21-T23)&gt;0,T21-T23,0)</f>
        <v>12.125</v>
      </c>
      <c r="V21" s="207">
        <f>IF(D23&gt;12,IF(D23&lt;13,D23-12,1),0)+IF(F23&gt;12,IF(F23&lt;13,F23-12,1),0)+IF(H23&gt;12,IF(H23&lt;13,H23-12,1),0)+IF(J23&gt;12,IF(J23&lt;13,J23-12,1),0)+IF(L23&gt;12,IF(L23&lt;13,L23-12,1),0)+IF(N23&gt;12,IF(N23&lt;13,N23-12,1),0)+IF(P23&gt;12,IF(P23&lt;13,P23-12,1),0)</f>
        <v>0</v>
      </c>
      <c r="W21" s="223">
        <f>IF(D23&gt;13,D23-13,0)+IF(F23&gt;13,F23-13,0)+IF(L23&gt;13,L23-13,0)+IF(H23&gt;13,H23-13,0)+IF(J23&gt;13,J23-13,0)+IF(N23&gt;13,N23-13,0)+IF(P23&gt;13,P23-13,0)</f>
        <v>0</v>
      </c>
      <c r="X21" s="207">
        <f>IF(U21&lt;=((S23/7)*1.6),U21,((S23/7)*1.6))</f>
        <v>6.4</v>
      </c>
      <c r="Y21" s="223">
        <f>U21-X21</f>
        <v>5.7249999999999996</v>
      </c>
      <c r="Z21" s="207">
        <f>COUNTIF(C22:O22,"CP")</f>
        <v>0</v>
      </c>
      <c r="AA21" s="207">
        <f>COUNTIF(C22:O22,"REP")</f>
        <v>2</v>
      </c>
      <c r="AB21" s="207">
        <f>COUNTIF(C22:O22,"ABS")+COUNTIF(C22:O22,"MAL")</f>
        <v>0</v>
      </c>
    </row>
    <row r="22" spans="1:28" ht="15" customHeight="1" thickBot="1" x14ac:dyDescent="0.3">
      <c r="A22" s="2"/>
      <c r="B22" s="16" t="s">
        <v>11</v>
      </c>
      <c r="C22" s="58" t="s">
        <v>37</v>
      </c>
      <c r="D22" s="57"/>
      <c r="E22" s="64" t="s">
        <v>38</v>
      </c>
      <c r="F22" s="57"/>
      <c r="G22" s="58"/>
      <c r="H22" s="57">
        <v>19</v>
      </c>
      <c r="I22" s="58"/>
      <c r="J22" s="57">
        <v>18.5</v>
      </c>
      <c r="K22" s="58"/>
      <c r="L22" s="57">
        <v>20</v>
      </c>
      <c r="M22" s="58"/>
      <c r="N22" s="57">
        <v>19</v>
      </c>
      <c r="O22" s="58" t="s">
        <v>37</v>
      </c>
      <c r="P22" s="57"/>
      <c r="Q22" s="2"/>
      <c r="R22" s="208"/>
      <c r="S22" s="208"/>
      <c r="T22" s="208"/>
      <c r="U22" s="208"/>
      <c r="V22" s="208"/>
      <c r="W22" s="224"/>
      <c r="X22" s="208"/>
      <c r="Y22" s="224"/>
      <c r="Z22" s="208"/>
      <c r="AA22" s="213"/>
      <c r="AB22" s="208"/>
    </row>
    <row r="23" spans="1:28" ht="16.5" thickBot="1" x14ac:dyDescent="0.3">
      <c r="A23" s="2"/>
      <c r="B23" s="17" t="s">
        <v>12</v>
      </c>
      <c r="C23" s="59"/>
      <c r="D23" s="18">
        <f>IF(D22-D21-C23&lt;0,24-D21+D22-C23,IF(OR(D22-D21-C23,24-D22+D21-C23)=24,24-24,D22-D21-C23))</f>
        <v>0</v>
      </c>
      <c r="E23" s="59"/>
      <c r="F23" s="18">
        <f>IF(F21=0,7,IF(F22-F21-E23&lt;0,24-F21+F22-E23,IF(OR(F22-F21-E23,24-F22+F21-E23)=24,24-24,F22-F21-E23)))</f>
        <v>7</v>
      </c>
      <c r="G23" s="59"/>
      <c r="H23" s="18">
        <f>IF(H22-H21-G23&lt;0,24-H21+H22-G23,IF(OR(H22-H21-G23,24-H22+H21-G23)=24,24-24,H22-H21-G23))</f>
        <v>9</v>
      </c>
      <c r="I23" s="59"/>
      <c r="J23" s="18">
        <f>IF(J22-J21-I23&lt;0,24-J21+J22-I23,IF(OR(J22-J21-I23,24-J22+J21-I23)=24,24-24,J22-J21-I23))</f>
        <v>10.75</v>
      </c>
      <c r="K23" s="61"/>
      <c r="L23" s="18">
        <f>IF(L22-L21-K23&lt;0,24-L21+L22-K23,IF(OR(L22-L21-K23,24-L22+L21-K23)=24,24-24,L22-L21-K23))</f>
        <v>10</v>
      </c>
      <c r="M23" s="59"/>
      <c r="N23" s="18">
        <f>IF(N22-N21-M23&lt;0,24-N21+N22-M23,IF(OR(N22-N21-M23,24-N22+N21-M23)=24,24-24,N22-N21-M23))</f>
        <v>9</v>
      </c>
      <c r="O23" s="59"/>
      <c r="P23" s="18">
        <f>IF(P22-P21-O23&lt;0,24-P21+P22-O23,IF(OR(P22-P21-O23,24-P22+P21-O23)=24,24-24,P22-P21-O23))</f>
        <v>0</v>
      </c>
      <c r="Q23" s="2"/>
      <c r="R23" s="30"/>
      <c r="S23" s="96">
        <f>SUM(IF(((COUNTIF(D23,"&lt;&gt;0")+COUNTIF(F23,"&lt;&gt;0")+COUNTIF(H23,"&lt;&gt;0")+COUNTIF(J23,"&lt;&gt;0")+COUNTIF(L23,"&lt;&gt;0")))*7&gt;=35,35,((COUNTIF(D23,"&lt;&gt;0")+COUNTIF(F23,"&lt;&gt;0")+COUNTIF(H23,"&lt;&gt;0")+COUNTIF(J23,"&lt;&gt;0")+COUNTIF(L23,"&lt;&gt;0"))*7)))</f>
        <v>28</v>
      </c>
      <c r="T23" s="20">
        <f>IF(AA21&gt;=3,S23+7,S23)</f>
        <v>28</v>
      </c>
      <c r="U23" s="31"/>
      <c r="V23" s="32"/>
      <c r="W23" s="33"/>
      <c r="X23" s="32"/>
      <c r="Y23" s="33"/>
      <c r="Z23" s="24"/>
      <c r="AA23" s="24"/>
      <c r="AB23" s="22"/>
    </row>
    <row r="24" spans="1:28" ht="15" customHeight="1" x14ac:dyDescent="0.25">
      <c r="A24" s="2"/>
      <c r="B24" s="13" t="s">
        <v>10</v>
      </c>
      <c r="C24" s="14">
        <v>31</v>
      </c>
      <c r="D24" s="56">
        <v>9</v>
      </c>
      <c r="E24" s="14"/>
      <c r="F24" s="56"/>
      <c r="G24" s="14"/>
      <c r="H24" s="56"/>
      <c r="I24" s="14"/>
      <c r="J24" s="56"/>
      <c r="K24" s="14"/>
      <c r="L24" s="56"/>
      <c r="M24" s="14"/>
      <c r="N24" s="56"/>
      <c r="O24" s="15"/>
      <c r="P24" s="56"/>
      <c r="Q24" s="2"/>
      <c r="R24" s="207">
        <f>SUM(D26,F26,H26,J26,L26,N26,P26)</f>
        <v>9.5</v>
      </c>
      <c r="S24" s="208">
        <f>IF(S7="Coef. 100",SUM(D26+F26+H26+J26+L26,N26,P26),IF(OR(C25="REP",E25="REP",G25="REP",I25="REP",K25="REP",C25="FER",E25="FER",G25="FER",I25="FER",K25="FER"),(((D26+F26+H26+J26+L26+N26)*0.9)+((P26)*0.75)),(((D26+F26+H26+J26+L26)*0.9)+((N26+P26)*0.75))))</f>
        <v>8.5500000000000007</v>
      </c>
      <c r="T24" s="208">
        <f>S24</f>
        <v>8.5500000000000007</v>
      </c>
      <c r="U24" s="207">
        <f>IF((T24-T26)&gt;0,T24-T26,0)</f>
        <v>1.5500000000000007</v>
      </c>
      <c r="V24" s="207">
        <f>IF(D26&gt;12,IF(D26&lt;13,D26-12,1),0)+IF(F26&gt;12,IF(F26&lt;13,F26-12,1),0)+IF(H26&gt;12,IF(H26&lt;13,H26-12,1),0)+IF(J26&gt;12,IF(J26&lt;13,J26-12,1),0)+IF(L26&gt;12,IF(L26&lt;13,L26-12,1),0)+IF(N26&gt;12,IF(N26&lt;13,N26-12,1),0)+IF(P26&gt;12,IF(P26&lt;13,P26-12,1),0)</f>
        <v>0</v>
      </c>
      <c r="W24" s="223">
        <f>IF(D26&gt;13,D26-13,0)+IF(F26&gt;13,F26-13,0)+IF(L26&gt;13,L26-13,0)+IF(H26&gt;13,H26-13,0)+IF(J26&gt;13,J26-13,0)+IF(N26&gt;13,N26-13,0)+IF(P26&gt;13,P26-13,0)</f>
        <v>0</v>
      </c>
      <c r="X24" s="207">
        <f>IF(U24&lt;=((S26/7)*1.6),U24,((S26/7)*1.6))</f>
        <v>1.5500000000000007</v>
      </c>
      <c r="Y24" s="223">
        <f>U24-X24</f>
        <v>0</v>
      </c>
      <c r="Z24" s="207">
        <f>COUNTIF(C25:O25,"CP")</f>
        <v>0</v>
      </c>
      <c r="AA24" s="207">
        <f>COUNTIF(C25:O25,"REP")</f>
        <v>0</v>
      </c>
      <c r="AB24" s="207">
        <f>COUNTIF(C25:O25,"ABS")+COUNTIF(C25:O25,"MAL")</f>
        <v>0</v>
      </c>
    </row>
    <row r="25" spans="1:28" ht="15" customHeight="1" thickBot="1" x14ac:dyDescent="0.3">
      <c r="A25" s="2"/>
      <c r="B25" s="16" t="s">
        <v>11</v>
      </c>
      <c r="C25" s="58"/>
      <c r="D25" s="57">
        <v>18.5</v>
      </c>
      <c r="E25" s="58"/>
      <c r="F25" s="57"/>
      <c r="G25" s="58"/>
      <c r="H25" s="57"/>
      <c r="I25" s="58"/>
      <c r="J25" s="57"/>
      <c r="K25" s="58"/>
      <c r="L25" s="57"/>
      <c r="M25" s="58"/>
      <c r="N25" s="57"/>
      <c r="O25" s="58"/>
      <c r="P25" s="57"/>
      <c r="Q25" s="2"/>
      <c r="R25" s="208"/>
      <c r="S25" s="208"/>
      <c r="T25" s="208"/>
      <c r="U25" s="208"/>
      <c r="V25" s="208"/>
      <c r="W25" s="224"/>
      <c r="X25" s="208"/>
      <c r="Y25" s="224"/>
      <c r="Z25" s="208"/>
      <c r="AA25" s="213"/>
      <c r="AB25" s="208"/>
    </row>
    <row r="26" spans="1:28" ht="16.5" thickBot="1" x14ac:dyDescent="0.3">
      <c r="A26" s="2"/>
      <c r="B26" s="17" t="s">
        <v>12</v>
      </c>
      <c r="C26" s="59"/>
      <c r="D26" s="18">
        <f>IF(D25-D24-C26&lt;0,24-D24+D25-C26,IF(OR(D25-D24-C26,24-D25+D24-C26)=24,24-24,D25-D24-C26))</f>
        <v>9.5</v>
      </c>
      <c r="E26" s="59"/>
      <c r="F26" s="18">
        <f>IF(F25-F24-E26&lt;0,24-F24+F25-E26,IF(OR(F25-F24-E26,24-F25+F24-E26)=24,24-24,F25-F24-E26))</f>
        <v>0</v>
      </c>
      <c r="G26" s="59"/>
      <c r="H26" s="18">
        <f>IF(H25-H24-G26&lt;0,24-H24+H25-G26,IF(OR(H25-H24-G26,24-H25+H24-G26)=24,24-24,H25-H24-G26))</f>
        <v>0</v>
      </c>
      <c r="I26" s="59"/>
      <c r="J26" s="18">
        <f>IF(J25-J24-I26&lt;0,24-J24+J25-I26,IF(OR(J25-J24-I26,24-J25+J24-I26)=24,24-24,J25-J24-I26))</f>
        <v>0</v>
      </c>
      <c r="K26" s="59"/>
      <c r="L26" s="18">
        <f>IF(L25-L24-K26&lt;0,24-L24+L25-K26,IF(OR(L25-L24-K26,24-L25+L24-K26)=24,24-24,L25-L24-K26))</f>
        <v>0</v>
      </c>
      <c r="M26" s="59"/>
      <c r="N26" s="18">
        <f>IF(N25-N24-M26&lt;0,24-N24+N25-M26,IF(OR(N25-N24-M26,24-N25+N24-M26)=24,24-24,N25-N24-M26))</f>
        <v>0</v>
      </c>
      <c r="O26" s="59"/>
      <c r="P26" s="18">
        <f>IF(P25-P24-O26&lt;0,24-P24+P25-O26,IF(OR(P25-P24-O26,24-P25+P24-O26)=24,24-24,P25-P24-O26))</f>
        <v>0</v>
      </c>
      <c r="Q26" s="2"/>
      <c r="R26" s="25"/>
      <c r="S26" s="96">
        <f>SUM(IF(((COUNTIF(D26,"&lt;&gt;0")+COUNTIF(F26,"&lt;&gt;0")+COUNTIF(H26,"&lt;&gt;0")+COUNTIF(J26,"&lt;&gt;0")+COUNTIF(L26,"&lt;&gt;0")))*7&gt;=35,35,((COUNTIF(D26,"&lt;&gt;0")+COUNTIF(F26,"&lt;&gt;0")+COUNTIF(H26,"&lt;&gt;0")+COUNTIF(J26,"&lt;&gt;0")+COUNTIF(L26,"&lt;&gt;0"))*7)))</f>
        <v>7</v>
      </c>
      <c r="T26" s="20">
        <f>IF(AA24&gt;=3,S26+7,S26)</f>
        <v>7</v>
      </c>
      <c r="U26" s="31"/>
      <c r="V26" s="32"/>
      <c r="W26" s="33"/>
      <c r="X26" s="32"/>
      <c r="Y26" s="33"/>
      <c r="Z26" s="24"/>
      <c r="AA26" s="24"/>
      <c r="AB26" s="22"/>
    </row>
    <row r="27" spans="1:28" ht="16.5" thickBot="1" x14ac:dyDescent="0.3">
      <c r="A27" s="2"/>
      <c r="B27" s="3"/>
      <c r="C27" s="34"/>
      <c r="D27" s="35"/>
      <c r="E27" s="34"/>
      <c r="F27" s="35"/>
      <c r="G27" s="34"/>
      <c r="H27" s="35"/>
      <c r="I27" s="34"/>
      <c r="J27" s="35"/>
      <c r="K27" s="34"/>
      <c r="L27" s="35"/>
      <c r="M27" s="34"/>
      <c r="N27" s="35"/>
      <c r="O27" s="34"/>
      <c r="P27" s="35"/>
      <c r="Q27" s="2"/>
      <c r="R27" s="26"/>
      <c r="S27" s="26"/>
      <c r="T27" s="36"/>
      <c r="U27" s="26"/>
      <c r="V27" s="26"/>
      <c r="W27" s="26"/>
      <c r="X27" s="26"/>
      <c r="Y27" s="26"/>
      <c r="Z27" s="37"/>
      <c r="AA27" s="37"/>
      <c r="AB27" s="37"/>
    </row>
    <row r="28" spans="1:28" ht="15.75" x14ac:dyDescent="0.25">
      <c r="A28" s="2"/>
      <c r="B28" s="38" t="s">
        <v>36</v>
      </c>
      <c r="C28" s="82"/>
      <c r="D28" s="83"/>
      <c r="E28" s="82"/>
      <c r="F28" s="83"/>
      <c r="G28" s="82"/>
      <c r="H28" s="83"/>
      <c r="I28" s="82"/>
      <c r="J28" s="83"/>
      <c r="K28" s="82"/>
      <c r="L28" s="83"/>
      <c r="M28" s="82"/>
      <c r="N28" s="83"/>
      <c r="O28" s="82"/>
      <c r="P28" s="83"/>
      <c r="Q28" s="84"/>
      <c r="R28" s="85"/>
      <c r="S28" s="85"/>
      <c r="T28" s="86"/>
      <c r="U28" s="85"/>
      <c r="V28" s="85"/>
      <c r="W28" s="85"/>
      <c r="X28" s="85"/>
      <c r="Y28" s="85"/>
      <c r="Z28" s="87"/>
      <c r="AA28" s="87"/>
      <c r="AB28" s="88"/>
    </row>
    <row r="29" spans="1:28" ht="15.75" x14ac:dyDescent="0.25">
      <c r="A29" s="2"/>
      <c r="B29" s="65"/>
      <c r="C29" s="66"/>
      <c r="D29" s="67"/>
      <c r="E29" s="66"/>
      <c r="F29" s="67"/>
      <c r="G29" s="66"/>
      <c r="H29" s="67"/>
      <c r="I29" s="66"/>
      <c r="J29" s="67"/>
      <c r="K29" s="66"/>
      <c r="L29" s="67"/>
      <c r="M29" s="66"/>
      <c r="N29" s="67"/>
      <c r="O29" s="66"/>
      <c r="P29" s="67"/>
      <c r="Q29" s="68"/>
      <c r="R29" s="69"/>
      <c r="S29" s="69"/>
      <c r="T29" s="70"/>
      <c r="U29" s="69"/>
      <c r="V29" s="69"/>
      <c r="W29" s="69"/>
      <c r="X29" s="69"/>
      <c r="Y29" s="69"/>
      <c r="Z29" s="71"/>
      <c r="AA29" s="71"/>
      <c r="AB29" s="72"/>
    </row>
    <row r="30" spans="1:28" ht="15.75" x14ac:dyDescent="0.25">
      <c r="A30" s="2"/>
      <c r="B30" s="65"/>
      <c r="C30" s="66"/>
      <c r="D30" s="67"/>
      <c r="E30" s="66"/>
      <c r="F30" s="67"/>
      <c r="G30" s="66"/>
      <c r="H30" s="67"/>
      <c r="I30" s="66"/>
      <c r="J30" s="67"/>
      <c r="K30" s="66"/>
      <c r="L30" s="67"/>
      <c r="M30" s="66"/>
      <c r="N30" s="67"/>
      <c r="O30" s="66"/>
      <c r="P30" s="67"/>
      <c r="Q30" s="68"/>
      <c r="R30" s="69"/>
      <c r="S30" s="69"/>
      <c r="T30" s="70"/>
      <c r="U30" s="69"/>
      <c r="V30" s="69"/>
      <c r="W30" s="69"/>
      <c r="X30" s="69"/>
      <c r="Y30" s="69"/>
      <c r="Z30" s="71"/>
      <c r="AA30" s="71"/>
      <c r="AB30" s="72"/>
    </row>
    <row r="31" spans="1:28" ht="15.75" x14ac:dyDescent="0.25">
      <c r="A31" s="2"/>
      <c r="B31" s="73"/>
      <c r="C31" s="66"/>
      <c r="D31" s="67"/>
      <c r="E31" s="66"/>
      <c r="F31" s="67"/>
      <c r="G31" s="66"/>
      <c r="H31" s="67"/>
      <c r="I31" s="66"/>
      <c r="J31" s="67"/>
      <c r="K31" s="66"/>
      <c r="L31" s="67"/>
      <c r="M31" s="66"/>
      <c r="N31" s="67"/>
      <c r="O31" s="66"/>
      <c r="P31" s="67"/>
      <c r="Q31" s="68"/>
      <c r="R31" s="69"/>
      <c r="S31" s="69"/>
      <c r="T31" s="70"/>
      <c r="U31" s="69"/>
      <c r="V31" s="69"/>
      <c r="W31" s="69"/>
      <c r="X31" s="69"/>
      <c r="Y31" s="69"/>
      <c r="Z31" s="71"/>
      <c r="AA31" s="71"/>
      <c r="AB31" s="72"/>
    </row>
    <row r="32" spans="1:28" ht="16.5" thickBot="1" x14ac:dyDescent="0.3">
      <c r="A32" s="2"/>
      <c r="B32" s="74"/>
      <c r="C32" s="75"/>
      <c r="D32" s="76"/>
      <c r="E32" s="75"/>
      <c r="F32" s="76"/>
      <c r="G32" s="75"/>
      <c r="H32" s="76"/>
      <c r="I32" s="75"/>
      <c r="J32" s="76"/>
      <c r="K32" s="75"/>
      <c r="L32" s="76"/>
      <c r="M32" s="75"/>
      <c r="N32" s="76"/>
      <c r="O32" s="75"/>
      <c r="P32" s="76"/>
      <c r="Q32" s="77"/>
      <c r="R32" s="78"/>
      <c r="S32" s="78"/>
      <c r="T32" s="79"/>
      <c r="U32" s="78"/>
      <c r="V32" s="78"/>
      <c r="W32" s="78"/>
      <c r="X32" s="78"/>
      <c r="Y32" s="78"/>
      <c r="Z32" s="80"/>
      <c r="AA32" s="80"/>
      <c r="AB32" s="81"/>
    </row>
    <row r="33" spans="1:28" ht="15.75" thickBot="1" x14ac:dyDescent="0.3">
      <c r="A33" s="2"/>
      <c r="B33" s="3"/>
      <c r="C33" s="34"/>
      <c r="D33" s="34"/>
      <c r="E33" s="34"/>
      <c r="F33" s="34"/>
      <c r="G33" s="34"/>
      <c r="H33" s="34"/>
      <c r="I33" s="34"/>
      <c r="J33" s="34"/>
      <c r="K33" s="34"/>
      <c r="L33" s="34"/>
      <c r="M33" s="34"/>
      <c r="N33" s="34"/>
      <c r="O33" s="34"/>
      <c r="P33" s="34"/>
      <c r="Q33" s="2"/>
      <c r="R33" s="2"/>
      <c r="S33" s="3"/>
      <c r="T33" s="3"/>
      <c r="U33" s="3"/>
      <c r="V33" s="3"/>
      <c r="W33" s="3"/>
      <c r="X33" s="3"/>
      <c r="Y33" s="3"/>
      <c r="Z33" s="2"/>
      <c r="AA33" s="2"/>
      <c r="AB33" s="2"/>
    </row>
    <row r="34" spans="1:28" ht="15.75" thickBot="1" x14ac:dyDescent="0.3">
      <c r="A34" s="2"/>
      <c r="B34" s="39"/>
      <c r="C34" s="40"/>
      <c r="D34" s="40"/>
      <c r="E34" s="40"/>
      <c r="F34" s="40"/>
      <c r="G34" s="40"/>
      <c r="H34" s="40"/>
      <c r="I34" s="40"/>
      <c r="J34" s="40"/>
      <c r="K34" s="40"/>
      <c r="L34" s="40"/>
      <c r="M34" s="40"/>
      <c r="N34" s="40"/>
      <c r="O34" s="40"/>
      <c r="P34" s="40"/>
      <c r="Q34" s="41"/>
      <c r="R34" s="89">
        <f>SUM(R9,R12,R15,R18,R21,R24)</f>
        <v>153</v>
      </c>
      <c r="S34" s="42"/>
      <c r="T34" s="43">
        <f t="shared" ref="T34:Y34" si="0">SUM(T9,T12,T15,T18,T21,T24)</f>
        <v>134.73750000000001</v>
      </c>
      <c r="U34" s="43">
        <f t="shared" si="0"/>
        <v>43.737500000000011</v>
      </c>
      <c r="V34" s="43">
        <f t="shared" si="0"/>
        <v>2.25</v>
      </c>
      <c r="W34" s="44">
        <f t="shared" si="0"/>
        <v>0</v>
      </c>
      <c r="X34" s="43">
        <f t="shared" si="0"/>
        <v>20.750000000000004</v>
      </c>
      <c r="Y34" s="45">
        <f t="shared" si="0"/>
        <v>22.987500000000004</v>
      </c>
      <c r="Z34" s="43">
        <f>SUM(Z9,Z12,Z15,Z18,Z21,Z24)</f>
        <v>0</v>
      </c>
      <c r="AA34" s="43"/>
      <c r="AB34" s="43">
        <f>SUM(AB9,AB12,AB15,AB18,AB21,AB24)</f>
        <v>7</v>
      </c>
    </row>
    <row r="35" spans="1:28" ht="15.75" thickBot="1" x14ac:dyDescent="0.3">
      <c r="A35" s="2"/>
      <c r="B35" s="2"/>
      <c r="C35" s="226" t="s">
        <v>14</v>
      </c>
      <c r="D35" s="226"/>
      <c r="E35" s="226"/>
      <c r="F35" s="226"/>
      <c r="G35" s="226"/>
      <c r="H35" s="46">
        <f>IF(T34&gt;151.67,151.67,(H41*7))</f>
        <v>98</v>
      </c>
      <c r="I35" s="2"/>
      <c r="J35" s="2"/>
      <c r="K35" s="2"/>
      <c r="L35" s="2"/>
      <c r="M35" s="2"/>
      <c r="N35" s="2"/>
      <c r="O35" s="6"/>
      <c r="P35" s="2"/>
      <c r="Q35" s="2"/>
      <c r="R35" s="92" t="s">
        <v>41</v>
      </c>
      <c r="S35" s="90"/>
      <c r="T35" s="90"/>
      <c r="U35" s="90"/>
      <c r="V35" s="90"/>
      <c r="W35" s="90"/>
      <c r="X35" s="90"/>
      <c r="Y35" s="93">
        <f>X34+Y34</f>
        <v>43.737500000000011</v>
      </c>
      <c r="Z35" s="90"/>
      <c r="AA35" s="90"/>
      <c r="AB35" s="91"/>
    </row>
    <row r="36" spans="1:28" ht="15.75" thickBot="1" x14ac:dyDescent="0.3">
      <c r="A36" s="2"/>
      <c r="B36" s="2"/>
      <c r="C36" s="225" t="s">
        <v>15</v>
      </c>
      <c r="D36" s="225"/>
      <c r="E36" s="225"/>
      <c r="F36" s="225"/>
      <c r="G36" s="225"/>
      <c r="H36" s="47">
        <f>X34</f>
        <v>20.750000000000004</v>
      </c>
      <c r="I36" s="2"/>
      <c r="J36" s="2"/>
      <c r="K36" s="2"/>
      <c r="L36" s="2"/>
      <c r="M36" s="2"/>
      <c r="N36" s="2"/>
      <c r="O36" s="2"/>
      <c r="P36" s="2"/>
      <c r="Q36" s="2"/>
      <c r="R36" s="94" t="s">
        <v>42</v>
      </c>
      <c r="S36" s="90"/>
      <c r="T36" s="90"/>
      <c r="U36" s="90"/>
      <c r="V36" s="90"/>
      <c r="W36" s="90"/>
      <c r="X36" s="90"/>
      <c r="Y36" s="44">
        <f>Y35</f>
        <v>43.737500000000011</v>
      </c>
      <c r="Z36" s="90"/>
      <c r="AA36" s="90"/>
      <c r="AB36" s="91"/>
    </row>
    <row r="37" spans="1:28" x14ac:dyDescent="0.25">
      <c r="A37" s="2"/>
      <c r="B37" s="2"/>
      <c r="C37" s="225" t="s">
        <v>16</v>
      </c>
      <c r="D37" s="225"/>
      <c r="E37" s="225"/>
      <c r="F37" s="225"/>
      <c r="G37" s="225"/>
      <c r="H37" s="47">
        <f>Y34</f>
        <v>22.987500000000004</v>
      </c>
      <c r="I37" s="2"/>
      <c r="J37" s="2"/>
      <c r="K37" s="2"/>
      <c r="L37" s="2"/>
      <c r="M37" s="2"/>
      <c r="N37" s="2"/>
      <c r="O37" s="2"/>
      <c r="P37" s="2"/>
      <c r="Q37" s="2"/>
      <c r="R37" s="2"/>
      <c r="S37" s="2"/>
      <c r="T37" s="2"/>
      <c r="U37" s="2"/>
      <c r="V37" s="2"/>
      <c r="W37" s="2"/>
      <c r="X37" s="2"/>
      <c r="Y37" s="2"/>
      <c r="Z37" s="2"/>
      <c r="AA37" s="2"/>
      <c r="AB37" s="2"/>
    </row>
    <row r="38" spans="1:28" x14ac:dyDescent="0.25">
      <c r="A38" s="2"/>
      <c r="B38" s="2"/>
      <c r="C38" s="225" t="s">
        <v>17</v>
      </c>
      <c r="D38" s="225"/>
      <c r="E38" s="225"/>
      <c r="F38" s="225"/>
      <c r="G38" s="225"/>
      <c r="H38" s="47">
        <f>V34</f>
        <v>2.25</v>
      </c>
      <c r="I38" s="2"/>
      <c r="J38" s="2"/>
      <c r="K38" s="2"/>
      <c r="L38" s="2"/>
      <c r="M38" s="2"/>
      <c r="N38" s="2"/>
      <c r="O38" s="2"/>
      <c r="P38" s="2"/>
      <c r="Q38" s="2"/>
      <c r="R38" s="2"/>
      <c r="S38" s="2"/>
      <c r="T38" s="2"/>
      <c r="U38" s="2"/>
      <c r="V38" s="2"/>
      <c r="W38" s="2"/>
      <c r="X38" s="2"/>
      <c r="Y38" s="2"/>
      <c r="Z38" s="2"/>
      <c r="AA38" s="2"/>
      <c r="AB38" s="2"/>
    </row>
    <row r="39" spans="1:28" x14ac:dyDescent="0.25">
      <c r="A39" s="2"/>
      <c r="B39" s="2"/>
      <c r="C39" s="225" t="s">
        <v>18</v>
      </c>
      <c r="D39" s="225"/>
      <c r="E39" s="225"/>
      <c r="F39" s="225"/>
      <c r="G39" s="225"/>
      <c r="H39" s="47">
        <f>W34</f>
        <v>0</v>
      </c>
      <c r="I39" s="2"/>
      <c r="J39" s="2"/>
      <c r="K39" s="2"/>
      <c r="L39" s="2"/>
      <c r="M39" s="2"/>
      <c r="N39" s="2"/>
      <c r="O39" s="2"/>
      <c r="P39" s="2"/>
      <c r="Q39" s="2"/>
      <c r="R39" s="2"/>
      <c r="S39" s="2"/>
      <c r="T39" s="2"/>
      <c r="U39" s="2"/>
      <c r="V39" s="2"/>
      <c r="W39" s="2"/>
      <c r="X39" s="2"/>
      <c r="Y39" s="2"/>
      <c r="Z39" s="2"/>
      <c r="AA39" s="2"/>
      <c r="AB39" s="2"/>
    </row>
    <row r="40" spans="1:28" x14ac:dyDescent="0.25">
      <c r="A40" s="2"/>
      <c r="B40" s="2"/>
      <c r="C40" s="225" t="s">
        <v>20</v>
      </c>
      <c r="D40" s="225"/>
      <c r="E40" s="225"/>
      <c r="F40" s="225"/>
      <c r="G40" s="225"/>
      <c r="H40" s="47">
        <f>SUM((IF(P11&gt;0,1,0)),(IF(P14&gt;0,1,0)),(IF(P17&gt;0,1,0)),(IF(P20&gt;0,1,0)),(IF(P23&gt;0,1,0)),(IF(P26&gt;0,1,0)))+SUM(((IF(AND(N10&gt;=3,N10&lt;=11),1,0))),(IF(AND(N13&gt;=3,N13&lt;=11),1,0)),(IF(AND(N16&gt;=3,N16&lt;=11),1,0)),(IF(AND(N19&gt;=3,N19&lt;=11),1,0)),(IF(AND(N22&gt;=3,N22&lt;=11),1,0)),(IF(AND(N25&gt;=3,N25&lt;=11),1,0)))</f>
        <v>0</v>
      </c>
      <c r="I40" s="48" t="s">
        <v>24</v>
      </c>
      <c r="J40" s="48"/>
      <c r="K40" s="2"/>
      <c r="L40" s="2"/>
      <c r="M40" s="2"/>
      <c r="N40" s="2"/>
      <c r="O40" s="4">
        <f>H40*19.61</f>
        <v>0</v>
      </c>
      <c r="P40" s="4" t="s">
        <v>21</v>
      </c>
      <c r="Q40" s="2"/>
      <c r="R40" s="2"/>
      <c r="S40" s="2"/>
      <c r="T40" s="2"/>
      <c r="U40" s="2"/>
      <c r="V40" s="2"/>
      <c r="W40" s="2"/>
      <c r="X40" s="2"/>
      <c r="Y40" s="2"/>
      <c r="Z40" s="2"/>
      <c r="AA40" s="2"/>
      <c r="AB40" s="2"/>
    </row>
    <row r="41" spans="1:28" x14ac:dyDescent="0.25">
      <c r="A41" s="2"/>
      <c r="B41" s="2"/>
      <c r="C41" s="225" t="s">
        <v>19</v>
      </c>
      <c r="D41" s="225"/>
      <c r="E41" s="225"/>
      <c r="F41" s="225"/>
      <c r="G41" s="225"/>
      <c r="H41" s="47">
        <f>SUM((IF(D11&gt;0,1,0)),(IF(F11&gt;0,1,0)),(IF(H11&gt;0,1,0)),(IF(J11&gt;0,1,0)),(IF(L11&gt;0,1,0)),(IF(N11&gt;0,1,0)),(IF(P11&gt;0,1,0)),(IF(D14&gt;0,1,0)),(IF(F14&gt;0,1,0)),(IF(H14&gt;0,1,0)),(IF(J14&gt;0,1,0)),(IF(L14&gt;0,1,0)),(IF(N14&gt;0,1,0)),(IF(P14&gt;0,1,0)),(IF(D17&gt;0,1,0)),(IF(F17&gt;0,1,0)),(IF(H17&gt;0,1,0)),(IF(J17&gt;0,1,0)),(IF(L17&gt;0,1,0)),(IF(N17&gt;0,1,0)),(IF(P17&gt;0,1,0)),(IF(D20&gt;0,1,0)),(IF(F20&gt;0,1,0)),(IF(H20&gt;0,1,0)),(IF(J20&gt;0,1,0)),(IF(L20&gt;0,1,0)),(IF(N20&gt;0,1,0)),(IF(P20&gt;0,1,0)),(IF(D23&gt;0,1,0)),(IF(F22&gt;0,1,0)),(IF(H23&gt;0,1,0)),(IF(J23&gt;0,1,0)),(IF(L23&gt;0,1,0)),(IF(N23&gt;0,1,0)),(IF(P23&gt;0,1,0)),(IF(D26&gt;0,1,0)),(IF(F26&gt;0,1,0)),(IF(H26&gt;0,1,0)),(IF(J26&gt;0,1,0)),(IF(L26&gt;0,1,0)),(IF(N26&gt;0,1,0)),(IF(P26&gt;0,1,0)))</f>
        <v>14</v>
      </c>
      <c r="I41" s="6" t="s">
        <v>22</v>
      </c>
      <c r="J41" s="6"/>
      <c r="K41" s="6"/>
      <c r="L41" s="6"/>
      <c r="M41" s="6"/>
      <c r="N41" s="6"/>
      <c r="O41" s="49">
        <f>H41*7.6</f>
        <v>106.39999999999999</v>
      </c>
      <c r="P41" s="50" t="s">
        <v>21</v>
      </c>
      <c r="Q41" s="2"/>
      <c r="R41" s="2"/>
      <c r="S41" s="2"/>
      <c r="T41" s="2"/>
      <c r="U41" s="2"/>
      <c r="V41" s="2"/>
      <c r="W41" s="2"/>
      <c r="X41" s="2"/>
      <c r="Y41" s="2"/>
      <c r="Z41" s="2"/>
      <c r="AA41" s="2"/>
      <c r="AB41" s="2"/>
    </row>
    <row r="42" spans="1:28" x14ac:dyDescent="0.25">
      <c r="A42" s="2"/>
      <c r="B42" s="2"/>
      <c r="C42" s="2" t="s">
        <v>23</v>
      </c>
      <c r="D42" s="2"/>
      <c r="E42" s="2"/>
      <c r="F42" s="2"/>
      <c r="G42" s="2"/>
      <c r="H42" s="51" t="str">
        <f>IF(F23&gt;0,"Oui","Repos")</f>
        <v>Oui</v>
      </c>
      <c r="I42" s="52" t="s">
        <v>25</v>
      </c>
      <c r="J42" s="62" t="str">
        <f>IF(H42="Oui","il y a une majoration/une indemnité à payer","il n'y a rien à payer")</f>
        <v>il y a une majoration/une indemnité à payer</v>
      </c>
      <c r="K42" s="2"/>
      <c r="L42" s="2"/>
      <c r="M42" s="2"/>
      <c r="N42" s="2"/>
      <c r="O42" s="4"/>
      <c r="P42" s="4"/>
      <c r="Q42" s="2"/>
      <c r="R42" s="2"/>
      <c r="S42" s="2"/>
      <c r="T42" s="2"/>
      <c r="U42" s="2"/>
      <c r="V42" s="2"/>
      <c r="W42" s="2"/>
      <c r="X42" s="2"/>
      <c r="Y42" s="2"/>
      <c r="Z42" s="2"/>
      <c r="AA42" s="2"/>
      <c r="AB42" s="2"/>
    </row>
    <row r="43" spans="1:28" x14ac:dyDescent="0.25">
      <c r="A43" s="2"/>
      <c r="B43" s="2"/>
      <c r="C43" s="2" t="s">
        <v>28</v>
      </c>
      <c r="D43" s="2"/>
      <c r="E43" s="2"/>
      <c r="F43" s="2"/>
      <c r="G43" s="2"/>
      <c r="H43" s="4">
        <f>Z34</f>
        <v>0</v>
      </c>
      <c r="I43" s="2" t="s">
        <v>34</v>
      </c>
      <c r="J43" s="2"/>
      <c r="K43" s="2"/>
      <c r="L43" s="2"/>
      <c r="M43" s="2"/>
      <c r="N43" s="2"/>
      <c r="O43" s="4"/>
      <c r="P43" s="4"/>
      <c r="Q43" s="2"/>
      <c r="R43" s="2"/>
      <c r="S43" s="2"/>
      <c r="T43" s="2"/>
      <c r="U43" s="2"/>
      <c r="V43" s="2"/>
      <c r="W43" s="2"/>
      <c r="X43" s="2"/>
      <c r="Y43" s="2"/>
      <c r="Z43" s="2"/>
      <c r="AA43" s="2"/>
      <c r="AB43" s="2"/>
    </row>
    <row r="44" spans="1:28" x14ac:dyDescent="0.25">
      <c r="A44" s="2"/>
      <c r="B44" s="2"/>
      <c r="C44" s="2" t="s">
        <v>30</v>
      </c>
      <c r="D44" s="2"/>
      <c r="E44" s="2"/>
      <c r="F44" s="2"/>
      <c r="G44" s="2"/>
      <c r="H44" s="4">
        <f>AB34</f>
        <v>7</v>
      </c>
      <c r="I44" s="2" t="s">
        <v>33</v>
      </c>
      <c r="J44" s="2"/>
      <c r="K44" s="2"/>
      <c r="L44" s="2"/>
      <c r="M44" s="2"/>
      <c r="N44" s="2"/>
      <c r="O44" s="53">
        <f>IF(H44=0,"aucune",H44*7)</f>
        <v>49</v>
      </c>
      <c r="P44" s="4" t="s">
        <v>31</v>
      </c>
      <c r="Q44" s="2"/>
      <c r="R44" s="54"/>
      <c r="S44" s="2"/>
      <c r="T44" s="2"/>
      <c r="U44" s="2"/>
      <c r="V44" s="2"/>
      <c r="W44" s="2"/>
      <c r="X44" s="2"/>
      <c r="Y44" s="2"/>
      <c r="Z44" s="2"/>
      <c r="AA44" s="2"/>
      <c r="AB44" s="2"/>
    </row>
    <row r="45" spans="1:28" x14ac:dyDescent="0.25">
      <c r="A45" s="2"/>
      <c r="B45" s="2"/>
      <c r="C45" s="55" t="s">
        <v>35</v>
      </c>
      <c r="D45" s="2"/>
      <c r="E45" s="2"/>
      <c r="F45" s="2"/>
      <c r="G45" s="2"/>
      <c r="H45" s="2"/>
      <c r="I45" s="2"/>
      <c r="J45" s="2"/>
      <c r="K45" s="2"/>
      <c r="L45" s="2"/>
      <c r="M45" s="2"/>
      <c r="N45" s="2"/>
      <c r="O45" s="2"/>
      <c r="P45" s="2"/>
      <c r="Q45" s="2"/>
      <c r="R45" s="2"/>
      <c r="S45" s="2"/>
      <c r="T45" s="2"/>
      <c r="U45" s="2"/>
      <c r="V45" s="2"/>
      <c r="W45" s="2"/>
      <c r="X45" s="2"/>
      <c r="Y45" s="2"/>
      <c r="Z45" s="2"/>
      <c r="AA45" s="2"/>
      <c r="AB45" s="2"/>
    </row>
    <row r="46" spans="1:28"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row>
    <row r="47" spans="1:28"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28"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ht="1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x14ac:dyDescent="0.25">
      <c r="A52" s="1"/>
    </row>
    <row r="53" spans="1:28" ht="15" customHeight="1" x14ac:dyDescent="0.25">
      <c r="A53" s="1"/>
    </row>
    <row r="54" spans="1:28" ht="15.75" customHeight="1" x14ac:dyDescent="0.25">
      <c r="A54" s="1"/>
    </row>
    <row r="55" spans="1:28" x14ac:dyDescent="0.25">
      <c r="A55" s="1"/>
    </row>
    <row r="56" spans="1:28" ht="15" customHeight="1" x14ac:dyDescent="0.25">
      <c r="A56" s="1"/>
    </row>
    <row r="57" spans="1:28" ht="15.75" customHeight="1" x14ac:dyDescent="0.25">
      <c r="A57" s="1"/>
    </row>
    <row r="58" spans="1:28" x14ac:dyDescent="0.25">
      <c r="A58" s="1"/>
    </row>
    <row r="59" spans="1:28" ht="15" customHeight="1" x14ac:dyDescent="0.25">
      <c r="A59" s="1"/>
    </row>
    <row r="60" spans="1:28" ht="15.75" customHeight="1" x14ac:dyDescent="0.25">
      <c r="A60" s="1"/>
    </row>
    <row r="61" spans="1:28" x14ac:dyDescent="0.25">
      <c r="A61" s="1"/>
    </row>
    <row r="62" spans="1:28" ht="15" customHeight="1" x14ac:dyDescent="0.25">
      <c r="A62" s="1"/>
    </row>
    <row r="63" spans="1:28" ht="15.75" customHeight="1" x14ac:dyDescent="0.25">
      <c r="A63" s="1"/>
    </row>
    <row r="64" spans="1:28" x14ac:dyDescent="0.25">
      <c r="A64" s="1"/>
    </row>
    <row r="65" spans="1:1" ht="15" customHeight="1" x14ac:dyDescent="0.25">
      <c r="A65" s="1"/>
    </row>
    <row r="66" spans="1:1" ht="15.75" customHeight="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row r="158" spans="1:1" x14ac:dyDescent="0.25">
      <c r="A158" s="1"/>
    </row>
  </sheetData>
  <sheetProtection password="E017" sheet="1" objects="1" scenarios="1" formatCells="0" formatColumns="0" formatRows="0" deleteColumns="0" deleteRows="0" sort="0" autoFilter="0"/>
  <mergeCells count="92">
    <mergeCell ref="C41:G41"/>
    <mergeCell ref="C35:G35"/>
    <mergeCell ref="C36:G36"/>
    <mergeCell ref="C37:G37"/>
    <mergeCell ref="C38:G38"/>
    <mergeCell ref="C39:G39"/>
    <mergeCell ref="C40:G40"/>
    <mergeCell ref="V21:V22"/>
    <mergeCell ref="W21:W22"/>
    <mergeCell ref="X21:X22"/>
    <mergeCell ref="T24:T25"/>
    <mergeCell ref="U24:U25"/>
    <mergeCell ref="V24:V25"/>
    <mergeCell ref="W24:W25"/>
    <mergeCell ref="X24:X25"/>
    <mergeCell ref="R24:R25"/>
    <mergeCell ref="S24:S25"/>
    <mergeCell ref="S21:S22"/>
    <mergeCell ref="T21:T22"/>
    <mergeCell ref="U21:U22"/>
    <mergeCell ref="R21:R22"/>
    <mergeCell ref="X12:X13"/>
    <mergeCell ref="Y12:Y13"/>
    <mergeCell ref="Y18:Y19"/>
    <mergeCell ref="Y24:Y25"/>
    <mergeCell ref="Y21:Y22"/>
    <mergeCell ref="Y15:Y16"/>
    <mergeCell ref="R15:R16"/>
    <mergeCell ref="S15:S16"/>
    <mergeCell ref="T15:T16"/>
    <mergeCell ref="U15:U16"/>
    <mergeCell ref="V15:V16"/>
    <mergeCell ref="V9:V10"/>
    <mergeCell ref="R18:R19"/>
    <mergeCell ref="W15:W16"/>
    <mergeCell ref="X15:X16"/>
    <mergeCell ref="S18:S19"/>
    <mergeCell ref="T18:T19"/>
    <mergeCell ref="U18:U19"/>
    <mergeCell ref="V18:V19"/>
    <mergeCell ref="W18:W19"/>
    <mergeCell ref="X18:X19"/>
    <mergeCell ref="R12:R13"/>
    <mergeCell ref="S12:S13"/>
    <mergeCell ref="T12:T13"/>
    <mergeCell ref="U12:U13"/>
    <mergeCell ref="V12:V13"/>
    <mergeCell ref="W12:W13"/>
    <mergeCell ref="C2:J2"/>
    <mergeCell ref="C7:D8"/>
    <mergeCell ref="E7:F8"/>
    <mergeCell ref="G7:H8"/>
    <mergeCell ref="I7:J8"/>
    <mergeCell ref="D4:E4"/>
    <mergeCell ref="D5:E5"/>
    <mergeCell ref="K7:L8"/>
    <mergeCell ref="V7:W7"/>
    <mergeCell ref="X7:Y7"/>
    <mergeCell ref="R9:R10"/>
    <mergeCell ref="M7:N8"/>
    <mergeCell ref="O7:P8"/>
    <mergeCell ref="R7:R8"/>
    <mergeCell ref="S7:S8"/>
    <mergeCell ref="T7:T8"/>
    <mergeCell ref="U7:U8"/>
    <mergeCell ref="Y9:Y10"/>
    <mergeCell ref="S9:S10"/>
    <mergeCell ref="W9:W10"/>
    <mergeCell ref="X9:X10"/>
    <mergeCell ref="T9:T10"/>
    <mergeCell ref="U9:U10"/>
    <mergeCell ref="AB7:AB8"/>
    <mergeCell ref="AB9:AB10"/>
    <mergeCell ref="AB24:AB25"/>
    <mergeCell ref="AB21:AB22"/>
    <mergeCell ref="AB18:AB19"/>
    <mergeCell ref="AB15:AB16"/>
    <mergeCell ref="AB12:AB13"/>
    <mergeCell ref="AA7:AA8"/>
    <mergeCell ref="AA24:AA25"/>
    <mergeCell ref="AA21:AA22"/>
    <mergeCell ref="AA18:AA19"/>
    <mergeCell ref="AA15:AA16"/>
    <mergeCell ref="AA12:AA13"/>
    <mergeCell ref="AA9:AA10"/>
    <mergeCell ref="Z21:Z22"/>
    <mergeCell ref="Z24:Z25"/>
    <mergeCell ref="Z7:Z8"/>
    <mergeCell ref="Z9:Z10"/>
    <mergeCell ref="Z12:Z13"/>
    <mergeCell ref="Z15:Z16"/>
    <mergeCell ref="Z18:Z19"/>
  </mergeCells>
  <conditionalFormatting sqref="M22 K22 O22 I22 G22 E22 C22 C25 E25 G25 I25 K25 M25 O25 O19 O16 O13 O10 M10 M13 M16 M19 K16 K12:K13 K10 I10 I13 G13 G16 I16 E16 E13 G10 E10 C10 C13 C16 C19 G19 I19 K19">
    <cfRule type="containsText" dxfId="274" priority="12" operator="containsText" text="CP">
      <formula>NOT(ISERROR(SEARCH("CP",C10)))</formula>
    </cfRule>
  </conditionalFormatting>
  <conditionalFormatting sqref="C10">
    <cfRule type="containsText" dxfId="273" priority="7" operator="containsText" text="MAL">
      <formula>NOT(ISERROR(SEARCH("MAL",C10)))</formula>
    </cfRule>
    <cfRule type="containsText" dxfId="272" priority="8" operator="containsText" text="MAL">
      <formula>NOT(ISERROR(SEARCH("MAL",C10)))</formula>
    </cfRule>
    <cfRule type="containsText" dxfId="271" priority="10" operator="containsText" text="ABS">
      <formula>NOT(ISERROR(SEARCH("ABS",C10)))</formula>
    </cfRule>
    <cfRule type="containsText" dxfId="270" priority="11" operator="containsText" text="CP">
      <formula>NOT(ISERROR(SEARCH("CP",C10)))</formula>
    </cfRule>
  </conditionalFormatting>
  <conditionalFormatting sqref="E10 G10 I10 K10 M10 O10 O13 M13 K13 I13 G13 E13 C13 C16 E16 G16 I16 K16 M16 O16 O19 M19 K22 M22 O22 O25 M25 K25 I25 I22 G22 G25 E25 E22 C19 C22 C25 E19 G19 I19 K19">
    <cfRule type="containsText" dxfId="269" priority="9" operator="containsText" text="ABS">
      <formula>NOT(ISERROR(SEARCH("ABS",C10)))</formula>
    </cfRule>
  </conditionalFormatting>
  <conditionalFormatting sqref="C25 E25 G25 G22 E22 C22 C19 G16 E16 C16 C13 E13 G13 G10 E10 C10 I10 I13 I16 I22 I25 K25 K22 K16 K13 K10 E19 G19 I19 K19">
    <cfRule type="containsText" dxfId="268" priority="6" operator="containsText" text="MAL">
      <formula>NOT(ISERROR(SEARCH("MAL",C10)))</formula>
    </cfRule>
  </conditionalFormatting>
  <conditionalFormatting sqref="C10 E10 G10 I10 K10 M10 O10 O13 M13 I13 G13 E13 C13 C16 E16 G16 I16 K16 M16 O16 O19 M19 C19 C22 E22 G22 I22 K22 M22 O22 O25 M25 K25 I25 G25 E25 C25 K13 E19 G19 I19 K19">
    <cfRule type="containsText" dxfId="267" priority="5" operator="containsText" text="REP">
      <formula>NOT(ISERROR(SEARCH("REP",C10)))</formula>
    </cfRule>
  </conditionalFormatting>
  <conditionalFormatting sqref="C10 E10 G10 I10 K10 M10 O10 O13 M13 K13 I13 G13 E13 C13 C16 E16 G16 I16 K16 M16 O16 O19 M19 C19 C22 E22 G22 I22 K22 M22 O22 O25 M25 K25 I25 G25 E25 C25 E19 G19 I19 K19">
    <cfRule type="containsText" dxfId="266" priority="2" operator="containsText" text="FER">
      <formula>NOT(ISERROR(SEARCH("FER",C10)))</formula>
    </cfRule>
    <cfRule type="containsText" dxfId="265" priority="3" operator="containsText" text="FER">
      <formula>NOT(ISERROR(SEARCH("FER",C10)))</formula>
    </cfRule>
  </conditionalFormatting>
  <conditionalFormatting sqref="E19">
    <cfRule type="containsText" dxfId="264" priority="1" operator="containsText" text="CP">
      <formula>NOT(ISERROR(SEARCH("CP",E19)))</formula>
    </cfRule>
  </conditionalFormatting>
  <pageMargins left="0.25" right="0.25"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AD157"/>
  <sheetViews>
    <sheetView showGridLines="0" showZeros="0" tabSelected="1" zoomScale="85" zoomScaleNormal="85" workbookViewId="0">
      <selection activeCell="H12" sqref="H12"/>
    </sheetView>
  </sheetViews>
  <sheetFormatPr baseColWidth="10" defaultRowHeight="15" x14ac:dyDescent="0.25"/>
  <cols>
    <col min="1" max="1" width="1.140625" customWidth="1"/>
    <col min="3" max="3" width="7.85546875" hidden="1" customWidth="1"/>
    <col min="4" max="4" width="9.42578125" hidden="1"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43"/>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c r="D10" s="188">
        <v>9</v>
      </c>
      <c r="E10" s="14"/>
      <c r="F10" s="56">
        <v>9</v>
      </c>
      <c r="G10" s="14"/>
      <c r="H10" s="190">
        <v>0.77083333333333337</v>
      </c>
      <c r="I10" s="14"/>
      <c r="J10" s="190"/>
      <c r="K10" s="14"/>
      <c r="L10" s="190"/>
      <c r="M10" s="14"/>
      <c r="N10" s="190"/>
      <c r="O10" s="15"/>
      <c r="P10" s="190"/>
      <c r="Q10" s="2"/>
      <c r="R10" s="207">
        <f>SUM(D12,F12,H12,J12,L12,N12,P12)</f>
        <v>582.5</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524.25</v>
      </c>
      <c r="T10" s="207">
        <f>S10</f>
        <v>524.25</v>
      </c>
      <c r="U10" s="207">
        <f>IF((T10-T12)&gt;0,T10-T12,0)</f>
        <v>489.25</v>
      </c>
      <c r="V10" s="207">
        <f>IF(D12&gt;12,IF(D12&lt;13,D12-12,1),0)+IF(F12&gt;12,IF(F12&lt;13,F12-12,1),0)+IF(H12&gt;12,IF(H12&lt;13,H12-12,1),0)+IF(J12&gt;12,IF(J12&lt;13,J12-12,1),0)+IF(L12&gt;12,IF(L12&lt;13,L12-12,1),0)+IF(N12&gt;12,IF(N12&lt;13,N12-12,1),0)+IF(P12&gt;12,IF(P12&lt;13,P12-12,1),0)</f>
        <v>1</v>
      </c>
      <c r="W10" s="223">
        <f>IF(D12&gt;13,D12-13,0)+IF(F12&gt;13,F12-13,0)+IF(L12&gt;13,L12-13,0)+IF(H12&gt;13,H12-13,0)+IF(J12&gt;13,J12-13,0)+IF(N12&gt;13,N12-13,0)+IF(P12&gt;13,P12-13,0)</f>
        <v>550</v>
      </c>
      <c r="X10" s="207">
        <f>IF(U10&lt;=((S12/7)*1.6),U10,((S12/7)*1.6))</f>
        <v>8</v>
      </c>
      <c r="Y10" s="223">
        <f>U10-X10</f>
        <v>481.25</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89">
        <v>19.5</v>
      </c>
      <c r="E11" s="64"/>
      <c r="F11" s="57">
        <v>19</v>
      </c>
      <c r="G11" s="58"/>
      <c r="H11" s="191">
        <v>0.22916666666666666</v>
      </c>
      <c r="I11" s="58"/>
      <c r="J11" s="191"/>
      <c r="K11" s="58"/>
      <c r="L11" s="191"/>
      <c r="M11" s="58"/>
      <c r="N11" s="191"/>
      <c r="O11" s="58"/>
      <c r="P11" s="191"/>
      <c r="Q11" s="2"/>
      <c r="R11" s="208"/>
      <c r="S11" s="208"/>
      <c r="T11" s="208"/>
      <c r="U11" s="208"/>
      <c r="V11" s="208"/>
      <c r="W11" s="224"/>
      <c r="X11" s="208"/>
      <c r="Y11" s="224"/>
      <c r="Z11" s="208"/>
      <c r="AA11" s="208"/>
      <c r="AB11" s="208"/>
      <c r="AC11" s="208"/>
    </row>
    <row r="12" spans="1:29" ht="16.5" thickBot="1" x14ac:dyDescent="0.3">
      <c r="A12" s="2"/>
      <c r="B12" s="17" t="s">
        <v>12</v>
      </c>
      <c r="C12" s="187">
        <v>1</v>
      </c>
      <c r="D12" s="18">
        <f>IF(AND(OR(C11="FER",C11="CP"),D10="",D11=""),7,IF(D11-D10-C12&lt;0,24-D10+D11-C12,IF(OR(D11-D10-C12,24-D11+D10-C12)=24,24-24,D11-D10-C12)))</f>
        <v>9.5</v>
      </c>
      <c r="E12" s="136"/>
      <c r="F12" s="18">
        <f>IF(AND(OR(E11="FER",E11="CP"),F10="",F11=""),7,IF(F11-F10-E12&lt;0,24-F10+F11-E12,IF(OR(F11-F10-E12,24-F11+F10-E12)=24,24-24,F11-F10-E12)))</f>
        <v>10</v>
      </c>
      <c r="G12" s="136"/>
      <c r="H12" s="18">
        <f>IF(AND(OR(G11="FER",G11="CP"),H10="",H11=""),7,IF(H11-H10-G12&lt;0,INT((24-H10+H11-G12)*24),IF(OR(H11-H10-G12,24-H11+H10-G12)=24,INT((24-24)*24),INT((H11-H10-G12)*24))))</f>
        <v>563</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c r="D13" s="56"/>
      <c r="E13" s="14"/>
      <c r="F13" s="196">
        <v>18.5</v>
      </c>
      <c r="G13" s="14"/>
      <c r="H13" s="190">
        <v>0.77083333333333337</v>
      </c>
      <c r="I13" s="14"/>
      <c r="J13" s="190"/>
      <c r="K13" s="14"/>
      <c r="L13" s="190"/>
      <c r="M13" s="14"/>
      <c r="N13" s="190"/>
      <c r="O13" s="15"/>
      <c r="P13" s="190"/>
      <c r="Q13" s="2"/>
      <c r="R13" s="207">
        <f>SUM(D15,F15,H15,J15,L15,N15,P15)</f>
        <v>34.458333333333336</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29.362500000000004</v>
      </c>
      <c r="T13" s="208">
        <f>S13</f>
        <v>29.362500000000004</v>
      </c>
      <c r="U13" s="207">
        <f>IF((T13-T15)&gt;0,T13-T15,0)</f>
        <v>0</v>
      </c>
      <c r="V13" s="207">
        <f>IF(D15&gt;12,IF(D15&lt;13,D15-12,1),0)+IF(F15&gt;12,IF(F15&lt;13,F15-12,1),0)+IF(H15&gt;12,IF(H15&lt;13,H15-12,1),0)+IF(J15&gt;12,IF(J15&lt;13,J15-12,1),0)+IF(L15&gt;12,IF(L15&lt;13,L15-12,1),0)+IF(N15&gt;12,IF(N15&lt;13,N15-12,1),0)+IF(P15&gt;12,IF(P15&lt;13,P15-12,1),0)</f>
        <v>1</v>
      </c>
      <c r="W13" s="223">
        <f>IF(D15&gt;13,D15-13,0)+IF(F15&gt;13,F15-13,0)+IF(L15&gt;13,L15-13,0)+IF(H15&gt;13,H15-13,0)+IF(J15&gt;13,J15-13,0)+IF(N15&gt;13,N15-13,0)+IF(P15&gt;13,P15-13,0)</f>
        <v>10.458333333333336</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1</v>
      </c>
      <c r="AA13" s="207">
        <f>COUNTIF(C14:O14,"CP")</f>
        <v>0</v>
      </c>
      <c r="AB13" s="207">
        <f>COUNTIF(C14:O14,"REP")</f>
        <v>0</v>
      </c>
      <c r="AC13" s="207">
        <f>COUNTIF(C14:O14,"ABS")+COUNTIF(C14:O14,"MAL")</f>
        <v>0</v>
      </c>
    </row>
    <row r="14" spans="1:29" ht="15" customHeight="1" thickBot="1" x14ac:dyDescent="0.3">
      <c r="A14" s="2"/>
      <c r="B14" s="16" t="s">
        <v>11</v>
      </c>
      <c r="C14" s="58"/>
      <c r="D14" s="57"/>
      <c r="E14" s="58"/>
      <c r="F14" s="197">
        <v>5.5</v>
      </c>
      <c r="G14" s="58"/>
      <c r="H14" s="191">
        <v>0.22916666666666666</v>
      </c>
      <c r="I14" s="58"/>
      <c r="J14" s="191"/>
      <c r="K14" s="58"/>
      <c r="L14" s="191"/>
      <c r="M14" s="58"/>
      <c r="N14" s="191"/>
      <c r="O14" s="58"/>
      <c r="P14" s="191"/>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11</v>
      </c>
      <c r="G15" s="136"/>
      <c r="H15" s="18">
        <f>IF(AND(OR(G14="FER",G14="CP"),H13="",H14=""),7,IF(H14-H13-G15&lt;0,24-H13+H14-G15,IF(OR(H14-H13-G15,24-H14+H13-G15)=24,24-24,H14-H13-G15)))</f>
        <v>23.458333333333336</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03"/>
      <c r="W15" s="104"/>
      <c r="X15" s="103"/>
      <c r="Y15" s="104"/>
      <c r="Z15" s="152"/>
      <c r="AA15" s="24"/>
      <c r="AB15" s="24"/>
      <c r="AC15" s="29"/>
    </row>
    <row r="16" spans="1:29" ht="15" customHeight="1" x14ac:dyDescent="0.25">
      <c r="A16" s="2"/>
      <c r="B16" s="13" t="s">
        <v>10</v>
      </c>
      <c r="C16" s="14"/>
      <c r="D16" s="56"/>
      <c r="E16" s="14"/>
      <c r="F16" s="190"/>
      <c r="G16" s="14"/>
      <c r="H16" s="190"/>
      <c r="I16" s="14"/>
      <c r="J16" s="190"/>
      <c r="K16" s="14"/>
      <c r="L16" s="190"/>
      <c r="M16" s="14"/>
      <c r="N16" s="190"/>
      <c r="O16" s="15"/>
      <c r="P16" s="190"/>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191"/>
      <c r="G17" s="58"/>
      <c r="H17" s="191"/>
      <c r="I17" s="58"/>
      <c r="J17" s="191"/>
      <c r="K17" s="58"/>
      <c r="L17" s="191"/>
      <c r="M17" s="148"/>
      <c r="N17" s="191"/>
      <c r="O17" s="58"/>
      <c r="P17" s="191"/>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05"/>
      <c r="W18" s="33"/>
      <c r="X18" s="105"/>
      <c r="Y18" s="33"/>
      <c r="Z18" s="152"/>
      <c r="AA18" s="24"/>
      <c r="AB18" s="24"/>
      <c r="AC18" s="22"/>
    </row>
    <row r="19" spans="1:29" ht="15" customHeight="1" x14ac:dyDescent="0.25">
      <c r="A19" s="2"/>
      <c r="B19" s="13" t="s">
        <v>10</v>
      </c>
      <c r="C19" s="14"/>
      <c r="D19" s="56"/>
      <c r="E19" s="14"/>
      <c r="F19" s="190"/>
      <c r="G19" s="14"/>
      <c r="H19" s="190"/>
      <c r="I19" s="14"/>
      <c r="J19" s="190"/>
      <c r="K19" s="14"/>
      <c r="L19" s="190"/>
      <c r="M19" s="14"/>
      <c r="N19" s="190"/>
      <c r="O19" s="15"/>
      <c r="P19" s="190"/>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191"/>
      <c r="G20" s="58"/>
      <c r="H20" s="191"/>
      <c r="I20" s="58"/>
      <c r="J20" s="191"/>
      <c r="K20" s="58"/>
      <c r="L20" s="191"/>
      <c r="M20" s="58"/>
      <c r="N20" s="191"/>
      <c r="O20" s="58"/>
      <c r="P20" s="191"/>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03"/>
      <c r="W21" s="104"/>
      <c r="X21" s="103"/>
      <c r="Y21" s="104"/>
      <c r="Z21" s="152"/>
      <c r="AA21" s="24"/>
      <c r="AB21" s="24"/>
      <c r="AC21" s="29"/>
    </row>
    <row r="22" spans="1:29" ht="15" customHeight="1" x14ac:dyDescent="0.25">
      <c r="A22" s="2"/>
      <c r="B22" s="13" t="s">
        <v>10</v>
      </c>
      <c r="C22" s="63"/>
      <c r="D22" s="56"/>
      <c r="E22" s="63"/>
      <c r="F22" s="192"/>
      <c r="G22" s="63"/>
      <c r="H22" s="192"/>
      <c r="I22" s="63"/>
      <c r="J22" s="192"/>
      <c r="K22" s="63"/>
      <c r="L22" s="190"/>
      <c r="M22" s="63"/>
      <c r="N22" s="190"/>
      <c r="O22" s="146"/>
      <c r="P22" s="194"/>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93"/>
      <c r="G23" s="148"/>
      <c r="H23" s="193"/>
      <c r="I23" s="148"/>
      <c r="J23" s="193"/>
      <c r="K23" s="150"/>
      <c r="L23" s="191"/>
      <c r="M23" s="150"/>
      <c r="N23" s="191"/>
      <c r="O23" s="150"/>
      <c r="P23" s="195"/>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616.95833333333337</v>
      </c>
      <c r="S30" s="43">
        <f t="shared" si="0"/>
        <v>553.61249999999995</v>
      </c>
      <c r="T30" s="43">
        <f>IF(F6="X",SUM(T10,T13,T16,T19,T22),SUM(T10,T13,T16,T19,T22))</f>
        <v>553.61249999999995</v>
      </c>
      <c r="U30" s="43">
        <f>IF(G6="X",SUM(U10,U13,U16,U19,U22),SUM(U10,U13,U16,U19,U22))</f>
        <v>489.25</v>
      </c>
      <c r="V30" s="43">
        <f t="shared" si="0"/>
        <v>2</v>
      </c>
      <c r="W30" s="43">
        <f t="shared" si="0"/>
        <v>560.45833333333337</v>
      </c>
      <c r="X30" s="43">
        <f t="shared" si="0"/>
        <v>8</v>
      </c>
      <c r="Y30" s="43">
        <f t="shared" si="0"/>
        <v>481.25</v>
      </c>
      <c r="Z30" s="43">
        <f t="shared" si="0"/>
        <v>1</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8</v>
      </c>
      <c r="I31" s="2"/>
      <c r="J31" s="2"/>
      <c r="K31" s="2"/>
      <c r="L31" s="2"/>
      <c r="M31" s="2"/>
      <c r="N31" s="2"/>
      <c r="O31" s="2"/>
      <c r="P31" s="2"/>
      <c r="Q31" s="2"/>
      <c r="R31" s="92" t="s">
        <v>41</v>
      </c>
      <c r="S31" s="90"/>
      <c r="T31" s="90"/>
      <c r="U31" s="90"/>
      <c r="V31" s="90"/>
      <c r="W31" s="90"/>
      <c r="X31" s="90"/>
      <c r="Y31" s="93">
        <f>X30+Y30</f>
        <v>489.25</v>
      </c>
      <c r="Z31" s="93"/>
      <c r="AA31" s="90"/>
      <c r="AB31" s="163"/>
      <c r="AC31" s="91"/>
    </row>
    <row r="32" spans="1:29" ht="15.75" thickBot="1" x14ac:dyDescent="0.3">
      <c r="A32" s="2"/>
      <c r="B32" s="6" t="s">
        <v>16</v>
      </c>
      <c r="C32" s="6"/>
      <c r="D32" s="6"/>
      <c r="E32" s="6"/>
      <c r="F32" s="6"/>
      <c r="G32" s="47">
        <f>$Y$30</f>
        <v>481.25</v>
      </c>
      <c r="I32" s="2"/>
      <c r="J32" s="2"/>
      <c r="K32" s="2"/>
      <c r="L32" s="2"/>
      <c r="M32" s="2"/>
      <c r="N32" s="2"/>
      <c r="O32" s="2"/>
      <c r="P32" s="2"/>
      <c r="Q32" s="2"/>
      <c r="R32" s="94" t="s">
        <v>42</v>
      </c>
      <c r="S32" s="90"/>
      <c r="T32" s="90"/>
      <c r="U32" s="90"/>
      <c r="V32" s="90"/>
      <c r="W32" s="90"/>
      <c r="X32" s="90"/>
      <c r="Y32" s="44">
        <f>Y31+AB31</f>
        <v>489.25</v>
      </c>
      <c r="Z32" s="44"/>
      <c r="AA32" s="90"/>
      <c r="AB32" s="90"/>
      <c r="AC32" s="91"/>
    </row>
    <row r="33" spans="1:30" x14ac:dyDescent="0.25">
      <c r="A33" s="2"/>
      <c r="B33" s="6" t="s">
        <v>17</v>
      </c>
      <c r="C33" s="6"/>
      <c r="D33" s="6"/>
      <c r="E33" s="6"/>
      <c r="F33" s="6"/>
      <c r="G33" s="47">
        <f>$V$30</f>
        <v>2</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560.45833333333337</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5</v>
      </c>
      <c r="H36" s="6" t="s">
        <v>71</v>
      </c>
      <c r="J36" s="6"/>
      <c r="K36" s="6"/>
      <c r="L36" s="6"/>
      <c r="M36" s="49">
        <f>$G$36*7.9</f>
        <v>39.5</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Oui</v>
      </c>
      <c r="H37" s="52" t="s">
        <v>25</v>
      </c>
      <c r="I37" s="62" t="str">
        <f>IF(G37="Oui","il y a une majoration/une indemnité à payer","il n'y a rien à payer")</f>
        <v>il y a une majoration/une indemnité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1</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489.25</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B8:B9"/>
    <mergeCell ref="C3:H3"/>
    <mergeCell ref="M8:N9"/>
    <mergeCell ref="D47:F48"/>
    <mergeCell ref="J48:N50"/>
    <mergeCell ref="F5:H5"/>
    <mergeCell ref="F6:H6"/>
    <mergeCell ref="C4:F4"/>
    <mergeCell ref="F7:H7"/>
    <mergeCell ref="B43:J43"/>
    <mergeCell ref="R10:R11"/>
    <mergeCell ref="S10:S11"/>
    <mergeCell ref="T10:T11"/>
    <mergeCell ref="U10:U11"/>
    <mergeCell ref="S16:S17"/>
    <mergeCell ref="T16:T17"/>
    <mergeCell ref="U16:U17"/>
    <mergeCell ref="R13:R14"/>
    <mergeCell ref="S13:S14"/>
    <mergeCell ref="T13:T14"/>
    <mergeCell ref="U13:U14"/>
    <mergeCell ref="R16:R17"/>
    <mergeCell ref="R8:R9"/>
    <mergeCell ref="U8:U9"/>
    <mergeCell ref="C8:D9"/>
    <mergeCell ref="E8:F9"/>
    <mergeCell ref="G8:H9"/>
    <mergeCell ref="I8:J9"/>
    <mergeCell ref="K8:L9"/>
    <mergeCell ref="S8:S9"/>
    <mergeCell ref="T8:T9"/>
    <mergeCell ref="O8:P9"/>
    <mergeCell ref="V8:W8"/>
    <mergeCell ref="X8:Y8"/>
    <mergeCell ref="AA8:AA9"/>
    <mergeCell ref="AB8:AB9"/>
    <mergeCell ref="AC8:AC9"/>
    <mergeCell ref="Z8:Z9"/>
    <mergeCell ref="Z22:Z23"/>
    <mergeCell ref="AC19:AC20"/>
    <mergeCell ref="V10:V11"/>
    <mergeCell ref="AB10:AB11"/>
    <mergeCell ref="AC10:AC11"/>
    <mergeCell ref="W10:W11"/>
    <mergeCell ref="X10:X11"/>
    <mergeCell ref="Y10:Y11"/>
    <mergeCell ref="AA10:AA11"/>
    <mergeCell ref="Z10:Z11"/>
    <mergeCell ref="V13:V14"/>
    <mergeCell ref="AC16:AC17"/>
    <mergeCell ref="X13:X14"/>
    <mergeCell ref="Y13:Y14"/>
    <mergeCell ref="AA13:AA14"/>
    <mergeCell ref="AB13:AB14"/>
    <mergeCell ref="Y19:Y20"/>
    <mergeCell ref="AC13:AC14"/>
    <mergeCell ref="Z16:Z17"/>
    <mergeCell ref="Z13:Z14"/>
    <mergeCell ref="AA16:AA17"/>
    <mergeCell ref="AB16:AB17"/>
    <mergeCell ref="AB22:AB23"/>
    <mergeCell ref="W13:W14"/>
    <mergeCell ref="AB19:AB20"/>
    <mergeCell ref="R26:V26"/>
    <mergeCell ref="W16:W17"/>
    <mergeCell ref="X16:X17"/>
    <mergeCell ref="Y16:Y17"/>
    <mergeCell ref="AA22:AA23"/>
    <mergeCell ref="S19:S20"/>
    <mergeCell ref="T19:T20"/>
    <mergeCell ref="U19:U20"/>
    <mergeCell ref="V19:V20"/>
    <mergeCell ref="W19:W20"/>
    <mergeCell ref="Z19:Z20"/>
    <mergeCell ref="AA19:AA20"/>
    <mergeCell ref="V16:V17"/>
    <mergeCell ref="AC22:AC23"/>
    <mergeCell ref="Y26:AC26"/>
    <mergeCell ref="S36:U37"/>
    <mergeCell ref="Y37:AC39"/>
    <mergeCell ref="N4:P4"/>
    <mergeCell ref="W5:Y5"/>
    <mergeCell ref="W22:W23"/>
    <mergeCell ref="X22:X23"/>
    <mergeCell ref="Y22:Y23"/>
    <mergeCell ref="R22:R23"/>
    <mergeCell ref="S22:S23"/>
    <mergeCell ref="T22:T23"/>
    <mergeCell ref="U22:U23"/>
    <mergeCell ref="V22:V23"/>
    <mergeCell ref="R19:R20"/>
    <mergeCell ref="X19:X20"/>
  </mergeCells>
  <conditionalFormatting sqref="V34 V36 M23 K23 O23 I23 G23 E23 C23 O20 O17 O14 O11 M11 M14 M17 M20 K17 K13:K14 K11 I11 I14 G14 G17 I17 E17 E14 G11 E11 C11 C14 C17 C20 G20 I20 K20 E20 R34 R36 Z34 Z36">
    <cfRule type="containsText" dxfId="263" priority="172" operator="containsText" text="CP">
      <formula>NOT(ISERROR(SEARCH("CP",C11)))</formula>
    </cfRule>
  </conditionalFormatting>
  <conditionalFormatting sqref="C11">
    <cfRule type="containsText" dxfId="262" priority="168" operator="containsText" text="MAL">
      <formula>NOT(ISERROR(SEARCH("MAL",C11)))</formula>
    </cfRule>
    <cfRule type="containsText" dxfId="261" priority="169" operator="containsText" text="MAL">
      <formula>NOT(ISERROR(SEARCH("MAL",C11)))</formula>
    </cfRule>
    <cfRule type="containsText" dxfId="260" priority="170" operator="containsText" text="ABS">
      <formula>NOT(ISERROR(SEARCH("ABS",C11)))</formula>
    </cfRule>
    <cfRule type="containsText" dxfId="259" priority="171"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258" priority="167" operator="containsText" text="ABS">
      <formula>NOT(ISERROR(SEARCH("ABS",C11)))</formula>
    </cfRule>
  </conditionalFormatting>
  <conditionalFormatting sqref="V34 G23 E23 C23 C20 G17 E17 C17 C14 E14 G14 G11 E11 C11 I11 I14 I17 I23 K23 K17 K14 K11 E20 G20 I20 K20 R34 R36">
    <cfRule type="containsText" dxfId="257" priority="166"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256" priority="165"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255" priority="163" operator="containsText" text="FER">
      <formula>NOT(ISERROR(SEARCH("FER",C11)))</formula>
    </cfRule>
    <cfRule type="containsText" dxfId="254" priority="164"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253" priority="160" operator="containsText" text="MAL">
      <formula>NOT(ISERROR(SEARCH("MAL",C11)))</formula>
    </cfRule>
  </conditionalFormatting>
  <conditionalFormatting sqref="P15">
    <cfRule type="expression" priority="123">
      <formula>IF(O14="CP",7,IF(P14-P13-O15&lt;0,24-P13+O15+P14-O15,IF(OR(P14-P13-O15,24-P14+P13-O15)=24,24-24,P14-P13-O15+P15)))</formula>
    </cfRule>
  </conditionalFormatting>
  <conditionalFormatting sqref="P18">
    <cfRule type="expression" priority="122">
      <formula>IF(O17="CP",7,IF(P17-P16-O18&lt;0,24-P16+O18+P17-O18,IF(OR(P17-P16-O18,24-P17+P16-O18)=24,24-24,P17-P16-O18+P18)))</formula>
    </cfRule>
  </conditionalFormatting>
  <conditionalFormatting sqref="P21">
    <cfRule type="expression" priority="121">
      <formula>IF(O20="CP",7,IF(P20-P19-O21&lt;0,24-P19+O21+P20-O21,IF(OR(P20-P19-O21,24-P20+P19-O21)=24,24-24,P20-P19-O21+P21)))</formula>
    </cfRule>
  </conditionalFormatting>
  <conditionalFormatting sqref="N15">
    <cfRule type="expression" priority="93">
      <formula>IF(M14="CP",7,IF(N14-N13-M15&lt;0,24-N13+M15+N14-M15,IF(OR(N14-N13-M15,24-N14+N13-M15)=24,24-24,N14-N13-M15+N15)))</formula>
    </cfRule>
  </conditionalFormatting>
  <conditionalFormatting sqref="N18">
    <cfRule type="expression" priority="92">
      <formula>IF(M17="CP",7,IF(N17-N16-M18&lt;0,24-N16+M18+N17-M18,IF(OR(N17-N16-M18,24-N17+N16-M18)=24,24-24,N17-N16-M18+N18)))</formula>
    </cfRule>
  </conditionalFormatting>
  <conditionalFormatting sqref="N24">
    <cfRule type="expression" priority="90">
      <formula>IF(M23="CP",7,IF(N23-N22-M24&lt;0,24-N22+M24+N23-M24,IF(OR(N23-N22-M24,24-N23+N22-M24)=24,24-24,N23-N22-M24+N24)))</formula>
    </cfRule>
  </conditionalFormatting>
  <conditionalFormatting sqref="D15">
    <cfRule type="expression" priority="84">
      <formula>IF(C14="CP",7,IF(D14-D13-C15&lt;0,24-D13+C15+D14-C15,IF(OR(D14-D13-C15,24-D14+D13-C15)=24,24-24,D14-D13-C15+D15)))</formula>
    </cfRule>
  </conditionalFormatting>
  <conditionalFormatting sqref="F15">
    <cfRule type="expression" priority="83">
      <formula>IF(E14="CP",7,IF(F14-F13-E15&lt;0,24-F13+E15+F14-E15,IF(OR(F14-F13-E15,24-F14+F13-E15)=24,24-24,F14-F13-E15+F15)))</formula>
    </cfRule>
  </conditionalFormatting>
  <conditionalFormatting sqref="H15">
    <cfRule type="expression" priority="82">
      <formula>IF(G14="CP",7,IF(H14-H13-G15&lt;0,24-H13+G15+H14-G15,IF(OR(H14-H13-G15,24-H14+H13-G15)=24,24-24,H14-H13-G15+H15)))</formula>
    </cfRule>
  </conditionalFormatting>
  <conditionalFormatting sqref="J15">
    <cfRule type="expression" priority="81">
      <formula>IF(I14="CP",7,IF(J14-J13-I15&lt;0,24-J13+I15+J14-I15,IF(OR(J14-J13-I15,24-J14+J13-I15)=24,24-24,J14-J13-I15+J15)))</formula>
    </cfRule>
  </conditionalFormatting>
  <conditionalFormatting sqref="L15">
    <cfRule type="expression" priority="80">
      <formula>IF(K14="CP",7,IF(L14-L13-K15&lt;0,24-L13+K15+L14-K15,IF(OR(L14-L13-K15,24-L14+L13-K15)=24,24-24,L14-L13-K15+L15)))</formula>
    </cfRule>
  </conditionalFormatting>
  <conditionalFormatting sqref="L18">
    <cfRule type="expression" priority="79">
      <formula>IF(K17="CP",7,IF(L17-L16-K18&lt;0,24-L16+K18+L17-K18,IF(OR(L17-L16-K18,24-L17+L16-K18)=24,24-24,L17-L16-K18+L18)))</formula>
    </cfRule>
  </conditionalFormatting>
  <conditionalFormatting sqref="J18">
    <cfRule type="expression" priority="78">
      <formula>IF(I17="CP",7,IF(J17-J16-I18&lt;0,24-J16+I18+J17-I18,IF(OR(J17-J16-I18,24-J17+J16-I18)=24,24-24,J17-J16-I18+J18)))</formula>
    </cfRule>
  </conditionalFormatting>
  <conditionalFormatting sqref="H18">
    <cfRule type="expression" priority="77">
      <formula>IF(G17="CP",7,IF(H17-H16-G18&lt;0,24-H16+G18+H17-G18,IF(OR(H17-H16-G18,24-H17+H16-G18)=24,24-24,H17-H16-G18+H18)))</formula>
    </cfRule>
  </conditionalFormatting>
  <conditionalFormatting sqref="F18">
    <cfRule type="expression" priority="76">
      <formula>IF(E17="CP",7,IF(F17-F16-E18&lt;0,24-F16+E18+F17-E18,IF(OR(F17-F16-E18,24-F17+F16-E18)=24,24-24,F17-F16-E18+F18)))</formula>
    </cfRule>
  </conditionalFormatting>
  <conditionalFormatting sqref="D18">
    <cfRule type="expression" priority="75">
      <formula>IF(C17="CP",7,IF(D17-D16-C18&lt;0,24-D16+C18+D17-C18,IF(OR(D17-D16-C18,24-D17+D16-C18)=24,24-24,D17-D16-C18+D18)))</formula>
    </cfRule>
  </conditionalFormatting>
  <conditionalFormatting sqref="D21">
    <cfRule type="expression" priority="74">
      <formula>IF(C20="CP",7,IF(D20-D19-C21&lt;0,24-D19+C21+D20-C21,IF(OR(D20-D19-C21,24-D20+D19-C21)=24,24-24,D20-D19-C21+D21)))</formula>
    </cfRule>
  </conditionalFormatting>
  <conditionalFormatting sqref="F21">
    <cfRule type="expression" priority="73">
      <formula>IF(E20="CP",7,IF(F20-F19-E21&lt;0,24-F19+E21+F20-E21,IF(OR(F20-F19-E21,24-F20+F19-E21)=24,24-24,F20-F19-E21+F21)))</formula>
    </cfRule>
  </conditionalFormatting>
  <conditionalFormatting sqref="H21">
    <cfRule type="expression" priority="72">
      <formula>IF(G20="CP",7,IF(H20-H19-G21&lt;0,24-H19+G21+H20-G21,IF(OR(H20-H19-G21,24-H20+H19-G21)=24,24-24,H20-H19-G21+H21)))</formula>
    </cfRule>
  </conditionalFormatting>
  <conditionalFormatting sqref="J21">
    <cfRule type="expression" priority="71">
      <formula>IF(I20="CP",7,IF(J20-J19-I21&lt;0,24-J19+I21+J20-I21,IF(OR(J20-J19-I21,24-J20+J19-I21)=24,24-24,J20-J19-I21+J21)))</formula>
    </cfRule>
  </conditionalFormatting>
  <conditionalFormatting sqref="L21">
    <cfRule type="expression" priority="70">
      <formula>IF(K20="CP",7,IF(L20-L19-K21&lt;0,24-L19+K21+L20-K21,IF(OR(L20-L19-K21,24-L20+L19-K21)=24,24-24,L20-L19-K21+L21)))</formula>
    </cfRule>
  </conditionalFormatting>
  <conditionalFormatting sqref="L24">
    <cfRule type="expression" priority="68">
      <formula>IF(K23="CP",7,IF(L23-L22-K24&lt;0,24-L22+K24+L23-K24,IF(OR(L23-L22-K24,24-L23+L22-K24)=24,24-24,L23-L22-K24+L24)))</formula>
    </cfRule>
  </conditionalFormatting>
  <conditionalFormatting sqref="J24">
    <cfRule type="expression" priority="67">
      <formula>IF(I23="CP",7,IF(J23-J22-I24&lt;0,24-J22+I24+J23-I24,IF(OR(J23-J22-I24,24-J23+J22-I24)=24,24-24,J23-J22-I24+J24)))</formula>
    </cfRule>
  </conditionalFormatting>
  <conditionalFormatting sqref="H24">
    <cfRule type="expression" priority="66">
      <formula>IF(G23="CP",7,IF(H23-H22-G24&lt;0,24-H22+G24+H23-G24,IF(OR(H23-H22-G24,24-H23+H22-G24)=24,24-24,H23-H22-G24+H24)))</formula>
    </cfRule>
  </conditionalFormatting>
  <conditionalFormatting sqref="F24">
    <cfRule type="expression" priority="65">
      <formula>IF(E23="CP",7,IF(F23-F22-E24&lt;0,24-F22+E24+F23-E24,IF(OR(F23-F22-E24,24-F23+F22-E24)=24,24-24,F23-F22-E24+F24)))</formula>
    </cfRule>
  </conditionalFormatting>
  <conditionalFormatting sqref="D24">
    <cfRule type="expression" priority="64">
      <formula>IF(C23="CP",7,IF(D23-D22-C24&lt;0,24-D22+C24+D23-C24,IF(OR(D23-D22-C24,24-D23+D22-C24)=24,24-24,D23-D22-C24+D24)))</formula>
    </cfRule>
  </conditionalFormatting>
  <conditionalFormatting sqref="N21">
    <cfRule type="expression" priority="63">
      <formula>IF(M20="CP",7,IF(N20-N19-M21&lt;0,24-N19+M21+N20-M21,IF(OR(N20-N19-M21,24-N20+N19-M21)=24,24-24,N20-N19-M21+N21)))</formula>
    </cfRule>
  </conditionalFormatting>
  <conditionalFormatting sqref="V36 M11 M14 M17 M20 M23 Z36">
    <cfRule type="containsText" dxfId="252" priority="61" operator="containsText" text="PREV">
      <formula>NOT(ISERROR(SEARCH("PREV",M11)))</formula>
    </cfRule>
    <cfRule type="containsText" dxfId="251" priority="62" operator="containsText" text="PREV">
      <formula>NOT(ISERROR(SEARCH("PREV",M11)))</formula>
    </cfRule>
  </conditionalFormatting>
  <conditionalFormatting sqref="G45 G47 C45 C47 K45 K47">
    <cfRule type="containsText" dxfId="250" priority="19" operator="containsText" text="CP">
      <formula>NOT(ISERROR(SEARCH("CP",C45)))</formula>
    </cfRule>
  </conditionalFormatting>
  <conditionalFormatting sqref="G45 G47 C45 C47 K45 K47">
    <cfRule type="containsText" dxfId="249" priority="18" operator="containsText" text="ABS">
      <formula>NOT(ISERROR(SEARCH("ABS",C45)))</formula>
    </cfRule>
  </conditionalFormatting>
  <conditionalFormatting sqref="G45 C45 C47">
    <cfRule type="containsText" dxfId="248" priority="17" operator="containsText" text="MAL">
      <formula>NOT(ISERROR(SEARCH("MAL",C45)))</formula>
    </cfRule>
  </conditionalFormatting>
  <conditionalFormatting sqref="G45 G47 C45 C47 K45 K47">
    <cfRule type="containsText" dxfId="247" priority="16" operator="containsText" text="REP">
      <formula>NOT(ISERROR(SEARCH("REP",C45)))</formula>
    </cfRule>
  </conditionalFormatting>
  <conditionalFormatting sqref="G45 G47 C45 C47 K45 K47">
    <cfRule type="containsText" dxfId="246" priority="14" operator="containsText" text="FER">
      <formula>NOT(ISERROR(SEARCH("FER",C45)))</formula>
    </cfRule>
    <cfRule type="containsText" dxfId="245" priority="15" operator="containsText" text="FER">
      <formula>NOT(ISERROR(SEARCH("FER",C45)))</formula>
    </cfRule>
  </conditionalFormatting>
  <conditionalFormatting sqref="G45 C45 C47 K47">
    <cfRule type="containsText" dxfId="244" priority="13" operator="containsText" text="MAL">
      <formula>NOT(ISERROR(SEARCH("MAL",C45)))</formula>
    </cfRule>
  </conditionalFormatting>
  <conditionalFormatting sqref="G47 K47">
    <cfRule type="containsText" dxfId="243" priority="11" operator="containsText" text="PREV">
      <formula>NOT(ISERROR(SEARCH("PREV",G47)))</formula>
    </cfRule>
    <cfRule type="containsText" dxfId="242" priority="12" operator="containsText" text="PREV">
      <formula>NOT(ISERROR(SEARCH("PREV",G47)))</formula>
    </cfRule>
  </conditionalFormatting>
  <conditionalFormatting sqref="D12">
    <cfRule type="expression" priority="9">
      <formula>IF(C11="CP",7,IF(D11-D10-C12&lt;0,24-D10+C12+D11-C12,IF(OR(D11-D10-C12,24-D11+D10-C12)=24,24-24,D11-D10-C12+D12)))</formula>
    </cfRule>
  </conditionalFormatting>
  <conditionalFormatting sqref="F12">
    <cfRule type="expression" priority="8">
      <formula>IF(E11="CP",7,IF(F11-F10-E12&lt;0,24-F10+E12+F11-E12,IF(OR(F11-F10-E12,24-F11+F10-E12)=24,24-24,F11-F10-E12+F12)))</formula>
    </cfRule>
  </conditionalFormatting>
  <conditionalFormatting sqref="H12">
    <cfRule type="expression" priority="7">
      <formula>IF(G11="CP",7,IF(H11-H10-G12&lt;0,24-H10+G12+H11-G12,IF(OR(H11-H10-G12,24-H11+H10-G12)=24,24-24,H11-H10-G12+H12)))</formula>
    </cfRule>
  </conditionalFormatting>
  <conditionalFormatting sqref="J12">
    <cfRule type="expression" priority="6">
      <formula>IF(I11="CP",7,IF(J11-J10-I12&lt;0,24-J10+I12+J11-I12,IF(OR(J11-J10-I12,24-J11+J10-I12)=24,24-24,J11-J10-I12+J12)))</formula>
    </cfRule>
  </conditionalFormatting>
  <conditionalFormatting sqref="L12">
    <cfRule type="expression" priority="5">
      <formula>IF(K11="CP",7,IF(L11-L10-K12&lt;0,24-L10+K12+L11-K12,IF(OR(L11-L10-K12,24-L11+L10-K12)=24,24-24,L11-L10-K12+L12)))</formula>
    </cfRule>
  </conditionalFormatting>
  <conditionalFormatting sqref="N12">
    <cfRule type="expression" priority="2">
      <formula>IF(M11="CP",7,IF(N11-N10-M12&lt;0,24-N10+M12+N11-M12,IF(OR(N11-N10-M12,24-N11+N10-M12)=24,24-24,N11-N10-M12+N12)))</formula>
    </cfRule>
  </conditionalFormatting>
  <conditionalFormatting sqref="P12">
    <cfRule type="expression" priority="1">
      <formula>IF(O11="CP",7,IF(P11-P10-O12&lt;0,24-P10+O12+P11-O12,IF(OR(P11-P10-O12,24-P11+P10-O12)=24,24-24,P11-P10-O12+P12)))</formula>
    </cfRule>
  </conditionalFormatting>
  <pageMargins left="0.25" right="0.25"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AD157"/>
  <sheetViews>
    <sheetView showGridLines="0" showZeros="0" zoomScale="80" zoomScaleNormal="80" workbookViewId="0">
      <selection activeCell="D26" sqref="D26"/>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41306</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c r="D10" s="106"/>
      <c r="E10" s="14"/>
      <c r="F10" s="56"/>
      <c r="G10" s="14"/>
      <c r="H10" s="56"/>
      <c r="I10" s="14"/>
      <c r="J10" s="56"/>
      <c r="K10" s="14"/>
      <c r="L10" s="56"/>
      <c r="M10" s="14"/>
      <c r="N10" s="56"/>
      <c r="O10" s="15"/>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c r="D13" s="56"/>
      <c r="E13" s="14"/>
      <c r="F13" s="56"/>
      <c r="G13" s="14"/>
      <c r="H13" s="56"/>
      <c r="I13" s="14"/>
      <c r="J13" s="56"/>
      <c r="K13" s="14"/>
      <c r="L13" s="56"/>
      <c r="M13" s="14"/>
      <c r="N13" s="56"/>
      <c r="O13" s="15"/>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c r="D16" s="56"/>
      <c r="E16" s="14"/>
      <c r="F16" s="56"/>
      <c r="G16" s="14"/>
      <c r="H16" s="56"/>
      <c r="I16" s="14"/>
      <c r="J16" s="56"/>
      <c r="K16" s="14"/>
      <c r="L16" s="56"/>
      <c r="M16" s="14"/>
      <c r="N16" s="56"/>
      <c r="O16" s="15"/>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c r="D19" s="56"/>
      <c r="E19" s="14"/>
      <c r="F19" s="56"/>
      <c r="G19" s="14"/>
      <c r="H19" s="56"/>
      <c r="I19" s="14"/>
      <c r="J19" s="56"/>
      <c r="K19" s="14"/>
      <c r="L19" s="56"/>
      <c r="M19" s="14"/>
      <c r="N19" s="56"/>
      <c r="O19" s="15"/>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c r="D22" s="56"/>
      <c r="E22" s="63"/>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241" priority="56" operator="containsText" text="CP">
      <formula>NOT(ISERROR(SEARCH("CP",C11)))</formula>
    </cfRule>
  </conditionalFormatting>
  <conditionalFormatting sqref="C11">
    <cfRule type="containsText" dxfId="240" priority="52" operator="containsText" text="MAL">
      <formula>NOT(ISERROR(SEARCH("MAL",C11)))</formula>
    </cfRule>
    <cfRule type="containsText" dxfId="239" priority="53" operator="containsText" text="MAL">
      <formula>NOT(ISERROR(SEARCH("MAL",C11)))</formula>
    </cfRule>
    <cfRule type="containsText" dxfId="238" priority="54" operator="containsText" text="ABS">
      <formula>NOT(ISERROR(SEARCH("ABS",C11)))</formula>
    </cfRule>
    <cfRule type="containsText" dxfId="237"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236" priority="51" operator="containsText" text="ABS">
      <formula>NOT(ISERROR(SEARCH("ABS",C11)))</formula>
    </cfRule>
  </conditionalFormatting>
  <conditionalFormatting sqref="V34 G23 E23 C23 C20 G17 E17 C17 C14 E14 G14 G11 E11 C11 I11 I14 I17 I23 K23 K17 K14 K11 E20 G20 I20 K20 R34 R36">
    <cfRule type="containsText" dxfId="235"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234"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233" priority="47" operator="containsText" text="FER">
      <formula>NOT(ISERROR(SEARCH("FER",C11)))</formula>
    </cfRule>
    <cfRule type="containsText" dxfId="232"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231"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230" priority="10" operator="containsText" text="PREV">
      <formula>NOT(ISERROR(SEARCH("PREV",M11)))</formula>
    </cfRule>
    <cfRule type="containsText" dxfId="229" priority="11" operator="containsText" text="PREV">
      <formula>NOT(ISERROR(SEARCH("PREV",M11)))</formula>
    </cfRule>
  </conditionalFormatting>
  <conditionalFormatting sqref="G45 G47 C45 C47 K45 K47">
    <cfRule type="containsText" dxfId="228" priority="9" operator="containsText" text="CP">
      <formula>NOT(ISERROR(SEARCH("CP",C45)))</formula>
    </cfRule>
  </conditionalFormatting>
  <conditionalFormatting sqref="G45 G47 C45 C47 K45 K47">
    <cfRule type="containsText" dxfId="227" priority="8" operator="containsText" text="ABS">
      <formula>NOT(ISERROR(SEARCH("ABS",C45)))</formula>
    </cfRule>
  </conditionalFormatting>
  <conditionalFormatting sqref="G45 C45 C47">
    <cfRule type="containsText" dxfId="226" priority="7" operator="containsText" text="MAL">
      <formula>NOT(ISERROR(SEARCH("MAL",C45)))</formula>
    </cfRule>
  </conditionalFormatting>
  <conditionalFormatting sqref="G45 G47 C45 C47 K45 K47">
    <cfRule type="containsText" dxfId="225" priority="6" operator="containsText" text="REP">
      <formula>NOT(ISERROR(SEARCH("REP",C45)))</formula>
    </cfRule>
  </conditionalFormatting>
  <conditionalFormatting sqref="G45 G47 C45 C47 K45 K47">
    <cfRule type="containsText" dxfId="224" priority="4" operator="containsText" text="FER">
      <formula>NOT(ISERROR(SEARCH("FER",C45)))</formula>
    </cfRule>
    <cfRule type="containsText" dxfId="223" priority="5" operator="containsText" text="FER">
      <formula>NOT(ISERROR(SEARCH("FER",C45)))</formula>
    </cfRule>
  </conditionalFormatting>
  <conditionalFormatting sqref="G45 C45 C47 K47">
    <cfRule type="containsText" dxfId="222" priority="3" operator="containsText" text="MAL">
      <formula>NOT(ISERROR(SEARCH("MAL",C45)))</formula>
    </cfRule>
  </conditionalFormatting>
  <conditionalFormatting sqref="G47 K47">
    <cfRule type="containsText" dxfId="221" priority="1" operator="containsText" text="PREV">
      <formula>NOT(ISERROR(SEARCH("PREV",G47)))</formula>
    </cfRule>
    <cfRule type="containsText" dxfId="220" priority="2" operator="containsText" text="PREV">
      <formula>NOT(ISERROR(SEARCH("PREV",G47)))</formula>
    </cfRule>
  </conditionalFormatting>
  <pageMargins left="0.25" right="0.25"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41334</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219" priority="56" operator="containsText" text="CP">
      <formula>NOT(ISERROR(SEARCH("CP",C11)))</formula>
    </cfRule>
  </conditionalFormatting>
  <conditionalFormatting sqref="C11">
    <cfRule type="containsText" dxfId="218" priority="52" operator="containsText" text="MAL">
      <formula>NOT(ISERROR(SEARCH("MAL",C11)))</formula>
    </cfRule>
    <cfRule type="containsText" dxfId="217" priority="53" operator="containsText" text="MAL">
      <formula>NOT(ISERROR(SEARCH("MAL",C11)))</formula>
    </cfRule>
    <cfRule type="containsText" dxfId="216" priority="54" operator="containsText" text="ABS">
      <formula>NOT(ISERROR(SEARCH("ABS",C11)))</formula>
    </cfRule>
    <cfRule type="containsText" dxfId="215"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214" priority="51" operator="containsText" text="ABS">
      <formula>NOT(ISERROR(SEARCH("ABS",C11)))</formula>
    </cfRule>
  </conditionalFormatting>
  <conditionalFormatting sqref="V34 G23 E23 C23 C20 G17 E17 C17 C14 E14 G14 G11 E11 C11 I11 I14 I17 I23 K23 K17 K14 K11 E20 G20 I20 K20 R34 R36">
    <cfRule type="containsText" dxfId="213"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212"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211" priority="47" operator="containsText" text="FER">
      <formula>NOT(ISERROR(SEARCH("FER",C11)))</formula>
    </cfRule>
    <cfRule type="containsText" dxfId="210"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209"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208" priority="10" operator="containsText" text="PREV">
      <formula>NOT(ISERROR(SEARCH("PREV",M11)))</formula>
    </cfRule>
    <cfRule type="containsText" dxfId="207" priority="11" operator="containsText" text="PREV">
      <formula>NOT(ISERROR(SEARCH("PREV",M11)))</formula>
    </cfRule>
  </conditionalFormatting>
  <conditionalFormatting sqref="G45 G47 C45 C47 K45 K47">
    <cfRule type="containsText" dxfId="206" priority="9" operator="containsText" text="CP">
      <formula>NOT(ISERROR(SEARCH("CP",C45)))</formula>
    </cfRule>
  </conditionalFormatting>
  <conditionalFormatting sqref="G45 G47 C45 C47 K45 K47">
    <cfRule type="containsText" dxfId="205" priority="8" operator="containsText" text="ABS">
      <formula>NOT(ISERROR(SEARCH("ABS",C45)))</formula>
    </cfRule>
  </conditionalFormatting>
  <conditionalFormatting sqref="G45 C45 C47">
    <cfRule type="containsText" dxfId="204" priority="7" operator="containsText" text="MAL">
      <formula>NOT(ISERROR(SEARCH("MAL",C45)))</formula>
    </cfRule>
  </conditionalFormatting>
  <conditionalFormatting sqref="G45 G47 C45 C47 K45 K47">
    <cfRule type="containsText" dxfId="203" priority="6" operator="containsText" text="REP">
      <formula>NOT(ISERROR(SEARCH("REP",C45)))</formula>
    </cfRule>
  </conditionalFormatting>
  <conditionalFormatting sqref="G45 G47 C45 C47 K45 K47">
    <cfRule type="containsText" dxfId="202" priority="4" operator="containsText" text="FER">
      <formula>NOT(ISERROR(SEARCH("FER",C45)))</formula>
    </cfRule>
    <cfRule type="containsText" dxfId="201" priority="5" operator="containsText" text="FER">
      <formula>NOT(ISERROR(SEARCH("FER",C45)))</formula>
    </cfRule>
  </conditionalFormatting>
  <conditionalFormatting sqref="G45 C45 C47 K47">
    <cfRule type="containsText" dxfId="200" priority="3" operator="containsText" text="MAL">
      <formula>NOT(ISERROR(SEARCH("MAL",C45)))</formula>
    </cfRule>
  </conditionalFormatting>
  <conditionalFormatting sqref="G47 K47">
    <cfRule type="containsText" dxfId="199" priority="1" operator="containsText" text="PREV">
      <formula>NOT(ISERROR(SEARCH("PREV",G47)))</formula>
    </cfRule>
    <cfRule type="containsText" dxfId="198" priority="2" operator="containsText" text="PREV">
      <formula>NOT(ISERROR(SEARCH("PREV",G47)))</formula>
    </cfRule>
  </conditionalFormatting>
  <pageMargins left="0.25" right="0.25"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3:AD157"/>
  <sheetViews>
    <sheetView showGridLines="0" showZeros="0" zoomScale="80" zoomScaleNormal="80" workbookViewId="0">
      <selection activeCell="C10" sqref="C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41365</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197" priority="56" operator="containsText" text="CP">
      <formula>NOT(ISERROR(SEARCH("CP",C11)))</formula>
    </cfRule>
  </conditionalFormatting>
  <conditionalFormatting sqref="C11">
    <cfRule type="containsText" dxfId="196" priority="52" operator="containsText" text="MAL">
      <formula>NOT(ISERROR(SEARCH("MAL",C11)))</formula>
    </cfRule>
    <cfRule type="containsText" dxfId="195" priority="53" operator="containsText" text="MAL">
      <formula>NOT(ISERROR(SEARCH("MAL",C11)))</formula>
    </cfRule>
    <cfRule type="containsText" dxfId="194" priority="54" operator="containsText" text="ABS">
      <formula>NOT(ISERROR(SEARCH("ABS",C11)))</formula>
    </cfRule>
    <cfRule type="containsText" dxfId="193"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92" priority="51" operator="containsText" text="ABS">
      <formula>NOT(ISERROR(SEARCH("ABS",C11)))</formula>
    </cfRule>
  </conditionalFormatting>
  <conditionalFormatting sqref="V34 G23 E23 C23 C20 G17 E17 C17 C14 E14 G14 G11 E11 C11 I11 I14 I17 I23 K23 K17 K14 K11 E20 G20 I20 K20 R34 R36">
    <cfRule type="containsText" dxfId="191"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90"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89" priority="47" operator="containsText" text="FER">
      <formula>NOT(ISERROR(SEARCH("FER",C11)))</formula>
    </cfRule>
    <cfRule type="containsText" dxfId="188"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87"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186" priority="10" operator="containsText" text="PREV">
      <formula>NOT(ISERROR(SEARCH("PREV",M11)))</formula>
    </cfRule>
    <cfRule type="containsText" dxfId="185" priority="11" operator="containsText" text="PREV">
      <formula>NOT(ISERROR(SEARCH("PREV",M11)))</formula>
    </cfRule>
  </conditionalFormatting>
  <conditionalFormatting sqref="G45 G47 C45 C47 K45 K47">
    <cfRule type="containsText" dxfId="184" priority="9" operator="containsText" text="CP">
      <formula>NOT(ISERROR(SEARCH("CP",C45)))</formula>
    </cfRule>
  </conditionalFormatting>
  <conditionalFormatting sqref="G45 G47 C45 C47 K45 K47">
    <cfRule type="containsText" dxfId="183" priority="8" operator="containsText" text="ABS">
      <formula>NOT(ISERROR(SEARCH("ABS",C45)))</formula>
    </cfRule>
  </conditionalFormatting>
  <conditionalFormatting sqref="G45 C45 C47">
    <cfRule type="containsText" dxfId="182" priority="7" operator="containsText" text="MAL">
      <formula>NOT(ISERROR(SEARCH("MAL",C45)))</formula>
    </cfRule>
  </conditionalFormatting>
  <conditionalFormatting sqref="G45 G47 C45 C47 K45 K47">
    <cfRule type="containsText" dxfId="181" priority="6" operator="containsText" text="REP">
      <formula>NOT(ISERROR(SEARCH("REP",C45)))</formula>
    </cfRule>
  </conditionalFormatting>
  <conditionalFormatting sqref="G45 G47 C45 C47 K45 K47">
    <cfRule type="containsText" dxfId="180" priority="4" operator="containsText" text="FER">
      <formula>NOT(ISERROR(SEARCH("FER",C45)))</formula>
    </cfRule>
    <cfRule type="containsText" dxfId="179" priority="5" operator="containsText" text="FER">
      <formula>NOT(ISERROR(SEARCH("FER",C45)))</formula>
    </cfRule>
  </conditionalFormatting>
  <conditionalFormatting sqref="G45 C45 C47 K47">
    <cfRule type="containsText" dxfId="178" priority="3" operator="containsText" text="MAL">
      <formula>NOT(ISERROR(SEARCH("MAL",C45)))</formula>
    </cfRule>
  </conditionalFormatting>
  <conditionalFormatting sqref="G47 K47">
    <cfRule type="containsText" dxfId="177" priority="1" operator="containsText" text="PREV">
      <formula>NOT(ISERROR(SEARCH("PREV",G47)))</formula>
    </cfRule>
    <cfRule type="containsText" dxfId="176" priority="2" operator="containsText" text="PREV">
      <formula>NOT(ISERROR(SEARCH("PREV",G47)))</formula>
    </cfRule>
  </conditionalFormatting>
  <pageMargins left="0.25" right="0.25" top="0.75" bottom="0.7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3:AD157"/>
  <sheetViews>
    <sheetView showGridLines="0" showZeros="0" zoomScale="80" zoomScaleNormal="80" workbookViewId="0">
      <selection activeCell="C4" sqref="C4:F4"/>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41395</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175" priority="56" operator="containsText" text="CP">
      <formula>NOT(ISERROR(SEARCH("CP",C11)))</formula>
    </cfRule>
  </conditionalFormatting>
  <conditionalFormatting sqref="C11">
    <cfRule type="containsText" dxfId="174" priority="52" operator="containsText" text="MAL">
      <formula>NOT(ISERROR(SEARCH("MAL",C11)))</formula>
    </cfRule>
    <cfRule type="containsText" dxfId="173" priority="53" operator="containsText" text="MAL">
      <formula>NOT(ISERROR(SEARCH("MAL",C11)))</formula>
    </cfRule>
    <cfRule type="containsText" dxfId="172" priority="54" operator="containsText" text="ABS">
      <formula>NOT(ISERROR(SEARCH("ABS",C11)))</formula>
    </cfRule>
    <cfRule type="containsText" dxfId="171"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70" priority="51" operator="containsText" text="ABS">
      <formula>NOT(ISERROR(SEARCH("ABS",C11)))</formula>
    </cfRule>
  </conditionalFormatting>
  <conditionalFormatting sqref="V34 G23 E23 C23 C20 G17 E17 C17 C14 E14 G14 G11 E11 C11 I11 I14 I17 I23 K23 K17 K14 K11 E20 G20 I20 K20 R34 R36">
    <cfRule type="containsText" dxfId="169"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68"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67" priority="47" operator="containsText" text="FER">
      <formula>NOT(ISERROR(SEARCH("FER",C11)))</formula>
    </cfRule>
    <cfRule type="containsText" dxfId="166"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65"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164" priority="10" operator="containsText" text="PREV">
      <formula>NOT(ISERROR(SEARCH("PREV",M11)))</formula>
    </cfRule>
    <cfRule type="containsText" dxfId="163" priority="11" operator="containsText" text="PREV">
      <formula>NOT(ISERROR(SEARCH("PREV",M11)))</formula>
    </cfRule>
  </conditionalFormatting>
  <conditionalFormatting sqref="G45 G47 C45 C47 K45 K47">
    <cfRule type="containsText" dxfId="162" priority="9" operator="containsText" text="CP">
      <formula>NOT(ISERROR(SEARCH("CP",C45)))</formula>
    </cfRule>
  </conditionalFormatting>
  <conditionalFormatting sqref="G45 G47 C45 C47 K45 K47">
    <cfRule type="containsText" dxfId="161" priority="8" operator="containsText" text="ABS">
      <formula>NOT(ISERROR(SEARCH("ABS",C45)))</formula>
    </cfRule>
  </conditionalFormatting>
  <conditionalFormatting sqref="G45 C45 C47">
    <cfRule type="containsText" dxfId="160" priority="7" operator="containsText" text="MAL">
      <formula>NOT(ISERROR(SEARCH("MAL",C45)))</formula>
    </cfRule>
  </conditionalFormatting>
  <conditionalFormatting sqref="G45 G47 C45 C47 K45 K47">
    <cfRule type="containsText" dxfId="159" priority="6" operator="containsText" text="REP">
      <formula>NOT(ISERROR(SEARCH("REP",C45)))</formula>
    </cfRule>
  </conditionalFormatting>
  <conditionalFormatting sqref="G45 G47 C45 C47 K45 K47">
    <cfRule type="containsText" dxfId="158" priority="4" operator="containsText" text="FER">
      <formula>NOT(ISERROR(SEARCH("FER",C45)))</formula>
    </cfRule>
    <cfRule type="containsText" dxfId="157" priority="5" operator="containsText" text="FER">
      <formula>NOT(ISERROR(SEARCH("FER",C45)))</formula>
    </cfRule>
  </conditionalFormatting>
  <conditionalFormatting sqref="G45 C45 C47 K47">
    <cfRule type="containsText" dxfId="156" priority="3" operator="containsText" text="MAL">
      <formula>NOT(ISERROR(SEARCH("MAL",C45)))</formula>
    </cfRule>
  </conditionalFormatting>
  <conditionalFormatting sqref="G47 K47">
    <cfRule type="containsText" dxfId="155" priority="1" operator="containsText" text="PREV">
      <formula>NOT(ISERROR(SEARCH("PREV",G47)))</formula>
    </cfRule>
    <cfRule type="containsText" dxfId="154" priority="2" operator="containsText" text="PREV">
      <formula>NOT(ISERROR(SEARCH("PREV",G47)))</formula>
    </cfRule>
  </conditionalFormatting>
  <pageMargins left="0.25" right="0.25" top="0.75" bottom="0.7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41426</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153" priority="56" operator="containsText" text="CP">
      <formula>NOT(ISERROR(SEARCH("CP",C11)))</formula>
    </cfRule>
  </conditionalFormatting>
  <conditionalFormatting sqref="C11">
    <cfRule type="containsText" dxfId="152" priority="52" operator="containsText" text="MAL">
      <formula>NOT(ISERROR(SEARCH("MAL",C11)))</formula>
    </cfRule>
    <cfRule type="containsText" dxfId="151" priority="53" operator="containsText" text="MAL">
      <formula>NOT(ISERROR(SEARCH("MAL",C11)))</formula>
    </cfRule>
    <cfRule type="containsText" dxfId="150" priority="54" operator="containsText" text="ABS">
      <formula>NOT(ISERROR(SEARCH("ABS",C11)))</formula>
    </cfRule>
    <cfRule type="containsText" dxfId="149"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48" priority="51" operator="containsText" text="ABS">
      <formula>NOT(ISERROR(SEARCH("ABS",C11)))</formula>
    </cfRule>
  </conditionalFormatting>
  <conditionalFormatting sqref="V34 G23 E23 C23 C20 G17 E17 C17 C14 E14 G14 G11 E11 C11 I11 I14 I17 I23 K23 K17 K14 K11 E20 G20 I20 K20 R34 R36">
    <cfRule type="containsText" dxfId="147"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46"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45" priority="47" operator="containsText" text="FER">
      <formula>NOT(ISERROR(SEARCH("FER",C11)))</formula>
    </cfRule>
    <cfRule type="containsText" dxfId="144"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43"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142" priority="10" operator="containsText" text="PREV">
      <formula>NOT(ISERROR(SEARCH("PREV",M11)))</formula>
    </cfRule>
    <cfRule type="containsText" dxfId="141" priority="11" operator="containsText" text="PREV">
      <formula>NOT(ISERROR(SEARCH("PREV",M11)))</formula>
    </cfRule>
  </conditionalFormatting>
  <conditionalFormatting sqref="G45 G47 C45 C47 K45 K47">
    <cfRule type="containsText" dxfId="140" priority="9" operator="containsText" text="CP">
      <formula>NOT(ISERROR(SEARCH("CP",C45)))</formula>
    </cfRule>
  </conditionalFormatting>
  <conditionalFormatting sqref="G45 G47 C45 C47 K45 K47">
    <cfRule type="containsText" dxfId="139" priority="8" operator="containsText" text="ABS">
      <formula>NOT(ISERROR(SEARCH("ABS",C45)))</formula>
    </cfRule>
  </conditionalFormatting>
  <conditionalFormatting sqref="G45 C45 C47">
    <cfRule type="containsText" dxfId="138" priority="7" operator="containsText" text="MAL">
      <formula>NOT(ISERROR(SEARCH("MAL",C45)))</formula>
    </cfRule>
  </conditionalFormatting>
  <conditionalFormatting sqref="G45 G47 C45 C47 K45 K47">
    <cfRule type="containsText" dxfId="137" priority="6" operator="containsText" text="REP">
      <formula>NOT(ISERROR(SEARCH("REP",C45)))</formula>
    </cfRule>
  </conditionalFormatting>
  <conditionalFormatting sqref="G45 G47 C45 C47 K45 K47">
    <cfRule type="containsText" dxfId="136" priority="4" operator="containsText" text="FER">
      <formula>NOT(ISERROR(SEARCH("FER",C45)))</formula>
    </cfRule>
    <cfRule type="containsText" dxfId="135" priority="5" operator="containsText" text="FER">
      <formula>NOT(ISERROR(SEARCH("FER",C45)))</formula>
    </cfRule>
  </conditionalFormatting>
  <conditionalFormatting sqref="G45 C45 C47 K47">
    <cfRule type="containsText" dxfId="134" priority="3" operator="containsText" text="MAL">
      <formula>NOT(ISERROR(SEARCH("MAL",C45)))</formula>
    </cfRule>
  </conditionalFormatting>
  <conditionalFormatting sqref="G47 K47">
    <cfRule type="containsText" dxfId="133" priority="1" operator="containsText" text="PREV">
      <formula>NOT(ISERROR(SEARCH("PREV",G47)))</formula>
    </cfRule>
    <cfRule type="containsText" dxfId="132" priority="2" operator="containsText" text="PREV">
      <formula>NOT(ISERROR(SEARCH("PREV",G47)))</formula>
    </cfRule>
  </conditionalFormatting>
  <pageMargins left="0.25" right="0.25" top="0.75" bottom="0.75" header="0.3" footer="0.3"/>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41456</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131" priority="56" operator="containsText" text="CP">
      <formula>NOT(ISERROR(SEARCH("CP",C11)))</formula>
    </cfRule>
  </conditionalFormatting>
  <conditionalFormatting sqref="C11">
    <cfRule type="containsText" dxfId="130" priority="52" operator="containsText" text="MAL">
      <formula>NOT(ISERROR(SEARCH("MAL",C11)))</formula>
    </cfRule>
    <cfRule type="containsText" dxfId="129" priority="53" operator="containsText" text="MAL">
      <formula>NOT(ISERROR(SEARCH("MAL",C11)))</formula>
    </cfRule>
    <cfRule type="containsText" dxfId="128" priority="54" operator="containsText" text="ABS">
      <formula>NOT(ISERROR(SEARCH("ABS",C11)))</formula>
    </cfRule>
    <cfRule type="containsText" dxfId="127"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26" priority="51" operator="containsText" text="ABS">
      <formula>NOT(ISERROR(SEARCH("ABS",C11)))</formula>
    </cfRule>
  </conditionalFormatting>
  <conditionalFormatting sqref="V34 G23 E23 C23 C20 G17 E17 C17 C14 E14 G14 G11 E11 C11 I11 I14 I17 I23 K23 K17 K14 K11 E20 G20 I20 K20 R34 R36">
    <cfRule type="containsText" dxfId="125"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24"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23" priority="47" operator="containsText" text="FER">
      <formula>NOT(ISERROR(SEARCH("FER",C11)))</formula>
    </cfRule>
    <cfRule type="containsText" dxfId="122"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21"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120" priority="10" operator="containsText" text="PREV">
      <formula>NOT(ISERROR(SEARCH("PREV",M11)))</formula>
    </cfRule>
    <cfRule type="containsText" dxfId="119" priority="11" operator="containsText" text="PREV">
      <formula>NOT(ISERROR(SEARCH("PREV",M11)))</formula>
    </cfRule>
  </conditionalFormatting>
  <conditionalFormatting sqref="G45 G47 C45 C47 K45 K47">
    <cfRule type="containsText" dxfId="118" priority="9" operator="containsText" text="CP">
      <formula>NOT(ISERROR(SEARCH("CP",C45)))</formula>
    </cfRule>
  </conditionalFormatting>
  <conditionalFormatting sqref="G45 G47 C45 C47 K45 K47">
    <cfRule type="containsText" dxfId="117" priority="8" operator="containsText" text="ABS">
      <formula>NOT(ISERROR(SEARCH("ABS",C45)))</formula>
    </cfRule>
  </conditionalFormatting>
  <conditionalFormatting sqref="G45 C45 C47">
    <cfRule type="containsText" dxfId="116" priority="7" operator="containsText" text="MAL">
      <formula>NOT(ISERROR(SEARCH("MAL",C45)))</formula>
    </cfRule>
  </conditionalFormatting>
  <conditionalFormatting sqref="G45 G47 C45 C47 K45 K47">
    <cfRule type="containsText" dxfId="115" priority="6" operator="containsText" text="REP">
      <formula>NOT(ISERROR(SEARCH("REP",C45)))</formula>
    </cfRule>
  </conditionalFormatting>
  <conditionalFormatting sqref="G45 G47 C45 C47 K45 K47">
    <cfRule type="containsText" dxfId="114" priority="4" operator="containsText" text="FER">
      <formula>NOT(ISERROR(SEARCH("FER",C45)))</formula>
    </cfRule>
    <cfRule type="containsText" dxfId="113" priority="5" operator="containsText" text="FER">
      <formula>NOT(ISERROR(SEARCH("FER",C45)))</formula>
    </cfRule>
  </conditionalFormatting>
  <conditionalFormatting sqref="G45 C45 C47 K47">
    <cfRule type="containsText" dxfId="112" priority="3" operator="containsText" text="MAL">
      <formula>NOT(ISERROR(SEARCH("MAL",C45)))</formula>
    </cfRule>
  </conditionalFormatting>
  <conditionalFormatting sqref="G47 K47">
    <cfRule type="containsText" dxfId="111" priority="1" operator="containsText" text="PREV">
      <formula>NOT(ISERROR(SEARCH("PREV",G47)))</formula>
    </cfRule>
    <cfRule type="containsText" dxfId="110" priority="2" operator="containsText" text="PREV">
      <formula>NOT(ISERROR(SEARCH("PREV",G47)))</formula>
    </cfRule>
  </conditionalFormatting>
  <pageMargins left="0.25" right="0.25" top="0.75" bottom="0.75" header="0.3" footer="0.3"/>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41487</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109" priority="56" operator="containsText" text="CP">
      <formula>NOT(ISERROR(SEARCH("CP",C11)))</formula>
    </cfRule>
  </conditionalFormatting>
  <conditionalFormatting sqref="C11">
    <cfRule type="containsText" dxfId="108" priority="52" operator="containsText" text="MAL">
      <formula>NOT(ISERROR(SEARCH("MAL",C11)))</formula>
    </cfRule>
    <cfRule type="containsText" dxfId="107" priority="53" operator="containsText" text="MAL">
      <formula>NOT(ISERROR(SEARCH("MAL",C11)))</formula>
    </cfRule>
    <cfRule type="containsText" dxfId="106" priority="54" operator="containsText" text="ABS">
      <formula>NOT(ISERROR(SEARCH("ABS",C11)))</formula>
    </cfRule>
    <cfRule type="containsText" dxfId="105"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04" priority="51" operator="containsText" text="ABS">
      <formula>NOT(ISERROR(SEARCH("ABS",C11)))</formula>
    </cfRule>
  </conditionalFormatting>
  <conditionalFormatting sqref="V34 G23 E23 C23 C20 G17 E17 C17 C14 E14 G14 G11 E11 C11 I11 I14 I17 I23 K23 K17 K14 K11 E20 G20 I20 K20 R34 R36">
    <cfRule type="containsText" dxfId="103"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02"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01" priority="47" operator="containsText" text="FER">
      <formula>NOT(ISERROR(SEARCH("FER",C11)))</formula>
    </cfRule>
    <cfRule type="containsText" dxfId="100"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99"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98" priority="10" operator="containsText" text="PREV">
      <formula>NOT(ISERROR(SEARCH("PREV",M11)))</formula>
    </cfRule>
    <cfRule type="containsText" dxfId="97" priority="11" operator="containsText" text="PREV">
      <formula>NOT(ISERROR(SEARCH("PREV",M11)))</formula>
    </cfRule>
  </conditionalFormatting>
  <conditionalFormatting sqref="G45 G47 C45 C47 K45 K47">
    <cfRule type="containsText" dxfId="96" priority="9" operator="containsText" text="CP">
      <formula>NOT(ISERROR(SEARCH("CP",C45)))</formula>
    </cfRule>
  </conditionalFormatting>
  <conditionalFormatting sqref="G45 G47 C45 C47 K45 K47">
    <cfRule type="containsText" dxfId="95" priority="8" operator="containsText" text="ABS">
      <formula>NOT(ISERROR(SEARCH("ABS",C45)))</formula>
    </cfRule>
  </conditionalFormatting>
  <conditionalFormatting sqref="G45 C45 C47">
    <cfRule type="containsText" dxfId="94" priority="7" operator="containsText" text="MAL">
      <formula>NOT(ISERROR(SEARCH("MAL",C45)))</formula>
    </cfRule>
  </conditionalFormatting>
  <conditionalFormatting sqref="G45 G47 C45 C47 K45 K47">
    <cfRule type="containsText" dxfId="93" priority="6" operator="containsText" text="REP">
      <formula>NOT(ISERROR(SEARCH("REP",C45)))</formula>
    </cfRule>
  </conditionalFormatting>
  <conditionalFormatting sqref="G45 G47 C45 C47 K45 K47">
    <cfRule type="containsText" dxfId="92" priority="4" operator="containsText" text="FER">
      <formula>NOT(ISERROR(SEARCH("FER",C45)))</formula>
    </cfRule>
    <cfRule type="containsText" dxfId="91" priority="5" operator="containsText" text="FER">
      <formula>NOT(ISERROR(SEARCH("FER",C45)))</formula>
    </cfRule>
  </conditionalFormatting>
  <conditionalFormatting sqref="G45 C45 C47 K47">
    <cfRule type="containsText" dxfId="90" priority="3" operator="containsText" text="MAL">
      <formula>NOT(ISERROR(SEARCH("MAL",C45)))</formula>
    </cfRule>
  </conditionalFormatting>
  <conditionalFormatting sqref="G47 K47">
    <cfRule type="containsText" dxfId="89" priority="1" operator="containsText" text="PREV">
      <formula>NOT(ISERROR(SEARCH("PREV",G47)))</formula>
    </cfRule>
    <cfRule type="containsText" dxfId="88" priority="2" operator="containsText" text="PREV">
      <formula>NOT(ISERROR(SEARCH("PREV",G47)))</formula>
    </cfRule>
  </conditionalFormatting>
  <pageMargins left="0.25" right="0.25" top="0.75" bottom="0.75" header="0.3" footer="0.3"/>
  <pageSetup paperSize="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3:AD157"/>
  <sheetViews>
    <sheetView showGridLines="0" showZeros="0" topLeftCell="A2"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41518</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87" priority="56" operator="containsText" text="CP">
      <formula>NOT(ISERROR(SEARCH("CP",C11)))</formula>
    </cfRule>
  </conditionalFormatting>
  <conditionalFormatting sqref="C11">
    <cfRule type="containsText" dxfId="86" priority="52" operator="containsText" text="MAL">
      <formula>NOT(ISERROR(SEARCH("MAL",C11)))</formula>
    </cfRule>
    <cfRule type="containsText" dxfId="85" priority="53" operator="containsText" text="MAL">
      <formula>NOT(ISERROR(SEARCH("MAL",C11)))</formula>
    </cfRule>
    <cfRule type="containsText" dxfId="84" priority="54" operator="containsText" text="ABS">
      <formula>NOT(ISERROR(SEARCH("ABS",C11)))</formula>
    </cfRule>
    <cfRule type="containsText" dxfId="83"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82" priority="51" operator="containsText" text="ABS">
      <formula>NOT(ISERROR(SEARCH("ABS",C11)))</formula>
    </cfRule>
  </conditionalFormatting>
  <conditionalFormatting sqref="V34 G23 E23 C23 C20 G17 E17 C17 C14 E14 G14 G11 E11 C11 I11 I14 I17 I23 K23 K17 K14 K11 E20 G20 I20 K20 R34 R36">
    <cfRule type="containsText" dxfId="81"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80"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79" priority="47" operator="containsText" text="FER">
      <formula>NOT(ISERROR(SEARCH("FER",C11)))</formula>
    </cfRule>
    <cfRule type="containsText" dxfId="78"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77"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76" priority="10" operator="containsText" text="PREV">
      <formula>NOT(ISERROR(SEARCH("PREV",M11)))</formula>
    </cfRule>
    <cfRule type="containsText" dxfId="75" priority="11" operator="containsText" text="PREV">
      <formula>NOT(ISERROR(SEARCH("PREV",M11)))</formula>
    </cfRule>
  </conditionalFormatting>
  <conditionalFormatting sqref="G45 G47 C45 C47 K45 K47">
    <cfRule type="containsText" dxfId="74" priority="9" operator="containsText" text="CP">
      <formula>NOT(ISERROR(SEARCH("CP",C45)))</formula>
    </cfRule>
  </conditionalFormatting>
  <conditionalFormatting sqref="G45 G47 C45 C47 K45 K47">
    <cfRule type="containsText" dxfId="73" priority="8" operator="containsText" text="ABS">
      <formula>NOT(ISERROR(SEARCH("ABS",C45)))</formula>
    </cfRule>
  </conditionalFormatting>
  <conditionalFormatting sqref="G45 C45 C47">
    <cfRule type="containsText" dxfId="72" priority="7" operator="containsText" text="MAL">
      <formula>NOT(ISERROR(SEARCH("MAL",C45)))</formula>
    </cfRule>
  </conditionalFormatting>
  <conditionalFormatting sqref="G45 G47 C45 C47 K45 K47">
    <cfRule type="containsText" dxfId="71" priority="6" operator="containsText" text="REP">
      <formula>NOT(ISERROR(SEARCH("REP",C45)))</formula>
    </cfRule>
  </conditionalFormatting>
  <conditionalFormatting sqref="G45 G47 C45 C47 K45 K47">
    <cfRule type="containsText" dxfId="70" priority="4" operator="containsText" text="FER">
      <formula>NOT(ISERROR(SEARCH("FER",C45)))</formula>
    </cfRule>
    <cfRule type="containsText" dxfId="69" priority="5" operator="containsText" text="FER">
      <formula>NOT(ISERROR(SEARCH("FER",C45)))</formula>
    </cfRule>
  </conditionalFormatting>
  <conditionalFormatting sqref="G45 C45 C47 K47">
    <cfRule type="containsText" dxfId="68" priority="3" operator="containsText" text="MAL">
      <formula>NOT(ISERROR(SEARCH("MAL",C45)))</formula>
    </cfRule>
  </conditionalFormatting>
  <conditionalFormatting sqref="G47 K47">
    <cfRule type="containsText" dxfId="67" priority="1" operator="containsText" text="PREV">
      <formula>NOT(ISERROR(SEARCH("PREV",G47)))</formula>
    </cfRule>
    <cfRule type="containsText" dxfId="66" priority="2" operator="containsText" text="PREV">
      <formula>NOT(ISERROR(SEARCH("PREV",G47)))</formula>
    </cfRule>
  </conditionalFormatting>
  <pageMargins left="0.25" right="0.25" top="0.75" bottom="0.75" header="0.3" footer="0.3"/>
  <pageSetup paperSize="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41548</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65" priority="56" operator="containsText" text="CP">
      <formula>NOT(ISERROR(SEARCH("CP",C11)))</formula>
    </cfRule>
  </conditionalFormatting>
  <conditionalFormatting sqref="C11">
    <cfRule type="containsText" dxfId="64" priority="52" operator="containsText" text="MAL">
      <formula>NOT(ISERROR(SEARCH("MAL",C11)))</formula>
    </cfRule>
    <cfRule type="containsText" dxfId="63" priority="53" operator="containsText" text="MAL">
      <formula>NOT(ISERROR(SEARCH("MAL",C11)))</formula>
    </cfRule>
    <cfRule type="containsText" dxfId="62" priority="54" operator="containsText" text="ABS">
      <formula>NOT(ISERROR(SEARCH("ABS",C11)))</formula>
    </cfRule>
    <cfRule type="containsText" dxfId="61"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60" priority="51" operator="containsText" text="ABS">
      <formula>NOT(ISERROR(SEARCH("ABS",C11)))</formula>
    </cfRule>
  </conditionalFormatting>
  <conditionalFormatting sqref="V34 G23 E23 C23 C20 G17 E17 C17 C14 E14 G14 G11 E11 C11 I11 I14 I17 I23 K23 K17 K14 K11 E20 G20 I20 K20 R34 R36">
    <cfRule type="containsText" dxfId="59"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58"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57" priority="47" operator="containsText" text="FER">
      <formula>NOT(ISERROR(SEARCH("FER",C11)))</formula>
    </cfRule>
    <cfRule type="containsText" dxfId="56"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55"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54" priority="10" operator="containsText" text="PREV">
      <formula>NOT(ISERROR(SEARCH("PREV",M11)))</formula>
    </cfRule>
    <cfRule type="containsText" dxfId="53" priority="11" operator="containsText" text="PREV">
      <formula>NOT(ISERROR(SEARCH("PREV",M11)))</formula>
    </cfRule>
  </conditionalFormatting>
  <conditionalFormatting sqref="G45 G47 C45 C47 K45 K47">
    <cfRule type="containsText" dxfId="52" priority="9" operator="containsText" text="CP">
      <formula>NOT(ISERROR(SEARCH("CP",C45)))</formula>
    </cfRule>
  </conditionalFormatting>
  <conditionalFormatting sqref="G45 G47 C45 C47 K45 K47">
    <cfRule type="containsText" dxfId="51" priority="8" operator="containsText" text="ABS">
      <formula>NOT(ISERROR(SEARCH("ABS",C45)))</formula>
    </cfRule>
  </conditionalFormatting>
  <conditionalFormatting sqref="G45 C45 C47">
    <cfRule type="containsText" dxfId="50" priority="7" operator="containsText" text="MAL">
      <formula>NOT(ISERROR(SEARCH("MAL",C45)))</formula>
    </cfRule>
  </conditionalFormatting>
  <conditionalFormatting sqref="G45 G47 C45 C47 K45 K47">
    <cfRule type="containsText" dxfId="49" priority="6" operator="containsText" text="REP">
      <formula>NOT(ISERROR(SEARCH("REP",C45)))</formula>
    </cfRule>
  </conditionalFormatting>
  <conditionalFormatting sqref="G45 G47 C45 C47 K45 K47">
    <cfRule type="containsText" dxfId="48" priority="4" operator="containsText" text="FER">
      <formula>NOT(ISERROR(SEARCH("FER",C45)))</formula>
    </cfRule>
    <cfRule type="containsText" dxfId="47" priority="5" operator="containsText" text="FER">
      <formula>NOT(ISERROR(SEARCH("FER",C45)))</formula>
    </cfRule>
  </conditionalFormatting>
  <conditionalFormatting sqref="G45 C45 C47 K47">
    <cfRule type="containsText" dxfId="46" priority="3" operator="containsText" text="MAL">
      <formula>NOT(ISERROR(SEARCH("MAL",C45)))</formula>
    </cfRule>
  </conditionalFormatting>
  <conditionalFormatting sqref="G47 K47">
    <cfRule type="containsText" dxfId="45" priority="1" operator="containsText" text="PREV">
      <formula>NOT(ISERROR(SEARCH("PREV",G47)))</formula>
    </cfRule>
    <cfRule type="containsText" dxfId="44" priority="2" operator="containsText" text="PREV">
      <formula>NOT(ISERROR(SEARCH("PREV",G47)))</formula>
    </cfRule>
  </conditionalFormatting>
  <pageMargins left="0.25" right="0.25" top="0.75" bottom="0.75" header="0.3" footer="0.3"/>
  <pageSetup paperSize="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41579</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43" priority="56" operator="containsText" text="CP">
      <formula>NOT(ISERROR(SEARCH("CP",C11)))</formula>
    </cfRule>
  </conditionalFormatting>
  <conditionalFormatting sqref="C11">
    <cfRule type="containsText" dxfId="42" priority="52" operator="containsText" text="MAL">
      <formula>NOT(ISERROR(SEARCH("MAL",C11)))</formula>
    </cfRule>
    <cfRule type="containsText" dxfId="41" priority="53" operator="containsText" text="MAL">
      <formula>NOT(ISERROR(SEARCH("MAL",C11)))</formula>
    </cfRule>
    <cfRule type="containsText" dxfId="40" priority="54" operator="containsText" text="ABS">
      <formula>NOT(ISERROR(SEARCH("ABS",C11)))</formula>
    </cfRule>
    <cfRule type="containsText" dxfId="39"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38" priority="51" operator="containsText" text="ABS">
      <formula>NOT(ISERROR(SEARCH("ABS",C11)))</formula>
    </cfRule>
  </conditionalFormatting>
  <conditionalFormatting sqref="V34 G23 E23 C23 C20 G17 E17 C17 C14 E14 G14 G11 E11 C11 I11 I14 I17 I23 K23 K17 K14 K11 E20 G20 I20 K20 R34 R36">
    <cfRule type="containsText" dxfId="37"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36"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35" priority="47" operator="containsText" text="FER">
      <formula>NOT(ISERROR(SEARCH("FER",C11)))</formula>
    </cfRule>
    <cfRule type="containsText" dxfId="34"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33"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32" priority="10" operator="containsText" text="PREV">
      <formula>NOT(ISERROR(SEARCH("PREV",M11)))</formula>
    </cfRule>
    <cfRule type="containsText" dxfId="31" priority="11" operator="containsText" text="PREV">
      <formula>NOT(ISERROR(SEARCH("PREV",M11)))</formula>
    </cfRule>
  </conditionalFormatting>
  <conditionalFormatting sqref="G45 G47 C45 C47 K45 K47">
    <cfRule type="containsText" dxfId="30" priority="9" operator="containsText" text="CP">
      <formula>NOT(ISERROR(SEARCH("CP",C45)))</formula>
    </cfRule>
  </conditionalFormatting>
  <conditionalFormatting sqref="G45 G47 C45 C47 K45 K47">
    <cfRule type="containsText" dxfId="29" priority="8" operator="containsText" text="ABS">
      <formula>NOT(ISERROR(SEARCH("ABS",C45)))</formula>
    </cfRule>
  </conditionalFormatting>
  <conditionalFormatting sqref="G45 C45 C47">
    <cfRule type="containsText" dxfId="28" priority="7" operator="containsText" text="MAL">
      <formula>NOT(ISERROR(SEARCH("MAL",C45)))</formula>
    </cfRule>
  </conditionalFormatting>
  <conditionalFormatting sqref="G45 G47 C45 C47 K45 K47">
    <cfRule type="containsText" dxfId="27" priority="6" operator="containsText" text="REP">
      <formula>NOT(ISERROR(SEARCH("REP",C45)))</formula>
    </cfRule>
  </conditionalFormatting>
  <conditionalFormatting sqref="G45 G47 C45 C47 K45 K47">
    <cfRule type="containsText" dxfId="26" priority="4" operator="containsText" text="FER">
      <formula>NOT(ISERROR(SEARCH("FER",C45)))</formula>
    </cfRule>
    <cfRule type="containsText" dxfId="25" priority="5" operator="containsText" text="FER">
      <formula>NOT(ISERROR(SEARCH("FER",C45)))</formula>
    </cfRule>
  </conditionalFormatting>
  <conditionalFormatting sqref="G45 C45 C47 K47">
    <cfRule type="containsText" dxfId="24" priority="3" operator="containsText" text="MAL">
      <formula>NOT(ISERROR(SEARCH("MAL",C45)))</formula>
    </cfRule>
  </conditionalFormatting>
  <conditionalFormatting sqref="G47 K47">
    <cfRule type="containsText" dxfId="23" priority="1" operator="containsText" text="PREV">
      <formula>NOT(ISERROR(SEARCH("PREV",G47)))</formula>
    </cfRule>
    <cfRule type="containsText" dxfId="22" priority="2" operator="containsText" text="PREV">
      <formula>NOT(ISERROR(SEARCH("PREV",G47)))</formula>
    </cfRule>
  </conditionalFormatting>
  <pageMargins left="0.25" right="0.25" top="0.75" bottom="0.75" header="0.3" footer="0.3"/>
  <pageSetup paperSize="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3:AD157"/>
  <sheetViews>
    <sheetView showGridLines="0" showZeros="0" zoomScale="80" zoomScaleNormal="80" workbookViewId="0">
      <selection activeCell="B10" sqref="B10"/>
    </sheetView>
  </sheetViews>
  <sheetFormatPr baseColWidth="10" defaultRowHeight="15" x14ac:dyDescent="0.25"/>
  <cols>
    <col min="1" max="1" width="1.140625" customWidth="1"/>
    <col min="3" max="3" width="7.85546875" customWidth="1"/>
    <col min="4" max="4" width="8.570312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2"/>
      <c r="B3" s="2"/>
      <c r="C3" s="204" t="s">
        <v>26</v>
      </c>
      <c r="D3" s="204"/>
      <c r="E3" s="204"/>
      <c r="F3" s="204"/>
      <c r="G3" s="204"/>
      <c r="H3" s="204"/>
      <c r="I3" s="2"/>
      <c r="J3" s="2"/>
      <c r="K3" s="2"/>
      <c r="L3" s="2"/>
      <c r="M3" s="2"/>
      <c r="N3" s="2"/>
      <c r="O3" s="2"/>
      <c r="P3" s="2"/>
      <c r="Q3" s="2"/>
      <c r="R3" s="2"/>
      <c r="S3" s="2"/>
      <c r="T3" s="2"/>
      <c r="U3" s="2"/>
      <c r="V3" s="2"/>
      <c r="W3" s="2"/>
      <c r="X3" s="2"/>
      <c r="Y3" s="2"/>
      <c r="Z3" s="2"/>
      <c r="AA3" s="2"/>
      <c r="AB3" s="2"/>
      <c r="AC3" s="2"/>
    </row>
    <row r="4" spans="1:29" ht="18.75" x14ac:dyDescent="0.25">
      <c r="A4" s="2"/>
      <c r="B4" s="2"/>
      <c r="C4" s="243"/>
      <c r="D4" s="243"/>
      <c r="E4" s="243"/>
      <c r="F4" s="243"/>
      <c r="I4" s="2" t="s">
        <v>59</v>
      </c>
      <c r="J4" s="2"/>
      <c r="K4" s="2"/>
      <c r="L4" s="2"/>
      <c r="M4" s="2"/>
      <c r="N4" s="205"/>
      <c r="O4" s="233"/>
      <c r="P4" s="233"/>
      <c r="Q4" s="2"/>
      <c r="R4" s="2"/>
      <c r="S4" s="2"/>
      <c r="T4" s="2"/>
      <c r="U4" s="2"/>
      <c r="V4" s="2"/>
      <c r="W4" s="2"/>
      <c r="X4" s="2"/>
      <c r="Y4" s="2"/>
      <c r="Z4" s="2"/>
      <c r="AA4" s="2"/>
      <c r="AB4" s="2"/>
      <c r="AC4" s="2"/>
    </row>
    <row r="5" spans="1:29" x14ac:dyDescent="0.25">
      <c r="A5" s="2"/>
      <c r="B5" s="2"/>
      <c r="C5" s="2" t="s">
        <v>46</v>
      </c>
      <c r="D5" s="117"/>
      <c r="E5" s="117"/>
      <c r="F5" s="242"/>
      <c r="G5" s="242"/>
      <c r="H5" s="242"/>
      <c r="I5" s="162" t="s">
        <v>45</v>
      </c>
      <c r="J5" s="128"/>
      <c r="K5" s="128"/>
      <c r="L5" s="128"/>
      <c r="M5" s="128"/>
      <c r="N5" s="128"/>
      <c r="O5" s="161"/>
      <c r="P5" s="3"/>
      <c r="Q5" s="2"/>
      <c r="R5" s="2" t="s">
        <v>59</v>
      </c>
      <c r="S5" s="2"/>
      <c r="T5" s="2"/>
      <c r="U5" s="2"/>
      <c r="V5" s="2"/>
      <c r="W5" s="205"/>
      <c r="X5" s="233"/>
      <c r="Y5" s="233"/>
      <c r="Z5" s="186"/>
      <c r="AA5" s="2"/>
      <c r="AB5" s="2"/>
      <c r="AC5" s="2"/>
    </row>
    <row r="6" spans="1:29" x14ac:dyDescent="0.25">
      <c r="A6" s="2"/>
      <c r="B6" s="2"/>
      <c r="C6" s="2" t="s">
        <v>53</v>
      </c>
      <c r="D6" s="125"/>
      <c r="E6" s="125"/>
      <c r="F6" s="242"/>
      <c r="G6" s="242"/>
      <c r="H6" s="242"/>
      <c r="I6" s="166" t="s">
        <v>32</v>
      </c>
      <c r="J6" s="167"/>
      <c r="K6" s="167"/>
      <c r="L6" s="167"/>
      <c r="M6" s="167"/>
      <c r="N6" s="128"/>
      <c r="O6" s="169"/>
      <c r="P6" s="128"/>
      <c r="Q6" s="2"/>
      <c r="R6" s="2"/>
      <c r="S6" s="2"/>
      <c r="T6" s="2"/>
      <c r="U6" s="2"/>
      <c r="V6" s="2"/>
      <c r="W6" s="2"/>
      <c r="X6" s="2"/>
      <c r="Y6" s="2"/>
      <c r="Z6" s="2"/>
      <c r="AA6" s="2"/>
      <c r="AB6" s="2"/>
      <c r="AC6" s="2"/>
    </row>
    <row r="7" spans="1:29" ht="15.75" thickBot="1" x14ac:dyDescent="0.3">
      <c r="A7" s="2"/>
      <c r="B7" s="2"/>
      <c r="C7" s="6" t="s">
        <v>58</v>
      </c>
      <c r="D7" s="126"/>
      <c r="E7" s="126"/>
      <c r="F7" s="244"/>
      <c r="G7" s="244"/>
      <c r="H7" s="244"/>
      <c r="I7" s="168" t="s">
        <v>40</v>
      </c>
      <c r="J7" s="167"/>
      <c r="K7" s="167"/>
      <c r="L7" s="167"/>
      <c r="M7" s="167"/>
      <c r="N7" s="128"/>
      <c r="O7" s="147"/>
      <c r="P7" s="128"/>
      <c r="Q7" s="2"/>
      <c r="R7" s="2"/>
      <c r="S7" s="2"/>
      <c r="T7" s="2"/>
      <c r="U7" s="2"/>
      <c r="V7" s="2"/>
      <c r="W7" s="2"/>
      <c r="X7" s="2"/>
      <c r="Y7" s="2"/>
      <c r="Z7" s="2"/>
      <c r="AA7" s="2"/>
      <c r="AB7" s="2"/>
      <c r="AC7" s="2"/>
    </row>
    <row r="8" spans="1:29" ht="15.75" thickBot="1" x14ac:dyDescent="0.3">
      <c r="A8" s="2"/>
      <c r="B8" s="238">
        <v>41609</v>
      </c>
      <c r="C8" s="202" t="s">
        <v>0</v>
      </c>
      <c r="D8" s="199"/>
      <c r="E8" s="202" t="s">
        <v>1</v>
      </c>
      <c r="F8" s="199"/>
      <c r="G8" s="198" t="s">
        <v>2</v>
      </c>
      <c r="H8" s="199"/>
      <c r="I8" s="202" t="s">
        <v>3</v>
      </c>
      <c r="J8" s="199"/>
      <c r="K8" s="198" t="s">
        <v>4</v>
      </c>
      <c r="L8" s="199"/>
      <c r="M8" s="202" t="s">
        <v>5</v>
      </c>
      <c r="N8" s="199"/>
      <c r="O8" s="202" t="s">
        <v>6</v>
      </c>
      <c r="P8" s="199"/>
      <c r="Q8" s="2"/>
      <c r="R8" s="211" t="s">
        <v>13</v>
      </c>
      <c r="S8" s="221" t="str">
        <f>IF(AND(O6="X",O5=""),"Coef. Vac",(IF(AND(O6="X",O5="X"),"Coef. 75 Nuit",(IF(AND(O6="",O5="X"),"Coef. 75 Nuit","Coef. 90/75")))))</f>
        <v>Coef. 90/75</v>
      </c>
      <c r="T8" s="219" t="s">
        <v>7</v>
      </c>
      <c r="U8" s="221" t="s">
        <v>8</v>
      </c>
      <c r="V8" s="214" t="s">
        <v>9</v>
      </c>
      <c r="W8" s="215"/>
      <c r="X8" s="216" t="s">
        <v>8</v>
      </c>
      <c r="Y8" s="215"/>
      <c r="Z8" s="209" t="s">
        <v>60</v>
      </c>
      <c r="AA8" s="209" t="s">
        <v>27</v>
      </c>
      <c r="AB8" s="211" t="s">
        <v>37</v>
      </c>
      <c r="AC8" s="211" t="s">
        <v>39</v>
      </c>
    </row>
    <row r="9" spans="1:29" ht="15.75" thickBot="1" x14ac:dyDescent="0.3">
      <c r="A9" s="2"/>
      <c r="B9" s="239"/>
      <c r="C9" s="203"/>
      <c r="D9" s="201"/>
      <c r="E9" s="203"/>
      <c r="F9" s="201"/>
      <c r="G9" s="200"/>
      <c r="H9" s="201"/>
      <c r="I9" s="203"/>
      <c r="J9" s="201"/>
      <c r="K9" s="200"/>
      <c r="L9" s="201"/>
      <c r="M9" s="203"/>
      <c r="N9" s="201"/>
      <c r="O9" s="203"/>
      <c r="P9" s="201"/>
      <c r="Q9" s="2"/>
      <c r="R9" s="212"/>
      <c r="S9" s="222"/>
      <c r="T9" s="220"/>
      <c r="U9" s="222"/>
      <c r="V9" s="10">
        <v>0.75</v>
      </c>
      <c r="W9" s="11">
        <v>1</v>
      </c>
      <c r="X9" s="12">
        <v>0.25</v>
      </c>
      <c r="Y9" s="10">
        <v>0.5</v>
      </c>
      <c r="Z9" s="210"/>
      <c r="AA9" s="210"/>
      <c r="AB9" s="212"/>
      <c r="AC9" s="212"/>
    </row>
    <row r="10" spans="1:29" ht="15" customHeight="1" x14ac:dyDescent="0.25">
      <c r="A10" s="2"/>
      <c r="B10" s="13" t="s">
        <v>10</v>
      </c>
      <c r="C10" s="14">
        <v>1</v>
      </c>
      <c r="D10" s="106"/>
      <c r="E10" s="14">
        <v>2</v>
      </c>
      <c r="F10" s="56"/>
      <c r="G10" s="14">
        <v>3</v>
      </c>
      <c r="H10" s="56"/>
      <c r="I10" s="14">
        <v>4</v>
      </c>
      <c r="J10" s="56"/>
      <c r="K10" s="14">
        <v>5</v>
      </c>
      <c r="L10" s="56"/>
      <c r="M10" s="14">
        <v>6</v>
      </c>
      <c r="N10" s="56"/>
      <c r="O10" s="15">
        <v>7</v>
      </c>
      <c r="P10" s="56"/>
      <c r="Q10" s="2"/>
      <c r="R10" s="207">
        <f>SUM(D12,F12,H12,J12,L12,N12,P12)</f>
        <v>0</v>
      </c>
      <c r="S10" s="207">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0</v>
      </c>
      <c r="T10" s="207">
        <f>S10</f>
        <v>0</v>
      </c>
      <c r="U10" s="207">
        <f>IF((T10-T12)&gt;0,T10-T12,0)</f>
        <v>0</v>
      </c>
      <c r="V10" s="207">
        <f>IF(D12&gt;12,IF(D12&lt;13,D12-12,1),0)+IF(F12&gt;12,IF(F12&lt;13,F12-12,1),0)+IF(H12&gt;12,IF(H12&lt;13,H12-12,1),0)+IF(J12&gt;12,IF(J12&lt;13,J12-12,1),0)+IF(L12&gt;12,IF(L12&lt;13,L12-12,1),0)+IF(N12&gt;12,IF(N12&lt;13,N12-12,1),0)+IF(P12&gt;12,IF(P12&lt;13,P12-12,1),0)</f>
        <v>0</v>
      </c>
      <c r="W10" s="223">
        <f>IF(D12&gt;13,D12-13,0)+IF(F12&gt;13,F12-13,0)+IF(L12&gt;13,L12-13,0)+IF(H12&gt;13,H12-13,0)+IF(J12&gt;13,J12-13,0)+IF(N12&gt;13,N12-13,0)+IF(P12&gt;13,P12-13,0)</f>
        <v>0</v>
      </c>
      <c r="X10" s="207">
        <f>IF(U10&lt;=((S12/7)*1.6),U10,((S12/7)*1.6))</f>
        <v>0</v>
      </c>
      <c r="Y10" s="223">
        <f>U10-X10</f>
        <v>0</v>
      </c>
      <c r="Z10" s="207">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207">
        <f>COUNTIF(C11:O11,"CP")</f>
        <v>0</v>
      </c>
      <c r="AB10" s="207">
        <f>COUNTIF(C11:O11,"REP")</f>
        <v>0</v>
      </c>
      <c r="AC10" s="207">
        <f>COUNTIF(C11:O11,"ABS")+COUNTIF(C11:O11,"MAL")</f>
        <v>0</v>
      </c>
    </row>
    <row r="11" spans="1:29" ht="15.75" customHeight="1" thickBot="1" x14ac:dyDescent="0.3">
      <c r="A11" s="2"/>
      <c r="B11" s="16" t="s">
        <v>11</v>
      </c>
      <c r="C11" s="64"/>
      <c r="D11" s="107"/>
      <c r="E11" s="64"/>
      <c r="F11" s="57"/>
      <c r="G11" s="58"/>
      <c r="H11" s="57"/>
      <c r="I11" s="58"/>
      <c r="J11" s="57"/>
      <c r="K11" s="58"/>
      <c r="L11" s="57"/>
      <c r="M11" s="58"/>
      <c r="N11" s="57"/>
      <c r="O11" s="58"/>
      <c r="P11" s="57"/>
      <c r="Q11" s="2"/>
      <c r="R11" s="208"/>
      <c r="S11" s="208"/>
      <c r="T11" s="208"/>
      <c r="U11" s="208"/>
      <c r="V11" s="208"/>
      <c r="W11" s="224"/>
      <c r="X11" s="208"/>
      <c r="Y11" s="224"/>
      <c r="Z11" s="208"/>
      <c r="AA11" s="208"/>
      <c r="AB11" s="208"/>
      <c r="AC11" s="208"/>
    </row>
    <row r="12" spans="1:29" ht="16.5" thickBot="1" x14ac:dyDescent="0.3">
      <c r="A12" s="2"/>
      <c r="B12" s="17" t="s">
        <v>12</v>
      </c>
      <c r="C12" s="108"/>
      <c r="D12" s="18">
        <f>IF(AND(OR(C11="FER",C11="CP"),D10="",D11=""),7,IF(D11-D10-C12&lt;0,24-D10+D11-C12,IF(OR(D11-D10-C12,24-D11+D10-C12)=24,24-24,D11-D10-C12)))</f>
        <v>0</v>
      </c>
      <c r="E12" s="136"/>
      <c r="F12" s="18">
        <f>IF(AND(OR(E11="FER",E11="CP"),F10="",F11=""),7,IF(F11-F10-E12&lt;0,24-F10+F11-E12,IF(OR(F11-F10-E12,24-F11+F10-E12)=24,24-24,F11-F10-E12)))</f>
        <v>0</v>
      </c>
      <c r="G12" s="136"/>
      <c r="H12" s="18">
        <f>IF(AND(OR(G11="FER",G11="CP"),H10="",H11=""),7,IF(H11-H10-G12&lt;0,24-H10+H11-G12,IF(OR(H11-H10-G12,24-H11+H10-G12)=24,24-24,H11-H10-G12)))</f>
        <v>0</v>
      </c>
      <c r="I12" s="137"/>
      <c r="J12" s="18">
        <f>IF(AND(OR(I11="FER",I11="CP"),J10="",J11=""),7,IF(J11-J10-I12&lt;0,24-J10+J11-I12,IF(OR(J11-J10-I12,24-J11+J10-I12)=24,24-24,J11-J10-I12)))</f>
        <v>0</v>
      </c>
      <c r="K12" s="137"/>
      <c r="L12" s="18">
        <f>IF(AND(OR(K11="FER",K11="CP"),L10="",L11=""),7,IF(L11-L10-K12&lt;0,24-L10+L11-K12,IF(OR(L11-L10-K12,24-L11+L10-K12)=24,24-24,L11-L10-K12)))</f>
        <v>0</v>
      </c>
      <c r="M12" s="60"/>
      <c r="N12" s="18">
        <f>IF(M11="CP",0,IF(N11-N10-M12&lt;0,24-N10+N11-M12,IF(OR(N11-N10-M12,24-N11+N10-M12)=24,24-24,N11-N10-M12)))</f>
        <v>0</v>
      </c>
      <c r="O12" s="60"/>
      <c r="P12" s="18">
        <f>IF(O11="CP",0,IF(P11-P10-O12&lt;0,24-P10+P11-O12,IF(OR(P11-P10-O12,24-P11+P10-O12)=24,24-24,P11-P10-O12)))</f>
        <v>0</v>
      </c>
      <c r="Q12" s="2"/>
      <c r="R12" s="160">
        <f>IF((AND(P10&gt;0,P11&gt;0)),1,0)</f>
        <v>0</v>
      </c>
      <c r="S12" s="121">
        <f>IF(O6="X",SUM(IF(((COUNTIF(F12,"&lt;&gt;0")+COUNTIF(H12,"&lt;&gt;0")+COUNTIF(J12,"&lt;&gt;0")+COUNTIF(L12,"&lt;&gt;0")+COUNTIF(N12,"&lt;&gt;0"))+COUNTIF(P12,"&lt;&gt;0"))*7&gt;=35,35,((COUNTIF(D12,"&lt;&gt;0")+COUNTIF(F12,"&lt;&gt;0")+COUNTIF(H12,"&lt;&gt;0")+COUNTIF(J12,"&lt;&gt;0")+COUNTIF(L12,"&lt;&gt;0")+COUNTIF(N12,"&lt;&gt;0")+COUNTIF(P12,"&lt;&gt;0"))*7))),35)</f>
        <v>35</v>
      </c>
      <c r="T12" s="122">
        <f>S12</f>
        <v>35</v>
      </c>
      <c r="U12" s="21"/>
      <c r="V12" s="22"/>
      <c r="W12" s="23"/>
      <c r="X12" s="22"/>
      <c r="Y12" s="23"/>
      <c r="Z12" s="24"/>
      <c r="AA12" s="24"/>
      <c r="AB12" s="24"/>
      <c r="AC12" s="22"/>
    </row>
    <row r="13" spans="1:29" ht="15" customHeight="1" x14ac:dyDescent="0.25">
      <c r="A13" s="2"/>
      <c r="B13" s="13" t="s">
        <v>10</v>
      </c>
      <c r="C13" s="14">
        <v>8</v>
      </c>
      <c r="D13" s="56"/>
      <c r="E13" s="14">
        <v>9</v>
      </c>
      <c r="F13" s="56"/>
      <c r="G13" s="14">
        <v>10</v>
      </c>
      <c r="H13" s="56"/>
      <c r="I13" s="14">
        <v>11</v>
      </c>
      <c r="J13" s="56"/>
      <c r="K13" s="14">
        <v>12</v>
      </c>
      <c r="L13" s="56"/>
      <c r="M13" s="14">
        <v>13</v>
      </c>
      <c r="N13" s="56"/>
      <c r="O13" s="15">
        <v>14</v>
      </c>
      <c r="P13" s="56"/>
      <c r="Q13" s="2"/>
      <c r="R13" s="207">
        <f>SUM(D15,F15,H15,J15,L15,N15,P15)</f>
        <v>0</v>
      </c>
      <c r="S13" s="207">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0</v>
      </c>
      <c r="T13" s="208">
        <f>S13</f>
        <v>0</v>
      </c>
      <c r="U13" s="207">
        <f>IF((T13-T15)&gt;0,T13-T15,0)</f>
        <v>0</v>
      </c>
      <c r="V13" s="207">
        <f>IF(D15&gt;12,IF(D15&lt;13,D15-12,1),0)+IF(F15&gt;12,IF(F15&lt;13,F15-12,1),0)+IF(H15&gt;12,IF(H15&lt;13,H15-12,1),0)+IF(J15&gt;12,IF(J15&lt;13,J15-12,1),0)+IF(L15&gt;12,IF(L15&lt;13,L15-12,1),0)+IF(N15&gt;12,IF(N15&lt;13,N15-12,1),0)+IF(P15&gt;12,IF(P15&lt;13,P15-12,1),0)</f>
        <v>0</v>
      </c>
      <c r="W13" s="223">
        <f>IF(D15&gt;13,D15-13,0)+IF(F15&gt;13,F15-13,0)+IF(L15&gt;13,L15-13,0)+IF(H15&gt;13,H15-13,0)+IF(J15&gt;13,J15-13,0)+IF(N15&gt;13,N15-13,0)+IF(P15&gt;13,P15-13,0)</f>
        <v>0</v>
      </c>
      <c r="X13" s="207">
        <f>IF(U13&lt;=((S15/7)*1.6),U13,((S15/7)*1.6))</f>
        <v>0</v>
      </c>
      <c r="Y13" s="223">
        <f>U13-X13</f>
        <v>0</v>
      </c>
      <c r="Z13" s="207">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0</v>
      </c>
      <c r="AA13" s="207">
        <f>COUNTIF(C14:O14,"CP")</f>
        <v>0</v>
      </c>
      <c r="AB13" s="207">
        <f>COUNTIF(C14:O14,"REP")</f>
        <v>0</v>
      </c>
      <c r="AC13" s="207">
        <f>COUNTIF(C14:O14,"ABS")+COUNTIF(C14:O14,"MAL")</f>
        <v>0</v>
      </c>
    </row>
    <row r="14" spans="1:29" ht="15" customHeight="1" thickBot="1" x14ac:dyDescent="0.3">
      <c r="A14" s="2"/>
      <c r="B14" s="16" t="s">
        <v>11</v>
      </c>
      <c r="C14" s="58"/>
      <c r="D14" s="57"/>
      <c r="E14" s="58"/>
      <c r="F14" s="57"/>
      <c r="G14" s="58"/>
      <c r="H14" s="57"/>
      <c r="I14" s="58"/>
      <c r="J14" s="57"/>
      <c r="K14" s="58"/>
      <c r="L14" s="57"/>
      <c r="M14" s="58"/>
      <c r="N14" s="57"/>
      <c r="O14" s="58"/>
      <c r="P14" s="57"/>
      <c r="Q14" s="2"/>
      <c r="R14" s="208"/>
      <c r="S14" s="208"/>
      <c r="T14" s="208"/>
      <c r="U14" s="208"/>
      <c r="V14" s="208"/>
      <c r="W14" s="224"/>
      <c r="X14" s="208"/>
      <c r="Y14" s="224"/>
      <c r="Z14" s="208"/>
      <c r="AA14" s="208"/>
      <c r="AB14" s="208"/>
      <c r="AC14" s="208"/>
    </row>
    <row r="15" spans="1:29" ht="15.75" customHeight="1" thickBot="1" x14ac:dyDescent="0.3">
      <c r="A15" s="2"/>
      <c r="B15" s="17" t="s">
        <v>12</v>
      </c>
      <c r="C15" s="136"/>
      <c r="D15" s="18">
        <f>IF(AND(OR(C14="FER",C14="CP"),D13="",D14=""),7,IF(D14-D13-C15&lt;0,24-D13+D14-C15,IF(OR(D14-D13-C15,24-D14+D13-C15)=24,24-24,D14-D13-C15)))</f>
        <v>0</v>
      </c>
      <c r="E15" s="136"/>
      <c r="F15" s="18">
        <f>IF(AND(OR(E14="FER",E14="CP"),F13="",F14=""),7,IF(F14-F13-E15&lt;0,24-F13+F14-E15,IF(OR(F14-F13-E15,24-F14+F13-E15)=24,24-24,F14-F13-E15)))</f>
        <v>0</v>
      </c>
      <c r="G15" s="136"/>
      <c r="H15" s="18">
        <f>IF(AND(OR(G14="FER",G14="CP"),H13="",H14=""),7,IF(H14-H13-G15&lt;0,24-H13+H14-G15,IF(OR(H14-H13-G15,24-H14+H13-G15)=24,24-24,H14-H13-G15)))</f>
        <v>0</v>
      </c>
      <c r="I15" s="136"/>
      <c r="J15" s="18">
        <f>IF(AND(OR(I14="FER",I14="CP"),J13="",J14=""),7,IF(J14-J13-I15&lt;0,24-J13+J14-I15,IF(OR(J14-J13-I15,24-J14+J13-I15)=24,24-24,J14-J13-I15)))</f>
        <v>0</v>
      </c>
      <c r="K15" s="136"/>
      <c r="L15" s="18">
        <f>IF(AND(OR(K14="FER",K14="CP"),L13="",L14=""),7,IF(L14-L13-K15&lt;0,24-L13+L14-K15,IF(OR(L14-L13-K15,24-L14+L13-K15)=24,24-24,L14-L13-K15)))</f>
        <v>0</v>
      </c>
      <c r="M15" s="59"/>
      <c r="N15" s="18">
        <f>IF(M14="CP",0,IF(N14-N13-M15&lt;0,24-N13+N14-M15,IF(OR(N14-N13-M15,24-N14+N13-M15)=24,24-24,N14-N13-M15)))</f>
        <v>0</v>
      </c>
      <c r="O15" s="59"/>
      <c r="P15" s="18">
        <f>IF(O14="CP",0,IF(P14-P13-O15&lt;0,24-P13+P14-O15,IF(OR(P14-P13-O15,24-P14+P13-O15)=24,24-24,P14-P13-O15)))</f>
        <v>0</v>
      </c>
      <c r="Q15" s="2"/>
      <c r="R15" s="160">
        <f>IF((AND(P13&gt;0,P14&gt;0)),1,0)</f>
        <v>0</v>
      </c>
      <c r="S15" s="121">
        <f>IF(O6="X",SUM(IF(((COUNTIF(F15,"&lt;&gt;0")+COUNTIF(H15,"&lt;&gt;0")+COUNTIF(J15,"&lt;&gt;0")+COUNTIF(L15,"&lt;&gt;0")+COUNTIF(N15,"&lt;&gt;0"))+COUNTIF(P15,"&lt;&gt;0"))*7&gt;=35,35,((COUNTIF(D15,"&lt;&gt;0")+COUNTIF(F15,"&lt;&gt;0")+COUNTIF(H15,"&lt;&gt;0")+COUNTIF(J15,"&lt;&gt;0")+COUNTIF(L15,"&lt;&gt;0")+COUNTIF(N15,"&lt;&gt;0")+COUNTIF(P15,"&lt;&gt;0"))*7))),35)</f>
        <v>35</v>
      </c>
      <c r="T15" s="122">
        <f>S15</f>
        <v>35</v>
      </c>
      <c r="U15" s="26"/>
      <c r="V15" s="183"/>
      <c r="W15" s="185"/>
      <c r="X15" s="183"/>
      <c r="Y15" s="185"/>
      <c r="Z15" s="152"/>
      <c r="AA15" s="24"/>
      <c r="AB15" s="24"/>
      <c r="AC15" s="29"/>
    </row>
    <row r="16" spans="1:29" ht="15" customHeight="1" x14ac:dyDescent="0.25">
      <c r="A16" s="2"/>
      <c r="B16" s="13" t="s">
        <v>10</v>
      </c>
      <c r="C16" s="14">
        <v>15</v>
      </c>
      <c r="D16" s="56"/>
      <c r="E16" s="14">
        <v>16</v>
      </c>
      <c r="F16" s="56"/>
      <c r="G16" s="14">
        <v>17</v>
      </c>
      <c r="H16" s="56"/>
      <c r="I16" s="14">
        <v>18</v>
      </c>
      <c r="J16" s="56"/>
      <c r="K16" s="14">
        <v>19</v>
      </c>
      <c r="L16" s="56"/>
      <c r="M16" s="14">
        <v>20</v>
      </c>
      <c r="N16" s="56"/>
      <c r="O16" s="15">
        <v>21</v>
      </c>
      <c r="P16" s="56"/>
      <c r="Q16" s="2"/>
      <c r="R16" s="207">
        <f>SUM(D18,F18,H18,J18,L18,N18,P18)</f>
        <v>0</v>
      </c>
      <c r="S16" s="207">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208">
        <f>S16</f>
        <v>0</v>
      </c>
      <c r="U16" s="207">
        <f>IF((T16-T18)&gt;0,T16-T18,0)</f>
        <v>0</v>
      </c>
      <c r="V16" s="207">
        <f>IF(D18&gt;12,IF(D18&lt;13,D18-12,1),0)+IF(F18&gt;12,IF(F18&lt;13,F18-12,1),0)+IF(H18&gt;12,IF(H18&lt;13,H18-12,1),0)+IF(J18&gt;12,IF(J18&lt;13,J18-12,1),0)+IF(L18&gt;12,IF(L18&lt;13,L18-12,1),0)+IF(N18&gt;12,IF(N18&lt;13,N18-12,1),0)+IF(P18&gt;12,IF(P18&lt;13,P18-12,1),0)</f>
        <v>0</v>
      </c>
      <c r="W16" s="223">
        <f>IF(D18&gt;13,D18-13,0)+IF(F18&gt;13,F18-13,0)+IF(L18&gt;13,L18-13,0)+IF(H18&gt;13,H18-13,0)+IF(J18&gt;13,J18-13,0)+IF(N18&gt;13,N18-13,0)+IF(P18&gt;13,P18-13,0)</f>
        <v>0</v>
      </c>
      <c r="X16" s="207">
        <f>IF(U16&lt;=((S18/7)*1.6),U16,((S18/7)*1.6))</f>
        <v>0</v>
      </c>
      <c r="Y16" s="223">
        <f>U16-X16</f>
        <v>0</v>
      </c>
      <c r="Z16" s="207">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207">
        <f>COUNTIF(C17:O17,"CP")</f>
        <v>0</v>
      </c>
      <c r="AB16" s="207">
        <f>COUNTIF(C17:O17,"REP")</f>
        <v>0</v>
      </c>
      <c r="AC16" s="207">
        <f>COUNTIF(C17:O17,"ABS")+COUNTIF(C17:O17,"MAL")</f>
        <v>0</v>
      </c>
    </row>
    <row r="17" spans="1:29" ht="15" customHeight="1" thickBot="1" x14ac:dyDescent="0.3">
      <c r="A17" s="2"/>
      <c r="B17" s="16" t="s">
        <v>11</v>
      </c>
      <c r="C17" s="58"/>
      <c r="D17" s="57"/>
      <c r="E17" s="58"/>
      <c r="F17" s="57"/>
      <c r="G17" s="58"/>
      <c r="H17" s="57"/>
      <c r="I17" s="58"/>
      <c r="J17" s="57"/>
      <c r="K17" s="58"/>
      <c r="L17" s="57"/>
      <c r="M17" s="148"/>
      <c r="N17" s="57"/>
      <c r="O17" s="58"/>
      <c r="P17" s="57"/>
      <c r="Q17" s="2"/>
      <c r="R17" s="208"/>
      <c r="S17" s="208"/>
      <c r="T17" s="208"/>
      <c r="U17" s="208"/>
      <c r="V17" s="208"/>
      <c r="W17" s="224"/>
      <c r="X17" s="208"/>
      <c r="Y17" s="224"/>
      <c r="Z17" s="208"/>
      <c r="AA17" s="208"/>
      <c r="AB17" s="208"/>
      <c r="AC17" s="208"/>
    </row>
    <row r="18" spans="1:29" ht="16.5" thickBot="1" x14ac:dyDescent="0.3">
      <c r="A18" s="2"/>
      <c r="B18" s="17" t="s">
        <v>12</v>
      </c>
      <c r="C18" s="127"/>
      <c r="D18" s="18">
        <f>IF(AND(OR(C17="FER",C17="CP"),D16="",D17=""),7,IF(D17-D16-C18&lt;0,24-D16+D17-C18,IF(OR(D17-D16-C18,24-D17+D16-C18)=24,24-24,D17-D16-C18)))</f>
        <v>0</v>
      </c>
      <c r="E18" s="136"/>
      <c r="F18" s="18">
        <f>IF(AND(OR(E17="FER",E17="CP"),F16="",F17=""),7,IF(F17-F16-E18&lt;0,24-F16+F17-E18,IF(OR(F17-F16-E18,24-F17+F16-E18)=24,24-24,F17-F16-E18)))</f>
        <v>0</v>
      </c>
      <c r="G18" s="136"/>
      <c r="H18" s="18">
        <f>IF(AND(OR(G17="FER",G17="CP"),H16="",H17=""),7,IF(H17-H16-G18&lt;0,24-H16+H17-G18,IF(OR(H17-H16-G18,24-H17+H16-G18)=24,24-24,H17-H16-G18)))</f>
        <v>0</v>
      </c>
      <c r="I18" s="136"/>
      <c r="J18" s="18">
        <f>IF(AND(OR(I17="FER",I17="CP"),J16="",J17=""),7,IF(J17-J16-I18&lt;0,24-J16+J17-I18,IF(OR(J17-J16-I18,24-J17+J16-I18)=24,24-24,J17-J16-I18)))</f>
        <v>0</v>
      </c>
      <c r="K18" s="136"/>
      <c r="L18" s="18">
        <f>IF(AND(OR(K17="FER",K17="CP"),L16="",L17=""),7,IF(L17-L16-K18&lt;0,24-L16+L17-K18,IF(OR(L17-L16-K18,24-L17+L16-K18)=24,24-24,L17-L16-K18)))</f>
        <v>0</v>
      </c>
      <c r="M18" s="136"/>
      <c r="N18" s="18">
        <f>IF(M17="CP",0,IF(N17-N16-M18&lt;0,24-N16+N17-M18,IF(OR(N17-N16-M18,24-N17+N16-M18)=24,24-24,N17-N16-M18)))</f>
        <v>0</v>
      </c>
      <c r="O18" s="59"/>
      <c r="P18" s="18">
        <f>IF(O17="CP",0,IF(P17-P16-O18&lt;0,24-P16+P17-O18,IF(OR(P17-P16-O18,24-P17+P16-O18)=24,24-24,P17-P16-O18)))</f>
        <v>0</v>
      </c>
      <c r="Q18" s="2"/>
      <c r="R18" s="160">
        <f>IF((AND(P16&gt;0,P17&gt;0)),1,0)</f>
        <v>0</v>
      </c>
      <c r="S18" s="121">
        <f>IF(O6="X",SUM(IF(((COUNTIF(F18,"&lt;&gt;0")+COUNTIF(H18,"&lt;&gt;0")+COUNTIF(J18,"&lt;&gt;0")+COUNTIF(L18,"&lt;&gt;0")+COUNTIF(N18,"&lt;&gt;0"))+COUNTIF(P18,"&lt;&gt;0"))*7&gt;=35,35,((COUNTIF(D18,"&lt;&gt;0")+COUNTIF(F18,"&lt;&gt;0")+COUNTIF(H18,"&lt;&gt;0")+COUNTIF(J18,"&lt;&gt;0")+COUNTIF(L18,"&lt;&gt;0")+COUNTIF(N18,"&lt;&gt;0")+COUNTIF(P18,"&lt;&gt;0"))*7))),35)</f>
        <v>35</v>
      </c>
      <c r="T18" s="122">
        <f>S18</f>
        <v>35</v>
      </c>
      <c r="U18" s="31"/>
      <c r="V18" s="184"/>
      <c r="W18" s="33"/>
      <c r="X18" s="184"/>
      <c r="Y18" s="33"/>
      <c r="Z18" s="152"/>
      <c r="AA18" s="24"/>
      <c r="AB18" s="24"/>
      <c r="AC18" s="22"/>
    </row>
    <row r="19" spans="1:29" ht="15" customHeight="1" x14ac:dyDescent="0.25">
      <c r="A19" s="2"/>
      <c r="B19" s="13" t="s">
        <v>10</v>
      </c>
      <c r="C19" s="14">
        <v>22</v>
      </c>
      <c r="D19" s="56"/>
      <c r="E19" s="14">
        <v>23</v>
      </c>
      <c r="F19" s="56"/>
      <c r="G19" s="14">
        <v>24</v>
      </c>
      <c r="H19" s="56"/>
      <c r="I19" s="14">
        <v>25</v>
      </c>
      <c r="J19" s="56"/>
      <c r="K19" s="14">
        <v>26</v>
      </c>
      <c r="L19" s="56"/>
      <c r="M19" s="14">
        <v>27</v>
      </c>
      <c r="N19" s="56"/>
      <c r="O19" s="15">
        <v>28</v>
      </c>
      <c r="P19" s="56"/>
      <c r="Q19" s="2"/>
      <c r="R19" s="207">
        <f>SUM(D21,F21,H21,J21,L21,N21,P21)</f>
        <v>0</v>
      </c>
      <c r="S19" s="207">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208">
        <f>S19</f>
        <v>0</v>
      </c>
      <c r="U19" s="207">
        <f>IF((T19-T21)&gt;0,T19-T21,0)</f>
        <v>0</v>
      </c>
      <c r="V19" s="207">
        <f>IF(D21&gt;12,IF(D21&lt;13,D21-12,1),0)+IF(F21&gt;12,IF(F21&lt;13,F21-12,1),0)+IF(H21&gt;12,IF(H21&lt;13,H21-12,1),0)+IF(J21&gt;12,IF(J21&lt;13,J21-12,1),0)+IF(L21&gt;12,IF(L21&lt;13,L21-12,1),0)+IF(N21&gt;12,IF(N21&lt;13,N21-12,1),0)+IF(P21&gt;12,IF(P21&lt;13,P21-12,1),0)</f>
        <v>0</v>
      </c>
      <c r="W19" s="223">
        <f>IF(D21&gt;13,D21-13,0)+IF(F21&gt;13,F21-13,0)+IF(L21&gt;13,L21-13,0)+IF(H21&gt;13,H21-13,0)+IF(J21&gt;13,J21-13,0)+IF(N21&gt;13,N21-13,0)+IF(P21&gt;13,P21-13,0)</f>
        <v>0</v>
      </c>
      <c r="X19" s="207">
        <f>IF(U19&lt;=((S21/7)*1.6),U19,((S21/7)*1.6))</f>
        <v>0</v>
      </c>
      <c r="Y19" s="223">
        <f>U19-X19</f>
        <v>0</v>
      </c>
      <c r="Z19" s="207">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207">
        <f>COUNTIF(C20:O20,"CP")</f>
        <v>0</v>
      </c>
      <c r="AB19" s="207">
        <f>COUNTIF(C20:O20,"REP")</f>
        <v>0</v>
      </c>
      <c r="AC19" s="207">
        <f>COUNTIF(C20:O20,"ABS")+COUNTIF(C20:O20,"MAL")</f>
        <v>0</v>
      </c>
    </row>
    <row r="20" spans="1:29" ht="15" customHeight="1" thickBot="1" x14ac:dyDescent="0.3">
      <c r="A20" s="2"/>
      <c r="B20" s="16" t="s">
        <v>11</v>
      </c>
      <c r="C20" s="58"/>
      <c r="D20" s="57"/>
      <c r="E20" s="58"/>
      <c r="F20" s="57"/>
      <c r="G20" s="58"/>
      <c r="H20" s="57"/>
      <c r="I20" s="58"/>
      <c r="J20" s="57"/>
      <c r="K20" s="58"/>
      <c r="L20" s="57"/>
      <c r="M20" s="58"/>
      <c r="N20" s="57"/>
      <c r="O20" s="58"/>
      <c r="P20" s="57"/>
      <c r="Q20" s="2"/>
      <c r="R20" s="208"/>
      <c r="S20" s="208"/>
      <c r="T20" s="208"/>
      <c r="U20" s="208"/>
      <c r="V20" s="208"/>
      <c r="W20" s="224"/>
      <c r="X20" s="208"/>
      <c r="Y20" s="224"/>
      <c r="Z20" s="208"/>
      <c r="AA20" s="208"/>
      <c r="AB20" s="208"/>
      <c r="AC20" s="208"/>
    </row>
    <row r="21" spans="1:29" ht="16.5" thickBot="1" x14ac:dyDescent="0.3">
      <c r="A21" s="2"/>
      <c r="B21" s="17" t="s">
        <v>12</v>
      </c>
      <c r="C21" s="136"/>
      <c r="D21" s="18">
        <f>IF(AND(OR(C20="FER",C20="CP"),D19="",D20=""),7,IF(D20-D19-C21&lt;0,24-D19+D20-C21,IF(OR(D20-D19-C21,24-D20+D19-C21)=24,24-24,D20-D19-C21)))</f>
        <v>0</v>
      </c>
      <c r="E21" s="136"/>
      <c r="F21" s="18">
        <f>IF(AND(OR(E20="FER",E20="CP"),F19="",F20=""),7,IF(F20-F19-E21&lt;0,24-F19+F20-E21,IF(OR(F20-F19-E21,24-F20+F19-E21)=24,24-24,F20-F19-E21)))</f>
        <v>0</v>
      </c>
      <c r="G21" s="136"/>
      <c r="H21" s="18">
        <f>IF(AND(OR(G20="FER",G20="CP"),H19="",H20=""),7,IF(H20-H19-G21&lt;0,24-H19+H20-G21,IF(OR(H20-H19-G21,24-H20+H19-G21)=24,24-24,H20-H19-G21)))</f>
        <v>0</v>
      </c>
      <c r="I21" s="136"/>
      <c r="J21" s="18">
        <f>IF(AND(OR(I20="FER",I20="CP"),J19="",J20=""),7,IF(J20-J19-I21&lt;0,24-J19+J20-I21,IF(OR(J20-J19-I21,24-J20+J19-I21)=24,24-24,J20-J19-I21)))</f>
        <v>0</v>
      </c>
      <c r="K21" s="59"/>
      <c r="L21" s="18">
        <f>IF(AND(OR(K20="FER",K20="CP"),L19="",L20=""),7,IF(L20-L19-K21&lt;0,24-L19+L20-K21,IF(OR(L20-L19-K21,24-L20+L19-K21)=24,24-24,L20-L19-K21)))</f>
        <v>0</v>
      </c>
      <c r="M21" s="127"/>
      <c r="N21" s="18">
        <f>IF(M20="CP",0,IF(N20-N19-M21&lt;0,24-N19+N20-M21,IF(OR(N20-N19-M21,24-N20+N19-M21)=24,24-24,N20-N19-M21)))</f>
        <v>0</v>
      </c>
      <c r="O21" s="59"/>
      <c r="P21" s="18">
        <f>IF(O20="CP",0,IF(P20-P19-O21&lt;0,24-P19+P20-O21,IF(OR(P20-P19-O21,24-P20+P19-O21)=24,24-24,P20-P19-O21)))</f>
        <v>0</v>
      </c>
      <c r="Q21" s="2"/>
      <c r="R21" s="160">
        <f>IF((AND(P19&gt;0,P20&gt;0)),1,0)</f>
        <v>0</v>
      </c>
      <c r="S21" s="121">
        <f>IF(O6="X",SUM(IF(((COUNTIF(F21,"&lt;&gt;0")+COUNTIF(H21,"&lt;&gt;0")+COUNTIF(J21,"&lt;&gt;0")+COUNTIF(L21,"&lt;&gt;0")+COUNTIF(N21,"&lt;&gt;0"))+COUNTIF(P21,"&lt;&gt;0"))*7&gt;=35,35,((COUNTIF(D21,"&lt;&gt;0")+COUNTIF(F21,"&lt;&gt;0")+COUNTIF(H21,"&lt;&gt;0")+COUNTIF(J21,"&lt;&gt;0")+COUNTIF(L21,"&lt;&gt;0")+COUNTIF(N21,"&lt;&gt;0")+COUNTIF(P21,"&lt;&gt;0"))*7))),35)</f>
        <v>35</v>
      </c>
      <c r="T21" s="122">
        <f>S21</f>
        <v>35</v>
      </c>
      <c r="U21" s="123"/>
      <c r="V21" s="183"/>
      <c r="W21" s="185"/>
      <c r="X21" s="183"/>
      <c r="Y21" s="185"/>
      <c r="Z21" s="152"/>
      <c r="AA21" s="24"/>
      <c r="AB21" s="24"/>
      <c r="AC21" s="29"/>
    </row>
    <row r="22" spans="1:29" ht="15" customHeight="1" x14ac:dyDescent="0.25">
      <c r="A22" s="2"/>
      <c r="B22" s="13" t="s">
        <v>10</v>
      </c>
      <c r="C22" s="63">
        <v>29</v>
      </c>
      <c r="D22" s="56"/>
      <c r="E22" s="63">
        <v>30</v>
      </c>
      <c r="F22" s="144"/>
      <c r="G22" s="63"/>
      <c r="H22" s="144"/>
      <c r="I22" s="63"/>
      <c r="J22" s="144"/>
      <c r="K22" s="63"/>
      <c r="L22" s="56"/>
      <c r="M22" s="63"/>
      <c r="N22" s="56"/>
      <c r="O22" s="146"/>
      <c r="P22" s="145"/>
      <c r="Q22" s="147"/>
      <c r="R22" s="227">
        <f>SUM(D24,F24,H24,J24,L24,N24,P24)</f>
        <v>0</v>
      </c>
      <c r="S22" s="207">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228">
        <f>S22</f>
        <v>0</v>
      </c>
      <c r="U22" s="227">
        <f>IF((T22-T24)&gt;0,T22-T24,0)</f>
        <v>0</v>
      </c>
      <c r="V22" s="227">
        <f>IF(D24&gt;12,IF(D24&lt;13,D24-12,1),0)+IF(F24&gt;12,IF(F24&lt;13,F24-12,1),0)+IF(H24&gt;12,IF(H24&lt;13,H24-12,1),0)+IF(J24&gt;12,IF(J24&lt;13,J24-12,1),0)+IF(L24&gt;12,IF(L24&lt;13,L24-12,1),0)+IF(N24&gt;12,IF(N24&lt;13,N24-12,1),0)+IF(P24&gt;12,IF(P24&lt;13,P24-12,1),0)</f>
        <v>0</v>
      </c>
      <c r="W22" s="234">
        <f>IF(D24&gt;13,D24-13,0)+IF(F24&gt;13,F24-13,0)+IF(L24&gt;13,L24-13,0)+IF(H24&gt;13,H24-13,0)+IF(J24&gt;13,J24-13,0)+IF(N24&gt;13,N24-13,0)+IF(P24&gt;13,P24-13,0)</f>
        <v>0</v>
      </c>
      <c r="X22" s="227">
        <f>IF(U22&lt;=((S24/7)*1.6),U22,((S24/7)*1.6))</f>
        <v>0</v>
      </c>
      <c r="Y22" s="234">
        <f>U22-X22</f>
        <v>0</v>
      </c>
      <c r="Z22" s="207">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227">
        <f>COUNTIF(C23:O23,"CP")</f>
        <v>0</v>
      </c>
      <c r="AB22" s="227">
        <f>COUNTIF(C23:O23,"REP")</f>
        <v>0</v>
      </c>
      <c r="AC22" s="227">
        <f>COUNTIF(C23:O23,"ABS")+COUNTIF(C23:O23,"MAL")</f>
        <v>0</v>
      </c>
    </row>
    <row r="23" spans="1:29" ht="15" customHeight="1" thickBot="1" x14ac:dyDescent="0.3">
      <c r="A23" s="2"/>
      <c r="B23" s="16" t="s">
        <v>11</v>
      </c>
      <c r="C23" s="148"/>
      <c r="D23" s="57"/>
      <c r="E23" s="148"/>
      <c r="F23" s="149"/>
      <c r="G23" s="148"/>
      <c r="H23" s="149"/>
      <c r="I23" s="148"/>
      <c r="J23" s="149"/>
      <c r="K23" s="150"/>
      <c r="L23" s="57"/>
      <c r="M23" s="150"/>
      <c r="N23" s="57"/>
      <c r="O23" s="150"/>
      <c r="P23" s="151"/>
      <c r="Q23" s="147"/>
      <c r="R23" s="228"/>
      <c r="S23" s="208"/>
      <c r="T23" s="228"/>
      <c r="U23" s="228"/>
      <c r="V23" s="228"/>
      <c r="W23" s="235"/>
      <c r="X23" s="228"/>
      <c r="Y23" s="235"/>
      <c r="Z23" s="208"/>
      <c r="AA23" s="228"/>
      <c r="AB23" s="236"/>
      <c r="AC23" s="228"/>
    </row>
    <row r="24" spans="1:29" ht="16.5" thickBot="1" x14ac:dyDescent="0.3">
      <c r="A24" s="2"/>
      <c r="B24" s="17" t="s">
        <v>12</v>
      </c>
      <c r="C24" s="127"/>
      <c r="D24" s="139">
        <f>IF(AND(OR(C23="FER",C23="CP"),D22="",D23=""),7,IF(D23-D22-C24&lt;0,24-D22+D23-C24,IF(OR(D23-D22-C24,24-D23+D22-C24)=24,24-24,D23-D22-C24)))</f>
        <v>0</v>
      </c>
      <c r="E24" s="127"/>
      <c r="F24" s="139">
        <f>IF(AND(OR(E23="FER",E23="CP"),F22="",F23=""),7,IF(F23-F22-E24&lt;0,24-F22+F23-E24,IF(OR(F23-F22-E24,24-F23+F22-E24)=24,24-24,F23-F22-E24)))</f>
        <v>0</v>
      </c>
      <c r="G24" s="127"/>
      <c r="H24" s="139">
        <f>IF(AND(OR(G23="FER",G23="CP"),H22="",H23=""),7,IF(H23-H22-G24&lt;0,24-H22+H23-G24,IF(OR(H23-H22-G24,24-H23+H22-G24)=24,24-24,H23-H22-G24)))</f>
        <v>0</v>
      </c>
      <c r="I24" s="127"/>
      <c r="J24" s="139">
        <f>IF(AND(OR(I23="FER",I23="CP"),J22="",J23=""),7,IF(J23-J22-I24&lt;0,24-J22+J23-I24,IF(OR(J23-J22-I24,24-J23+J22-I24)=24,24-24,J23-J22-I24)))</f>
        <v>0</v>
      </c>
      <c r="K24" s="139"/>
      <c r="L24" s="139">
        <f>IF(AND(OR(K23="FER",K23="CP"),L22="",L23=""),7,IF(L23-L22-K24&lt;0,24-L22+L23-K24,IF(OR(L23-L22-K24,24-L23+L22-K24)=24,24-24,L23-L22-K24)))</f>
        <v>0</v>
      </c>
      <c r="M24" s="140"/>
      <c r="N24" s="139">
        <f>IF(M23="CP",0,IF(N23-N22-M24&lt;0,24-N22+N23-M24,IF(OR(N23-N22-M24,24-N23+N22-M24)=24,24-24,N23-N22-M24)))</f>
        <v>0</v>
      </c>
      <c r="O24" s="140"/>
      <c r="P24" s="139">
        <f>IF(P23-P22-O24&lt;0,24-P22+P23-O24,IF(OR(P23-P22-O24,24-P23+P22-O24)=24,24-24,P23-P22-O24))</f>
        <v>0</v>
      </c>
      <c r="Q24" s="98"/>
      <c r="R24" s="121">
        <f>IF((AND(P22&gt;0,P23&gt;0)),1,0)</f>
        <v>0</v>
      </c>
      <c r="S24" s="121">
        <f>IF(O6="X",SUM(IF(((COUNTIF(F24,"&lt;&gt;0")+COUNTIF(H24,"&lt;&gt;0")+COUNTIF(J24,"&lt;&gt;0")+COUNTIF(L24,"&lt;&gt;0")+COUNTIF(N24,"&lt;&gt;0"))+COUNTIF(P24,"&lt;&gt;0"))*7&gt;=35,35,((COUNTIF(D24,"&lt;&gt;0")+COUNTIF(F24,"&lt;&gt;0")+COUNTIF(H24,"&lt;&gt;0")+COUNTIF(J24,"&lt;&gt;0")+COUNTIF(L24,"&lt;&gt;0")+COUNTIF(N24,"&lt;&gt;0")+COUNTIF(P24,"&lt;&gt;0"))*7))),35)</f>
        <v>35</v>
      </c>
      <c r="T24" s="122">
        <f>S24</f>
        <v>35</v>
      </c>
      <c r="U24" s="99"/>
      <c r="V24" s="124"/>
      <c r="W24" s="100"/>
      <c r="X24" s="124"/>
      <c r="Y24" s="100"/>
      <c r="Z24" s="153"/>
      <c r="AA24" s="101"/>
      <c r="AB24" s="101"/>
      <c r="AC24" s="102"/>
    </row>
    <row r="25" spans="1:29" ht="16.5" thickBot="1" x14ac:dyDescent="0.3">
      <c r="A25" s="2"/>
      <c r="B25" s="3"/>
      <c r="C25" s="34"/>
      <c r="D25" s="35"/>
      <c r="E25" s="34"/>
      <c r="F25" s="35"/>
      <c r="G25" s="34"/>
      <c r="H25" s="35"/>
      <c r="I25" s="34"/>
      <c r="J25" s="35"/>
      <c r="K25" s="34"/>
      <c r="L25" s="35"/>
      <c r="M25" s="34"/>
      <c r="N25" s="35"/>
      <c r="O25" s="34"/>
      <c r="P25" s="35"/>
      <c r="Q25" s="2"/>
      <c r="R25" s="26"/>
      <c r="S25" s="26"/>
      <c r="T25" s="36"/>
      <c r="U25" s="26"/>
      <c r="V25" s="26"/>
      <c r="W25" s="26"/>
      <c r="X25" s="26"/>
      <c r="Y25" s="26"/>
      <c r="Z25" s="26"/>
      <c r="AA25" s="37"/>
      <c r="AB25" s="37"/>
      <c r="AC25" s="37"/>
    </row>
    <row r="26" spans="1:29" ht="15.75" x14ac:dyDescent="0.25">
      <c r="A26" s="2"/>
      <c r="B26" s="38" t="s">
        <v>36</v>
      </c>
      <c r="C26" s="82"/>
      <c r="D26" s="83"/>
      <c r="E26" s="82"/>
      <c r="F26" s="83"/>
      <c r="G26" s="82"/>
      <c r="H26" s="83"/>
      <c r="I26" s="82"/>
      <c r="J26" s="83"/>
      <c r="K26" s="82"/>
      <c r="L26" s="83"/>
      <c r="M26" s="82"/>
      <c r="N26" s="83"/>
      <c r="O26" s="82"/>
      <c r="P26" s="133"/>
      <c r="Q26" s="138"/>
      <c r="R26" s="237" t="s">
        <v>54</v>
      </c>
      <c r="S26" s="229"/>
      <c r="T26" s="229"/>
      <c r="U26" s="229"/>
      <c r="V26" s="229"/>
      <c r="W26" s="85"/>
      <c r="X26" s="85"/>
      <c r="Y26" s="229" t="s">
        <v>54</v>
      </c>
      <c r="Z26" s="229"/>
      <c r="AA26" s="229"/>
      <c r="AB26" s="229"/>
      <c r="AC26" s="230"/>
    </row>
    <row r="27" spans="1:29" ht="15.75" x14ac:dyDescent="0.25">
      <c r="A27" s="2"/>
      <c r="B27" s="113"/>
      <c r="C27" s="66"/>
      <c r="D27" s="67"/>
      <c r="E27" s="66"/>
      <c r="F27" s="67"/>
      <c r="G27" s="66"/>
      <c r="H27" s="67"/>
      <c r="I27" s="66"/>
      <c r="J27" s="67"/>
      <c r="K27" s="66"/>
      <c r="L27" s="67"/>
      <c r="M27" s="66"/>
      <c r="N27" s="67"/>
      <c r="O27" s="66"/>
      <c r="P27" s="134"/>
      <c r="Q27" s="138"/>
      <c r="R27" s="130"/>
      <c r="S27" s="131"/>
      <c r="T27" s="131"/>
      <c r="U27" s="131"/>
      <c r="V27" s="69"/>
      <c r="W27" s="69"/>
      <c r="X27" s="69"/>
      <c r="Y27" s="131"/>
      <c r="Z27" s="131"/>
      <c r="AA27" s="131"/>
      <c r="AB27" s="131"/>
      <c r="AC27" s="132"/>
    </row>
    <row r="28" spans="1:29" ht="16.5" thickBot="1" x14ac:dyDescent="0.3">
      <c r="A28" s="2"/>
      <c r="B28" s="118"/>
      <c r="C28" s="119"/>
      <c r="D28" s="120"/>
      <c r="E28" s="119"/>
      <c r="F28" s="120"/>
      <c r="G28" s="119"/>
      <c r="H28" s="120"/>
      <c r="I28" s="119"/>
      <c r="J28" s="120"/>
      <c r="K28" s="119"/>
      <c r="L28" s="120"/>
      <c r="M28" s="119"/>
      <c r="N28" s="120"/>
      <c r="O28" s="119"/>
      <c r="P28" s="135"/>
      <c r="Q28" s="138"/>
      <c r="R28" s="129"/>
      <c r="S28" s="78"/>
      <c r="T28" s="79"/>
      <c r="U28" s="78"/>
      <c r="V28" s="78"/>
      <c r="W28" s="78"/>
      <c r="X28" s="78"/>
      <c r="Y28" s="78"/>
      <c r="Z28" s="78"/>
      <c r="AA28" s="80"/>
      <c r="AB28" s="80"/>
      <c r="AC28" s="81"/>
    </row>
    <row r="29" spans="1:29" ht="15.75" thickBot="1" x14ac:dyDescent="0.3">
      <c r="A29" s="2"/>
      <c r="B29" s="3"/>
      <c r="C29" s="34"/>
      <c r="D29" s="34"/>
      <c r="E29" s="34"/>
      <c r="F29" s="34"/>
      <c r="G29" s="34"/>
      <c r="H29" s="34"/>
      <c r="I29" s="34"/>
      <c r="J29" s="34"/>
      <c r="K29" s="34"/>
      <c r="L29" s="34"/>
      <c r="M29" s="34"/>
      <c r="N29" s="34"/>
      <c r="O29" s="34"/>
      <c r="P29" s="34"/>
      <c r="Q29" s="2"/>
      <c r="R29" s="2"/>
      <c r="S29" s="3"/>
      <c r="T29" s="3"/>
      <c r="U29" s="3"/>
      <c r="V29" s="3"/>
      <c r="W29" s="3"/>
      <c r="X29" s="3"/>
      <c r="Y29" s="3"/>
      <c r="Z29" s="3"/>
      <c r="AA29" s="2"/>
      <c r="AB29" s="2"/>
      <c r="AC29" s="2"/>
    </row>
    <row r="30" spans="1:29" ht="15.75" thickBot="1" x14ac:dyDescent="0.3">
      <c r="A30" s="2"/>
      <c r="B30" s="165" t="s">
        <v>14</v>
      </c>
      <c r="C30" s="165"/>
      <c r="D30" s="165"/>
      <c r="E30" s="165"/>
      <c r="F30" s="165"/>
      <c r="G30" s="182"/>
      <c r="H30" s="2" t="str">
        <f>IF(M40="aucune","","et en déduction des heures d'absences:")</f>
        <v/>
      </c>
      <c r="J30" s="2"/>
      <c r="K30" s="2"/>
      <c r="L30" s="2"/>
      <c r="M30" s="159" t="str">
        <f>IF($H$30="et en déduction des heures d'absences:",$G$30-$M$40,"")</f>
        <v/>
      </c>
      <c r="P30" s="3"/>
      <c r="Q30" s="142"/>
      <c r="R30" s="43">
        <f t="shared" ref="R30:AB30" si="0">IF(D6="X",SUM(R10,R13,R16,R19,R22),SUM(R10,R13,R16,R19,R22))</f>
        <v>0</v>
      </c>
      <c r="S30" s="43">
        <f t="shared" si="0"/>
        <v>0</v>
      </c>
      <c r="T30" s="43">
        <f>IF(F6="X",SUM(T10,T13,T16,T19,T22),SUM(T10,T13,T16,T19,T22))</f>
        <v>0</v>
      </c>
      <c r="U30" s="43">
        <f>IF(G6="X",SUM(U10,U13,U16,U19,U22),SUM(U10,U13,U16,U19,U22))</f>
        <v>0</v>
      </c>
      <c r="V30" s="43">
        <f t="shared" si="0"/>
        <v>0</v>
      </c>
      <c r="W30" s="43">
        <f t="shared" si="0"/>
        <v>0</v>
      </c>
      <c r="X30" s="43">
        <f t="shared" si="0"/>
        <v>0</v>
      </c>
      <c r="Y30" s="43">
        <f t="shared" si="0"/>
        <v>0</v>
      </c>
      <c r="Z30" s="43">
        <f t="shared" si="0"/>
        <v>0</v>
      </c>
      <c r="AA30" s="43">
        <f t="shared" si="0"/>
        <v>0</v>
      </c>
      <c r="AB30" s="43">
        <f t="shared" si="0"/>
        <v>0</v>
      </c>
      <c r="AC30" s="43">
        <f>IF(O6="X",SUM(AC10,AC13,AC16,AC19,AC22),SUM(AC10,AC13,AC16,AC19,AC22))</f>
        <v>0</v>
      </c>
    </row>
    <row r="31" spans="1:29" ht="15.75" thickBot="1" x14ac:dyDescent="0.3">
      <c r="A31" s="2"/>
      <c r="B31" s="6" t="s">
        <v>15</v>
      </c>
      <c r="C31" s="6"/>
      <c r="D31" s="6"/>
      <c r="E31" s="6"/>
      <c r="F31" s="6"/>
      <c r="G31" s="47">
        <f>$X$30</f>
        <v>0</v>
      </c>
      <c r="I31" s="2"/>
      <c r="J31" s="2"/>
      <c r="K31" s="2"/>
      <c r="L31" s="2"/>
      <c r="M31" s="2"/>
      <c r="N31" s="2"/>
      <c r="O31" s="2"/>
      <c r="P31" s="2"/>
      <c r="Q31" s="2"/>
      <c r="R31" s="92" t="s">
        <v>41</v>
      </c>
      <c r="S31" s="90"/>
      <c r="T31" s="90"/>
      <c r="U31" s="90"/>
      <c r="V31" s="90"/>
      <c r="W31" s="90"/>
      <c r="X31" s="90"/>
      <c r="Y31" s="93">
        <f>X30+Y30</f>
        <v>0</v>
      </c>
      <c r="Z31" s="93"/>
      <c r="AA31" s="90"/>
      <c r="AB31" s="163"/>
      <c r="AC31" s="91"/>
    </row>
    <row r="32" spans="1:29" ht="15.75" thickBot="1" x14ac:dyDescent="0.3">
      <c r="A32" s="2"/>
      <c r="B32" s="6" t="s">
        <v>16</v>
      </c>
      <c r="C32" s="6"/>
      <c r="D32" s="6"/>
      <c r="E32" s="6"/>
      <c r="F32" s="6"/>
      <c r="G32" s="47">
        <f>$Y$30</f>
        <v>0</v>
      </c>
      <c r="I32" s="2"/>
      <c r="J32" s="2"/>
      <c r="K32" s="2"/>
      <c r="L32" s="2"/>
      <c r="M32" s="2"/>
      <c r="N32" s="2"/>
      <c r="O32" s="2"/>
      <c r="P32" s="2"/>
      <c r="Q32" s="2"/>
      <c r="R32" s="94" t="s">
        <v>42</v>
      </c>
      <c r="S32" s="90"/>
      <c r="T32" s="90"/>
      <c r="U32" s="90"/>
      <c r="V32" s="90"/>
      <c r="W32" s="90"/>
      <c r="X32" s="90"/>
      <c r="Y32" s="44">
        <f>Y31+AB31</f>
        <v>0</v>
      </c>
      <c r="Z32" s="44"/>
      <c r="AA32" s="90"/>
      <c r="AB32" s="90"/>
      <c r="AC32" s="91"/>
    </row>
    <row r="33" spans="1:30" x14ac:dyDescent="0.25">
      <c r="A33" s="2"/>
      <c r="B33" s="6" t="s">
        <v>17</v>
      </c>
      <c r="C33" s="6"/>
      <c r="D33" s="6"/>
      <c r="E33" s="6"/>
      <c r="F33" s="6"/>
      <c r="G33" s="47">
        <f>$V$30</f>
        <v>0</v>
      </c>
      <c r="I33" s="2"/>
      <c r="J33" s="2"/>
      <c r="K33" s="2"/>
      <c r="L33" s="2"/>
      <c r="M33" s="2"/>
      <c r="N33" s="2"/>
      <c r="O33" s="2"/>
      <c r="P33" s="2"/>
      <c r="Q33" s="2"/>
      <c r="R33" s="2"/>
      <c r="S33" s="2"/>
      <c r="T33" s="2"/>
      <c r="U33" s="2"/>
      <c r="V33" s="2"/>
      <c r="W33" s="2"/>
      <c r="X33" s="2"/>
      <c r="Y33" s="2"/>
      <c r="Z33" s="2"/>
      <c r="AA33" s="2"/>
      <c r="AB33" s="2"/>
      <c r="AC33" s="2"/>
    </row>
    <row r="34" spans="1:30" ht="15.75" x14ac:dyDescent="0.25">
      <c r="A34" s="2"/>
      <c r="B34" s="6" t="s">
        <v>18</v>
      </c>
      <c r="C34" s="6"/>
      <c r="D34" s="6"/>
      <c r="E34" s="6"/>
      <c r="F34" s="6"/>
      <c r="G34" s="47">
        <f>$W$30</f>
        <v>0</v>
      </c>
      <c r="I34" s="2"/>
      <c r="J34" s="2"/>
      <c r="K34" s="2"/>
      <c r="L34" s="2"/>
      <c r="M34" s="2"/>
      <c r="N34" s="2"/>
      <c r="O34" s="2"/>
      <c r="P34" s="2"/>
      <c r="Q34" s="2"/>
      <c r="R34" s="170"/>
      <c r="S34" s="171"/>
      <c r="T34" s="3"/>
      <c r="U34" s="3"/>
      <c r="V34" s="170"/>
      <c r="W34" s="171"/>
      <c r="X34" s="3"/>
      <c r="Y34" s="3"/>
      <c r="Z34" s="172"/>
      <c r="AA34" s="171"/>
      <c r="AB34" s="173"/>
      <c r="AC34" s="173"/>
    </row>
    <row r="35" spans="1:30" x14ac:dyDescent="0.25">
      <c r="A35" s="2"/>
      <c r="B35" s="6" t="s">
        <v>20</v>
      </c>
      <c r="C35" s="6"/>
      <c r="D35" s="6"/>
      <c r="E35" s="6"/>
      <c r="F35" s="6"/>
      <c r="G35" s="47">
        <f>SUM($R$12,$R$15,$R$18,$R$21,$R$24)</f>
        <v>0</v>
      </c>
      <c r="H35" s="48" t="s">
        <v>24</v>
      </c>
      <c r="J35" s="48"/>
      <c r="K35" s="2"/>
      <c r="L35" s="2"/>
      <c r="M35" s="4">
        <f>$G$35*19.61</f>
        <v>0</v>
      </c>
      <c r="N35" s="4" t="s">
        <v>21</v>
      </c>
      <c r="Q35" s="2"/>
      <c r="R35" s="3"/>
      <c r="S35" s="3"/>
      <c r="T35" s="3"/>
      <c r="U35" s="3"/>
      <c r="V35" s="3"/>
      <c r="W35" s="3"/>
      <c r="X35" s="3"/>
      <c r="Y35" s="3"/>
      <c r="Z35" s="3"/>
      <c r="AA35" s="3"/>
      <c r="AB35" s="173"/>
      <c r="AC35" s="173"/>
    </row>
    <row r="36" spans="1:30" ht="15.75" x14ac:dyDescent="0.25">
      <c r="A36" s="2"/>
      <c r="B36" s="6" t="s">
        <v>19</v>
      </c>
      <c r="C36" s="6"/>
      <c r="D36" s="6"/>
      <c r="E36" s="6"/>
      <c r="F36" s="6"/>
      <c r="G36" s="47">
        <f>COUNTA($D$11,$F$11,$H$11,$J$11,$L$11,$N$11,$P$11,$D$14,$F$14,$H$14,$J$14,$L$14,$N$14,$P$14,$D$17,$F$17,$H$17,$J$17,$L$17,$N$17,$P$17,$D$20,$F$20,$H$20,$J$20,$L$20,$N$20,$P$20,$D$23,$F$23,$H$23,$J$23,$L$23,$N$23,$P$23)</f>
        <v>0</v>
      </c>
      <c r="H36" s="6" t="s">
        <v>22</v>
      </c>
      <c r="J36" s="6"/>
      <c r="K36" s="6"/>
      <c r="L36" s="6"/>
      <c r="M36" s="49">
        <f>$G$36*7.6</f>
        <v>0</v>
      </c>
      <c r="N36" s="50" t="s">
        <v>21</v>
      </c>
      <c r="O36" s="50"/>
      <c r="Q36" s="2"/>
      <c r="R36" s="170"/>
      <c r="S36" s="231"/>
      <c r="T36" s="231"/>
      <c r="U36" s="231"/>
      <c r="V36" s="172"/>
      <c r="W36" s="171"/>
      <c r="X36" s="3"/>
      <c r="Y36" s="3"/>
      <c r="Z36" s="174"/>
      <c r="AA36" s="171"/>
      <c r="AB36" s="173"/>
      <c r="AC36" s="173"/>
    </row>
    <row r="37" spans="1:30" ht="15" customHeight="1" x14ac:dyDescent="0.25">
      <c r="A37" s="2"/>
      <c r="B37" s="2" t="s">
        <v>23</v>
      </c>
      <c r="C37" s="2"/>
      <c r="D37" s="2"/>
      <c r="E37" s="2"/>
      <c r="F37" s="2"/>
      <c r="G37" s="2" t="str">
        <f>IF(D11&gt;1,"Oui","Non")</f>
        <v>Non</v>
      </c>
      <c r="H37" s="52" t="s">
        <v>25</v>
      </c>
      <c r="I37" s="62" t="str">
        <f>IF(G37="Oui","il y a une majoration/une indemnité à payer","il n'y a rien à payer")</f>
        <v>il n'y a rien à payer</v>
      </c>
      <c r="K37" s="2"/>
      <c r="L37" s="2"/>
      <c r="M37" s="2"/>
      <c r="N37" s="2"/>
      <c r="O37" s="4"/>
      <c r="P37" s="4"/>
      <c r="Q37" s="2"/>
      <c r="R37" s="3"/>
      <c r="S37" s="231"/>
      <c r="T37" s="231"/>
      <c r="U37" s="231"/>
      <c r="V37" s="3"/>
      <c r="W37" s="171"/>
      <c r="X37" s="3"/>
      <c r="Y37" s="232"/>
      <c r="Z37" s="232"/>
      <c r="AA37" s="232"/>
      <c r="AB37" s="232"/>
      <c r="AC37" s="232"/>
      <c r="AD37" s="158"/>
    </row>
    <row r="38" spans="1:30" x14ac:dyDescent="0.25">
      <c r="A38" s="2"/>
      <c r="B38" s="2" t="s">
        <v>28</v>
      </c>
      <c r="C38" s="2"/>
      <c r="D38" s="2"/>
      <c r="E38" s="2"/>
      <c r="F38" s="2"/>
      <c r="G38" s="164">
        <f>$AA$30</f>
        <v>0</v>
      </c>
      <c r="H38" s="2" t="s">
        <v>34</v>
      </c>
      <c r="J38" s="2"/>
      <c r="K38" s="2"/>
      <c r="L38" s="2"/>
      <c r="M38" s="2"/>
      <c r="N38" s="2"/>
      <c r="O38" s="4"/>
      <c r="P38" s="4"/>
      <c r="Q38" s="2"/>
      <c r="R38" s="3"/>
      <c r="S38" s="3"/>
      <c r="T38" s="3"/>
      <c r="U38" s="3"/>
      <c r="V38" s="3"/>
      <c r="W38" s="3"/>
      <c r="X38" s="3"/>
      <c r="Y38" s="232"/>
      <c r="Z38" s="232"/>
      <c r="AA38" s="232"/>
      <c r="AB38" s="232"/>
      <c r="AC38" s="232"/>
      <c r="AD38" s="158"/>
    </row>
    <row r="39" spans="1:30" x14ac:dyDescent="0.25">
      <c r="A39" s="2"/>
      <c r="B39" s="2" t="s">
        <v>55</v>
      </c>
      <c r="C39" s="2"/>
      <c r="D39" s="2"/>
      <c r="E39" s="2"/>
      <c r="F39" s="2"/>
      <c r="G39" s="141">
        <f>$Z$30</f>
        <v>0</v>
      </c>
      <c r="H39" s="2" t="s">
        <v>56</v>
      </c>
      <c r="J39" s="2"/>
      <c r="K39" s="2"/>
      <c r="L39" s="2"/>
      <c r="M39" s="2"/>
      <c r="N39" s="2"/>
      <c r="O39" s="4"/>
      <c r="P39" s="4"/>
      <c r="Q39" s="2"/>
      <c r="R39" s="3"/>
      <c r="S39" s="3"/>
      <c r="T39" s="3"/>
      <c r="U39" s="3"/>
      <c r="V39" s="3"/>
      <c r="W39" s="3"/>
      <c r="X39" s="3"/>
      <c r="Y39" s="232"/>
      <c r="Z39" s="232"/>
      <c r="AA39" s="232"/>
      <c r="AB39" s="232"/>
      <c r="AC39" s="232"/>
      <c r="AD39" s="158"/>
    </row>
    <row r="40" spans="1:30" x14ac:dyDescent="0.25">
      <c r="A40" s="2"/>
      <c r="B40" s="2" t="s">
        <v>30</v>
      </c>
      <c r="C40" s="2"/>
      <c r="D40" s="2"/>
      <c r="E40" s="2"/>
      <c r="F40" s="2"/>
      <c r="G40" s="164">
        <f>$AC$30</f>
        <v>0</v>
      </c>
      <c r="H40" s="2" t="s">
        <v>33</v>
      </c>
      <c r="J40" s="2"/>
      <c r="K40" s="2"/>
      <c r="L40" s="2"/>
      <c r="M40" s="175" t="str">
        <f>IF($G$40=0,"aucune",$G$40*7)</f>
        <v>aucune</v>
      </c>
      <c r="N40" s="4" t="s">
        <v>69</v>
      </c>
      <c r="Q40" s="2"/>
      <c r="R40" s="2"/>
      <c r="S40" s="2"/>
      <c r="T40" s="3"/>
      <c r="U40" s="3"/>
      <c r="V40" s="3"/>
      <c r="W40" s="3"/>
      <c r="X40" s="3"/>
      <c r="Y40" s="158"/>
      <c r="Z40" s="158"/>
      <c r="AA40" s="158"/>
      <c r="AB40" s="158"/>
      <c r="AC40" s="158"/>
      <c r="AD40" s="158"/>
    </row>
    <row r="41" spans="1:30" x14ac:dyDescent="0.25">
      <c r="A41" s="2"/>
      <c r="B41" s="55" t="s">
        <v>35</v>
      </c>
      <c r="C41" s="2"/>
      <c r="D41" s="2"/>
      <c r="E41" s="2"/>
      <c r="F41" s="2"/>
      <c r="G41" s="2"/>
      <c r="H41" s="2"/>
      <c r="I41" s="2"/>
      <c r="J41" s="2"/>
      <c r="K41" s="2"/>
      <c r="L41" s="2"/>
      <c r="M41" s="2"/>
      <c r="N41" s="2"/>
      <c r="O41" s="2"/>
      <c r="P41" s="2"/>
      <c r="Q41" s="2"/>
      <c r="R41" s="54"/>
      <c r="S41" s="2"/>
      <c r="T41" s="3"/>
      <c r="U41" s="176"/>
      <c r="V41" s="177"/>
      <c r="W41" s="3"/>
      <c r="X41" s="3"/>
      <c r="Y41" s="158"/>
      <c r="Z41" s="158"/>
      <c r="AA41" s="158"/>
      <c r="AB41" s="158"/>
      <c r="AC41" s="158"/>
      <c r="AD41" s="158"/>
    </row>
    <row r="42" spans="1:30" ht="15.75" thickBot="1" x14ac:dyDescent="0.3">
      <c r="A42" s="2"/>
      <c r="B42" s="2"/>
      <c r="C42" s="55"/>
      <c r="D42" s="2"/>
      <c r="E42" s="2"/>
      <c r="F42" s="2"/>
      <c r="G42" s="2"/>
      <c r="H42" s="2"/>
      <c r="I42" s="2"/>
      <c r="J42" s="2"/>
      <c r="K42" s="2"/>
      <c r="L42" s="2"/>
      <c r="M42" s="2"/>
      <c r="N42" s="2"/>
      <c r="O42" s="2"/>
      <c r="P42" s="2"/>
      <c r="Q42" s="2"/>
      <c r="R42" s="54"/>
      <c r="S42" s="2"/>
      <c r="T42" s="3"/>
      <c r="U42" s="3"/>
      <c r="V42" s="3"/>
      <c r="W42" s="3"/>
      <c r="X42" s="3"/>
      <c r="Y42" s="158"/>
      <c r="Z42" s="158"/>
      <c r="AA42" s="158"/>
      <c r="AB42" s="158"/>
      <c r="AC42" s="158"/>
      <c r="AD42" s="158"/>
    </row>
    <row r="43" spans="1:30" ht="19.5" thickBot="1" x14ac:dyDescent="0.35">
      <c r="A43" s="2"/>
      <c r="B43" s="245" t="s">
        <v>70</v>
      </c>
      <c r="C43" s="246"/>
      <c r="D43" s="246"/>
      <c r="E43" s="246"/>
      <c r="F43" s="246"/>
      <c r="G43" s="246"/>
      <c r="H43" s="246"/>
      <c r="I43" s="246"/>
      <c r="J43" s="246"/>
      <c r="K43" s="180">
        <f>$Y$32</f>
        <v>0</v>
      </c>
      <c r="L43" s="181" t="s">
        <v>68</v>
      </c>
      <c r="M43" s="178"/>
      <c r="N43" s="178"/>
      <c r="O43" s="178"/>
      <c r="P43" s="179"/>
      <c r="Q43" s="2"/>
      <c r="R43" s="54"/>
      <c r="S43" s="2"/>
      <c r="T43" s="3"/>
      <c r="U43" s="3"/>
      <c r="V43" s="3"/>
      <c r="W43" s="3"/>
      <c r="X43" s="3"/>
      <c r="Y43" s="158"/>
      <c r="Z43" s="158"/>
      <c r="AA43" s="158"/>
      <c r="AB43" s="158"/>
      <c r="AC43" s="158"/>
      <c r="AD43" s="158"/>
    </row>
    <row r="44" spans="1:30" x14ac:dyDescent="0.25">
      <c r="A44" s="2"/>
      <c r="B44" s="1"/>
      <c r="C44" s="1"/>
      <c r="D44" s="1"/>
      <c r="E44" s="1"/>
      <c r="F44" s="1"/>
      <c r="G44" s="1"/>
      <c r="H44" s="1"/>
      <c r="I44" s="1"/>
      <c r="J44" s="1"/>
      <c r="K44" s="1"/>
      <c r="L44" s="1"/>
      <c r="M44" s="1"/>
      <c r="N44" s="1"/>
      <c r="O44" s="1"/>
      <c r="P44" s="1"/>
      <c r="Q44" s="2"/>
      <c r="R44" s="2"/>
      <c r="S44" s="2"/>
      <c r="T44" s="2"/>
      <c r="U44" s="2"/>
      <c r="V44" s="2"/>
      <c r="W44" s="2"/>
      <c r="X44" s="2"/>
      <c r="Y44" s="2"/>
      <c r="Z44" s="2"/>
      <c r="AA44" s="2"/>
      <c r="AB44" s="2"/>
      <c r="AC44" s="2"/>
    </row>
    <row r="45" spans="1:30" ht="15.75" x14ac:dyDescent="0.25">
      <c r="A45" s="1"/>
      <c r="B45" s="1"/>
      <c r="C45" s="154" t="s">
        <v>37</v>
      </c>
      <c r="D45" s="157" t="s">
        <v>61</v>
      </c>
      <c r="E45" s="2"/>
      <c r="F45" s="2"/>
      <c r="G45" s="154" t="s">
        <v>29</v>
      </c>
      <c r="H45" s="157" t="s">
        <v>62</v>
      </c>
      <c r="I45" s="2"/>
      <c r="J45" s="2"/>
      <c r="K45" s="155" t="s">
        <v>38</v>
      </c>
      <c r="L45" s="157" t="s">
        <v>64</v>
      </c>
      <c r="O45" s="1"/>
      <c r="P45" s="1"/>
      <c r="Q45" s="1"/>
      <c r="R45" s="1"/>
      <c r="S45" s="1"/>
      <c r="T45" s="1"/>
      <c r="U45" s="1"/>
      <c r="V45" s="1"/>
      <c r="W45" s="1"/>
      <c r="X45" s="1"/>
      <c r="Y45" s="1"/>
      <c r="Z45" s="1"/>
      <c r="AA45" s="1"/>
      <c r="AB45" s="1"/>
      <c r="AC45" s="1"/>
    </row>
    <row r="46" spans="1:30" x14ac:dyDescent="0.25">
      <c r="A46" s="1"/>
      <c r="B46" s="1"/>
      <c r="C46" s="2"/>
      <c r="D46" s="2"/>
      <c r="E46" s="2"/>
      <c r="F46" s="2"/>
      <c r="G46" s="2"/>
      <c r="H46" s="2"/>
      <c r="I46" s="2"/>
      <c r="J46" s="2"/>
      <c r="K46" s="2"/>
      <c r="L46" s="2"/>
      <c r="O46" s="1"/>
      <c r="P46" s="1"/>
      <c r="Q46" s="1"/>
      <c r="R46" s="1"/>
      <c r="S46" s="1"/>
      <c r="T46" s="1"/>
      <c r="U46" s="1"/>
      <c r="V46" s="1"/>
      <c r="W46" s="1"/>
      <c r="X46" s="1"/>
      <c r="Y46" s="1"/>
      <c r="Z46" s="1"/>
      <c r="AA46" s="1"/>
      <c r="AB46" s="1"/>
      <c r="AC46" s="1"/>
    </row>
    <row r="47" spans="1:30" ht="15.75" x14ac:dyDescent="0.25">
      <c r="A47" s="1"/>
      <c r="B47" s="1"/>
      <c r="C47" s="154" t="s">
        <v>49</v>
      </c>
      <c r="D47" s="240" t="s">
        <v>66</v>
      </c>
      <c r="E47" s="240"/>
      <c r="F47" s="240"/>
      <c r="G47" s="155" t="s">
        <v>27</v>
      </c>
      <c r="H47" s="157" t="s">
        <v>63</v>
      </c>
      <c r="I47" s="2"/>
      <c r="J47" s="2"/>
      <c r="K47" s="156" t="s">
        <v>57</v>
      </c>
      <c r="L47" s="157" t="s">
        <v>65</v>
      </c>
      <c r="O47" s="1"/>
      <c r="P47" s="1"/>
      <c r="Q47" s="1"/>
      <c r="R47" s="1"/>
      <c r="S47" s="1"/>
      <c r="T47" s="1"/>
      <c r="U47" s="1"/>
      <c r="V47" s="1"/>
      <c r="W47" s="1"/>
      <c r="X47" s="1"/>
      <c r="Y47" s="1"/>
      <c r="Z47" s="1"/>
      <c r="AA47" s="1"/>
      <c r="AB47" s="1"/>
      <c r="AC47" s="1"/>
    </row>
    <row r="48" spans="1:30" x14ac:dyDescent="0.25">
      <c r="A48" s="1"/>
      <c r="B48" s="1"/>
      <c r="C48" s="2"/>
      <c r="D48" s="240"/>
      <c r="E48" s="240"/>
      <c r="F48" s="240"/>
      <c r="G48" s="2"/>
      <c r="H48" s="157"/>
      <c r="I48" s="2"/>
      <c r="J48" s="241" t="s">
        <v>67</v>
      </c>
      <c r="K48" s="241"/>
      <c r="L48" s="241"/>
      <c r="M48" s="241"/>
      <c r="N48" s="241"/>
      <c r="O48" s="1"/>
      <c r="P48" s="1"/>
      <c r="Q48" s="1"/>
      <c r="R48" s="1"/>
      <c r="S48" s="1"/>
      <c r="T48" s="1"/>
      <c r="U48" s="1"/>
      <c r="V48" s="1"/>
      <c r="W48" s="1"/>
      <c r="X48" s="1"/>
      <c r="Y48" s="1"/>
      <c r="Z48" s="1"/>
      <c r="AA48" s="1"/>
      <c r="AB48" s="1"/>
      <c r="AC48" s="1"/>
    </row>
    <row r="49" spans="1:29" ht="15" customHeight="1" x14ac:dyDescent="0.25">
      <c r="A49" s="1"/>
      <c r="B49" s="1"/>
      <c r="C49" s="2"/>
      <c r="D49" s="2"/>
      <c r="E49" s="2"/>
      <c r="F49" s="2"/>
      <c r="G49" s="2"/>
      <c r="H49" s="2"/>
      <c r="I49" s="2"/>
      <c r="J49" s="241"/>
      <c r="K49" s="241"/>
      <c r="L49" s="241"/>
      <c r="M49" s="241"/>
      <c r="N49" s="241"/>
      <c r="O49" s="1"/>
      <c r="P49" s="1"/>
      <c r="Q49" s="1"/>
      <c r="R49" s="1"/>
      <c r="S49" s="1"/>
      <c r="T49" s="1"/>
      <c r="U49" s="1"/>
      <c r="V49" s="1"/>
      <c r="W49" s="1"/>
      <c r="X49" s="1"/>
      <c r="Y49" s="1"/>
      <c r="Z49" s="1"/>
      <c r="AA49" s="1"/>
      <c r="AB49" s="1"/>
      <c r="AC49" s="1"/>
    </row>
    <row r="50" spans="1:29" ht="15.75" customHeight="1" x14ac:dyDescent="0.25">
      <c r="A50" s="1"/>
      <c r="C50" s="2"/>
      <c r="D50" s="2"/>
      <c r="E50" s="2"/>
      <c r="F50" s="2"/>
      <c r="G50" s="2"/>
      <c r="H50" s="2"/>
      <c r="I50" s="2"/>
      <c r="J50" s="241"/>
      <c r="K50" s="241"/>
      <c r="L50" s="241"/>
      <c r="M50" s="241"/>
      <c r="N50" s="241"/>
      <c r="Q50" s="1"/>
      <c r="R50" s="1"/>
      <c r="S50" s="1"/>
      <c r="T50" s="1"/>
      <c r="U50" s="1"/>
      <c r="V50" s="1"/>
      <c r="W50" s="1"/>
      <c r="X50" s="1"/>
      <c r="Y50" s="1"/>
      <c r="Z50" s="1"/>
      <c r="AA50" s="1"/>
      <c r="AB50" s="1"/>
      <c r="AC50" s="1"/>
    </row>
    <row r="51" spans="1:29" x14ac:dyDescent="0.25">
      <c r="A51" s="1"/>
    </row>
    <row r="52" spans="1:29" ht="15" customHeight="1" x14ac:dyDescent="0.25">
      <c r="A52" s="1"/>
    </row>
    <row r="53" spans="1:29" ht="15.75" customHeight="1" x14ac:dyDescent="0.25">
      <c r="A53" s="1"/>
    </row>
    <row r="54" spans="1:29" x14ac:dyDescent="0.25">
      <c r="A54" s="1"/>
    </row>
    <row r="55" spans="1:29" ht="15" customHeight="1" x14ac:dyDescent="0.25">
      <c r="A55" s="1"/>
    </row>
    <row r="56" spans="1:29" ht="15.75" customHeight="1" x14ac:dyDescent="0.25">
      <c r="A56" s="1"/>
    </row>
    <row r="57" spans="1:29" x14ac:dyDescent="0.25">
      <c r="A57" s="1"/>
    </row>
    <row r="58" spans="1:29" ht="15" customHeight="1" x14ac:dyDescent="0.25">
      <c r="A58" s="1"/>
    </row>
    <row r="59" spans="1:29" ht="15.75" customHeight="1" x14ac:dyDescent="0.25">
      <c r="A59" s="1"/>
    </row>
    <row r="60" spans="1:29" x14ac:dyDescent="0.25">
      <c r="A60" s="1"/>
    </row>
    <row r="61" spans="1:29" ht="15" customHeight="1" x14ac:dyDescent="0.25">
      <c r="A61" s="1"/>
    </row>
    <row r="62" spans="1:29" ht="15.75" customHeight="1" x14ac:dyDescent="0.25">
      <c r="A62" s="1"/>
    </row>
    <row r="63" spans="1:29" x14ac:dyDescent="0.25">
      <c r="A63" s="1"/>
    </row>
    <row r="64" spans="1:29" ht="15" customHeight="1" x14ac:dyDescent="0.25">
      <c r="A64" s="1"/>
    </row>
    <row r="65" spans="1:1" ht="15.75" customHeight="1" x14ac:dyDescent="0.25">
      <c r="A65" s="1"/>
    </row>
    <row r="66" spans="1:1" x14ac:dyDescent="0.25">
      <c r="A66" s="1"/>
    </row>
    <row r="67" spans="1:1" x14ac:dyDescent="0.25">
      <c r="A67" s="1"/>
    </row>
    <row r="68" spans="1:1" x14ac:dyDescent="0.25">
      <c r="A68" s="1"/>
    </row>
    <row r="69" spans="1:1" x14ac:dyDescent="0.25">
      <c r="A69" s="1"/>
    </row>
    <row r="70" spans="1:1" x14ac:dyDescent="0.25">
      <c r="A70" s="1"/>
    </row>
    <row r="71" spans="1:1" x14ac:dyDescent="0.25">
      <c r="A71" s="1"/>
    </row>
    <row r="72" spans="1:1" x14ac:dyDescent="0.25">
      <c r="A72" s="1"/>
    </row>
    <row r="73" spans="1:1" x14ac:dyDescent="0.25">
      <c r="A73" s="1"/>
    </row>
    <row r="74" spans="1:1" x14ac:dyDescent="0.25">
      <c r="A74" s="1"/>
    </row>
    <row r="75" spans="1:1" x14ac:dyDescent="0.25">
      <c r="A75" s="1"/>
    </row>
    <row r="76" spans="1:1" x14ac:dyDescent="0.25">
      <c r="A76" s="1"/>
    </row>
    <row r="77" spans="1:1" x14ac:dyDescent="0.25">
      <c r="A77" s="1"/>
    </row>
    <row r="78" spans="1:1" x14ac:dyDescent="0.25">
      <c r="A78" s="1"/>
    </row>
    <row r="79" spans="1:1" x14ac:dyDescent="0.25">
      <c r="A79" s="1"/>
    </row>
    <row r="80" spans="1:1" x14ac:dyDescent="0.25">
      <c r="A80" s="1"/>
    </row>
    <row r="81" spans="1:1" x14ac:dyDescent="0.25">
      <c r="A81" s="1"/>
    </row>
    <row r="82" spans="1:1" x14ac:dyDescent="0.25">
      <c r="A82" s="1"/>
    </row>
    <row r="83" spans="1:1" x14ac:dyDescent="0.25">
      <c r="A83" s="1"/>
    </row>
    <row r="84" spans="1:1" x14ac:dyDescent="0.25">
      <c r="A84" s="1"/>
    </row>
    <row r="85" spans="1:1" x14ac:dyDescent="0.25">
      <c r="A85" s="1"/>
    </row>
    <row r="86" spans="1:1" x14ac:dyDescent="0.25">
      <c r="A86" s="1"/>
    </row>
    <row r="87" spans="1:1" x14ac:dyDescent="0.25">
      <c r="A87" s="1"/>
    </row>
    <row r="88" spans="1:1" x14ac:dyDescent="0.25">
      <c r="A88" s="1"/>
    </row>
    <row r="89" spans="1:1" x14ac:dyDescent="0.25">
      <c r="A89" s="1"/>
    </row>
    <row r="90" spans="1:1" x14ac:dyDescent="0.25">
      <c r="A90" s="1"/>
    </row>
    <row r="91" spans="1:1" x14ac:dyDescent="0.25">
      <c r="A91" s="1"/>
    </row>
    <row r="92" spans="1:1" x14ac:dyDescent="0.25">
      <c r="A92" s="1"/>
    </row>
    <row r="93" spans="1:1" x14ac:dyDescent="0.25">
      <c r="A93" s="1"/>
    </row>
    <row r="94" spans="1:1" x14ac:dyDescent="0.25">
      <c r="A94" s="1"/>
    </row>
    <row r="95" spans="1:1" x14ac:dyDescent="0.25">
      <c r="A95" s="1"/>
    </row>
    <row r="96" spans="1:1" x14ac:dyDescent="0.25">
      <c r="A96" s="1"/>
    </row>
    <row r="97" spans="1:1" x14ac:dyDescent="0.25">
      <c r="A97" s="1"/>
    </row>
    <row r="98" spans="1:1" x14ac:dyDescent="0.25">
      <c r="A98" s="1"/>
    </row>
    <row r="99" spans="1:1" x14ac:dyDescent="0.25">
      <c r="A99" s="1"/>
    </row>
    <row r="100" spans="1:1" x14ac:dyDescent="0.25">
      <c r="A100" s="1"/>
    </row>
    <row r="101" spans="1:1" x14ac:dyDescent="0.25">
      <c r="A101" s="1"/>
    </row>
    <row r="102" spans="1:1" x14ac:dyDescent="0.25">
      <c r="A102" s="1"/>
    </row>
    <row r="103" spans="1:1" x14ac:dyDescent="0.25">
      <c r="A103" s="1"/>
    </row>
    <row r="104" spans="1:1" x14ac:dyDescent="0.25">
      <c r="A104" s="1"/>
    </row>
    <row r="105" spans="1:1" x14ac:dyDescent="0.25">
      <c r="A105" s="1"/>
    </row>
    <row r="106" spans="1:1" x14ac:dyDescent="0.25">
      <c r="A106" s="1"/>
    </row>
    <row r="107" spans="1:1" x14ac:dyDescent="0.25">
      <c r="A107" s="1"/>
    </row>
    <row r="108" spans="1:1" x14ac:dyDescent="0.25">
      <c r="A108" s="1"/>
    </row>
    <row r="109" spans="1:1" x14ac:dyDescent="0.25">
      <c r="A109" s="1"/>
    </row>
    <row r="110" spans="1:1" x14ac:dyDescent="0.25">
      <c r="A110" s="1"/>
    </row>
    <row r="111" spans="1:1" x14ac:dyDescent="0.25">
      <c r="A111" s="1"/>
    </row>
    <row r="112" spans="1:1" x14ac:dyDescent="0.25">
      <c r="A112" s="1"/>
    </row>
    <row r="113" spans="1:1" x14ac:dyDescent="0.25">
      <c r="A113" s="1"/>
    </row>
    <row r="114" spans="1:1" x14ac:dyDescent="0.25">
      <c r="A114" s="1"/>
    </row>
    <row r="115" spans="1:1" x14ac:dyDescent="0.25">
      <c r="A115" s="1"/>
    </row>
    <row r="116" spans="1:1" x14ac:dyDescent="0.25">
      <c r="A116" s="1"/>
    </row>
    <row r="117" spans="1:1" x14ac:dyDescent="0.25">
      <c r="A117" s="1"/>
    </row>
    <row r="118" spans="1:1" x14ac:dyDescent="0.25">
      <c r="A118" s="1"/>
    </row>
    <row r="119" spans="1:1" x14ac:dyDescent="0.25">
      <c r="A119" s="1"/>
    </row>
    <row r="120" spans="1:1" x14ac:dyDescent="0.25">
      <c r="A120" s="1"/>
    </row>
    <row r="121" spans="1:1" x14ac:dyDescent="0.25">
      <c r="A121" s="1"/>
    </row>
    <row r="122" spans="1:1" x14ac:dyDescent="0.25">
      <c r="A122" s="1"/>
    </row>
    <row r="123" spans="1:1" x14ac:dyDescent="0.25">
      <c r="A123" s="1"/>
    </row>
    <row r="124" spans="1:1" x14ac:dyDescent="0.25">
      <c r="A124" s="1"/>
    </row>
    <row r="125" spans="1:1" x14ac:dyDescent="0.25">
      <c r="A125" s="1"/>
    </row>
    <row r="126" spans="1:1" x14ac:dyDescent="0.25">
      <c r="A126" s="1"/>
    </row>
    <row r="127" spans="1:1" x14ac:dyDescent="0.25">
      <c r="A127" s="1"/>
    </row>
    <row r="128" spans="1:1" x14ac:dyDescent="0.25">
      <c r="A128" s="1"/>
    </row>
    <row r="129" spans="1:1" x14ac:dyDescent="0.25">
      <c r="A129" s="1"/>
    </row>
    <row r="130" spans="1:1" x14ac:dyDescent="0.25">
      <c r="A130" s="1"/>
    </row>
    <row r="131" spans="1:1" x14ac:dyDescent="0.25">
      <c r="A131" s="1"/>
    </row>
    <row r="132" spans="1:1" x14ac:dyDescent="0.25">
      <c r="A132" s="1"/>
    </row>
    <row r="133" spans="1:1" x14ac:dyDescent="0.25">
      <c r="A133" s="1"/>
    </row>
    <row r="134" spans="1:1" x14ac:dyDescent="0.25">
      <c r="A134" s="1"/>
    </row>
    <row r="135" spans="1:1" x14ac:dyDescent="0.25">
      <c r="A135" s="1"/>
    </row>
    <row r="136" spans="1:1" x14ac:dyDescent="0.25">
      <c r="A136" s="1"/>
    </row>
    <row r="137" spans="1:1" x14ac:dyDescent="0.25">
      <c r="A137" s="1"/>
    </row>
    <row r="138" spans="1:1" x14ac:dyDescent="0.25">
      <c r="A138" s="1"/>
    </row>
    <row r="139" spans="1:1" x14ac:dyDescent="0.25">
      <c r="A139" s="1"/>
    </row>
    <row r="140" spans="1:1" x14ac:dyDescent="0.25">
      <c r="A140" s="1"/>
    </row>
    <row r="141" spans="1:1" x14ac:dyDescent="0.25">
      <c r="A141" s="1"/>
    </row>
    <row r="142" spans="1:1" x14ac:dyDescent="0.25">
      <c r="A142" s="1"/>
    </row>
    <row r="143" spans="1:1" x14ac:dyDescent="0.25">
      <c r="A143" s="1"/>
    </row>
    <row r="144" spans="1:1" x14ac:dyDescent="0.25">
      <c r="A144" s="1"/>
    </row>
    <row r="145" spans="1:1" x14ac:dyDescent="0.25">
      <c r="A145" s="1"/>
    </row>
    <row r="146" spans="1:1" x14ac:dyDescent="0.25">
      <c r="A146" s="1"/>
    </row>
    <row r="147" spans="1:1" x14ac:dyDescent="0.25">
      <c r="A147" s="1"/>
    </row>
    <row r="148" spans="1:1" x14ac:dyDescent="0.25">
      <c r="A148" s="1"/>
    </row>
    <row r="149" spans="1:1" x14ac:dyDescent="0.25">
      <c r="A149" s="1"/>
    </row>
    <row r="150" spans="1:1" x14ac:dyDescent="0.25">
      <c r="A150" s="1"/>
    </row>
    <row r="151" spans="1:1" x14ac:dyDescent="0.25">
      <c r="A151" s="1"/>
    </row>
    <row r="152" spans="1:1" x14ac:dyDescent="0.25">
      <c r="A152" s="1"/>
    </row>
    <row r="153" spans="1:1" x14ac:dyDescent="0.25">
      <c r="A153" s="1"/>
    </row>
    <row r="154" spans="1:1" x14ac:dyDescent="0.25">
      <c r="A154" s="1"/>
    </row>
    <row r="155" spans="1:1" x14ac:dyDescent="0.25">
      <c r="A155" s="1"/>
    </row>
    <row r="156" spans="1:1" x14ac:dyDescent="0.25">
      <c r="A156" s="1"/>
    </row>
    <row r="157" spans="1:1" x14ac:dyDescent="0.25">
      <c r="A157" s="1"/>
    </row>
  </sheetData>
  <sheetProtection formatCells="0" formatColumns="0" formatRows="0" deleteColumns="0" deleteRows="0" sort="0" autoFilter="0"/>
  <mergeCells count="92">
    <mergeCell ref="C3:H3"/>
    <mergeCell ref="C4:F4"/>
    <mergeCell ref="N4:P4"/>
    <mergeCell ref="F5:H5"/>
    <mergeCell ref="W5:Y5"/>
    <mergeCell ref="T8:T9"/>
    <mergeCell ref="F7:H7"/>
    <mergeCell ref="B8:B9"/>
    <mergeCell ref="C8:D9"/>
    <mergeCell ref="E8:F9"/>
    <mergeCell ref="G8:H9"/>
    <mergeCell ref="I8:J9"/>
    <mergeCell ref="K8:L9"/>
    <mergeCell ref="M8:N9"/>
    <mergeCell ref="O8:P9"/>
    <mergeCell ref="R8:R9"/>
    <mergeCell ref="S8:S9"/>
    <mergeCell ref="F6:H6"/>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AA10:AA11"/>
    <mergeCell ref="AB10:AB11"/>
    <mergeCell ref="AC10:AC11"/>
    <mergeCell ref="R13:R14"/>
    <mergeCell ref="S13:S14"/>
    <mergeCell ref="T13:T14"/>
    <mergeCell ref="U13:U14"/>
    <mergeCell ref="V13:V14"/>
    <mergeCell ref="W13:W14"/>
    <mergeCell ref="X13:X14"/>
    <mergeCell ref="Y13:Y14"/>
    <mergeCell ref="Z13:Z14"/>
    <mergeCell ref="AA13:AA14"/>
    <mergeCell ref="AB13:AB14"/>
    <mergeCell ref="AC13:AC14"/>
    <mergeCell ref="AB16:AB17"/>
    <mergeCell ref="R16:R17"/>
    <mergeCell ref="S16:S17"/>
    <mergeCell ref="T16:T17"/>
    <mergeCell ref="U16:U17"/>
    <mergeCell ref="V16:V17"/>
    <mergeCell ref="AC22:AC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D47:F48"/>
    <mergeCell ref="J48:N50"/>
    <mergeCell ref="AA19:AA20"/>
    <mergeCell ref="AB19:AB20"/>
    <mergeCell ref="AC19:AC20"/>
    <mergeCell ref="R22:R23"/>
    <mergeCell ref="S22:S23"/>
    <mergeCell ref="T22:T23"/>
    <mergeCell ref="U22:U23"/>
    <mergeCell ref="V22:V23"/>
    <mergeCell ref="W22:W23"/>
    <mergeCell ref="X22:X23"/>
    <mergeCell ref="Y22:Y23"/>
    <mergeCell ref="Z22:Z23"/>
    <mergeCell ref="AA22:AA23"/>
    <mergeCell ref="AB22:AB23"/>
    <mergeCell ref="R26:V26"/>
    <mergeCell ref="Y26:AC26"/>
    <mergeCell ref="S36:U37"/>
    <mergeCell ref="Y37:AC39"/>
    <mergeCell ref="B43:J43"/>
  </mergeCells>
  <conditionalFormatting sqref="V34 V36 M23 K23 O23 I23 G23 E23 C23 O20 O17 O14 O11 M11 M14 M17 M20 K17 K13:K14 K11 I11 I14 G14 G17 I17 E17 E14 G11 E11 C11 C14 C17 C20 G20 I20 K20 E20 R34 R36 Z34 Z36">
    <cfRule type="containsText" dxfId="21" priority="56" operator="containsText" text="CP">
      <formula>NOT(ISERROR(SEARCH("CP",C11)))</formula>
    </cfRule>
  </conditionalFormatting>
  <conditionalFormatting sqref="C11">
    <cfRule type="containsText" dxfId="20" priority="52" operator="containsText" text="MAL">
      <formula>NOT(ISERROR(SEARCH("MAL",C11)))</formula>
    </cfRule>
    <cfRule type="containsText" dxfId="19" priority="53" operator="containsText" text="MAL">
      <formula>NOT(ISERROR(SEARCH("MAL",C11)))</formula>
    </cfRule>
    <cfRule type="containsText" dxfId="18" priority="54" operator="containsText" text="ABS">
      <formula>NOT(ISERROR(SEARCH("ABS",C11)))</formula>
    </cfRule>
    <cfRule type="containsText" dxfId="17"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6" priority="51" operator="containsText" text="ABS">
      <formula>NOT(ISERROR(SEARCH("ABS",C11)))</formula>
    </cfRule>
  </conditionalFormatting>
  <conditionalFormatting sqref="V34 G23 E23 C23 C20 G17 E17 C17 C14 E14 G14 G11 E11 C11 I11 I14 I17 I23 K23 K17 K14 K11 E20 G20 I20 K20 R34 R36">
    <cfRule type="containsText" dxfId="15"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4"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3" priority="47" operator="containsText" text="FER">
      <formula>NOT(ISERROR(SEARCH("FER",C11)))</formula>
    </cfRule>
    <cfRule type="containsText" dxfId="12"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1" priority="46" operator="containsText" text="MAL">
      <formula>NOT(ISERROR(SEARCH("MAL",C11)))</formula>
    </cfRule>
  </conditionalFormatting>
  <conditionalFormatting sqref="F12">
    <cfRule type="expression" priority="45">
      <formula>IF(E11="CP",7,IF(F11-F10-E12&lt;0,24-F10+E12+F11-E12,IF(OR(F11-F10-E12,24-F11+F10-E12)=24,24-24,F11-F10-E12+F12)))</formula>
    </cfRule>
  </conditionalFormatting>
  <conditionalFormatting sqref="P15">
    <cfRule type="expression" priority="44">
      <formula>IF(O14="CP",7,IF(P14-P13-O15&lt;0,24-P13+O15+P14-O15,IF(OR(P14-P13-O15,24-P14+P13-O15)=24,24-24,P14-P13-O15+P15)))</formula>
    </cfRule>
  </conditionalFormatting>
  <conditionalFormatting sqref="P18">
    <cfRule type="expression" priority="43">
      <formula>IF(O17="CP",7,IF(P17-P16-O18&lt;0,24-P16+O18+P17-O18,IF(OR(P17-P16-O18,24-P17+P16-O18)=24,24-24,P17-P16-O18+P18)))</formula>
    </cfRule>
  </conditionalFormatting>
  <conditionalFormatting sqref="P21">
    <cfRule type="expression" priority="42">
      <formula>IF(O20="CP",7,IF(P20-P19-O21&lt;0,24-P19+O21+P20-O21,IF(OR(P20-P19-O21,24-P20+P19-O21)=24,24-24,P20-P19-O21+P21)))</formula>
    </cfRule>
  </conditionalFormatting>
  <conditionalFormatting sqref="N12">
    <cfRule type="expression" priority="41">
      <formula>IF(M11="CP",7,IF(N11-N10-M12&lt;0,24-N10+M12+N11-M12,IF(OR(N11-N10-M12,24-N11+N10-M12)=24,24-24,N11-N10-M12+N12)))</formula>
    </cfRule>
  </conditionalFormatting>
  <conditionalFormatting sqref="N15">
    <cfRule type="expression" priority="40">
      <formula>IF(M14="CP",7,IF(N14-N13-M15&lt;0,24-N13+M15+N14-M15,IF(OR(N14-N13-M15,24-N14+N13-M15)=24,24-24,N14-N13-M15+N15)))</formula>
    </cfRule>
  </conditionalFormatting>
  <conditionalFormatting sqref="N18">
    <cfRule type="expression" priority="39">
      <formula>IF(M17="CP",7,IF(N17-N16-M18&lt;0,24-N16+M18+N17-M18,IF(OR(N17-N16-M18,24-N17+N16-M18)=24,24-24,N17-N16-M18+N18)))</formula>
    </cfRule>
  </conditionalFormatting>
  <conditionalFormatting sqref="N24">
    <cfRule type="expression" priority="38">
      <formula>IF(M23="CP",7,IF(N23-N22-M24&lt;0,24-N22+M24+N23-M24,IF(OR(N23-N22-M24,24-N23+N22-M24)=24,24-24,N23-N22-M24+N24)))</formula>
    </cfRule>
  </conditionalFormatting>
  <conditionalFormatting sqref="P12">
    <cfRule type="expression" priority="37">
      <formula>IF(O11="CP",7,IF(P11-P10-O12&lt;0,24-P10+O12+P11-O12,IF(OR(P11-P10-O12,24-P11+P10-O12)=24,24-24,P11-P10-O12+P12)))</formula>
    </cfRule>
  </conditionalFormatting>
  <conditionalFormatting sqref="D12">
    <cfRule type="expression" priority="36">
      <formula>IF(C11="CP",7,IF(D11-D10-C12&lt;0,24-D10+C12+D11-C12,IF(OR(D11-D10-C12,24-D11+D10-C12)=24,24-24,D11-D10-C12+D12)))</formula>
    </cfRule>
  </conditionalFormatting>
  <conditionalFormatting sqref="H12">
    <cfRule type="expression" priority="35">
      <formula>IF(G11="CP",7,IF(H11-H10-G12&lt;0,24-H10+G12+H11-G12,IF(OR(H11-H10-G12,24-H11+H10-G12)=24,24-24,H11-H10-G12+H12)))</formula>
    </cfRule>
  </conditionalFormatting>
  <conditionalFormatting sqref="J12">
    <cfRule type="expression" priority="34">
      <formula>IF(I11="CP",7,IF(J11-J10-I12&lt;0,24-J10+I12+J11-I12,IF(OR(J11-J10-I12,24-J11+J10-I12)=24,24-24,J11-J10-I12+J12)))</formula>
    </cfRule>
  </conditionalFormatting>
  <conditionalFormatting sqref="L12">
    <cfRule type="expression" priority="33">
      <formula>IF(K11="CP",7,IF(L11-L10-K12&lt;0,24-L10+K12+L11-K12,IF(OR(L11-L10-K12,24-L11+L10-K12)=24,24-24,L11-L10-K12+L12)))</formula>
    </cfRule>
  </conditionalFormatting>
  <conditionalFormatting sqref="D15">
    <cfRule type="expression" priority="32">
      <formula>IF(C14="CP",7,IF(D14-D13-C15&lt;0,24-D13+C15+D14-C15,IF(OR(D14-D13-C15,24-D14+D13-C15)=24,24-24,D14-D13-C15+D15)))</formula>
    </cfRule>
  </conditionalFormatting>
  <conditionalFormatting sqref="F15">
    <cfRule type="expression" priority="31">
      <formula>IF(E14="CP",7,IF(F14-F13-E15&lt;0,24-F13+E15+F14-E15,IF(OR(F14-F13-E15,24-F14+F13-E15)=24,24-24,F14-F13-E15+F15)))</formula>
    </cfRule>
  </conditionalFormatting>
  <conditionalFormatting sqref="H15">
    <cfRule type="expression" priority="30">
      <formula>IF(G14="CP",7,IF(H14-H13-G15&lt;0,24-H13+G15+H14-G15,IF(OR(H14-H13-G15,24-H14+H13-G15)=24,24-24,H14-H13-G15+H15)))</formula>
    </cfRule>
  </conditionalFormatting>
  <conditionalFormatting sqref="J15">
    <cfRule type="expression" priority="29">
      <formula>IF(I14="CP",7,IF(J14-J13-I15&lt;0,24-J13+I15+J14-I15,IF(OR(J14-J13-I15,24-J14+J13-I15)=24,24-24,J14-J13-I15+J15)))</formula>
    </cfRule>
  </conditionalFormatting>
  <conditionalFormatting sqref="L15">
    <cfRule type="expression" priority="28">
      <formula>IF(K14="CP",7,IF(L14-L13-K15&lt;0,24-L13+K15+L14-K15,IF(OR(L14-L13-K15,24-L14+L13-K15)=24,24-24,L14-L13-K15+L15)))</formula>
    </cfRule>
  </conditionalFormatting>
  <conditionalFormatting sqref="L18">
    <cfRule type="expression" priority="27">
      <formula>IF(K17="CP",7,IF(L17-L16-K18&lt;0,24-L16+K18+L17-K18,IF(OR(L17-L16-K18,24-L17+L16-K18)=24,24-24,L17-L16-K18+L18)))</formula>
    </cfRule>
  </conditionalFormatting>
  <conditionalFormatting sqref="J18">
    <cfRule type="expression" priority="26">
      <formula>IF(I17="CP",7,IF(J17-J16-I18&lt;0,24-J16+I18+J17-I18,IF(OR(J17-J16-I18,24-J17+J16-I18)=24,24-24,J17-J16-I18+J18)))</formula>
    </cfRule>
  </conditionalFormatting>
  <conditionalFormatting sqref="H18">
    <cfRule type="expression" priority="25">
      <formula>IF(G17="CP",7,IF(H17-H16-G18&lt;0,24-H16+G18+H17-G18,IF(OR(H17-H16-G18,24-H17+H16-G18)=24,24-24,H17-H16-G18+H18)))</formula>
    </cfRule>
  </conditionalFormatting>
  <conditionalFormatting sqref="F18">
    <cfRule type="expression" priority="24">
      <formula>IF(E17="CP",7,IF(F17-F16-E18&lt;0,24-F16+E18+F17-E18,IF(OR(F17-F16-E18,24-F17+F16-E18)=24,24-24,F17-F16-E18+F18)))</formula>
    </cfRule>
  </conditionalFormatting>
  <conditionalFormatting sqref="D18">
    <cfRule type="expression" priority="23">
      <formula>IF(C17="CP",7,IF(D17-D16-C18&lt;0,24-D16+C18+D17-C18,IF(OR(D17-D16-C18,24-D17+D16-C18)=24,24-24,D17-D16-C18+D18)))</formula>
    </cfRule>
  </conditionalFormatting>
  <conditionalFormatting sqref="D21">
    <cfRule type="expression" priority="22">
      <formula>IF(C20="CP",7,IF(D20-D19-C21&lt;0,24-D19+C21+D20-C21,IF(OR(D20-D19-C21,24-D20+D19-C21)=24,24-24,D20-D19-C21+D21)))</formula>
    </cfRule>
  </conditionalFormatting>
  <conditionalFormatting sqref="F21">
    <cfRule type="expression" priority="21">
      <formula>IF(E20="CP",7,IF(F20-F19-E21&lt;0,24-F19+E21+F20-E21,IF(OR(F20-F19-E21,24-F20+F19-E21)=24,24-24,F20-F19-E21+F21)))</formula>
    </cfRule>
  </conditionalFormatting>
  <conditionalFormatting sqref="H21">
    <cfRule type="expression" priority="20">
      <formula>IF(G20="CP",7,IF(H20-H19-G21&lt;0,24-H19+G21+H20-G21,IF(OR(H20-H19-G21,24-H20+H19-G21)=24,24-24,H20-H19-G21+H21)))</formula>
    </cfRule>
  </conditionalFormatting>
  <conditionalFormatting sqref="J21">
    <cfRule type="expression" priority="19">
      <formula>IF(I20="CP",7,IF(J20-J19-I21&lt;0,24-J19+I21+J20-I21,IF(OR(J20-J19-I21,24-J20+J19-I21)=24,24-24,J20-J19-I21+J21)))</formula>
    </cfRule>
  </conditionalFormatting>
  <conditionalFormatting sqref="L21">
    <cfRule type="expression" priority="18">
      <formula>IF(K20="CP",7,IF(L20-L19-K21&lt;0,24-L19+K21+L20-K21,IF(OR(L20-L19-K21,24-L20+L19-K21)=24,24-24,L20-L19-K21+L21)))</formula>
    </cfRule>
  </conditionalFormatting>
  <conditionalFormatting sqref="L24">
    <cfRule type="expression" priority="17">
      <formula>IF(K23="CP",7,IF(L23-L22-K24&lt;0,24-L22+K24+L23-K24,IF(OR(L23-L22-K24,24-L23+L22-K24)=24,24-24,L23-L22-K24+L24)))</formula>
    </cfRule>
  </conditionalFormatting>
  <conditionalFormatting sqref="J24">
    <cfRule type="expression" priority="16">
      <formula>IF(I23="CP",7,IF(J23-J22-I24&lt;0,24-J22+I24+J23-I24,IF(OR(J23-J22-I24,24-J23+J22-I24)=24,24-24,J23-J22-I24+J24)))</formula>
    </cfRule>
  </conditionalFormatting>
  <conditionalFormatting sqref="H24">
    <cfRule type="expression" priority="15">
      <formula>IF(G23="CP",7,IF(H23-H22-G24&lt;0,24-H22+G24+H23-G24,IF(OR(H23-H22-G24,24-H23+H22-G24)=24,24-24,H23-H22-G24+H24)))</formula>
    </cfRule>
  </conditionalFormatting>
  <conditionalFormatting sqref="F24">
    <cfRule type="expression" priority="14">
      <formula>IF(E23="CP",7,IF(F23-F22-E24&lt;0,24-F22+E24+F23-E24,IF(OR(F23-F22-E24,24-F23+F22-E24)=24,24-24,F23-F22-E24+F24)))</formula>
    </cfRule>
  </conditionalFormatting>
  <conditionalFormatting sqref="D24">
    <cfRule type="expression" priority="13">
      <formula>IF(C23="CP",7,IF(D23-D22-C24&lt;0,24-D22+C24+D23-C24,IF(OR(D23-D22-C24,24-D23+D22-C24)=24,24-24,D23-D22-C24+D24)))</formula>
    </cfRule>
  </conditionalFormatting>
  <conditionalFormatting sqref="N21">
    <cfRule type="expression" priority="12">
      <formula>IF(M20="CP",7,IF(N20-N19-M21&lt;0,24-N19+M21+N20-M21,IF(OR(N20-N19-M21,24-N20+N19-M21)=24,24-24,N20-N19-M21+N21)))</formula>
    </cfRule>
  </conditionalFormatting>
  <conditionalFormatting sqref="V36 M11 M14 M17 M20 M23 Z36">
    <cfRule type="containsText" dxfId="10" priority="10" operator="containsText" text="PREV">
      <formula>NOT(ISERROR(SEARCH("PREV",M11)))</formula>
    </cfRule>
    <cfRule type="containsText" dxfId="9" priority="11" operator="containsText" text="PREV">
      <formula>NOT(ISERROR(SEARCH("PREV",M11)))</formula>
    </cfRule>
  </conditionalFormatting>
  <conditionalFormatting sqref="G45 G47 C45 C47 K45 K47">
    <cfRule type="containsText" dxfId="8" priority="9" operator="containsText" text="CP">
      <formula>NOT(ISERROR(SEARCH("CP",C45)))</formula>
    </cfRule>
  </conditionalFormatting>
  <conditionalFormatting sqref="G45 G47 C45 C47 K45 K47">
    <cfRule type="containsText" dxfId="7" priority="8" operator="containsText" text="ABS">
      <formula>NOT(ISERROR(SEARCH("ABS",C45)))</formula>
    </cfRule>
  </conditionalFormatting>
  <conditionalFormatting sqref="G45 C45 C47">
    <cfRule type="containsText" dxfId="6" priority="7" operator="containsText" text="MAL">
      <formula>NOT(ISERROR(SEARCH("MAL",C45)))</formula>
    </cfRule>
  </conditionalFormatting>
  <conditionalFormatting sqref="G45 G47 C45 C47 K45 K47">
    <cfRule type="containsText" dxfId="5" priority="6" operator="containsText" text="REP">
      <formula>NOT(ISERROR(SEARCH("REP",C45)))</formula>
    </cfRule>
  </conditionalFormatting>
  <conditionalFormatting sqref="G45 G47 C45 C47 K45 K47">
    <cfRule type="containsText" dxfId="4" priority="4" operator="containsText" text="FER">
      <formula>NOT(ISERROR(SEARCH("FER",C45)))</formula>
    </cfRule>
    <cfRule type="containsText" dxfId="3" priority="5" operator="containsText" text="FER">
      <formula>NOT(ISERROR(SEARCH("FER",C45)))</formula>
    </cfRule>
  </conditionalFormatting>
  <conditionalFormatting sqref="G45 C45 C47 K47">
    <cfRule type="containsText" dxfId="2" priority="3" operator="containsText" text="MAL">
      <formula>NOT(ISERROR(SEARCH("MAL",C45)))</formula>
    </cfRule>
  </conditionalFormatting>
  <conditionalFormatting sqref="G47 K47">
    <cfRule type="containsText" dxfId="1" priority="1" operator="containsText" text="PREV">
      <formula>NOT(ISERROR(SEARCH("PREV",G47)))</formula>
    </cfRule>
    <cfRule type="containsText" dxfId="0" priority="2" operator="containsText" text="PREV">
      <formula>NOT(ISERROR(SEARCH("PREV",G47)))</formula>
    </cfRule>
  </conditionalFormatting>
  <pageMargins left="0.25" right="0.25"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12</vt:i4>
      </vt:variant>
    </vt:vector>
  </HeadingPairs>
  <TitlesOfParts>
    <vt:vector size="26" baseType="lpstr">
      <vt:lpstr>Utilisation</vt:lpstr>
      <vt:lpstr>Exemple</vt:lpstr>
      <vt:lpstr>01-13</vt:lpstr>
      <vt:lpstr>02-13</vt:lpstr>
      <vt:lpstr>03-13</vt:lpstr>
      <vt:lpstr>04-13</vt:lpstr>
      <vt:lpstr>05-13</vt:lpstr>
      <vt:lpstr>06-13</vt:lpstr>
      <vt:lpstr>07-13</vt:lpstr>
      <vt:lpstr>08-13</vt:lpstr>
      <vt:lpstr>09-13</vt:lpstr>
      <vt:lpstr>10-13</vt:lpstr>
      <vt:lpstr>11-13</vt:lpstr>
      <vt:lpstr>12-13</vt:lpstr>
      <vt:lpstr>'01-13'!Zone_d_impression</vt:lpstr>
      <vt:lpstr>'02-13'!Zone_d_impression</vt:lpstr>
      <vt:lpstr>'03-13'!Zone_d_impression</vt:lpstr>
      <vt:lpstr>'04-13'!Zone_d_impression</vt:lpstr>
      <vt:lpstr>'05-13'!Zone_d_impression</vt:lpstr>
      <vt:lpstr>'06-13'!Zone_d_impression</vt:lpstr>
      <vt:lpstr>'07-13'!Zone_d_impression</vt:lpstr>
      <vt:lpstr>'08-13'!Zone_d_impression</vt:lpstr>
      <vt:lpstr>'09-13'!Zone_d_impression</vt:lpstr>
      <vt:lpstr>'10-13'!Zone_d_impression</vt:lpstr>
      <vt:lpstr>'11-13'!Zone_d_impression</vt:lpstr>
      <vt:lpstr>'12-13'!Zone_d_impression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JAMI</dc:creator>
  <cp:lastModifiedBy>Jeffrey JAMI</cp:lastModifiedBy>
  <cp:lastPrinted>2013-03-07T13:10:35Z</cp:lastPrinted>
  <dcterms:created xsi:type="dcterms:W3CDTF">2013-01-09T16:53:49Z</dcterms:created>
  <dcterms:modified xsi:type="dcterms:W3CDTF">2013-10-24T13:53:51Z</dcterms:modified>
</cp:coreProperties>
</file>