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mpartnersfrance-my.sharepoint.com/personal/jeffrey_jmpartners_fr/Documents/"/>
    </mc:Choice>
  </mc:AlternateContent>
  <xr:revisionPtr revIDLastSave="0" documentId="8_{1644D409-D074-4B31-BA8E-78C3A51A9B8B}" xr6:coauthVersionLast="47" xr6:coauthVersionMax="47" xr10:uidLastSave="{00000000-0000-0000-0000-000000000000}"/>
  <bookViews>
    <workbookView xWindow="-108" yWindow="-108" windowWidth="23256" windowHeight="12456" activeTab="2" xr2:uid="{5EA9F8A9-0584-4F15-B059-23F2CE1C2F57}"/>
  </bookViews>
  <sheets>
    <sheet name="PARAMETRAGE" sheetId="1" r:id="rId1"/>
    <sheet name="CALCUL" sheetId="2" r:id="rId2"/>
    <sheet name="EXEMP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2" l="1"/>
  <c r="H21" i="2"/>
  <c r="H17" i="2"/>
  <c r="H18" i="2"/>
  <c r="H19" i="2"/>
  <c r="H16" i="2"/>
  <c r="A5" i="3"/>
  <c r="A6" i="3"/>
  <c r="A7" i="3"/>
  <c r="A8" i="3"/>
  <c r="A9" i="3"/>
  <c r="A10" i="3"/>
  <c r="A11" i="3"/>
  <c r="A12" i="3"/>
  <c r="A13" i="3"/>
  <c r="A14" i="3"/>
  <c r="C2" i="3"/>
  <c r="K4" i="3" l="1"/>
  <c r="L4" i="3"/>
  <c r="I4" i="3"/>
  <c r="J4" i="3"/>
  <c r="G4" i="3"/>
  <c r="H4" i="3"/>
  <c r="E4" i="3"/>
  <c r="F4" i="3"/>
  <c r="C4" i="3"/>
  <c r="D4" i="3"/>
  <c r="B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Jeffrey Jami</author>
  </authors>
  <commentList>
    <comment ref="E3" authorId="0" shapeId="0" xr:uid="{D5D21F02-2924-40AD-8E39-CAC947BE3345}">
      <text>
        <r>
          <rPr>
            <b/>
            <sz val="9"/>
            <color indexed="81"/>
            <rFont val="Tahoma"/>
            <family val="2"/>
          </rPr>
          <t>Montant net ou Montant TTC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<sst xmlns="http://schemas.openxmlformats.org/spreadsheetml/2006/main" count="76" uniqueCount="31">
  <si>
    <t>Nbr</t>
  </si>
  <si>
    <t>Montant</t>
  </si>
  <si>
    <t>Périodicité</t>
  </si>
  <si>
    <t>Mois départ</t>
  </si>
  <si>
    <t>Nombre mois</t>
  </si>
  <si>
    <t>Simulation</t>
  </si>
  <si>
    <t>Annuel</t>
  </si>
  <si>
    <t>juin</t>
  </si>
  <si>
    <t>juil</t>
  </si>
  <si>
    <t>6 et plus</t>
  </si>
  <si>
    <t>aout</t>
  </si>
  <si>
    <t>sept</t>
  </si>
  <si>
    <t>Apprentis</t>
  </si>
  <si>
    <t>Mensuel</t>
  </si>
  <si>
    <t>janv</t>
  </si>
  <si>
    <t>fév</t>
  </si>
  <si>
    <t>mars</t>
  </si>
  <si>
    <t>avr</t>
  </si>
  <si>
    <t>mai</t>
  </si>
  <si>
    <t>oct</t>
  </si>
  <si>
    <t>nov</t>
  </si>
  <si>
    <t>déc</t>
  </si>
  <si>
    <t>Listes</t>
  </si>
  <si>
    <t>=MOIS(AUJOURDHUI())</t>
  </si>
  <si>
    <t>PenTesteur</t>
  </si>
  <si>
    <t>Sales</t>
  </si>
  <si>
    <t>CTO</t>
  </si>
  <si>
    <t>Marketing</t>
  </si>
  <si>
    <t>Prest sous traitant</t>
  </si>
  <si>
    <t>Montant par mois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</si>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</sst>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textRotation="255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textRotation="255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textRotation="255"/>
    </xf>
    <xf numFmtId="0" fontId="0" fillId="0" borderId="1" xfId="0" applyBorder="1"/>
    <xf numFmtId="0" fontId="0" fillId="0" borderId="17" xfId="0" applyBorder="1"/>
    <xf numFmtId="0" fontId="0" fillId="0" borderId="18" xfId="0" applyBorder="1"/>
    <xf numFmtId="0" fontId="0" fillId="0" borderId="0" xfId="0" quotePrefix="1"/>
    <xf numFmtId="0" fontId="0" fillId="0" borderId="19" xfId="0" applyBorder="1"/>
    <xf numFmtId="0" fontId="0" fillId="0" borderId="20" xfId="0" applyBorder="1"/>
    <xf numFmtId="0" fontId="0" fillId="0" borderId="21" xfId="0" applyBorder="1"/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14</xdr:row>
      <xdr:rowOff>38100</xdr:rowOff>
    </xdr:from>
    <xdr:to>
      <xdr:col>6</xdr:col>
      <xdr:colOff>190500</xdr:colOff>
      <xdr:row>17</xdr:row>
      <xdr:rowOff>152400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11603255-021C-7357-63BA-8AECC6CEBBCF}"/>
            </a:ext>
          </a:extLst>
        </xdr:cNvPr>
        <xdr:cNvSpPr/>
      </xdr:nvSpPr>
      <xdr:spPr>
        <a:xfrm>
          <a:off x="4411980" y="2598420"/>
          <a:ext cx="800100" cy="66294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9150-EECF-46AD-987A-6AD5C2BE3794}">
  <dimension ref="A3:H13"/>
  <sheetViews>
    <sheetView workbookViewId="0">
      <selection activeCell="B14" sqref="B14"/>
    </sheetView>
  </sheetViews>
  <sheetFormatPr baseColWidth="10" defaultRowHeight="14.4" x14ac:dyDescent="0.3"/>
  <cols>
    <col min="2" max="2" width="15.44140625" bestFit="1" customWidth="1"/>
  </cols>
  <sheetData>
    <row r="3" spans="1:8" ht="15" thickBot="1" x14ac:dyDescent="0.35">
      <c r="D3" s="1" t="s">
        <v>0</v>
      </c>
      <c r="E3" s="1" t="s">
        <v>1</v>
      </c>
      <c r="F3" s="1" t="s">
        <v>2</v>
      </c>
      <c r="G3" s="1" t="s">
        <v>3</v>
      </c>
      <c r="H3" s="2" t="s">
        <v>4</v>
      </c>
    </row>
    <row r="4" spans="1:8" x14ac:dyDescent="0.3">
      <c r="A4" s="3" t="s">
        <v>5</v>
      </c>
      <c r="B4" s="4" t="s">
        <v>24</v>
      </c>
      <c r="C4" s="5">
        <v>1</v>
      </c>
      <c r="D4" s="6">
        <v>3</v>
      </c>
      <c r="E4" s="7">
        <v>40000</v>
      </c>
      <c r="F4" s="8" t="s">
        <v>6</v>
      </c>
      <c r="G4" s="8" t="s">
        <v>7</v>
      </c>
      <c r="H4" s="9">
        <v>2</v>
      </c>
    </row>
    <row r="5" spans="1:8" x14ac:dyDescent="0.3">
      <c r="A5" s="10"/>
      <c r="B5" s="11" t="s">
        <v>25</v>
      </c>
      <c r="C5" s="12">
        <v>2</v>
      </c>
      <c r="D5" s="13">
        <v>1</v>
      </c>
      <c r="E5" s="14">
        <v>60000</v>
      </c>
      <c r="F5" s="15" t="s">
        <v>6</v>
      </c>
      <c r="G5" s="15" t="s">
        <v>8</v>
      </c>
      <c r="H5" s="16" t="s">
        <v>9</v>
      </c>
    </row>
    <row r="6" spans="1:8" x14ac:dyDescent="0.3">
      <c r="A6" s="10"/>
      <c r="B6" s="11" t="s">
        <v>26</v>
      </c>
      <c r="C6" s="12">
        <v>3</v>
      </c>
      <c r="D6" s="13">
        <v>1</v>
      </c>
      <c r="E6" s="14">
        <v>50000</v>
      </c>
      <c r="F6" s="15" t="s">
        <v>6</v>
      </c>
      <c r="G6" s="15" t="s">
        <v>10</v>
      </c>
      <c r="H6" s="16">
        <v>5</v>
      </c>
    </row>
    <row r="7" spans="1:8" x14ac:dyDescent="0.3">
      <c r="A7" s="10"/>
      <c r="B7" s="11" t="s">
        <v>27</v>
      </c>
      <c r="C7" s="12">
        <v>4</v>
      </c>
      <c r="D7" s="13">
        <v>1</v>
      </c>
      <c r="E7" s="14">
        <v>45000</v>
      </c>
      <c r="F7" s="15" t="s">
        <v>6</v>
      </c>
      <c r="G7" s="15" t="s">
        <v>11</v>
      </c>
      <c r="H7" s="16">
        <v>2</v>
      </c>
    </row>
    <row r="8" spans="1:8" x14ac:dyDescent="0.3">
      <c r="A8" s="10"/>
      <c r="B8" s="11"/>
      <c r="C8" s="12">
        <v>5</v>
      </c>
      <c r="D8" s="13"/>
      <c r="E8" s="14"/>
      <c r="F8" s="15"/>
      <c r="G8" s="15"/>
      <c r="H8" s="16"/>
    </row>
    <row r="9" spans="1:8" ht="15" thickBot="1" x14ac:dyDescent="0.35">
      <c r="A9" s="10"/>
      <c r="B9" s="17" t="s">
        <v>12</v>
      </c>
      <c r="C9" s="18">
        <v>6</v>
      </c>
      <c r="D9" s="19">
        <v>4</v>
      </c>
      <c r="E9" s="20">
        <v>1300</v>
      </c>
      <c r="F9" s="21" t="s">
        <v>13</v>
      </c>
      <c r="G9" s="21" t="s">
        <v>11</v>
      </c>
      <c r="H9" s="22" t="s">
        <v>9</v>
      </c>
    </row>
    <row r="10" spans="1:8" x14ac:dyDescent="0.3">
      <c r="A10" s="10"/>
      <c r="B10" s="4"/>
      <c r="C10" s="5">
        <v>7</v>
      </c>
      <c r="D10" s="6"/>
      <c r="E10" s="7"/>
      <c r="F10" s="8"/>
      <c r="G10" s="8"/>
      <c r="H10" s="9"/>
    </row>
    <row r="11" spans="1:8" x14ac:dyDescent="0.3">
      <c r="A11" s="10"/>
      <c r="B11" s="11"/>
      <c r="C11" s="12">
        <v>8</v>
      </c>
      <c r="D11" s="13"/>
      <c r="E11" s="14"/>
      <c r="F11" s="15"/>
      <c r="G11" s="15"/>
      <c r="H11" s="16"/>
    </row>
    <row r="12" spans="1:8" x14ac:dyDescent="0.3">
      <c r="A12" s="10"/>
      <c r="B12" s="11"/>
      <c r="C12" s="12">
        <v>9</v>
      </c>
      <c r="D12" s="13"/>
      <c r="E12" s="14"/>
      <c r="F12" s="15"/>
      <c r="G12" s="15"/>
      <c r="H12" s="16"/>
    </row>
    <row r="13" spans="1:8" ht="15" thickBot="1" x14ac:dyDescent="0.35">
      <c r="A13" s="23"/>
      <c r="B13" s="17" t="s">
        <v>28</v>
      </c>
      <c r="C13" s="18">
        <v>10</v>
      </c>
      <c r="D13" s="19">
        <v>3</v>
      </c>
      <c r="E13" s="20">
        <v>3000</v>
      </c>
      <c r="F13" s="21"/>
      <c r="G13" s="21" t="s">
        <v>11</v>
      </c>
      <c r="H13" s="22" t="s">
        <v>9</v>
      </c>
    </row>
  </sheetData>
  <mergeCells count="1">
    <mergeCell ref="A4:A13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E69855B-91FF-4819-ACDF-B9F6756965AE}">
          <x14:formula1>
            <xm:f>CALCUL!$C$2:$C$8</xm:f>
          </x14:formula1>
          <xm:sqref>H4:H13</xm:sqref>
        </x14:dataValidation>
        <x14:dataValidation type="list" allowBlank="1" showInputMessage="1" showErrorMessage="1" xr:uid="{DA6E925C-2BB4-417C-94B3-898BCCCF058E}">
          <x14:formula1>
            <xm:f>CALCUL!$D$2:$D$4</xm:f>
          </x14:formula1>
          <xm:sqref>F4:F13</xm:sqref>
        </x14:dataValidation>
        <x14:dataValidation type="list" allowBlank="1" showInputMessage="1" showErrorMessage="1" xr:uid="{F90C254E-D386-40AA-BF59-291BAAC1A8B8}">
          <x14:formula1>
            <xm:f>CALCUL!$B$2:$B$14</xm:f>
          </x14:formula1>
          <xm:sqref>G4:G13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DC64C-EA8A-408F-B99A-6028FF33C0E0}">
  <dimension ref="A1:H25"/>
  <sheetViews>
    <sheetView workbookViewId="0">
      <selection activeCell="J18" sqref="J18"/>
    </sheetView>
  </sheetViews>
  <sheetFormatPr baseColWidth="10" defaultRowHeight="14.4" x14ac:dyDescent="0.3"/>
  <cols>
    <col min="8" max="8" width="14.77734375" bestFit="1" customWidth="1"/>
  </cols>
  <sheetData>
    <row r="1" spans="1:8" x14ac:dyDescent="0.3">
      <c r="A1" t="s">
        <v>22</v>
      </c>
    </row>
    <row r="2" spans="1:8" x14ac:dyDescent="0.3">
      <c r="A2" s="24"/>
      <c r="B2" s="24"/>
      <c r="C2" s="28"/>
      <c r="D2" s="24"/>
    </row>
    <row r="3" spans="1:8" x14ac:dyDescent="0.3">
      <c r="A3" s="25">
        <v>1</v>
      </c>
      <c r="B3" s="25" t="s">
        <v>14</v>
      </c>
      <c r="C3" s="29">
        <v>1</v>
      </c>
      <c r="D3" s="25" t="s">
        <v>6</v>
      </c>
    </row>
    <row r="4" spans="1:8" x14ac:dyDescent="0.3">
      <c r="A4" s="25">
        <v>2</v>
      </c>
      <c r="B4" s="25" t="s">
        <v>15</v>
      </c>
      <c r="C4" s="29">
        <v>2</v>
      </c>
      <c r="D4" s="26" t="s">
        <v>13</v>
      </c>
    </row>
    <row r="5" spans="1:8" x14ac:dyDescent="0.3">
      <c r="A5" s="25">
        <v>3</v>
      </c>
      <c r="B5" s="25" t="s">
        <v>16</v>
      </c>
      <c r="C5" s="29">
        <v>3</v>
      </c>
    </row>
    <row r="6" spans="1:8" x14ac:dyDescent="0.3">
      <c r="A6" s="25">
        <v>4</v>
      </c>
      <c r="B6" s="25" t="s">
        <v>17</v>
      </c>
      <c r="C6" s="29">
        <v>4</v>
      </c>
    </row>
    <row r="7" spans="1:8" x14ac:dyDescent="0.3">
      <c r="A7" s="25">
        <v>5</v>
      </c>
      <c r="B7" s="25" t="s">
        <v>18</v>
      </c>
      <c r="C7" s="29">
        <v>5</v>
      </c>
    </row>
    <row r="8" spans="1:8" x14ac:dyDescent="0.3">
      <c r="A8" s="25">
        <v>6</v>
      </c>
      <c r="B8" s="25" t="s">
        <v>7</v>
      </c>
      <c r="C8" s="30" t="s">
        <v>9</v>
      </c>
    </row>
    <row r="9" spans="1:8" x14ac:dyDescent="0.3">
      <c r="A9" s="25">
        <v>7</v>
      </c>
      <c r="B9" s="25" t="s">
        <v>8</v>
      </c>
    </row>
    <row r="10" spans="1:8" x14ac:dyDescent="0.3">
      <c r="A10" s="25">
        <v>8</v>
      </c>
      <c r="B10" s="25" t="s">
        <v>10</v>
      </c>
    </row>
    <row r="11" spans="1:8" x14ac:dyDescent="0.3">
      <c r="A11" s="25">
        <v>9</v>
      </c>
      <c r="B11" s="25" t="s">
        <v>11</v>
      </c>
    </row>
    <row r="12" spans="1:8" x14ac:dyDescent="0.3">
      <c r="A12" s="25">
        <v>10</v>
      </c>
      <c r="B12" s="25" t="s">
        <v>19</v>
      </c>
    </row>
    <row r="13" spans="1:8" x14ac:dyDescent="0.3">
      <c r="A13" s="25">
        <v>11</v>
      </c>
      <c r="B13" s="25" t="s">
        <v>20</v>
      </c>
    </row>
    <row r="14" spans="1:8" x14ac:dyDescent="0.3">
      <c r="A14" s="26">
        <v>12</v>
      </c>
      <c r="B14" s="26" t="s">
        <v>21</v>
      </c>
    </row>
    <row r="15" spans="1:8" ht="15" thickBot="1" x14ac:dyDescent="0.35">
      <c r="H15" t="s">
        <v>29</v>
      </c>
    </row>
    <row r="16" spans="1:8" x14ac:dyDescent="0.3">
      <c r="A16" s="5">
        <v>1</v>
      </c>
      <c r="B16" s="6">
        <v>3</v>
      </c>
      <c r="C16" s="7">
        <v>40000</v>
      </c>
      <c r="D16" s="8" t="s">
        <v>6</v>
      </c>
      <c r="E16" s="8" t="s">
        <v>7</v>
      </c>
      <c r="F16" s="9">
        <v>2</v>
      </c>
      <c r="H16" s="31">
        <f>+B16*C16/12</f>
        <v>10000</v>
      </c>
    </row>
    <row r="17" spans="1:8" x14ac:dyDescent="0.3">
      <c r="A17" s="12">
        <v>2</v>
      </c>
      <c r="B17" s="13">
        <v>1</v>
      </c>
      <c r="C17" s="14">
        <v>60000</v>
      </c>
      <c r="D17" s="15" t="s">
        <v>6</v>
      </c>
      <c r="E17" s="15" t="s">
        <v>8</v>
      </c>
      <c r="F17" s="16" t="s">
        <v>9</v>
      </c>
      <c r="H17" s="31">
        <f t="shared" ref="H17:H19" si="0">+B17*C17/12</f>
        <v>5000</v>
      </c>
    </row>
    <row r="18" spans="1:8" x14ac:dyDescent="0.3">
      <c r="A18" s="12">
        <v>3</v>
      </c>
      <c r="B18" s="13">
        <v>1</v>
      </c>
      <c r="C18" s="14">
        <v>50000</v>
      </c>
      <c r="D18" s="15" t="s">
        <v>6</v>
      </c>
      <c r="E18" s="15" t="s">
        <v>10</v>
      </c>
      <c r="F18" s="16">
        <v>5</v>
      </c>
      <c r="H18" s="31">
        <f t="shared" si="0"/>
        <v>4166.666666666667</v>
      </c>
    </row>
    <row r="19" spans="1:8" x14ac:dyDescent="0.3">
      <c r="A19" s="12">
        <v>4</v>
      </c>
      <c r="B19" s="13">
        <v>1</v>
      </c>
      <c r="C19" s="14">
        <v>45000</v>
      </c>
      <c r="D19" s="15" t="s">
        <v>6</v>
      </c>
      <c r="E19" s="15" t="s">
        <v>11</v>
      </c>
      <c r="F19" s="16">
        <v>2</v>
      </c>
      <c r="H19" s="31">
        <f t="shared" si="0"/>
        <v>3750</v>
      </c>
    </row>
    <row r="20" spans="1:8" x14ac:dyDescent="0.3">
      <c r="A20" s="12">
        <v>5</v>
      </c>
      <c r="B20" s="13"/>
      <c r="C20" s="14"/>
      <c r="D20" s="15"/>
      <c r="E20" s="15"/>
      <c r="F20" s="16"/>
    </row>
    <row r="21" spans="1:8" ht="15" thickBot="1" x14ac:dyDescent="0.35">
      <c r="A21" s="18">
        <v>6</v>
      </c>
      <c r="B21" s="19">
        <v>4</v>
      </c>
      <c r="C21" s="20">
        <v>1300</v>
      </c>
      <c r="D21" s="21" t="s">
        <v>13</v>
      </c>
      <c r="E21" s="21" t="s">
        <v>11</v>
      </c>
      <c r="F21" s="22" t="s">
        <v>9</v>
      </c>
      <c r="H21" s="31">
        <f>+C21*B21</f>
        <v>5200</v>
      </c>
    </row>
    <row r="22" spans="1:8" x14ac:dyDescent="0.3">
      <c r="A22" s="5">
        <v>7</v>
      </c>
      <c r="B22" s="6"/>
      <c r="C22" s="7"/>
      <c r="D22" s="8"/>
      <c r="E22" s="8"/>
      <c r="F22" s="9"/>
    </row>
    <row r="23" spans="1:8" x14ac:dyDescent="0.3">
      <c r="A23" s="12">
        <v>8</v>
      </c>
      <c r="B23" s="13"/>
      <c r="C23" s="14"/>
      <c r="D23" s="15"/>
      <c r="E23" s="15"/>
      <c r="F23" s="16"/>
    </row>
    <row r="24" spans="1:8" x14ac:dyDescent="0.3">
      <c r="A24" s="12">
        <v>9</v>
      </c>
      <c r="B24" s="13"/>
      <c r="C24" s="14"/>
      <c r="D24" s="15"/>
      <c r="E24" s="15"/>
      <c r="F24" s="16"/>
    </row>
    <row r="25" spans="1:8" ht="15" thickBot="1" x14ac:dyDescent="0.35">
      <c r="A25" s="18">
        <v>10</v>
      </c>
      <c r="B25" s="19">
        <v>3</v>
      </c>
      <c r="C25" s="20">
        <v>3000</v>
      </c>
      <c r="D25" s="21" t="s">
        <v>13</v>
      </c>
      <c r="E25" s="21" t="s">
        <v>11</v>
      </c>
      <c r="F25" s="22" t="s">
        <v>9</v>
      </c>
      <c r="H25" s="31">
        <f>+B25*C25</f>
        <v>9000</v>
      </c>
    </row>
  </sheetData>
  <dataValidations count="3">
    <dataValidation type="list" allowBlank="1" showInputMessage="1" showErrorMessage="1" sqref="D16:D25" xr:uid="{8C738A74-BE0F-44D3-BB3D-F12CFC7C9489}">
      <formula1>$D$2:$D$4</formula1>
    </dataValidation>
    <dataValidation type="list" allowBlank="1" showInputMessage="1" showErrorMessage="1" sqref="F16:F25" xr:uid="{6599409C-35C6-4AAA-A8B4-CF93747CD6E1}">
      <formula1>$C$2:$C$8</formula1>
    </dataValidation>
    <dataValidation type="list" allowBlank="1" showInputMessage="1" showErrorMessage="1" sqref="E16:E25" xr:uid="{19A233B8-AF7A-48FC-9FC6-A506C1BA58A9}">
      <formula1>$B$2:$B$14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D34F-8D94-41C4-B760-B560365A89A7}">
  <dimension ref="A2:L29"/>
  <sheetViews>
    <sheetView tabSelected="1" workbookViewId="0">
      <selection activeCell="C18" sqref="C18"/>
    </sheetView>
  </sheetViews>
  <sheetFormatPr baseColWidth="10" defaultRowHeight="14.4" x14ac:dyDescent="0.3"/>
  <cols>
    <col min="1" max="1" width="15.44140625" bestFit="1" customWidth="1"/>
  </cols>
  <sheetData>
    <row r="2" spans="1:12" x14ac:dyDescent="0.3">
      <c r="C2">
        <f ca="1">MONTH(TODAY())</f>
        <v>6</v>
      </c>
      <c r="D2" s="27" t="s">
        <v>23</v>
      </c>
    </row>
    <row r="4" spans="1:12" x14ac:dyDescent="0.3">
      <c r="B4" s="12" t="str">
        <f ca="1">VLOOKUP(C2,CALCUL!A3:B14,2,FALSE)</f>
        <v>juin</v>
      </c>
      <c r="C4" s="12" t="str">
        <f ca="1">VLOOKUP(C2+1,CALCUL!$A$3:$B$14,2,FALSE)</f>
        <v>juil</v>
      </c>
      <c r="D4" s="12" t="str">
        <f ca="1">VLOOKUP(C2+2,CALCUL!$A$3:$B$14,2,FALSE)</f>
        <v>aout</v>
      </c>
      <c r="E4" s="12" t="str">
        <f ca="1">VLOOKUP(C2+3,CALCUL!$A$3:$B$14,2,FALSE)</f>
        <v>sept</v>
      </c>
      <c r="F4" s="12" t="str">
        <f ca="1">VLOOKUP(C2+4,CALCUL!$A$3:$B$14,2,FALSE)</f>
        <v>oct</v>
      </c>
      <c r="G4" s="12" t="str">
        <f ca="1">VLOOKUP(C2+5,CALCUL!$A$3:$B$14,2,FALSE)</f>
        <v>nov</v>
      </c>
      <c r="H4" s="12" t="str">
        <f ca="1">VLOOKUP(C2+6,CALCUL!$A$3:$B$14,2,FALSE)</f>
        <v>déc</v>
      </c>
      <c r="I4" s="12" t="str">
        <f ca="1">VLOOKUP(C2-5,CALCUL!$A$3:$B$14,2,FALSE)</f>
        <v>janv</v>
      </c>
      <c r="J4" s="12" t="str">
        <f ca="1">VLOOKUP(C2-4,CALCUL!$A$3:$B$14,2,FALSE)</f>
        <v>fév</v>
      </c>
      <c r="K4" s="12" t="str">
        <f ca="1">VLOOKUP(C2-3,CALCUL!$A$3:$B$14,2,FALSE)</f>
        <v>mars</v>
      </c>
      <c r="L4" s="12" t="str">
        <f ca="1">VLOOKUP(C2-2,CALCUL!$A$3:$B$14,2,FALSE)</f>
        <v>avr</v>
      </c>
    </row>
    <row r="5" spans="1:12" x14ac:dyDescent="0.3">
      <c r="A5" s="12" t="str">
        <f>PARAMETRAGE!B4</f>
        <v>PenTesteur</v>
      </c>
      <c r="B5" s="12">
        <v>10000</v>
      </c>
      <c r="C5" s="12">
        <v>10000</v>
      </c>
      <c r="D5" s="12"/>
      <c r="E5" s="12"/>
      <c r="F5" s="12"/>
      <c r="G5" s="12"/>
      <c r="H5" s="12"/>
      <c r="I5" s="12"/>
      <c r="J5" s="12"/>
      <c r="K5" s="12"/>
      <c r="L5" s="12"/>
    </row>
    <row r="6" spans="1:12" x14ac:dyDescent="0.3">
      <c r="A6" s="12" t="str">
        <f>+PARAMETRAGE!B5</f>
        <v>Sales</v>
      </c>
      <c r="B6" s="12"/>
      <c r="C6" s="12">
        <v>5000</v>
      </c>
      <c r="D6" s="12">
        <v>5000</v>
      </c>
      <c r="E6" s="12">
        <v>5000</v>
      </c>
      <c r="F6" s="12">
        <v>5000</v>
      </c>
      <c r="G6" s="12">
        <v>5000</v>
      </c>
      <c r="H6" s="12">
        <v>5000</v>
      </c>
      <c r="I6" s="12">
        <v>5000</v>
      </c>
      <c r="J6" s="12">
        <v>5000</v>
      </c>
      <c r="K6" s="12">
        <v>5000</v>
      </c>
      <c r="L6" s="12">
        <v>5000</v>
      </c>
    </row>
    <row r="7" spans="1:12" x14ac:dyDescent="0.3">
      <c r="A7" s="12" t="str">
        <f>+PARAMETRAGE!B6</f>
        <v>CTO</v>
      </c>
      <c r="B7" s="12"/>
      <c r="C7" s="12"/>
      <c r="D7" s="12">
        <v>4166.67</v>
      </c>
      <c r="E7" s="12">
        <v>4166.67</v>
      </c>
      <c r="F7" s="12">
        <v>4166.67</v>
      </c>
      <c r="G7" s="12">
        <v>4166.67</v>
      </c>
      <c r="H7" s="12">
        <v>4166.67</v>
      </c>
      <c r="I7" s="12"/>
      <c r="J7" s="12"/>
      <c r="K7" s="12"/>
      <c r="L7" s="12"/>
    </row>
    <row r="8" spans="1:12" x14ac:dyDescent="0.3">
      <c r="A8" s="12" t="str">
        <f>+PARAMETRAGE!B7</f>
        <v>Marketing</v>
      </c>
      <c r="B8" s="12"/>
      <c r="C8" s="12"/>
      <c r="D8" s="12"/>
      <c r="E8" s="12">
        <v>3750</v>
      </c>
      <c r="F8" s="12">
        <v>3750</v>
      </c>
      <c r="G8" s="12"/>
      <c r="H8" s="12"/>
      <c r="I8" s="12"/>
      <c r="J8" s="12"/>
      <c r="K8" s="12"/>
      <c r="L8" s="12"/>
    </row>
    <row r="9" spans="1:12" x14ac:dyDescent="0.3">
      <c r="A9" s="12">
        <f>+PARAMETRAGE!B8</f>
        <v>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x14ac:dyDescent="0.3">
      <c r="A10" s="12" t="str">
        <f>+PARAMETRAGE!B9</f>
        <v>Apprentis</v>
      </c>
      <c r="B10" s="12"/>
      <c r="C10" s="12"/>
      <c r="D10" s="12"/>
      <c r="E10" s="12">
        <v>5200</v>
      </c>
      <c r="F10" s="12">
        <v>5200</v>
      </c>
      <c r="G10" s="12">
        <v>5200</v>
      </c>
      <c r="H10" s="12">
        <v>5200</v>
      </c>
      <c r="I10" s="12">
        <v>5200</v>
      </c>
      <c r="J10" s="12">
        <v>5200</v>
      </c>
      <c r="K10" s="12">
        <v>5200</v>
      </c>
      <c r="L10" s="12">
        <v>5200</v>
      </c>
    </row>
    <row r="11" spans="1:12" x14ac:dyDescent="0.3">
      <c r="A11" s="12">
        <f>+PARAMETRAGE!B10</f>
        <v>0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x14ac:dyDescent="0.3">
      <c r="A12" s="12">
        <f>+PARAMETRAGE!B11</f>
        <v>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x14ac:dyDescent="0.3">
      <c r="A13" s="12">
        <f>+PARAMETRAGE!B12</f>
        <v>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x14ac:dyDescent="0.3">
      <c r="A14" s="12" t="str">
        <f>+PARAMETRAGE!B13</f>
        <v>Prest sous traitant</v>
      </c>
      <c r="B14" s="12"/>
      <c r="C14" s="12"/>
      <c r="D14" s="12"/>
      <c r="E14" s="12">
        <v>9000</v>
      </c>
      <c r="F14" s="12">
        <v>9000</v>
      </c>
      <c r="G14" s="12">
        <v>9000</v>
      </c>
      <c r="H14" s="12">
        <v>9000</v>
      </c>
      <c r="I14" s="12">
        <v>9000</v>
      </c>
      <c r="J14" s="12">
        <v>9000</v>
      </c>
      <c r="K14" s="12">
        <v>9000</v>
      </c>
      <c r="L14" s="12">
        <v>9000</v>
      </c>
    </row>
    <row r="16" spans="1:12" x14ac:dyDescent="0.3">
      <c r="C16">
        <v>7</v>
      </c>
    </row>
    <row r="19" spans="1:12" x14ac:dyDescent="0.3">
      <c r="B19" s="12" t="s">
        <v>8</v>
      </c>
      <c r="C19" s="12" t="s">
        <v>10</v>
      </c>
      <c r="D19" s="12" t="s">
        <v>11</v>
      </c>
      <c r="E19" s="12" t="s">
        <v>19</v>
      </c>
      <c r="F19" s="12" t="s">
        <v>20</v>
      </c>
      <c r="G19" s="12" t="s">
        <v>21</v>
      </c>
      <c r="H19" s="12" t="s">
        <v>14</v>
      </c>
      <c r="I19" s="12" t="s">
        <v>30</v>
      </c>
      <c r="J19" s="12" t="s">
        <v>16</v>
      </c>
      <c r="K19" s="12" t="s">
        <v>17</v>
      </c>
      <c r="L19" s="12" t="s">
        <v>18</v>
      </c>
    </row>
    <row r="20" spans="1:12" x14ac:dyDescent="0.3">
      <c r="A20" s="12" t="s">
        <v>24</v>
      </c>
      <c r="B20" s="12">
        <v>10000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x14ac:dyDescent="0.3">
      <c r="A21" s="12" t="s">
        <v>25</v>
      </c>
      <c r="B21" s="12">
        <v>5000</v>
      </c>
      <c r="C21" s="12">
        <v>5000</v>
      </c>
      <c r="D21" s="12">
        <v>5000</v>
      </c>
      <c r="E21" s="12">
        <v>5000</v>
      </c>
      <c r="F21" s="12">
        <v>5000</v>
      </c>
      <c r="G21" s="12">
        <v>5000</v>
      </c>
      <c r="H21" s="12">
        <v>5000</v>
      </c>
      <c r="I21" s="12">
        <v>5000</v>
      </c>
      <c r="J21" s="12">
        <v>5000</v>
      </c>
      <c r="K21" s="12">
        <v>5000</v>
      </c>
      <c r="L21" s="12">
        <v>5000</v>
      </c>
    </row>
    <row r="22" spans="1:12" x14ac:dyDescent="0.3">
      <c r="A22" s="12" t="s">
        <v>26</v>
      </c>
      <c r="B22" s="12"/>
      <c r="C22" s="12">
        <v>4166.67</v>
      </c>
      <c r="D22" s="12">
        <v>4166.67</v>
      </c>
      <c r="E22" s="12">
        <v>4166.67</v>
      </c>
      <c r="F22" s="12">
        <v>4166.67</v>
      </c>
      <c r="G22" s="12">
        <v>4166.67</v>
      </c>
      <c r="H22" s="12"/>
      <c r="I22" s="12"/>
      <c r="J22" s="12"/>
      <c r="K22" s="12"/>
      <c r="L22" s="12"/>
    </row>
    <row r="23" spans="1:12" x14ac:dyDescent="0.3">
      <c r="A23" s="12" t="s">
        <v>27</v>
      </c>
      <c r="B23" s="12"/>
      <c r="C23" s="12"/>
      <c r="D23" s="12">
        <v>3750</v>
      </c>
      <c r="E23" s="12">
        <v>3750</v>
      </c>
      <c r="F23" s="12"/>
      <c r="G23" s="12"/>
      <c r="H23" s="12"/>
      <c r="I23" s="12"/>
      <c r="J23" s="12"/>
      <c r="K23" s="12"/>
      <c r="L23" s="12"/>
    </row>
    <row r="24" spans="1:12" x14ac:dyDescent="0.3">
      <c r="A24" s="12">
        <v>0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x14ac:dyDescent="0.3">
      <c r="A25" s="12" t="s">
        <v>12</v>
      </c>
      <c r="B25" s="12"/>
      <c r="C25" s="12"/>
      <c r="D25" s="12">
        <v>5200</v>
      </c>
      <c r="E25" s="12">
        <v>5200</v>
      </c>
      <c r="F25" s="12">
        <v>5200</v>
      </c>
      <c r="G25" s="12">
        <v>5200</v>
      </c>
      <c r="H25" s="12">
        <v>5200</v>
      </c>
      <c r="I25" s="12">
        <v>5200</v>
      </c>
      <c r="J25" s="12">
        <v>5200</v>
      </c>
      <c r="K25" s="12">
        <v>5200</v>
      </c>
      <c r="L25" s="12">
        <v>5200</v>
      </c>
    </row>
    <row r="26" spans="1:12" x14ac:dyDescent="0.3">
      <c r="A26" s="12">
        <v>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x14ac:dyDescent="0.3">
      <c r="A27" s="12">
        <v>0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x14ac:dyDescent="0.3">
      <c r="A28" s="12">
        <v>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 x14ac:dyDescent="0.3">
      <c r="A29" s="12" t="s">
        <v>28</v>
      </c>
      <c r="B29" s="12"/>
      <c r="C29" s="12"/>
      <c r="D29" s="12">
        <v>9000</v>
      </c>
      <c r="E29" s="12">
        <v>9000</v>
      </c>
      <c r="F29" s="12">
        <v>9000</v>
      </c>
      <c r="G29" s="12">
        <v>9000</v>
      </c>
      <c r="H29" s="12">
        <v>9000</v>
      </c>
      <c r="I29" s="12">
        <v>9000</v>
      </c>
      <c r="J29" s="12">
        <v>9000</v>
      </c>
      <c r="K29" s="12">
        <v>9000</v>
      </c>
      <c r="L29" s="12">
        <v>9000</v>
      </c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PARAMETRAGE</vt:lpstr>
      <vt:lpstr>CALCUL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Jeffrey Jami</cp:lastModifiedBy>
  <dcterms:created xsi:type="dcterms:W3CDTF">2024-06-11T16:37:44Z</dcterms:created>
  <dcterms:modified xsi:type="dcterms:W3CDTF">2024-06-11T16:58:27Z</dcterms:modified>
</cp:coreProperties>
</file>