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8800" windowHeight="12435" activeTab="1"/>
  </bookViews>
  <sheets>
    <sheet name="Souhait" sheetId="1" r:id="rId1"/>
    <sheet name="Tableau correspondance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I8" i="2" l="1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</calcChain>
</file>

<file path=xl/sharedStrings.xml><?xml version="1.0" encoding="utf-8"?>
<sst xmlns="http://schemas.openxmlformats.org/spreadsheetml/2006/main" count="137" uniqueCount="129">
  <si>
    <t>CER EMA 45X45 BRIQUETTE BRUN CHO 3 /M2</t>
  </si>
  <si>
    <t>CPM 30X60 FACTORY GRIS /M2</t>
  </si>
  <si>
    <t>1PX CX 33.6X33.6 ENGLAND BEIGE CL4/M2</t>
  </si>
  <si>
    <t>CER EMA 45X45 AERO ANTHRACITE CL4/ M2</t>
  </si>
  <si>
    <t>CER EMA 45X45 AERO GRIS CL4 / M2</t>
  </si>
  <si>
    <t>CX 20X30 TOKYO CREME /M2</t>
  </si>
  <si>
    <t>Référence Produit</t>
  </si>
  <si>
    <t>Surface unitaire</t>
  </si>
  <si>
    <t xml:space="preserve">Désignation </t>
  </si>
  <si>
    <t xml:space="preserve">Souhait : </t>
  </si>
  <si>
    <t>Obtenir une formule permettant de calculer le nombre de paquet nécessaire lors de la distribution d'une quantitée donnée</t>
  </si>
  <si>
    <t xml:space="preserve">Exemple : </t>
  </si>
  <si>
    <t xml:space="preserve">( Soit 32 paquets de 1,08 M2 ) </t>
  </si>
  <si>
    <t>Distribution de la référence 86745392 pour 34,56 M2</t>
  </si>
  <si>
    <t>Comment obtenir le nombre de paquets ?</t>
  </si>
  <si>
    <t xml:space="preserve">Est-il possible de le faire pour 350 Références sur la même fiche Excel ? </t>
  </si>
  <si>
    <t>Référence produit</t>
  </si>
  <si>
    <t>Désignation</t>
  </si>
  <si>
    <t>Conditionnement unitaire</t>
  </si>
  <si>
    <t>1 paquet</t>
  </si>
  <si>
    <t>2 paquets</t>
  </si>
  <si>
    <t>3 paquets</t>
  </si>
  <si>
    <t>4 paquets</t>
  </si>
  <si>
    <t>5 paquets</t>
  </si>
  <si>
    <t>6 paquets</t>
  </si>
  <si>
    <t>7 paquets</t>
  </si>
  <si>
    <t>8 paquets</t>
  </si>
  <si>
    <t>9 paquets</t>
  </si>
  <si>
    <t>10 paquets</t>
  </si>
  <si>
    <t>11 paquets</t>
  </si>
  <si>
    <t>12 paquets</t>
  </si>
  <si>
    <t>13 paquets</t>
  </si>
  <si>
    <t>14 paquets</t>
  </si>
  <si>
    <t>15 paquets</t>
  </si>
  <si>
    <t>16 paquets</t>
  </si>
  <si>
    <t>17 paquets</t>
  </si>
  <si>
    <t>18 paquets</t>
  </si>
  <si>
    <t>19 paquets</t>
  </si>
  <si>
    <t>20 paquets</t>
  </si>
  <si>
    <t>21 paquets</t>
  </si>
  <si>
    <t>22 paquets</t>
  </si>
  <si>
    <t>23 paquets</t>
  </si>
  <si>
    <t>24 paquets</t>
  </si>
  <si>
    <t>25 paquets</t>
  </si>
  <si>
    <t>26 paquets</t>
  </si>
  <si>
    <t>27 paquets</t>
  </si>
  <si>
    <t>28 paquets</t>
  </si>
  <si>
    <t>29 paquets</t>
  </si>
  <si>
    <t>30 paquets</t>
  </si>
  <si>
    <t>31 paquets</t>
  </si>
  <si>
    <t>32 paquets</t>
  </si>
  <si>
    <t>33 paquets</t>
  </si>
  <si>
    <t>34 paquets</t>
  </si>
  <si>
    <t>35 paquets</t>
  </si>
  <si>
    <t>36 paquets</t>
  </si>
  <si>
    <t>37 paquets</t>
  </si>
  <si>
    <t>38 paquets</t>
  </si>
  <si>
    <t>39 paquets</t>
  </si>
  <si>
    <t>40 paquets</t>
  </si>
  <si>
    <t>41 paquets</t>
  </si>
  <si>
    <t>42 paquets</t>
  </si>
  <si>
    <t>43 paquets</t>
  </si>
  <si>
    <t>44 paquets</t>
  </si>
  <si>
    <t>45 paquets</t>
  </si>
  <si>
    <t>46 paquets</t>
  </si>
  <si>
    <t>47 paquets</t>
  </si>
  <si>
    <t>48 paquets</t>
  </si>
  <si>
    <t>49 paquets</t>
  </si>
  <si>
    <t>50 paquets</t>
  </si>
  <si>
    <t>51 paquets</t>
  </si>
  <si>
    <t>52 paquets</t>
  </si>
  <si>
    <t>53 paquets</t>
  </si>
  <si>
    <t>54 paquets</t>
  </si>
  <si>
    <t>55 paquets</t>
  </si>
  <si>
    <t>56 paquets</t>
  </si>
  <si>
    <t>57 paquets</t>
  </si>
  <si>
    <t>58 paquets</t>
  </si>
  <si>
    <t>59 paquets</t>
  </si>
  <si>
    <t>60 paquets</t>
  </si>
  <si>
    <t>61 paquets</t>
  </si>
  <si>
    <t>62 paquets</t>
  </si>
  <si>
    <t>63 paquets</t>
  </si>
  <si>
    <t>64 paquets</t>
  </si>
  <si>
    <t>65 paquets</t>
  </si>
  <si>
    <t>66 paquets</t>
  </si>
  <si>
    <t>67 paquets</t>
  </si>
  <si>
    <t>68 paquets</t>
  </si>
  <si>
    <t>69 paquets</t>
  </si>
  <si>
    <t>70 paquets</t>
  </si>
  <si>
    <t>71 paquets</t>
  </si>
  <si>
    <t>72 paquets</t>
  </si>
  <si>
    <t>73 paquets</t>
  </si>
  <si>
    <t>74 paquets</t>
  </si>
  <si>
    <t>75 paquets</t>
  </si>
  <si>
    <t>76 paquets</t>
  </si>
  <si>
    <t>77 paquets</t>
  </si>
  <si>
    <t>78 paquets</t>
  </si>
  <si>
    <t>79 paquets</t>
  </si>
  <si>
    <t>80 paquets</t>
  </si>
  <si>
    <t>81 paquets</t>
  </si>
  <si>
    <t>82 paquets</t>
  </si>
  <si>
    <t>83 paquets</t>
  </si>
  <si>
    <t>84 paquets</t>
  </si>
  <si>
    <t>85 paquets</t>
  </si>
  <si>
    <t>86 paquets</t>
  </si>
  <si>
    <t>87 paquets</t>
  </si>
  <si>
    <t>88 paquets</t>
  </si>
  <si>
    <t>89 paquets</t>
  </si>
  <si>
    <t>90 paquets</t>
  </si>
  <si>
    <t>91 paquets</t>
  </si>
  <si>
    <t>92 paquets</t>
  </si>
  <si>
    <t>93 paquets</t>
  </si>
  <si>
    <t>94 paquets</t>
  </si>
  <si>
    <t>95 paquets</t>
  </si>
  <si>
    <t>96 paquets</t>
  </si>
  <si>
    <t>97 paquets</t>
  </si>
  <si>
    <t>98 paquets</t>
  </si>
  <si>
    <t>99 paquets</t>
  </si>
  <si>
    <t>100 paquets</t>
  </si>
  <si>
    <t>101 paquets</t>
  </si>
  <si>
    <t>102 paquets</t>
  </si>
  <si>
    <t>103 paquets</t>
  </si>
  <si>
    <t>104 paquets</t>
  </si>
  <si>
    <t>105 paquets</t>
  </si>
  <si>
    <t>106 paquets</t>
  </si>
  <si>
    <t>107 paquets</t>
  </si>
  <si>
    <t>108 paquets</t>
  </si>
  <si>
    <t>109 paquets</t>
  </si>
  <si>
    <t>110 paquets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</si>
</sst>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2" borderId="2" xfId="0" applyNumberFormat="1" applyFont="1" applyFill="1" applyBorder="1" applyAlignment="1">
      <alignment horizontal="center"/>
    </xf>
    <xf numFmtId="0" fontId="0" fillId="2" borderId="3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gecarrekl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38"/>
  <sheetViews>
    <sheetView workbookViewId="0">
      <selection activeCell="D5" sqref="D5"/>
    </sheetView>
  </sheetViews>
  <sheetFormatPr baseColWidth="10" defaultRowHeight="15" x14ac:dyDescent="0.25"/>
  <cols>
    <col min="3" max="3" width="17.28515625" bestFit="1" customWidth="1"/>
    <col min="4" max="4" width="15" bestFit="1" customWidth="1"/>
    <col min="5" max="5" width="40.140625" bestFit="1" customWidth="1"/>
  </cols>
  <sheetData>
    <row r="3" spans="3:5" x14ac:dyDescent="0.25">
      <c r="C3" t="s">
        <v>6</v>
      </c>
      <c r="D3" t="s">
        <v>7</v>
      </c>
      <c r="E3" t="s">
        <v>8</v>
      </c>
    </row>
    <row r="5" spans="3:5" x14ac:dyDescent="0.25">
      <c r="C5" s="3">
        <v>87179175</v>
      </c>
      <c r="D5" s="3">
        <v>1.65</v>
      </c>
      <c r="E5" s="3" t="s">
        <v>0</v>
      </c>
    </row>
    <row r="6" spans="3:5" x14ac:dyDescent="0.25">
      <c r="C6" s="3">
        <v>86745392</v>
      </c>
      <c r="D6" s="3">
        <v>0.9</v>
      </c>
      <c r="E6" s="3" t="s">
        <v>1</v>
      </c>
    </row>
    <row r="7" spans="3:5" x14ac:dyDescent="0.25">
      <c r="C7" s="3">
        <v>85875565</v>
      </c>
      <c r="D7" s="3">
        <v>1.63</v>
      </c>
      <c r="E7" s="3" t="s">
        <v>2</v>
      </c>
    </row>
    <row r="8" spans="3:5" x14ac:dyDescent="0.25">
      <c r="C8" s="3">
        <v>87655350</v>
      </c>
      <c r="D8" s="3">
        <v>1.49</v>
      </c>
      <c r="E8" s="3" t="s">
        <v>3</v>
      </c>
    </row>
    <row r="9" spans="3:5" x14ac:dyDescent="0.25">
      <c r="C9" s="3">
        <v>86745392</v>
      </c>
      <c r="D9" s="3">
        <v>1.08</v>
      </c>
      <c r="E9" s="3" t="s">
        <v>1</v>
      </c>
    </row>
    <row r="10" spans="3:5" x14ac:dyDescent="0.25">
      <c r="C10" s="3">
        <v>87655385</v>
      </c>
      <c r="D10" s="3">
        <v>1.49</v>
      </c>
      <c r="E10" s="3" t="s">
        <v>4</v>
      </c>
    </row>
    <row r="11" spans="3:5" x14ac:dyDescent="0.25">
      <c r="C11" s="3">
        <v>86236226</v>
      </c>
      <c r="D11" s="3">
        <v>1</v>
      </c>
      <c r="E11" s="3" t="s">
        <v>5</v>
      </c>
    </row>
    <row r="12" spans="3:5" x14ac:dyDescent="0.25">
      <c r="C12" s="3"/>
      <c r="D12" s="3"/>
      <c r="E12" s="3"/>
    </row>
    <row r="13" spans="3:5" x14ac:dyDescent="0.25">
      <c r="C13" s="3"/>
      <c r="D13" s="3"/>
      <c r="E13" s="3"/>
    </row>
    <row r="14" spans="3:5" x14ac:dyDescent="0.25">
      <c r="C14" s="3"/>
      <c r="D14" s="3"/>
      <c r="E14" s="3"/>
    </row>
    <row r="15" spans="3:5" x14ac:dyDescent="0.25">
      <c r="C15" s="3"/>
      <c r="D15" s="3"/>
      <c r="E15" s="3"/>
    </row>
    <row r="16" spans="3:5" x14ac:dyDescent="0.25">
      <c r="C16" s="3"/>
      <c r="D16" s="3"/>
      <c r="E16" s="3"/>
    </row>
    <row r="17" spans="3:7" x14ac:dyDescent="0.25">
      <c r="C17" s="3"/>
      <c r="D17" s="3"/>
      <c r="E17" s="3"/>
    </row>
    <row r="18" spans="3:7" x14ac:dyDescent="0.25">
      <c r="C18" s="3"/>
      <c r="D18" s="3"/>
      <c r="E18" s="3" t="s">
        <v>9</v>
      </c>
      <c r="F18" t="s">
        <v>10</v>
      </c>
    </row>
    <row r="19" spans="3:7" x14ac:dyDescent="0.25">
      <c r="C19" s="3"/>
      <c r="D19" s="3"/>
      <c r="E19" s="3"/>
    </row>
    <row r="20" spans="3:7" x14ac:dyDescent="0.25">
      <c r="C20" s="3"/>
      <c r="D20" s="3"/>
      <c r="E20" s="3"/>
    </row>
    <row r="21" spans="3:7" x14ac:dyDescent="0.25">
      <c r="C21" s="3"/>
      <c r="D21" s="3"/>
      <c r="E21" s="3"/>
      <c r="F21" t="s">
        <v>11</v>
      </c>
      <c r="G21" t="s">
        <v>13</v>
      </c>
    </row>
    <row r="22" spans="3:7" x14ac:dyDescent="0.25">
      <c r="C22" s="3"/>
      <c r="D22" s="3"/>
      <c r="E22" s="3"/>
      <c r="G22" t="s">
        <v>12</v>
      </c>
    </row>
    <row r="23" spans="3:7" x14ac:dyDescent="0.25">
      <c r="C23" s="3"/>
      <c r="D23" s="3"/>
      <c r="E23" s="3"/>
    </row>
    <row r="24" spans="3:7" x14ac:dyDescent="0.25">
      <c r="C24" s="3"/>
      <c r="D24" s="3"/>
      <c r="E24" s="3"/>
      <c r="G24" t="s">
        <v>14</v>
      </c>
    </row>
    <row r="25" spans="3:7" x14ac:dyDescent="0.25">
      <c r="C25" s="3"/>
      <c r="D25" s="3"/>
      <c r="E25" s="3"/>
    </row>
    <row r="26" spans="3:7" x14ac:dyDescent="0.25">
      <c r="C26" s="3"/>
      <c r="D26" s="3"/>
      <c r="E26" s="3"/>
      <c r="G26" t="s">
        <v>15</v>
      </c>
    </row>
    <row r="27" spans="3:7" x14ac:dyDescent="0.25">
      <c r="C27" s="3"/>
      <c r="D27" s="3"/>
      <c r="E27" s="3"/>
    </row>
    <row r="28" spans="3:7" x14ac:dyDescent="0.25">
      <c r="C28" s="3"/>
      <c r="D28" s="3"/>
      <c r="E28" s="3"/>
    </row>
    <row r="29" spans="3:7" x14ac:dyDescent="0.25">
      <c r="C29" s="3"/>
      <c r="D29" s="3"/>
      <c r="E29" s="3"/>
    </row>
    <row r="30" spans="3:7" x14ac:dyDescent="0.25">
      <c r="C30" s="3"/>
      <c r="D30" s="3"/>
      <c r="E30" s="3"/>
    </row>
    <row r="31" spans="3:7" x14ac:dyDescent="0.25">
      <c r="C31" s="3"/>
      <c r="D31" s="3"/>
      <c r="E31" s="3"/>
    </row>
    <row r="32" spans="3:7" x14ac:dyDescent="0.25">
      <c r="C32" s="3"/>
      <c r="D32" s="3"/>
      <c r="E32" s="3"/>
    </row>
    <row r="33" spans="3:5" x14ac:dyDescent="0.25">
      <c r="C33" s="3"/>
      <c r="D33" s="3"/>
      <c r="E33" s="3"/>
    </row>
    <row r="34" spans="3:5" x14ac:dyDescent="0.25">
      <c r="C34" s="3"/>
      <c r="D34" s="3"/>
      <c r="E34" s="3"/>
    </row>
    <row r="35" spans="3:5" x14ac:dyDescent="0.25">
      <c r="C35" s="3"/>
      <c r="D35" s="3"/>
      <c r="E35" s="3"/>
    </row>
    <row r="36" spans="3:5" x14ac:dyDescent="0.25">
      <c r="C36" s="3"/>
      <c r="D36" s="3"/>
      <c r="E36" s="3"/>
    </row>
    <row r="37" spans="3:5" x14ac:dyDescent="0.25">
      <c r="C37" s="3"/>
      <c r="D37" s="3"/>
      <c r="E37" s="3"/>
    </row>
    <row r="38" spans="3:5" x14ac:dyDescent="0.25">
      <c r="C38" s="3"/>
      <c r="D38" s="3"/>
      <c r="E3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8"/>
  <sheetViews>
    <sheetView tabSelected="1" workbookViewId="0">
      <selection activeCell="A8" sqref="A8:XFD8"/>
    </sheetView>
  </sheetViews>
  <sheetFormatPr baseColWidth="10" defaultRowHeight="15" x14ac:dyDescent="0.25"/>
  <cols>
    <col min="3" max="3" width="40.140625" bestFit="1" customWidth="1"/>
  </cols>
  <sheetData>
    <row r="1" spans="1:113" x14ac:dyDescent="0.25">
      <c r="A1" s="4" t="s">
        <v>16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21</v>
      </c>
      <c r="G1" s="5" t="s">
        <v>22</v>
      </c>
      <c r="H1" s="5" t="s">
        <v>23</v>
      </c>
      <c r="I1" s="5" t="s">
        <v>24</v>
      </c>
      <c r="J1" s="5" t="s">
        <v>25</v>
      </c>
      <c r="K1" s="5" t="s">
        <v>26</v>
      </c>
      <c r="L1" s="5" t="s">
        <v>27</v>
      </c>
      <c r="M1" s="5" t="s">
        <v>28</v>
      </c>
      <c r="N1" s="5" t="s">
        <v>29</v>
      </c>
      <c r="O1" s="5" t="s">
        <v>30</v>
      </c>
      <c r="P1" s="5" t="s">
        <v>31</v>
      </c>
      <c r="Q1" s="5" t="s">
        <v>32</v>
      </c>
      <c r="R1" s="5" t="s">
        <v>33</v>
      </c>
      <c r="S1" s="5" t="s">
        <v>34</v>
      </c>
      <c r="T1" s="5" t="s">
        <v>35</v>
      </c>
      <c r="U1" s="5" t="s">
        <v>36</v>
      </c>
      <c r="V1" s="5" t="s">
        <v>37</v>
      </c>
      <c r="W1" s="5" t="s">
        <v>38</v>
      </c>
      <c r="X1" s="5" t="s">
        <v>39</v>
      </c>
      <c r="Y1" s="5" t="s">
        <v>40</v>
      </c>
      <c r="Z1" s="5" t="s">
        <v>41</v>
      </c>
      <c r="AA1" s="5" t="s">
        <v>42</v>
      </c>
      <c r="AB1" s="5" t="s">
        <v>43</v>
      </c>
      <c r="AC1" s="5" t="s">
        <v>44</v>
      </c>
      <c r="AD1" s="5" t="s">
        <v>45</v>
      </c>
      <c r="AE1" s="5" t="s">
        <v>46</v>
      </c>
      <c r="AF1" s="5" t="s">
        <v>47</v>
      </c>
      <c r="AG1" s="5" t="s">
        <v>48</v>
      </c>
      <c r="AH1" s="5" t="s">
        <v>49</v>
      </c>
      <c r="AI1" s="5" t="s">
        <v>50</v>
      </c>
      <c r="AJ1" s="5" t="s">
        <v>51</v>
      </c>
      <c r="AK1" s="5" t="s">
        <v>52</v>
      </c>
      <c r="AL1" s="5" t="s">
        <v>53</v>
      </c>
      <c r="AM1" s="5" t="s">
        <v>54</v>
      </c>
      <c r="AN1" s="5" t="s">
        <v>55</v>
      </c>
      <c r="AO1" s="5" t="s">
        <v>56</v>
      </c>
      <c r="AP1" s="5" t="s">
        <v>57</v>
      </c>
      <c r="AQ1" s="5" t="s">
        <v>58</v>
      </c>
      <c r="AR1" s="5" t="s">
        <v>59</v>
      </c>
      <c r="AS1" s="5" t="s">
        <v>60</v>
      </c>
      <c r="AT1" s="5" t="s">
        <v>61</v>
      </c>
      <c r="AU1" s="5" t="s">
        <v>62</v>
      </c>
      <c r="AV1" s="5" t="s">
        <v>63</v>
      </c>
      <c r="AW1" s="5" t="s">
        <v>64</v>
      </c>
      <c r="AX1" s="5" t="s">
        <v>65</v>
      </c>
      <c r="AY1" s="5" t="s">
        <v>66</v>
      </c>
      <c r="AZ1" s="5" t="s">
        <v>67</v>
      </c>
      <c r="BA1" s="5" t="s">
        <v>68</v>
      </c>
      <c r="BB1" s="5" t="s">
        <v>69</v>
      </c>
      <c r="BC1" s="5" t="s">
        <v>70</v>
      </c>
      <c r="BD1" s="5" t="s">
        <v>71</v>
      </c>
      <c r="BE1" s="5" t="s">
        <v>72</v>
      </c>
      <c r="BF1" s="5" t="s">
        <v>73</v>
      </c>
      <c r="BG1" s="5" t="s">
        <v>74</v>
      </c>
      <c r="BH1" s="5" t="s">
        <v>75</v>
      </c>
      <c r="BI1" s="5" t="s">
        <v>76</v>
      </c>
      <c r="BJ1" s="5" t="s">
        <v>77</v>
      </c>
      <c r="BK1" s="5" t="s">
        <v>78</v>
      </c>
      <c r="BL1" s="5" t="s">
        <v>79</v>
      </c>
      <c r="BM1" s="5" t="s">
        <v>80</v>
      </c>
      <c r="BN1" s="5" t="s">
        <v>81</v>
      </c>
      <c r="BO1" s="5" t="s">
        <v>82</v>
      </c>
      <c r="BP1" s="5" t="s">
        <v>83</v>
      </c>
      <c r="BQ1" s="5" t="s">
        <v>84</v>
      </c>
      <c r="BR1" s="5" t="s">
        <v>85</v>
      </c>
      <c r="BS1" s="5" t="s">
        <v>86</v>
      </c>
      <c r="BT1" s="5" t="s">
        <v>87</v>
      </c>
      <c r="BU1" s="5" t="s">
        <v>88</v>
      </c>
      <c r="BV1" s="5" t="s">
        <v>89</v>
      </c>
      <c r="BW1" s="5" t="s">
        <v>90</v>
      </c>
      <c r="BX1" s="5" t="s">
        <v>91</v>
      </c>
      <c r="BY1" s="5" t="s">
        <v>92</v>
      </c>
      <c r="BZ1" s="5" t="s">
        <v>93</v>
      </c>
      <c r="CA1" s="5" t="s">
        <v>94</v>
      </c>
      <c r="CB1" s="5" t="s">
        <v>95</v>
      </c>
      <c r="CC1" s="5" t="s">
        <v>96</v>
      </c>
      <c r="CD1" s="5" t="s">
        <v>97</v>
      </c>
      <c r="CE1" s="5" t="s">
        <v>98</v>
      </c>
      <c r="CF1" s="5" t="s">
        <v>99</v>
      </c>
      <c r="CG1" s="5" t="s">
        <v>100</v>
      </c>
      <c r="CH1" s="5" t="s">
        <v>101</v>
      </c>
      <c r="CI1" s="5" t="s">
        <v>102</v>
      </c>
      <c r="CJ1" s="5" t="s">
        <v>103</v>
      </c>
      <c r="CK1" s="5" t="s">
        <v>104</v>
      </c>
      <c r="CL1" s="5" t="s">
        <v>105</v>
      </c>
      <c r="CM1" s="5" t="s">
        <v>106</v>
      </c>
      <c r="CN1" s="5" t="s">
        <v>107</v>
      </c>
      <c r="CO1" s="5" t="s">
        <v>108</v>
      </c>
      <c r="CP1" s="5" t="s">
        <v>109</v>
      </c>
      <c r="CQ1" s="5" t="s">
        <v>110</v>
      </c>
      <c r="CR1" s="5" t="s">
        <v>111</v>
      </c>
      <c r="CS1" s="5" t="s">
        <v>112</v>
      </c>
      <c r="CT1" s="5" t="s">
        <v>113</v>
      </c>
      <c r="CU1" s="5" t="s">
        <v>114</v>
      </c>
      <c r="CV1" s="5" t="s">
        <v>115</v>
      </c>
      <c r="CW1" s="5" t="s">
        <v>116</v>
      </c>
      <c r="CX1" s="5" t="s">
        <v>117</v>
      </c>
      <c r="CY1" s="5" t="s">
        <v>118</v>
      </c>
      <c r="CZ1" s="5" t="s">
        <v>119</v>
      </c>
      <c r="DA1" s="5" t="s">
        <v>120</v>
      </c>
      <c r="DB1" s="5" t="s">
        <v>121</v>
      </c>
      <c r="DC1" s="5" t="s">
        <v>122</v>
      </c>
      <c r="DD1" s="5" t="s">
        <v>123</v>
      </c>
      <c r="DE1" s="5" t="s">
        <v>124</v>
      </c>
      <c r="DF1" s="5" t="s">
        <v>125</v>
      </c>
      <c r="DG1" s="5" t="s">
        <v>126</v>
      </c>
      <c r="DH1" s="5" t="s">
        <v>127</v>
      </c>
      <c r="DI1" s="6" t="s">
        <v>128</v>
      </c>
    </row>
    <row r="2" spans="1:113" x14ac:dyDescent="0.25">
      <c r="A2" s="1">
        <v>87179175</v>
      </c>
      <c r="B2" s="2">
        <v>1.65</v>
      </c>
      <c r="C2" s="2" t="s">
        <v>0</v>
      </c>
      <c r="D2" s="2">
        <f>[1]!Tableau1[[#This Row],[Désignation]]*1</f>
        <v>1.65</v>
      </c>
      <c r="E2" s="2">
        <f>[1]!Tableau1[[#This Row],[Désignation]]*2</f>
        <v>3.3</v>
      </c>
      <c r="F2" s="2">
        <f>[1]!Tableau1[[#This Row],[Désignation]]*3</f>
        <v>4.9499999999999993</v>
      </c>
      <c r="G2" s="2">
        <f>[1]!Tableau1[[#This Row],[Désignation]]*4</f>
        <v>6.6</v>
      </c>
      <c r="H2" s="2">
        <f>[1]!Tableau1[[#This Row],[Désignation]]*5</f>
        <v>8.25</v>
      </c>
      <c r="I2" s="2">
        <f>[1]!Tableau1[[#This Row],[Désignation]]*6</f>
        <v>9.8999999999999986</v>
      </c>
      <c r="J2" s="2">
        <f>[1]!Tableau1[[#This Row],[Désignation]]*7</f>
        <v>11.549999999999999</v>
      </c>
      <c r="K2" s="2">
        <f>[1]!Tableau1[[#This Row],[Désignation]]*8</f>
        <v>13.2</v>
      </c>
      <c r="L2" s="2">
        <f>[1]!Tableau1[[#This Row],[Désignation]]*9</f>
        <v>14.85</v>
      </c>
      <c r="M2" s="2">
        <f>[1]!Tableau1[[#This Row],[Désignation]]*10</f>
        <v>16.5</v>
      </c>
      <c r="N2" s="2">
        <f>[1]!Tableau1[[#This Row],[Désignation]]*11</f>
        <v>18.149999999999999</v>
      </c>
      <c r="O2" s="2">
        <f>[1]!Tableau1[[#This Row],[Désignation]]*12</f>
        <v>19.799999999999997</v>
      </c>
      <c r="P2" s="2">
        <f>[1]!Tableau1[[#This Row],[Désignation]]*13</f>
        <v>21.45</v>
      </c>
      <c r="Q2" s="2">
        <f>[1]!Tableau1[[#This Row],[Désignation]]*14</f>
        <v>23.099999999999998</v>
      </c>
      <c r="R2" s="2">
        <f>[1]!Tableau1[[#This Row],[Désignation]]*15</f>
        <v>24.75</v>
      </c>
      <c r="S2" s="2">
        <f>[1]!Tableau1[[#This Row],[Désignation]]*16</f>
        <v>26.4</v>
      </c>
      <c r="T2" s="2">
        <f>[1]!Tableau1[[#This Row],[Désignation]]*17</f>
        <v>28.049999999999997</v>
      </c>
      <c r="U2" s="2">
        <f>[1]!Tableau1[[#This Row],[Désignation]]*18</f>
        <v>29.7</v>
      </c>
      <c r="V2" s="2">
        <f>[1]!Tableau1[[#This Row],[Désignation]]*19</f>
        <v>31.349999999999998</v>
      </c>
      <c r="W2" s="2">
        <f>[1]!Tableau1[[#This Row],[Désignation]]*20</f>
        <v>33</v>
      </c>
      <c r="X2" s="2">
        <f>[1]!Tableau1[[#This Row],[Désignation]]*21</f>
        <v>34.65</v>
      </c>
      <c r="Y2" s="2">
        <f>[1]!Tableau1[[#This Row],[Désignation]]*22</f>
        <v>36.299999999999997</v>
      </c>
      <c r="Z2" s="2">
        <f>[1]!Tableau1[[#This Row],[Désignation]]*23</f>
        <v>37.949999999999996</v>
      </c>
      <c r="AA2" s="2">
        <f>[1]!Tableau1[[#This Row],[Désignation]]*24</f>
        <v>39.599999999999994</v>
      </c>
      <c r="AB2" s="2">
        <f>[1]!Tableau1[[#This Row],[Désignation]]*25</f>
        <v>41.25</v>
      </c>
      <c r="AC2" s="2">
        <f>[1]!Tableau1[[#This Row],[Désignation]]*26</f>
        <v>42.9</v>
      </c>
      <c r="AD2" s="2">
        <f>[1]!Tableau1[[#This Row],[Désignation]]*27</f>
        <v>44.55</v>
      </c>
      <c r="AE2" s="2">
        <f>[1]!Tableau1[[#This Row],[Désignation]]*28</f>
        <v>46.199999999999996</v>
      </c>
      <c r="AF2" s="2">
        <f>[1]!Tableau1[[#This Row],[Désignation]]*29</f>
        <v>47.849999999999994</v>
      </c>
      <c r="AG2" s="2">
        <f>[1]!Tableau1[[#This Row],[Désignation]]*30</f>
        <v>49.5</v>
      </c>
      <c r="AH2" s="2">
        <f>[1]!Tableau1[[#This Row],[Désignation]]*31</f>
        <v>51.15</v>
      </c>
      <c r="AI2" s="2">
        <f>[1]!Tableau1[[#This Row],[Désignation]]*32</f>
        <v>52.8</v>
      </c>
      <c r="AJ2" s="2">
        <f>[1]!Tableau1[[#This Row],[Désignation]]*33</f>
        <v>54.449999999999996</v>
      </c>
      <c r="AK2" s="2">
        <f>[1]!Tableau1[[#This Row],[Désignation]]*34</f>
        <v>56.099999999999994</v>
      </c>
      <c r="AL2" s="2">
        <f>[1]!Tableau1[[#This Row],[Désignation]]*35</f>
        <v>57.75</v>
      </c>
      <c r="AM2" s="2">
        <f>[1]!Tableau1[[#This Row],[Désignation]]*36</f>
        <v>59.4</v>
      </c>
      <c r="AN2" s="2">
        <f>[1]!Tableau1[[#This Row],[Désignation]]*37</f>
        <v>61.05</v>
      </c>
      <c r="AO2" s="2">
        <f>[1]!Tableau1[[#This Row],[Désignation]]*38</f>
        <v>62.699999999999996</v>
      </c>
      <c r="AP2" s="2">
        <f>[1]!Tableau1[[#This Row],[Désignation]]*39</f>
        <v>64.349999999999994</v>
      </c>
      <c r="AQ2" s="2">
        <f>[1]!Tableau1[[#This Row],[Désignation]]*40</f>
        <v>66</v>
      </c>
      <c r="AR2" s="2">
        <f>[1]!Tableau1[[#This Row],[Désignation]]*41</f>
        <v>67.649999999999991</v>
      </c>
      <c r="AS2" s="2">
        <f>[1]!Tableau1[[#This Row],[Désignation]]*42</f>
        <v>69.3</v>
      </c>
      <c r="AT2" s="2">
        <f>[1]!Tableau1[[#This Row],[Désignation]]*43</f>
        <v>70.95</v>
      </c>
      <c r="AU2" s="2">
        <f>[1]!Tableau1[[#This Row],[Désignation]]*44</f>
        <v>72.599999999999994</v>
      </c>
      <c r="AV2" s="2">
        <f>[1]!Tableau1[[#This Row],[Désignation]]*45</f>
        <v>74.25</v>
      </c>
      <c r="AW2" s="2">
        <f>[1]!Tableau1[[#This Row],[Désignation]]*46</f>
        <v>75.899999999999991</v>
      </c>
      <c r="AX2" s="2">
        <f>[1]!Tableau1[[#This Row],[Désignation]]*47</f>
        <v>77.55</v>
      </c>
      <c r="AY2" s="2">
        <f>[1]!Tableau1[[#This Row],[Désignation]]*48</f>
        <v>79.199999999999989</v>
      </c>
      <c r="AZ2" s="2">
        <f>[1]!Tableau1[[#This Row],[Désignation]]*49</f>
        <v>80.849999999999994</v>
      </c>
      <c r="BA2" s="2">
        <f>[1]!Tableau1[[#This Row],[Désignation]]*50</f>
        <v>82.5</v>
      </c>
      <c r="BB2" s="2">
        <f>[1]!Tableau1[[#This Row],[Désignation]]*51</f>
        <v>84.149999999999991</v>
      </c>
      <c r="BC2" s="2">
        <f>[1]!Tableau1[[#This Row],[Désignation]]*52</f>
        <v>85.8</v>
      </c>
      <c r="BD2" s="2">
        <f>[1]!Tableau1[[#This Row],[Désignation]]*53</f>
        <v>87.449999999999989</v>
      </c>
      <c r="BE2" s="2">
        <f>[1]!Tableau1[[#This Row],[Désignation]]*54</f>
        <v>89.1</v>
      </c>
      <c r="BF2" s="2">
        <f>[1]!Tableau1[[#This Row],[Désignation]]*55</f>
        <v>90.75</v>
      </c>
      <c r="BG2" s="2">
        <f>[1]!Tableau1[[#This Row],[Désignation]]*56</f>
        <v>92.399999999999991</v>
      </c>
      <c r="BH2" s="2">
        <f>[1]!Tableau1[[#This Row],[Désignation]]*57</f>
        <v>94.05</v>
      </c>
      <c r="BI2" s="2">
        <f>[1]!Tableau1[[#This Row],[Désignation]]*58</f>
        <v>95.699999999999989</v>
      </c>
      <c r="BJ2" s="2">
        <f>[1]!Tableau1[[#This Row],[Désignation]]*59</f>
        <v>97.35</v>
      </c>
      <c r="BK2" s="2">
        <f>[1]!Tableau1[[#This Row],[Désignation]]*60</f>
        <v>99</v>
      </c>
      <c r="BL2" s="2">
        <f>[1]!Tableau1[[#This Row],[Désignation]]*61</f>
        <v>100.64999999999999</v>
      </c>
      <c r="BM2" s="2">
        <f>[1]!Tableau1[[#This Row],[Désignation]]*62</f>
        <v>102.3</v>
      </c>
      <c r="BN2" s="2">
        <f>[1]!Tableau1[[#This Row],[Désignation]]*63</f>
        <v>103.94999999999999</v>
      </c>
      <c r="BO2" s="2">
        <f>[1]!Tableau1[[#This Row],[Désignation]]*64</f>
        <v>105.6</v>
      </c>
      <c r="BP2" s="2">
        <f>[1]!Tableau1[[#This Row],[Désignation]]*65</f>
        <v>107.25</v>
      </c>
      <c r="BQ2" s="2">
        <f>[1]!Tableau1[[#This Row],[Désignation]]*66</f>
        <v>108.89999999999999</v>
      </c>
      <c r="BR2" s="2">
        <f>[1]!Tableau1[[#This Row],[Désignation]]*67</f>
        <v>110.55</v>
      </c>
      <c r="BS2" s="2">
        <f>[1]!Tableau1[[#This Row],[Désignation]]*68</f>
        <v>112.19999999999999</v>
      </c>
      <c r="BT2" s="2">
        <f>[1]!Tableau1[[#This Row],[Désignation]]*69</f>
        <v>113.85</v>
      </c>
      <c r="BU2" s="2">
        <f>[1]!Tableau1[[#This Row],[Désignation]]*70</f>
        <v>115.5</v>
      </c>
      <c r="BV2" s="2">
        <f>[1]!Tableau1[[#This Row],[Désignation]]*71</f>
        <v>117.14999999999999</v>
      </c>
      <c r="BW2" s="2">
        <f>[1]!Tableau1[[#This Row],[Désignation]]*72</f>
        <v>118.8</v>
      </c>
      <c r="BX2" s="2">
        <f>[1]!Tableau1[[#This Row],[Désignation]]*73</f>
        <v>120.44999999999999</v>
      </c>
      <c r="BY2" s="2">
        <f>[1]!Tableau1[[#This Row],[Désignation]]*74</f>
        <v>122.1</v>
      </c>
      <c r="BZ2" s="2">
        <f>[1]!Tableau1[[#This Row],[Désignation]]*75</f>
        <v>123.75</v>
      </c>
      <c r="CA2" s="2">
        <f>[1]!Tableau1[[#This Row],[Désignation]]*76</f>
        <v>125.39999999999999</v>
      </c>
      <c r="CB2" s="2">
        <f>[1]!Tableau1[[#This Row],[Désignation]]*77</f>
        <v>127.05</v>
      </c>
      <c r="CC2" s="2">
        <f>[1]!Tableau1[[#This Row],[Désignation]]*78</f>
        <v>128.69999999999999</v>
      </c>
      <c r="CD2" s="2">
        <f>[1]!Tableau1[[#This Row],[Désignation]]*79</f>
        <v>130.35</v>
      </c>
      <c r="CE2" s="2">
        <f>[1]!Tableau1[[#This Row],[Désignation]]*80</f>
        <v>132</v>
      </c>
      <c r="CF2" s="7">
        <f>[1]!Tableau1[[#This Row],[Désignation]]*81</f>
        <v>133.65</v>
      </c>
      <c r="CG2" s="7">
        <f>[1]!Tableau1[[#This Row],[Désignation]]*82</f>
        <v>135.29999999999998</v>
      </c>
      <c r="CH2" s="7">
        <f>[1]!Tableau1[[#This Row],[Désignation]]*83</f>
        <v>136.94999999999999</v>
      </c>
      <c r="CI2" s="7">
        <f>[1]!Tableau1[[#This Row],[Désignation]]*84</f>
        <v>138.6</v>
      </c>
      <c r="CJ2" s="7">
        <f>[1]!Tableau1[[#This Row],[Désignation]]*85</f>
        <v>140.25</v>
      </c>
      <c r="CK2" s="7">
        <f>[1]!Tableau1[[#This Row],[Désignation]]*86</f>
        <v>141.9</v>
      </c>
      <c r="CL2" s="7">
        <f>[1]!Tableau1[[#This Row],[Désignation]]*87</f>
        <v>143.54999999999998</v>
      </c>
      <c r="CM2" s="7">
        <f>[1]!Tableau1[[#This Row],[Désignation]]*88</f>
        <v>145.19999999999999</v>
      </c>
      <c r="CN2" s="7">
        <f>[1]!Tableau1[[#This Row],[Désignation]]*89</f>
        <v>146.85</v>
      </c>
      <c r="CO2" s="7">
        <f>[1]!Tableau1[[#This Row],[Désignation]]*90</f>
        <v>148.5</v>
      </c>
      <c r="CP2" s="7">
        <f>[1]!Tableau1[[#This Row],[Désignation]]*91</f>
        <v>150.15</v>
      </c>
      <c r="CQ2" s="7">
        <f>[1]!Tableau1[[#This Row],[Désignation]]*92</f>
        <v>151.79999999999998</v>
      </c>
      <c r="CR2" s="7">
        <f>[1]!Tableau1[[#This Row],[Désignation]]*93</f>
        <v>153.44999999999999</v>
      </c>
      <c r="CS2" s="7">
        <f>[1]!Tableau1[[#This Row],[Désignation]]*94</f>
        <v>155.1</v>
      </c>
      <c r="CT2" s="7">
        <f>[1]!Tableau1[[#This Row],[Désignation]]*95</f>
        <v>156.75</v>
      </c>
      <c r="CU2" s="7">
        <f>[1]!Tableau1[[#This Row],[Désignation]]*96</f>
        <v>158.39999999999998</v>
      </c>
      <c r="CV2" s="7">
        <f>[1]!Tableau1[[#This Row],[Désignation]]*97</f>
        <v>160.04999999999998</v>
      </c>
      <c r="CW2" s="7">
        <f>[1]!Tableau1[[#This Row],[Désignation]]*98</f>
        <v>161.69999999999999</v>
      </c>
      <c r="CX2" s="7">
        <f>[1]!Tableau1[[#This Row],[Désignation]]*99</f>
        <v>163.35</v>
      </c>
      <c r="CY2" s="7">
        <f>[1]!Tableau1[[#This Row],[Désignation]]*100</f>
        <v>165</v>
      </c>
      <c r="CZ2" s="7">
        <f>[1]!Tableau1[[#This Row],[Désignation]]*101</f>
        <v>166.64999999999998</v>
      </c>
      <c r="DA2" s="7">
        <f>[1]!Tableau1[[#This Row],[Désignation]]*102</f>
        <v>168.29999999999998</v>
      </c>
      <c r="DB2" s="7">
        <f>[1]!Tableau1[[#This Row],[Désignation]]*103</f>
        <v>169.95</v>
      </c>
      <c r="DC2" s="7">
        <f>[1]!Tableau1[[#This Row],[Désignation]]*104</f>
        <v>171.6</v>
      </c>
      <c r="DD2" s="7">
        <f>[1]!Tableau1[[#This Row],[Désignation]]*105</f>
        <v>173.25</v>
      </c>
      <c r="DE2" s="7">
        <f>[1]!Tableau1[[#This Row],[Désignation]]*106</f>
        <v>174.89999999999998</v>
      </c>
      <c r="DF2" s="7">
        <f>[1]!Tableau1[[#This Row],[Désignation]]*107</f>
        <v>176.54999999999998</v>
      </c>
      <c r="DG2" s="7">
        <f>[1]!Tableau1[[#This Row],[Désignation]]*108</f>
        <v>178.2</v>
      </c>
      <c r="DH2" s="7">
        <f>[1]!Tableau1[[#This Row],[Désignation]]*109</f>
        <v>179.85</v>
      </c>
      <c r="DI2" s="8">
        <f>[1]!Tableau1[[#This Row],[Désignation]]*110</f>
        <v>181.5</v>
      </c>
    </row>
    <row r="3" spans="1:113" x14ac:dyDescent="0.25">
      <c r="A3" s="9">
        <v>86745392</v>
      </c>
      <c r="B3" s="10">
        <v>0.9</v>
      </c>
      <c r="C3" s="10" t="s">
        <v>1</v>
      </c>
      <c r="D3" s="10">
        <f>[1]!Tableau1[[#This Row],[Désignation]]*1</f>
        <v>0.9</v>
      </c>
      <c r="E3" s="10">
        <f>[1]!Tableau1[[#This Row],[Désignation]]*2</f>
        <v>1.8</v>
      </c>
      <c r="F3" s="10">
        <f>[1]!Tableau1[[#This Row],[Désignation]]*3</f>
        <v>2.7</v>
      </c>
      <c r="G3" s="10">
        <f>[1]!Tableau1[[#This Row],[Désignation]]*4</f>
        <v>3.6</v>
      </c>
      <c r="H3" s="10">
        <f>[1]!Tableau1[[#This Row],[Désignation]]*5</f>
        <v>4.5</v>
      </c>
      <c r="I3" s="10">
        <f>[1]!Tableau1[[#This Row],[Désignation]]*6</f>
        <v>5.4</v>
      </c>
      <c r="J3" s="10">
        <f>[1]!Tableau1[[#This Row],[Désignation]]*7</f>
        <v>6.3</v>
      </c>
      <c r="K3" s="10">
        <f>[1]!Tableau1[[#This Row],[Désignation]]*8</f>
        <v>7.2</v>
      </c>
      <c r="L3" s="10">
        <f>[1]!Tableau1[[#This Row],[Désignation]]*9</f>
        <v>8.1</v>
      </c>
      <c r="M3" s="10">
        <f>[1]!Tableau1[[#This Row],[Désignation]]*10</f>
        <v>9</v>
      </c>
      <c r="N3" s="10">
        <f>[1]!Tableau1[[#This Row],[Désignation]]*11</f>
        <v>9.9</v>
      </c>
      <c r="O3" s="10">
        <f>[1]!Tableau1[[#This Row],[Désignation]]*12</f>
        <v>10.8</v>
      </c>
      <c r="P3" s="10">
        <f>[1]!Tableau1[[#This Row],[Désignation]]*13</f>
        <v>11.700000000000001</v>
      </c>
      <c r="Q3" s="10">
        <f>[1]!Tableau1[[#This Row],[Désignation]]*14</f>
        <v>12.6</v>
      </c>
      <c r="R3" s="10">
        <f>[1]!Tableau1[[#This Row],[Désignation]]*15</f>
        <v>13.5</v>
      </c>
      <c r="S3" s="10">
        <f>[1]!Tableau1[[#This Row],[Désignation]]*16</f>
        <v>14.4</v>
      </c>
      <c r="T3" s="10">
        <f>[1]!Tableau1[[#This Row],[Désignation]]*17</f>
        <v>15.3</v>
      </c>
      <c r="U3" s="10">
        <f>[1]!Tableau1[[#This Row],[Désignation]]*18</f>
        <v>16.2</v>
      </c>
      <c r="V3" s="10">
        <f>[1]!Tableau1[[#This Row],[Désignation]]*19</f>
        <v>17.100000000000001</v>
      </c>
      <c r="W3" s="10">
        <f>[1]!Tableau1[[#This Row],[Désignation]]*20</f>
        <v>18</v>
      </c>
      <c r="X3" s="10">
        <f>[1]!Tableau1[[#This Row],[Désignation]]*21</f>
        <v>18.900000000000002</v>
      </c>
      <c r="Y3" s="10">
        <f>[1]!Tableau1[[#This Row],[Désignation]]*22</f>
        <v>19.8</v>
      </c>
      <c r="Z3" s="10">
        <f>[1]!Tableau1[[#This Row],[Désignation]]*23</f>
        <v>20.7</v>
      </c>
      <c r="AA3" s="10">
        <f>[1]!Tableau1[[#This Row],[Désignation]]*24</f>
        <v>21.6</v>
      </c>
      <c r="AB3" s="10">
        <f>[1]!Tableau1[[#This Row],[Désignation]]*25</f>
        <v>22.5</v>
      </c>
      <c r="AC3" s="10">
        <f>[1]!Tableau1[[#This Row],[Désignation]]*26</f>
        <v>23.400000000000002</v>
      </c>
      <c r="AD3" s="10">
        <f>[1]!Tableau1[[#This Row],[Désignation]]*27</f>
        <v>24.3</v>
      </c>
      <c r="AE3" s="10">
        <f>[1]!Tableau1[[#This Row],[Désignation]]*28</f>
        <v>25.2</v>
      </c>
      <c r="AF3" s="10">
        <f>[1]!Tableau1[[#This Row],[Désignation]]*29</f>
        <v>26.1</v>
      </c>
      <c r="AG3" s="10">
        <f>[1]!Tableau1[[#This Row],[Désignation]]*30</f>
        <v>27</v>
      </c>
      <c r="AH3" s="10">
        <f>[1]!Tableau1[[#This Row],[Désignation]]*31</f>
        <v>27.900000000000002</v>
      </c>
      <c r="AI3" s="10">
        <f>[1]!Tableau1[[#This Row],[Désignation]]*32</f>
        <v>28.8</v>
      </c>
      <c r="AJ3" s="10">
        <f>[1]!Tableau1[[#This Row],[Désignation]]*33</f>
        <v>29.7</v>
      </c>
      <c r="AK3" s="10">
        <f>[1]!Tableau1[[#This Row],[Désignation]]*34</f>
        <v>30.6</v>
      </c>
      <c r="AL3" s="10">
        <f>[1]!Tableau1[[#This Row],[Désignation]]*35</f>
        <v>31.5</v>
      </c>
      <c r="AM3" s="10">
        <f>[1]!Tableau1[[#This Row],[Désignation]]*36</f>
        <v>32.4</v>
      </c>
      <c r="AN3" s="10">
        <f>[1]!Tableau1[[#This Row],[Désignation]]*37</f>
        <v>33.300000000000004</v>
      </c>
      <c r="AO3" s="10">
        <f>[1]!Tableau1[[#This Row],[Désignation]]*38</f>
        <v>34.200000000000003</v>
      </c>
      <c r="AP3" s="10">
        <f>[1]!Tableau1[[#This Row],[Désignation]]*39</f>
        <v>35.1</v>
      </c>
      <c r="AQ3" s="10">
        <f>[1]!Tableau1[[#This Row],[Désignation]]*40</f>
        <v>36</v>
      </c>
      <c r="AR3" s="10">
        <f>[1]!Tableau1[[#This Row],[Désignation]]*41</f>
        <v>36.9</v>
      </c>
      <c r="AS3" s="10">
        <f>[1]!Tableau1[[#This Row],[Désignation]]*42</f>
        <v>37.800000000000004</v>
      </c>
      <c r="AT3" s="10">
        <f>[1]!Tableau1[[#This Row],[Désignation]]*43</f>
        <v>38.700000000000003</v>
      </c>
      <c r="AU3" s="10">
        <f>[1]!Tableau1[[#This Row],[Désignation]]*44</f>
        <v>39.6</v>
      </c>
      <c r="AV3" s="10">
        <f>[1]!Tableau1[[#This Row],[Désignation]]*45</f>
        <v>40.5</v>
      </c>
      <c r="AW3" s="10">
        <f>[1]!Tableau1[[#This Row],[Désignation]]*46</f>
        <v>41.4</v>
      </c>
      <c r="AX3" s="10">
        <f>[1]!Tableau1[[#This Row],[Désignation]]*47</f>
        <v>42.300000000000004</v>
      </c>
      <c r="AY3" s="10">
        <f>[1]!Tableau1[[#This Row],[Désignation]]*48</f>
        <v>43.2</v>
      </c>
      <c r="AZ3" s="10">
        <f>[1]!Tableau1[[#This Row],[Désignation]]*49</f>
        <v>44.1</v>
      </c>
      <c r="BA3" s="10">
        <f>[1]!Tableau1[[#This Row],[Désignation]]*50</f>
        <v>45</v>
      </c>
      <c r="BB3" s="10">
        <f>[1]!Tableau1[[#This Row],[Désignation]]*51</f>
        <v>45.9</v>
      </c>
      <c r="BC3" s="10">
        <f>[1]!Tableau1[[#This Row],[Désignation]]*52</f>
        <v>46.800000000000004</v>
      </c>
      <c r="BD3" s="10">
        <f>[1]!Tableau1[[#This Row],[Désignation]]*53</f>
        <v>47.7</v>
      </c>
      <c r="BE3" s="10">
        <f>[1]!Tableau1[[#This Row],[Désignation]]*54</f>
        <v>48.6</v>
      </c>
      <c r="BF3" s="10">
        <f>[1]!Tableau1[[#This Row],[Désignation]]*55</f>
        <v>49.5</v>
      </c>
      <c r="BG3" s="10">
        <f>[1]!Tableau1[[#This Row],[Désignation]]*56</f>
        <v>50.4</v>
      </c>
      <c r="BH3" s="10">
        <f>[1]!Tableau1[[#This Row],[Désignation]]*57</f>
        <v>51.300000000000004</v>
      </c>
      <c r="BI3" s="10">
        <f>[1]!Tableau1[[#This Row],[Désignation]]*58</f>
        <v>52.2</v>
      </c>
      <c r="BJ3" s="10">
        <f>[1]!Tableau1[[#This Row],[Désignation]]*59</f>
        <v>53.1</v>
      </c>
      <c r="BK3" s="10">
        <f>[1]!Tableau1[[#This Row],[Désignation]]*60</f>
        <v>54</v>
      </c>
      <c r="BL3" s="10">
        <f>[1]!Tableau1[[#This Row],[Désignation]]*61</f>
        <v>54.9</v>
      </c>
      <c r="BM3" s="10">
        <f>[1]!Tableau1[[#This Row],[Désignation]]*62</f>
        <v>55.800000000000004</v>
      </c>
      <c r="BN3" s="10">
        <f>[1]!Tableau1[[#This Row],[Désignation]]*63</f>
        <v>56.7</v>
      </c>
      <c r="BO3" s="10">
        <f>[1]!Tableau1[[#This Row],[Désignation]]*64</f>
        <v>57.6</v>
      </c>
      <c r="BP3" s="10">
        <f>[1]!Tableau1[[#This Row],[Désignation]]*65</f>
        <v>58.5</v>
      </c>
      <c r="BQ3" s="10">
        <f>[1]!Tableau1[[#This Row],[Désignation]]*66</f>
        <v>59.4</v>
      </c>
      <c r="BR3" s="10">
        <f>[1]!Tableau1[[#This Row],[Désignation]]*67</f>
        <v>60.300000000000004</v>
      </c>
      <c r="BS3" s="10">
        <f>[1]!Tableau1[[#This Row],[Désignation]]*68</f>
        <v>61.2</v>
      </c>
      <c r="BT3" s="10">
        <f>[1]!Tableau1[[#This Row],[Désignation]]*69</f>
        <v>62.1</v>
      </c>
      <c r="BU3" s="10">
        <f>[1]!Tableau1[[#This Row],[Désignation]]*70</f>
        <v>63</v>
      </c>
      <c r="BV3" s="10">
        <f>[1]!Tableau1[[#This Row],[Désignation]]*71</f>
        <v>63.9</v>
      </c>
      <c r="BW3" s="10">
        <f>[1]!Tableau1[[#This Row],[Désignation]]*72</f>
        <v>64.8</v>
      </c>
      <c r="BX3" s="10">
        <f>[1]!Tableau1[[#This Row],[Désignation]]*73</f>
        <v>65.7</v>
      </c>
      <c r="BY3" s="10">
        <f>[1]!Tableau1[[#This Row],[Désignation]]*74</f>
        <v>66.600000000000009</v>
      </c>
      <c r="BZ3" s="10">
        <f>[1]!Tableau1[[#This Row],[Désignation]]*75</f>
        <v>67.5</v>
      </c>
      <c r="CA3" s="10">
        <f>[1]!Tableau1[[#This Row],[Désignation]]*76</f>
        <v>68.400000000000006</v>
      </c>
      <c r="CB3" s="10">
        <f>[1]!Tableau1[[#This Row],[Désignation]]*77</f>
        <v>69.3</v>
      </c>
      <c r="CC3" s="10">
        <f>[1]!Tableau1[[#This Row],[Désignation]]*78</f>
        <v>70.2</v>
      </c>
      <c r="CD3" s="10">
        <f>[1]!Tableau1[[#This Row],[Désignation]]*79</f>
        <v>71.100000000000009</v>
      </c>
      <c r="CE3" s="10">
        <f>[1]!Tableau1[[#This Row],[Désignation]]*80</f>
        <v>72</v>
      </c>
      <c r="CF3" s="11">
        <f>[1]!Tableau1[[#This Row],[Désignation]]*81</f>
        <v>72.900000000000006</v>
      </c>
      <c r="CG3" s="11">
        <f>[1]!Tableau1[[#This Row],[Désignation]]*82</f>
        <v>73.8</v>
      </c>
      <c r="CH3" s="11">
        <f>[1]!Tableau1[[#This Row],[Désignation]]*83</f>
        <v>74.7</v>
      </c>
      <c r="CI3" s="11">
        <f>[1]!Tableau1[[#This Row],[Désignation]]*84</f>
        <v>75.600000000000009</v>
      </c>
      <c r="CJ3" s="11">
        <f>[1]!Tableau1[[#This Row],[Désignation]]*85</f>
        <v>76.5</v>
      </c>
      <c r="CK3" s="11">
        <f>[1]!Tableau1[[#This Row],[Désignation]]*86</f>
        <v>77.400000000000006</v>
      </c>
      <c r="CL3" s="11">
        <f>[1]!Tableau1[[#This Row],[Désignation]]*87</f>
        <v>78.3</v>
      </c>
      <c r="CM3" s="11">
        <f>[1]!Tableau1[[#This Row],[Désignation]]*88</f>
        <v>79.2</v>
      </c>
      <c r="CN3" s="11">
        <f>[1]!Tableau1[[#This Row],[Désignation]]*89</f>
        <v>80.100000000000009</v>
      </c>
      <c r="CO3" s="11">
        <f>[1]!Tableau1[[#This Row],[Désignation]]*90</f>
        <v>81</v>
      </c>
      <c r="CP3" s="11">
        <f>[1]!Tableau1[[#This Row],[Désignation]]*91</f>
        <v>81.900000000000006</v>
      </c>
      <c r="CQ3" s="11">
        <f>[1]!Tableau1[[#This Row],[Désignation]]*92</f>
        <v>82.8</v>
      </c>
      <c r="CR3" s="11">
        <f>[1]!Tableau1[[#This Row],[Désignation]]*93</f>
        <v>83.7</v>
      </c>
      <c r="CS3" s="11">
        <f>[1]!Tableau1[[#This Row],[Désignation]]*94</f>
        <v>84.600000000000009</v>
      </c>
      <c r="CT3" s="11">
        <f>[1]!Tableau1[[#This Row],[Désignation]]*95</f>
        <v>85.5</v>
      </c>
      <c r="CU3" s="11">
        <f>[1]!Tableau1[[#This Row],[Désignation]]*96</f>
        <v>86.4</v>
      </c>
      <c r="CV3" s="11">
        <f>[1]!Tableau1[[#This Row],[Désignation]]*97</f>
        <v>87.3</v>
      </c>
      <c r="CW3" s="11">
        <f>[1]!Tableau1[[#This Row],[Désignation]]*98</f>
        <v>88.2</v>
      </c>
      <c r="CX3" s="11">
        <f>[1]!Tableau1[[#This Row],[Désignation]]*99</f>
        <v>89.100000000000009</v>
      </c>
      <c r="CY3" s="7">
        <f>[1]!Tableau1[[#This Row],[Désignation]]*100</f>
        <v>90</v>
      </c>
      <c r="CZ3" s="7">
        <f>[1]!Tableau1[[#This Row],[Désignation]]*101</f>
        <v>90.9</v>
      </c>
      <c r="DA3" s="7">
        <f>[1]!Tableau1[[#This Row],[Désignation]]*102</f>
        <v>91.8</v>
      </c>
      <c r="DB3" s="7">
        <f>[1]!Tableau1[[#This Row],[Désignation]]*103</f>
        <v>92.7</v>
      </c>
      <c r="DC3" s="7">
        <f>[1]!Tableau1[[#This Row],[Désignation]]*104</f>
        <v>93.600000000000009</v>
      </c>
      <c r="DD3" s="7">
        <f>[1]!Tableau1[[#This Row],[Désignation]]*105</f>
        <v>94.5</v>
      </c>
      <c r="DE3" s="7">
        <f>[1]!Tableau1[[#This Row],[Désignation]]*106</f>
        <v>95.4</v>
      </c>
      <c r="DF3" s="7">
        <f>[1]!Tableau1[[#This Row],[Désignation]]*107</f>
        <v>96.3</v>
      </c>
      <c r="DG3" s="7">
        <f>[1]!Tableau1[[#This Row],[Désignation]]*108</f>
        <v>97.2</v>
      </c>
      <c r="DH3" s="7">
        <f>[1]!Tableau1[[#This Row],[Désignation]]*109</f>
        <v>98.100000000000009</v>
      </c>
      <c r="DI3" s="8">
        <f>[1]!Tableau1[[#This Row],[Désignation]]*110</f>
        <v>99</v>
      </c>
    </row>
    <row r="4" spans="1:113" x14ac:dyDescent="0.25">
      <c r="A4" s="9">
        <v>85875565</v>
      </c>
      <c r="B4" s="10">
        <v>1.63</v>
      </c>
      <c r="C4" s="10" t="s">
        <v>2</v>
      </c>
      <c r="D4" s="10">
        <f>[1]!Tableau1[[#This Row],[Désignation]]*1</f>
        <v>1.65</v>
      </c>
      <c r="E4" s="10">
        <f>[1]!Tableau1[[#This Row],[Désignation]]*2</f>
        <v>3.3</v>
      </c>
      <c r="F4" s="10">
        <f>[1]!Tableau1[[#This Row],[Désignation]]*3</f>
        <v>4.9499999999999993</v>
      </c>
      <c r="G4" s="10">
        <f>[1]!Tableau1[[#This Row],[Désignation]]*4</f>
        <v>6.6</v>
      </c>
      <c r="H4" s="10">
        <f>[1]!Tableau1[[#This Row],[Désignation]]*5</f>
        <v>8.25</v>
      </c>
      <c r="I4" s="10">
        <f>[1]!Tableau1[[#This Row],[Désignation]]*6</f>
        <v>9.8999999999999986</v>
      </c>
      <c r="J4" s="10">
        <f>[1]!Tableau1[[#This Row],[Désignation]]*7</f>
        <v>11.549999999999999</v>
      </c>
      <c r="K4" s="10">
        <f>[1]!Tableau1[[#This Row],[Désignation]]*8</f>
        <v>13.2</v>
      </c>
      <c r="L4" s="10">
        <f>[1]!Tableau1[[#This Row],[Désignation]]*9</f>
        <v>14.85</v>
      </c>
      <c r="M4" s="10">
        <f>[1]!Tableau1[[#This Row],[Désignation]]*10</f>
        <v>16.5</v>
      </c>
      <c r="N4" s="10">
        <f>[1]!Tableau1[[#This Row],[Désignation]]*11</f>
        <v>18.149999999999999</v>
      </c>
      <c r="O4" s="10">
        <f>[1]!Tableau1[[#This Row],[Désignation]]*12</f>
        <v>19.799999999999997</v>
      </c>
      <c r="P4" s="10">
        <f>[1]!Tableau1[[#This Row],[Désignation]]*13</f>
        <v>21.45</v>
      </c>
      <c r="Q4" s="10">
        <f>[1]!Tableau1[[#This Row],[Désignation]]*14</f>
        <v>23.099999999999998</v>
      </c>
      <c r="R4" s="10">
        <f>[1]!Tableau1[[#This Row],[Désignation]]*15</f>
        <v>24.75</v>
      </c>
      <c r="S4" s="10">
        <f>[1]!Tableau1[[#This Row],[Désignation]]*16</f>
        <v>26.4</v>
      </c>
      <c r="T4" s="10">
        <f>[1]!Tableau1[[#This Row],[Désignation]]*17</f>
        <v>28.049999999999997</v>
      </c>
      <c r="U4" s="10">
        <f>[1]!Tableau1[[#This Row],[Désignation]]*18</f>
        <v>29.7</v>
      </c>
      <c r="V4" s="10">
        <f>[1]!Tableau1[[#This Row],[Désignation]]*19</f>
        <v>31.349999999999998</v>
      </c>
      <c r="W4" s="10">
        <f>[1]!Tableau1[[#This Row],[Désignation]]*20</f>
        <v>33</v>
      </c>
      <c r="X4" s="10">
        <f>[1]!Tableau1[[#This Row],[Désignation]]*21</f>
        <v>34.65</v>
      </c>
      <c r="Y4" s="10">
        <f>[1]!Tableau1[[#This Row],[Désignation]]*22</f>
        <v>36.299999999999997</v>
      </c>
      <c r="Z4" s="10">
        <f>[1]!Tableau1[[#This Row],[Désignation]]*23</f>
        <v>37.949999999999996</v>
      </c>
      <c r="AA4" s="10">
        <f>[1]!Tableau1[[#This Row],[Désignation]]*24</f>
        <v>39.599999999999994</v>
      </c>
      <c r="AB4" s="10">
        <f>[1]!Tableau1[[#This Row],[Désignation]]*25</f>
        <v>41.25</v>
      </c>
      <c r="AC4" s="10">
        <f>[1]!Tableau1[[#This Row],[Désignation]]*26</f>
        <v>42.9</v>
      </c>
      <c r="AD4" s="10">
        <f>[1]!Tableau1[[#This Row],[Désignation]]*27</f>
        <v>44.55</v>
      </c>
      <c r="AE4" s="10">
        <f>[1]!Tableau1[[#This Row],[Désignation]]*28</f>
        <v>46.199999999999996</v>
      </c>
      <c r="AF4" s="10">
        <f>[1]!Tableau1[[#This Row],[Désignation]]*29</f>
        <v>47.849999999999994</v>
      </c>
      <c r="AG4" s="10">
        <f>[1]!Tableau1[[#This Row],[Désignation]]*30</f>
        <v>49.5</v>
      </c>
      <c r="AH4" s="10">
        <f>[1]!Tableau1[[#This Row],[Désignation]]*31</f>
        <v>51.15</v>
      </c>
      <c r="AI4" s="10">
        <f>[1]!Tableau1[[#This Row],[Désignation]]*32</f>
        <v>52.8</v>
      </c>
      <c r="AJ4" s="10">
        <f>[1]!Tableau1[[#This Row],[Désignation]]*33</f>
        <v>54.449999999999996</v>
      </c>
      <c r="AK4" s="10">
        <f>[1]!Tableau1[[#This Row],[Désignation]]*34</f>
        <v>56.099999999999994</v>
      </c>
      <c r="AL4" s="10">
        <f>[1]!Tableau1[[#This Row],[Désignation]]*35</f>
        <v>57.75</v>
      </c>
      <c r="AM4" s="10">
        <f>[1]!Tableau1[[#This Row],[Désignation]]*36</f>
        <v>59.4</v>
      </c>
      <c r="AN4" s="10">
        <f>[1]!Tableau1[[#This Row],[Désignation]]*37</f>
        <v>61.05</v>
      </c>
      <c r="AO4" s="10">
        <f>[1]!Tableau1[[#This Row],[Désignation]]*38</f>
        <v>62.699999999999996</v>
      </c>
      <c r="AP4" s="10">
        <f>[1]!Tableau1[[#This Row],[Désignation]]*39</f>
        <v>64.349999999999994</v>
      </c>
      <c r="AQ4" s="10">
        <f>[1]!Tableau1[[#This Row],[Désignation]]*40</f>
        <v>66</v>
      </c>
      <c r="AR4" s="10">
        <f>[1]!Tableau1[[#This Row],[Désignation]]*41</f>
        <v>67.649999999999991</v>
      </c>
      <c r="AS4" s="10">
        <f>[1]!Tableau1[[#This Row],[Désignation]]*42</f>
        <v>69.3</v>
      </c>
      <c r="AT4" s="10">
        <f>[1]!Tableau1[[#This Row],[Désignation]]*43</f>
        <v>70.95</v>
      </c>
      <c r="AU4" s="10">
        <f>[1]!Tableau1[[#This Row],[Désignation]]*44</f>
        <v>72.599999999999994</v>
      </c>
      <c r="AV4" s="10">
        <f>[1]!Tableau1[[#This Row],[Désignation]]*45</f>
        <v>74.25</v>
      </c>
      <c r="AW4" s="10">
        <f>[1]!Tableau1[[#This Row],[Désignation]]*46</f>
        <v>75.899999999999991</v>
      </c>
      <c r="AX4" s="10">
        <f>[1]!Tableau1[[#This Row],[Désignation]]*47</f>
        <v>77.55</v>
      </c>
      <c r="AY4" s="10">
        <f>[1]!Tableau1[[#This Row],[Désignation]]*48</f>
        <v>79.199999999999989</v>
      </c>
      <c r="AZ4" s="10">
        <f>[1]!Tableau1[[#This Row],[Désignation]]*49</f>
        <v>80.849999999999994</v>
      </c>
      <c r="BA4" s="10">
        <f>[1]!Tableau1[[#This Row],[Désignation]]*50</f>
        <v>82.5</v>
      </c>
      <c r="BB4" s="10">
        <f>[1]!Tableau1[[#This Row],[Désignation]]*51</f>
        <v>84.149999999999991</v>
      </c>
      <c r="BC4" s="10">
        <f>[1]!Tableau1[[#This Row],[Désignation]]*52</f>
        <v>85.8</v>
      </c>
      <c r="BD4" s="10">
        <f>[1]!Tableau1[[#This Row],[Désignation]]*53</f>
        <v>87.449999999999989</v>
      </c>
      <c r="BE4" s="10">
        <f>[1]!Tableau1[[#This Row],[Désignation]]*54</f>
        <v>89.1</v>
      </c>
      <c r="BF4" s="10">
        <f>[1]!Tableau1[[#This Row],[Désignation]]*55</f>
        <v>90.75</v>
      </c>
      <c r="BG4" s="10">
        <f>[1]!Tableau1[[#This Row],[Désignation]]*56</f>
        <v>92.399999999999991</v>
      </c>
      <c r="BH4" s="10">
        <f>[1]!Tableau1[[#This Row],[Désignation]]*57</f>
        <v>94.05</v>
      </c>
      <c r="BI4" s="10">
        <f>[1]!Tableau1[[#This Row],[Désignation]]*58</f>
        <v>95.699999999999989</v>
      </c>
      <c r="BJ4" s="10">
        <f>[1]!Tableau1[[#This Row],[Désignation]]*59</f>
        <v>97.35</v>
      </c>
      <c r="BK4" s="10">
        <f>[1]!Tableau1[[#This Row],[Désignation]]*60</f>
        <v>99</v>
      </c>
      <c r="BL4" s="10">
        <f>[1]!Tableau1[[#This Row],[Désignation]]*61</f>
        <v>100.64999999999999</v>
      </c>
      <c r="BM4" s="10">
        <f>[1]!Tableau1[[#This Row],[Désignation]]*62</f>
        <v>102.3</v>
      </c>
      <c r="BN4" s="10">
        <f>[1]!Tableau1[[#This Row],[Désignation]]*63</f>
        <v>103.94999999999999</v>
      </c>
      <c r="BO4" s="10">
        <f>[1]!Tableau1[[#This Row],[Désignation]]*64</f>
        <v>105.6</v>
      </c>
      <c r="BP4" s="10">
        <f>[1]!Tableau1[[#This Row],[Désignation]]*65</f>
        <v>107.25</v>
      </c>
      <c r="BQ4" s="10">
        <f>[1]!Tableau1[[#This Row],[Désignation]]*66</f>
        <v>108.89999999999999</v>
      </c>
      <c r="BR4" s="10">
        <f>[1]!Tableau1[[#This Row],[Désignation]]*67</f>
        <v>110.55</v>
      </c>
      <c r="BS4" s="10">
        <f>[1]!Tableau1[[#This Row],[Désignation]]*68</f>
        <v>112.19999999999999</v>
      </c>
      <c r="BT4" s="10">
        <f>[1]!Tableau1[[#This Row],[Désignation]]*69</f>
        <v>113.85</v>
      </c>
      <c r="BU4" s="10">
        <f>[1]!Tableau1[[#This Row],[Désignation]]*70</f>
        <v>115.5</v>
      </c>
      <c r="BV4" s="10">
        <f>[1]!Tableau1[[#This Row],[Désignation]]*71</f>
        <v>117.14999999999999</v>
      </c>
      <c r="BW4" s="10">
        <f>[1]!Tableau1[[#This Row],[Désignation]]*72</f>
        <v>118.8</v>
      </c>
      <c r="BX4" s="10">
        <f>[1]!Tableau1[[#This Row],[Désignation]]*73</f>
        <v>120.44999999999999</v>
      </c>
      <c r="BY4" s="10">
        <f>[1]!Tableau1[[#This Row],[Désignation]]*74</f>
        <v>122.1</v>
      </c>
      <c r="BZ4" s="10">
        <f>[1]!Tableau1[[#This Row],[Désignation]]*75</f>
        <v>123.75</v>
      </c>
      <c r="CA4" s="10">
        <f>[1]!Tableau1[[#This Row],[Désignation]]*76</f>
        <v>125.39999999999999</v>
      </c>
      <c r="CB4" s="10">
        <f>[1]!Tableau1[[#This Row],[Désignation]]*77</f>
        <v>127.05</v>
      </c>
      <c r="CC4" s="10">
        <f>[1]!Tableau1[[#This Row],[Désignation]]*78</f>
        <v>128.69999999999999</v>
      </c>
      <c r="CD4" s="10">
        <f>[1]!Tableau1[[#This Row],[Désignation]]*79</f>
        <v>130.35</v>
      </c>
      <c r="CE4" s="10">
        <f>[1]!Tableau1[[#This Row],[Désignation]]*80</f>
        <v>132</v>
      </c>
      <c r="CF4" s="11">
        <f>[1]!Tableau1[[#This Row],[Désignation]]*81</f>
        <v>133.65</v>
      </c>
      <c r="CG4" s="11">
        <f>[1]!Tableau1[[#This Row],[Désignation]]*82</f>
        <v>135.29999999999998</v>
      </c>
      <c r="CH4" s="11">
        <f>[1]!Tableau1[[#This Row],[Désignation]]*83</f>
        <v>136.94999999999999</v>
      </c>
      <c r="CI4" s="11">
        <f>[1]!Tableau1[[#This Row],[Désignation]]*84</f>
        <v>138.6</v>
      </c>
      <c r="CJ4" s="11">
        <f>[1]!Tableau1[[#This Row],[Désignation]]*85</f>
        <v>140.25</v>
      </c>
      <c r="CK4" s="11">
        <f>[1]!Tableau1[[#This Row],[Désignation]]*86</f>
        <v>141.9</v>
      </c>
      <c r="CL4" s="11">
        <f>[1]!Tableau1[[#This Row],[Désignation]]*87</f>
        <v>143.54999999999998</v>
      </c>
      <c r="CM4" s="11">
        <f>[1]!Tableau1[[#This Row],[Désignation]]*88</f>
        <v>145.19999999999999</v>
      </c>
      <c r="CN4" s="11">
        <f>[1]!Tableau1[[#This Row],[Désignation]]*89</f>
        <v>146.85</v>
      </c>
      <c r="CO4" s="11">
        <f>[1]!Tableau1[[#This Row],[Désignation]]*90</f>
        <v>148.5</v>
      </c>
      <c r="CP4" s="11">
        <f>[1]!Tableau1[[#This Row],[Désignation]]*91</f>
        <v>150.15</v>
      </c>
      <c r="CQ4" s="11">
        <f>[1]!Tableau1[[#This Row],[Désignation]]*92</f>
        <v>151.79999999999998</v>
      </c>
      <c r="CR4" s="11">
        <f>[1]!Tableau1[[#This Row],[Désignation]]*93</f>
        <v>153.44999999999999</v>
      </c>
      <c r="CS4" s="11">
        <f>[1]!Tableau1[[#This Row],[Désignation]]*94</f>
        <v>155.1</v>
      </c>
      <c r="CT4" s="11">
        <f>[1]!Tableau1[[#This Row],[Désignation]]*95</f>
        <v>156.75</v>
      </c>
      <c r="CU4" s="11">
        <f>[1]!Tableau1[[#This Row],[Désignation]]*96</f>
        <v>158.39999999999998</v>
      </c>
      <c r="CV4" s="11">
        <f>[1]!Tableau1[[#This Row],[Désignation]]*97</f>
        <v>160.04999999999998</v>
      </c>
      <c r="CW4" s="11">
        <f>[1]!Tableau1[[#This Row],[Désignation]]*98</f>
        <v>161.69999999999999</v>
      </c>
      <c r="CX4" s="11">
        <f>[1]!Tableau1[[#This Row],[Désignation]]*99</f>
        <v>163.35</v>
      </c>
      <c r="CY4" s="7">
        <f>[1]!Tableau1[[#This Row],[Désignation]]*100</f>
        <v>165</v>
      </c>
      <c r="CZ4" s="7">
        <f>[1]!Tableau1[[#This Row],[Désignation]]*101</f>
        <v>166.64999999999998</v>
      </c>
      <c r="DA4" s="7">
        <f>[1]!Tableau1[[#This Row],[Désignation]]*102</f>
        <v>168.29999999999998</v>
      </c>
      <c r="DB4" s="7">
        <f>[1]!Tableau1[[#This Row],[Désignation]]*103</f>
        <v>169.95</v>
      </c>
      <c r="DC4" s="7">
        <f>[1]!Tableau1[[#This Row],[Désignation]]*104</f>
        <v>171.6</v>
      </c>
      <c r="DD4" s="7">
        <f>[1]!Tableau1[[#This Row],[Désignation]]*105</f>
        <v>173.25</v>
      </c>
      <c r="DE4" s="7">
        <f>[1]!Tableau1[[#This Row],[Désignation]]*106</f>
        <v>174.89999999999998</v>
      </c>
      <c r="DF4" s="7">
        <f>[1]!Tableau1[[#This Row],[Désignation]]*107</f>
        <v>176.54999999999998</v>
      </c>
      <c r="DG4" s="7">
        <f>[1]!Tableau1[[#This Row],[Désignation]]*108</f>
        <v>178.2</v>
      </c>
      <c r="DH4" s="7">
        <f>[1]!Tableau1[[#This Row],[Désignation]]*109</f>
        <v>179.85</v>
      </c>
      <c r="DI4" s="8">
        <f>[1]!Tableau1[[#This Row],[Désignation]]*110</f>
        <v>181.5</v>
      </c>
    </row>
    <row r="5" spans="1:113" x14ac:dyDescent="0.25">
      <c r="A5" s="1">
        <v>87655350</v>
      </c>
      <c r="B5" s="2">
        <v>1.49</v>
      </c>
      <c r="C5" s="2" t="s">
        <v>3</v>
      </c>
      <c r="D5" s="2">
        <f>[1]!Tableau1[[#This Row],[Désignation]]*1</f>
        <v>1.63</v>
      </c>
      <c r="E5" s="2">
        <f>[1]!Tableau1[[#This Row],[Désignation]]*2</f>
        <v>3.26</v>
      </c>
      <c r="F5" s="2">
        <f>[1]!Tableau1[[#This Row],[Désignation]]*3</f>
        <v>4.8899999999999997</v>
      </c>
      <c r="G5" s="2">
        <f>[1]!Tableau1[[#This Row],[Désignation]]*4</f>
        <v>6.52</v>
      </c>
      <c r="H5" s="2">
        <f>[1]!Tableau1[[#This Row],[Désignation]]*5</f>
        <v>8.1499999999999986</v>
      </c>
      <c r="I5" s="2">
        <f>[1]!Tableau1[[#This Row],[Désignation]]*6</f>
        <v>9.7799999999999994</v>
      </c>
      <c r="J5" s="2">
        <f>[1]!Tableau1[[#This Row],[Désignation]]*7</f>
        <v>11.41</v>
      </c>
      <c r="K5" s="2">
        <f>[1]!Tableau1[[#This Row],[Désignation]]*8</f>
        <v>13.04</v>
      </c>
      <c r="L5" s="2">
        <f>[1]!Tableau1[[#This Row],[Désignation]]*9</f>
        <v>14.669999999999998</v>
      </c>
      <c r="M5" s="2">
        <f>[1]!Tableau1[[#This Row],[Désignation]]*10</f>
        <v>16.299999999999997</v>
      </c>
      <c r="N5" s="2">
        <f>[1]!Tableau1[[#This Row],[Désignation]]*11</f>
        <v>17.93</v>
      </c>
      <c r="O5" s="2">
        <f>[1]!Tableau1[[#This Row],[Désignation]]*12</f>
        <v>19.559999999999999</v>
      </c>
      <c r="P5" s="2">
        <f>[1]!Tableau1[[#This Row],[Désignation]]*13</f>
        <v>21.189999999999998</v>
      </c>
      <c r="Q5" s="2">
        <f>[1]!Tableau1[[#This Row],[Désignation]]*14</f>
        <v>22.82</v>
      </c>
      <c r="R5" s="2">
        <f>[1]!Tableau1[[#This Row],[Désignation]]*15</f>
        <v>24.45</v>
      </c>
      <c r="S5" s="2">
        <f>[1]!Tableau1[[#This Row],[Désignation]]*16</f>
        <v>26.08</v>
      </c>
      <c r="T5" s="2">
        <f>[1]!Tableau1[[#This Row],[Désignation]]*17</f>
        <v>27.709999999999997</v>
      </c>
      <c r="U5" s="2">
        <f>[1]!Tableau1[[#This Row],[Désignation]]*18</f>
        <v>29.339999999999996</v>
      </c>
      <c r="V5" s="2">
        <f>[1]!Tableau1[[#This Row],[Désignation]]*19</f>
        <v>30.97</v>
      </c>
      <c r="W5" s="2">
        <f>[1]!Tableau1[[#This Row],[Désignation]]*20</f>
        <v>32.599999999999994</v>
      </c>
      <c r="X5" s="2">
        <f>[1]!Tableau1[[#This Row],[Désignation]]*21</f>
        <v>34.229999999999997</v>
      </c>
      <c r="Y5" s="2">
        <f>[1]!Tableau1[[#This Row],[Désignation]]*22</f>
        <v>35.86</v>
      </c>
      <c r="Z5" s="2">
        <f>[1]!Tableau1[[#This Row],[Désignation]]*23</f>
        <v>37.489999999999995</v>
      </c>
      <c r="AA5" s="2">
        <f>[1]!Tableau1[[#This Row],[Désignation]]*24</f>
        <v>39.119999999999997</v>
      </c>
      <c r="AB5" s="2">
        <f>[1]!Tableau1[[#This Row],[Désignation]]*25</f>
        <v>40.75</v>
      </c>
      <c r="AC5" s="2">
        <f>[1]!Tableau1[[#This Row],[Désignation]]*26</f>
        <v>42.379999999999995</v>
      </c>
      <c r="AD5" s="2">
        <f>[1]!Tableau1[[#This Row],[Désignation]]*27</f>
        <v>44.01</v>
      </c>
      <c r="AE5" s="2">
        <f>[1]!Tableau1[[#This Row],[Désignation]]*28</f>
        <v>45.64</v>
      </c>
      <c r="AF5" s="2">
        <f>[1]!Tableau1[[#This Row],[Désignation]]*29</f>
        <v>47.269999999999996</v>
      </c>
      <c r="AG5" s="2">
        <f>[1]!Tableau1[[#This Row],[Désignation]]*30</f>
        <v>48.9</v>
      </c>
      <c r="AH5" s="2">
        <f>[1]!Tableau1[[#This Row],[Désignation]]*31</f>
        <v>50.529999999999994</v>
      </c>
      <c r="AI5" s="2">
        <f>[1]!Tableau1[[#This Row],[Désignation]]*32</f>
        <v>52.16</v>
      </c>
      <c r="AJ5" s="2">
        <f>[1]!Tableau1[[#This Row],[Désignation]]*33</f>
        <v>53.79</v>
      </c>
      <c r="AK5" s="2">
        <f>[1]!Tableau1[[#This Row],[Désignation]]*34</f>
        <v>55.419999999999995</v>
      </c>
      <c r="AL5" s="2">
        <f>[1]!Tableau1[[#This Row],[Désignation]]*35</f>
        <v>57.05</v>
      </c>
      <c r="AM5" s="2">
        <f>[1]!Tableau1[[#This Row],[Désignation]]*36</f>
        <v>58.679999999999993</v>
      </c>
      <c r="AN5" s="2">
        <f>[1]!Tableau1[[#This Row],[Désignation]]*37</f>
        <v>60.309999999999995</v>
      </c>
      <c r="AO5" s="2">
        <f>[1]!Tableau1[[#This Row],[Désignation]]*38</f>
        <v>61.94</v>
      </c>
      <c r="AP5" s="2">
        <f>[1]!Tableau1[[#This Row],[Désignation]]*39</f>
        <v>63.569999999999993</v>
      </c>
      <c r="AQ5" s="2">
        <f>[1]!Tableau1[[#This Row],[Désignation]]*40</f>
        <v>65.199999999999989</v>
      </c>
      <c r="AR5" s="2">
        <f>[1]!Tableau1[[#This Row],[Désignation]]*41</f>
        <v>66.83</v>
      </c>
      <c r="AS5" s="2">
        <f>[1]!Tableau1[[#This Row],[Désignation]]*42</f>
        <v>68.459999999999994</v>
      </c>
      <c r="AT5" s="2">
        <f>[1]!Tableau1[[#This Row],[Désignation]]*43</f>
        <v>70.089999999999989</v>
      </c>
      <c r="AU5" s="2">
        <f>[1]!Tableau1[[#This Row],[Désignation]]*44</f>
        <v>71.72</v>
      </c>
      <c r="AV5" s="2">
        <f>[1]!Tableau1[[#This Row],[Désignation]]*45</f>
        <v>73.349999999999994</v>
      </c>
      <c r="AW5" s="2">
        <f>[1]!Tableau1[[#This Row],[Désignation]]*46</f>
        <v>74.97999999999999</v>
      </c>
      <c r="AX5" s="2">
        <f>[1]!Tableau1[[#This Row],[Désignation]]*47</f>
        <v>76.61</v>
      </c>
      <c r="AY5" s="2">
        <f>[1]!Tableau1[[#This Row],[Désignation]]*48</f>
        <v>78.239999999999995</v>
      </c>
      <c r="AZ5" s="2">
        <f>[1]!Tableau1[[#This Row],[Désignation]]*49</f>
        <v>79.86999999999999</v>
      </c>
      <c r="BA5" s="2">
        <f>[1]!Tableau1[[#This Row],[Désignation]]*50</f>
        <v>81.5</v>
      </c>
      <c r="BB5" s="2">
        <f>[1]!Tableau1[[#This Row],[Désignation]]*51</f>
        <v>83.13</v>
      </c>
      <c r="BC5" s="2">
        <f>[1]!Tableau1[[#This Row],[Désignation]]*52</f>
        <v>84.759999999999991</v>
      </c>
      <c r="BD5" s="2">
        <f>[1]!Tableau1[[#This Row],[Désignation]]*53</f>
        <v>86.39</v>
      </c>
      <c r="BE5" s="2">
        <f>[1]!Tableau1[[#This Row],[Désignation]]*54</f>
        <v>88.02</v>
      </c>
      <c r="BF5" s="2">
        <f>[1]!Tableau1[[#This Row],[Désignation]]*55</f>
        <v>89.649999999999991</v>
      </c>
      <c r="BG5" s="2">
        <f>[1]!Tableau1[[#This Row],[Désignation]]*56</f>
        <v>91.28</v>
      </c>
      <c r="BH5" s="2">
        <f>[1]!Tableau1[[#This Row],[Désignation]]*57</f>
        <v>92.91</v>
      </c>
      <c r="BI5" s="2">
        <f>[1]!Tableau1[[#This Row],[Désignation]]*58</f>
        <v>94.539999999999992</v>
      </c>
      <c r="BJ5" s="2">
        <f>[1]!Tableau1[[#This Row],[Désignation]]*59</f>
        <v>96.169999999999987</v>
      </c>
      <c r="BK5" s="2">
        <f>[1]!Tableau1[[#This Row],[Désignation]]*60</f>
        <v>97.8</v>
      </c>
      <c r="BL5" s="2">
        <f>[1]!Tableau1[[#This Row],[Désignation]]*61</f>
        <v>99.429999999999993</v>
      </c>
      <c r="BM5" s="2">
        <f>[1]!Tableau1[[#This Row],[Désignation]]*62</f>
        <v>101.05999999999999</v>
      </c>
      <c r="BN5" s="2">
        <f>[1]!Tableau1[[#This Row],[Désignation]]*63</f>
        <v>102.69</v>
      </c>
      <c r="BO5" s="2">
        <f>[1]!Tableau1[[#This Row],[Désignation]]*64</f>
        <v>104.32</v>
      </c>
      <c r="BP5" s="2">
        <f>[1]!Tableau1[[#This Row],[Désignation]]*65</f>
        <v>105.94999999999999</v>
      </c>
      <c r="BQ5" s="2">
        <f>[1]!Tableau1[[#This Row],[Désignation]]*66</f>
        <v>107.58</v>
      </c>
      <c r="BR5" s="2">
        <f>[1]!Tableau1[[#This Row],[Désignation]]*67</f>
        <v>109.21</v>
      </c>
      <c r="BS5" s="2">
        <f>[1]!Tableau1[[#This Row],[Désignation]]*68</f>
        <v>110.83999999999999</v>
      </c>
      <c r="BT5" s="2">
        <f>[1]!Tableau1[[#This Row],[Désignation]]*69</f>
        <v>112.47</v>
      </c>
      <c r="BU5" s="2">
        <f>[1]!Tableau1[[#This Row],[Désignation]]*70</f>
        <v>114.1</v>
      </c>
      <c r="BV5" s="2">
        <f>[1]!Tableau1[[#This Row],[Désignation]]*71</f>
        <v>115.72999999999999</v>
      </c>
      <c r="BW5" s="2">
        <f>[1]!Tableau1[[#This Row],[Désignation]]*72</f>
        <v>117.35999999999999</v>
      </c>
      <c r="BX5" s="2">
        <f>[1]!Tableau1[[#This Row],[Désignation]]*73</f>
        <v>118.99</v>
      </c>
      <c r="BY5" s="2">
        <f>[1]!Tableau1[[#This Row],[Désignation]]*74</f>
        <v>120.61999999999999</v>
      </c>
      <c r="BZ5" s="2">
        <f>[1]!Tableau1[[#This Row],[Désignation]]*75</f>
        <v>122.24999999999999</v>
      </c>
      <c r="CA5" s="2">
        <f>[1]!Tableau1[[#This Row],[Désignation]]*76</f>
        <v>123.88</v>
      </c>
      <c r="CB5" s="2">
        <f>[1]!Tableau1[[#This Row],[Désignation]]*77</f>
        <v>125.50999999999999</v>
      </c>
      <c r="CC5" s="2">
        <f>[1]!Tableau1[[#This Row],[Désignation]]*78</f>
        <v>127.13999999999999</v>
      </c>
      <c r="CD5" s="2">
        <f>[1]!Tableau1[[#This Row],[Désignation]]*79</f>
        <v>128.76999999999998</v>
      </c>
      <c r="CE5" s="2">
        <f>[1]!Tableau1[[#This Row],[Désignation]]*80</f>
        <v>130.39999999999998</v>
      </c>
      <c r="CF5" s="7">
        <f>[1]!Tableau1[[#This Row],[Désignation]]*81</f>
        <v>132.03</v>
      </c>
      <c r="CG5" s="7">
        <f>[1]!Tableau1[[#This Row],[Désignation]]*82</f>
        <v>133.66</v>
      </c>
      <c r="CH5" s="7">
        <f>[1]!Tableau1[[#This Row],[Désignation]]*83</f>
        <v>135.29</v>
      </c>
      <c r="CI5" s="7">
        <f>[1]!Tableau1[[#This Row],[Désignation]]*84</f>
        <v>136.91999999999999</v>
      </c>
      <c r="CJ5" s="7">
        <f>[1]!Tableau1[[#This Row],[Désignation]]*85</f>
        <v>138.54999999999998</v>
      </c>
      <c r="CK5" s="7">
        <f>[1]!Tableau1[[#This Row],[Désignation]]*86</f>
        <v>140.17999999999998</v>
      </c>
      <c r="CL5" s="7">
        <f>[1]!Tableau1[[#This Row],[Désignation]]*87</f>
        <v>141.81</v>
      </c>
      <c r="CM5" s="7">
        <f>[1]!Tableau1[[#This Row],[Désignation]]*88</f>
        <v>143.44</v>
      </c>
      <c r="CN5" s="7">
        <f>[1]!Tableau1[[#This Row],[Désignation]]*89</f>
        <v>145.07</v>
      </c>
      <c r="CO5" s="7">
        <f>[1]!Tableau1[[#This Row],[Désignation]]*90</f>
        <v>146.69999999999999</v>
      </c>
      <c r="CP5" s="7">
        <f>[1]!Tableau1[[#This Row],[Désignation]]*91</f>
        <v>148.32999999999998</v>
      </c>
      <c r="CQ5" s="7">
        <f>[1]!Tableau1[[#This Row],[Désignation]]*92</f>
        <v>149.95999999999998</v>
      </c>
      <c r="CR5" s="7">
        <f>[1]!Tableau1[[#This Row],[Désignation]]*93</f>
        <v>151.59</v>
      </c>
      <c r="CS5" s="7">
        <f>[1]!Tableau1[[#This Row],[Désignation]]*94</f>
        <v>153.22</v>
      </c>
      <c r="CT5" s="7">
        <f>[1]!Tableau1[[#This Row],[Désignation]]*95</f>
        <v>154.85</v>
      </c>
      <c r="CU5" s="7">
        <f>[1]!Tableau1[[#This Row],[Désignation]]*96</f>
        <v>156.47999999999999</v>
      </c>
      <c r="CV5" s="7">
        <f>[1]!Tableau1[[#This Row],[Désignation]]*97</f>
        <v>158.10999999999999</v>
      </c>
      <c r="CW5" s="7">
        <f>[1]!Tableau1[[#This Row],[Désignation]]*98</f>
        <v>159.73999999999998</v>
      </c>
      <c r="CX5" s="7">
        <f>[1]!Tableau1[[#This Row],[Désignation]]*99</f>
        <v>161.36999999999998</v>
      </c>
      <c r="CY5" s="7">
        <f>[1]!Tableau1[[#This Row],[Désignation]]*100</f>
        <v>163</v>
      </c>
      <c r="CZ5" s="7">
        <f>[1]!Tableau1[[#This Row],[Désignation]]*101</f>
        <v>164.63</v>
      </c>
      <c r="DA5" s="7">
        <f>[1]!Tableau1[[#This Row],[Désignation]]*102</f>
        <v>166.26</v>
      </c>
      <c r="DB5" s="7">
        <f>[1]!Tableau1[[#This Row],[Désignation]]*103</f>
        <v>167.89</v>
      </c>
      <c r="DC5" s="7">
        <f>[1]!Tableau1[[#This Row],[Désignation]]*104</f>
        <v>169.51999999999998</v>
      </c>
      <c r="DD5" s="7">
        <f>[1]!Tableau1[[#This Row],[Désignation]]*105</f>
        <v>171.14999999999998</v>
      </c>
      <c r="DE5" s="7">
        <f>[1]!Tableau1[[#This Row],[Désignation]]*106</f>
        <v>172.78</v>
      </c>
      <c r="DF5" s="7">
        <f>[1]!Tableau1[[#This Row],[Désignation]]*107</f>
        <v>174.41</v>
      </c>
      <c r="DG5" s="7">
        <f>[1]!Tableau1[[#This Row],[Désignation]]*108</f>
        <v>176.04</v>
      </c>
      <c r="DH5" s="7">
        <f>[1]!Tableau1[[#This Row],[Désignation]]*109</f>
        <v>177.67</v>
      </c>
      <c r="DI5" s="8">
        <f>[1]!Tableau1[[#This Row],[Désignation]]*110</f>
        <v>179.29999999999998</v>
      </c>
    </row>
    <row r="6" spans="1:113" x14ac:dyDescent="0.25">
      <c r="A6" s="9">
        <v>86745392</v>
      </c>
      <c r="B6" s="10">
        <v>1.08</v>
      </c>
      <c r="C6" s="10" t="s">
        <v>1</v>
      </c>
      <c r="D6" s="10">
        <f>[1]!Tableau1[[#This Row],[Désignation]]*1</f>
        <v>1.49</v>
      </c>
      <c r="E6" s="10">
        <f>[1]!Tableau1[[#This Row],[Désignation]]*2</f>
        <v>2.98</v>
      </c>
      <c r="F6" s="10">
        <f>[1]!Tableau1[[#This Row],[Désignation]]*3</f>
        <v>4.47</v>
      </c>
      <c r="G6" s="10">
        <f>[1]!Tableau1[[#This Row],[Désignation]]*4</f>
        <v>5.96</v>
      </c>
      <c r="H6" s="10">
        <f>[1]!Tableau1[[#This Row],[Désignation]]*5</f>
        <v>7.45</v>
      </c>
      <c r="I6" s="10">
        <f>[1]!Tableau1[[#This Row],[Désignation]]*6</f>
        <v>8.94</v>
      </c>
      <c r="J6" s="10">
        <f>[1]!Tableau1[[#This Row],[Désignation]]*7</f>
        <v>10.43</v>
      </c>
      <c r="K6" s="10">
        <f>[1]!Tableau1[[#This Row],[Désignation]]*8</f>
        <v>11.92</v>
      </c>
      <c r="L6" s="10">
        <f>[1]!Tableau1[[#This Row],[Désignation]]*9</f>
        <v>13.41</v>
      </c>
      <c r="M6" s="10">
        <f>[1]!Tableau1[[#This Row],[Désignation]]*10</f>
        <v>14.9</v>
      </c>
      <c r="N6" s="10">
        <f>[1]!Tableau1[[#This Row],[Désignation]]*11</f>
        <v>16.39</v>
      </c>
      <c r="O6" s="10">
        <f>[1]!Tableau1[[#This Row],[Désignation]]*12</f>
        <v>17.88</v>
      </c>
      <c r="P6" s="10">
        <f>[1]!Tableau1[[#This Row],[Désignation]]*13</f>
        <v>19.37</v>
      </c>
      <c r="Q6" s="10">
        <f>[1]!Tableau1[[#This Row],[Désignation]]*14</f>
        <v>20.86</v>
      </c>
      <c r="R6" s="10">
        <f>[1]!Tableau1[[#This Row],[Désignation]]*15</f>
        <v>22.35</v>
      </c>
      <c r="S6" s="10">
        <f>[1]!Tableau1[[#This Row],[Désignation]]*16</f>
        <v>23.84</v>
      </c>
      <c r="T6" s="10">
        <f>[1]!Tableau1[[#This Row],[Désignation]]*17</f>
        <v>25.33</v>
      </c>
      <c r="U6" s="10">
        <f>[1]!Tableau1[[#This Row],[Désignation]]*18</f>
        <v>26.82</v>
      </c>
      <c r="V6" s="10">
        <f>[1]!Tableau1[[#This Row],[Désignation]]*19</f>
        <v>28.31</v>
      </c>
      <c r="W6" s="10">
        <f>[1]!Tableau1[[#This Row],[Désignation]]*20</f>
        <v>29.8</v>
      </c>
      <c r="X6" s="10">
        <f>[1]!Tableau1[[#This Row],[Désignation]]*21</f>
        <v>31.29</v>
      </c>
      <c r="Y6" s="10">
        <f>[1]!Tableau1[[#This Row],[Désignation]]*22</f>
        <v>32.78</v>
      </c>
      <c r="Z6" s="10">
        <f>[1]!Tableau1[[#This Row],[Désignation]]*23</f>
        <v>34.270000000000003</v>
      </c>
      <c r="AA6" s="10">
        <f>[1]!Tableau1[[#This Row],[Désignation]]*24</f>
        <v>35.76</v>
      </c>
      <c r="AB6" s="10">
        <f>[1]!Tableau1[[#This Row],[Désignation]]*25</f>
        <v>37.25</v>
      </c>
      <c r="AC6" s="10">
        <f>[1]!Tableau1[[#This Row],[Désignation]]*26</f>
        <v>38.74</v>
      </c>
      <c r="AD6" s="10">
        <f>[1]!Tableau1[[#This Row],[Désignation]]*27</f>
        <v>40.229999999999997</v>
      </c>
      <c r="AE6" s="10">
        <f>[1]!Tableau1[[#This Row],[Désignation]]*28</f>
        <v>41.72</v>
      </c>
      <c r="AF6" s="10">
        <f>[1]!Tableau1[[#This Row],[Désignation]]*29</f>
        <v>43.21</v>
      </c>
      <c r="AG6" s="10">
        <f>[1]!Tableau1[[#This Row],[Désignation]]*30</f>
        <v>44.7</v>
      </c>
      <c r="AH6" s="10">
        <f>[1]!Tableau1[[#This Row],[Désignation]]*31</f>
        <v>46.19</v>
      </c>
      <c r="AI6" s="10">
        <f>[1]!Tableau1[[#This Row],[Désignation]]*32</f>
        <v>47.68</v>
      </c>
      <c r="AJ6" s="10">
        <f>[1]!Tableau1[[#This Row],[Désignation]]*33</f>
        <v>49.17</v>
      </c>
      <c r="AK6" s="10">
        <f>[1]!Tableau1[[#This Row],[Désignation]]*34</f>
        <v>50.66</v>
      </c>
      <c r="AL6" s="10">
        <f>[1]!Tableau1[[#This Row],[Désignation]]*35</f>
        <v>52.15</v>
      </c>
      <c r="AM6" s="10">
        <f>[1]!Tableau1[[#This Row],[Désignation]]*36</f>
        <v>53.64</v>
      </c>
      <c r="AN6" s="10">
        <f>[1]!Tableau1[[#This Row],[Désignation]]*37</f>
        <v>55.13</v>
      </c>
      <c r="AO6" s="10">
        <f>[1]!Tableau1[[#This Row],[Désignation]]*38</f>
        <v>56.62</v>
      </c>
      <c r="AP6" s="10">
        <f>[1]!Tableau1[[#This Row],[Désignation]]*39</f>
        <v>58.11</v>
      </c>
      <c r="AQ6" s="10">
        <f>[1]!Tableau1[[#This Row],[Désignation]]*40</f>
        <v>59.6</v>
      </c>
      <c r="AR6" s="10">
        <f>[1]!Tableau1[[#This Row],[Désignation]]*41</f>
        <v>61.089999999999996</v>
      </c>
      <c r="AS6" s="10">
        <f>[1]!Tableau1[[#This Row],[Désignation]]*42</f>
        <v>62.58</v>
      </c>
      <c r="AT6" s="10">
        <f>[1]!Tableau1[[#This Row],[Désignation]]*43</f>
        <v>64.069999999999993</v>
      </c>
      <c r="AU6" s="10">
        <f>[1]!Tableau1[[#This Row],[Désignation]]*44</f>
        <v>65.56</v>
      </c>
      <c r="AV6" s="10">
        <f>[1]!Tableau1[[#This Row],[Désignation]]*45</f>
        <v>67.05</v>
      </c>
      <c r="AW6" s="10">
        <f>[1]!Tableau1[[#This Row],[Désignation]]*46</f>
        <v>68.540000000000006</v>
      </c>
      <c r="AX6" s="10">
        <f>[1]!Tableau1[[#This Row],[Désignation]]*47</f>
        <v>70.03</v>
      </c>
      <c r="AY6" s="10">
        <f>[1]!Tableau1[[#This Row],[Désignation]]*48</f>
        <v>71.52</v>
      </c>
      <c r="AZ6" s="10">
        <f>[1]!Tableau1[[#This Row],[Désignation]]*49</f>
        <v>73.010000000000005</v>
      </c>
      <c r="BA6" s="10">
        <f>[1]!Tableau1[[#This Row],[Désignation]]*50</f>
        <v>74.5</v>
      </c>
      <c r="BB6" s="10">
        <f>[1]!Tableau1[[#This Row],[Désignation]]*51</f>
        <v>75.989999999999995</v>
      </c>
      <c r="BC6" s="10">
        <f>[1]!Tableau1[[#This Row],[Désignation]]*52</f>
        <v>77.48</v>
      </c>
      <c r="BD6" s="10">
        <f>[1]!Tableau1[[#This Row],[Désignation]]*53</f>
        <v>78.97</v>
      </c>
      <c r="BE6" s="10">
        <f>[1]!Tableau1[[#This Row],[Désignation]]*54</f>
        <v>80.459999999999994</v>
      </c>
      <c r="BF6" s="10">
        <f>[1]!Tableau1[[#This Row],[Désignation]]*55</f>
        <v>81.95</v>
      </c>
      <c r="BG6" s="10">
        <f>[1]!Tableau1[[#This Row],[Désignation]]*56</f>
        <v>83.44</v>
      </c>
      <c r="BH6" s="10">
        <f>[1]!Tableau1[[#This Row],[Désignation]]*57</f>
        <v>84.929999999999993</v>
      </c>
      <c r="BI6" s="10">
        <f>[1]!Tableau1[[#This Row],[Désignation]]*58</f>
        <v>86.42</v>
      </c>
      <c r="BJ6" s="10">
        <f>[1]!Tableau1[[#This Row],[Désignation]]*59</f>
        <v>87.91</v>
      </c>
      <c r="BK6" s="10">
        <f>[1]!Tableau1[[#This Row],[Désignation]]*60</f>
        <v>89.4</v>
      </c>
      <c r="BL6" s="10">
        <f>[1]!Tableau1[[#This Row],[Désignation]]*61</f>
        <v>90.89</v>
      </c>
      <c r="BM6" s="10">
        <f>[1]!Tableau1[[#This Row],[Désignation]]*62</f>
        <v>92.38</v>
      </c>
      <c r="BN6" s="10">
        <f>[1]!Tableau1[[#This Row],[Désignation]]*63</f>
        <v>93.87</v>
      </c>
      <c r="BO6" s="10">
        <f>[1]!Tableau1[[#This Row],[Désignation]]*64</f>
        <v>95.36</v>
      </c>
      <c r="BP6" s="10">
        <f>[1]!Tableau1[[#This Row],[Désignation]]*65</f>
        <v>96.85</v>
      </c>
      <c r="BQ6" s="10">
        <f>[1]!Tableau1[[#This Row],[Désignation]]*66</f>
        <v>98.34</v>
      </c>
      <c r="BR6" s="10">
        <f>[1]!Tableau1[[#This Row],[Désignation]]*67</f>
        <v>99.83</v>
      </c>
      <c r="BS6" s="10">
        <f>[1]!Tableau1[[#This Row],[Désignation]]*68</f>
        <v>101.32</v>
      </c>
      <c r="BT6" s="10">
        <f>[1]!Tableau1[[#This Row],[Désignation]]*69</f>
        <v>102.81</v>
      </c>
      <c r="BU6" s="10">
        <f>[1]!Tableau1[[#This Row],[Désignation]]*70</f>
        <v>104.3</v>
      </c>
      <c r="BV6" s="10">
        <f>[1]!Tableau1[[#This Row],[Désignation]]*71</f>
        <v>105.79</v>
      </c>
      <c r="BW6" s="10">
        <f>[1]!Tableau1[[#This Row],[Désignation]]*72</f>
        <v>107.28</v>
      </c>
      <c r="BX6" s="10">
        <f>[1]!Tableau1[[#This Row],[Désignation]]*73</f>
        <v>108.77</v>
      </c>
      <c r="BY6" s="10">
        <f>[1]!Tableau1[[#This Row],[Désignation]]*74</f>
        <v>110.26</v>
      </c>
      <c r="BZ6" s="10">
        <f>[1]!Tableau1[[#This Row],[Désignation]]*75</f>
        <v>111.75</v>
      </c>
      <c r="CA6" s="10">
        <f>[1]!Tableau1[[#This Row],[Désignation]]*76</f>
        <v>113.24</v>
      </c>
      <c r="CB6" s="10">
        <f>[1]!Tableau1[[#This Row],[Désignation]]*77</f>
        <v>114.73</v>
      </c>
      <c r="CC6" s="10">
        <f>[1]!Tableau1[[#This Row],[Désignation]]*78</f>
        <v>116.22</v>
      </c>
      <c r="CD6" s="10">
        <f>[1]!Tableau1[[#This Row],[Désignation]]*79</f>
        <v>117.71</v>
      </c>
      <c r="CE6" s="10">
        <f>[1]!Tableau1[[#This Row],[Désignation]]*80</f>
        <v>119.2</v>
      </c>
      <c r="CF6" s="11">
        <f>[1]!Tableau1[[#This Row],[Désignation]]*81</f>
        <v>120.69</v>
      </c>
      <c r="CG6" s="11">
        <f>[1]!Tableau1[[#This Row],[Désignation]]*82</f>
        <v>122.17999999999999</v>
      </c>
      <c r="CH6" s="11">
        <f>[1]!Tableau1[[#This Row],[Désignation]]*83</f>
        <v>123.67</v>
      </c>
      <c r="CI6" s="11">
        <f>[1]!Tableau1[[#This Row],[Désignation]]*84</f>
        <v>125.16</v>
      </c>
      <c r="CJ6" s="11">
        <f>[1]!Tableau1[[#This Row],[Désignation]]*85</f>
        <v>126.65</v>
      </c>
      <c r="CK6" s="11">
        <f>[1]!Tableau1[[#This Row],[Désignation]]*86</f>
        <v>128.13999999999999</v>
      </c>
      <c r="CL6" s="11">
        <f>[1]!Tableau1[[#This Row],[Désignation]]*87</f>
        <v>129.63</v>
      </c>
      <c r="CM6" s="11">
        <f>[1]!Tableau1[[#This Row],[Désignation]]*88</f>
        <v>131.12</v>
      </c>
      <c r="CN6" s="11">
        <f>[1]!Tableau1[[#This Row],[Désignation]]*89</f>
        <v>132.60999999999999</v>
      </c>
      <c r="CO6" s="11">
        <f>[1]!Tableau1[[#This Row],[Désignation]]*90</f>
        <v>134.1</v>
      </c>
      <c r="CP6" s="11">
        <f>[1]!Tableau1[[#This Row],[Désignation]]*91</f>
        <v>135.59</v>
      </c>
      <c r="CQ6" s="11">
        <f>[1]!Tableau1[[#This Row],[Désignation]]*92</f>
        <v>137.08000000000001</v>
      </c>
      <c r="CR6" s="11">
        <f>[1]!Tableau1[[#This Row],[Désignation]]*93</f>
        <v>138.57</v>
      </c>
      <c r="CS6" s="11">
        <f>[1]!Tableau1[[#This Row],[Désignation]]*94</f>
        <v>140.06</v>
      </c>
      <c r="CT6" s="11">
        <f>[1]!Tableau1[[#This Row],[Désignation]]*95</f>
        <v>141.55000000000001</v>
      </c>
      <c r="CU6" s="11">
        <f>[1]!Tableau1[[#This Row],[Désignation]]*96</f>
        <v>143.04</v>
      </c>
      <c r="CV6" s="11">
        <f>[1]!Tableau1[[#This Row],[Désignation]]*97</f>
        <v>144.53</v>
      </c>
      <c r="CW6" s="11">
        <f>[1]!Tableau1[[#This Row],[Désignation]]*98</f>
        <v>146.02000000000001</v>
      </c>
      <c r="CX6" s="11">
        <f>[1]!Tableau1[[#This Row],[Désignation]]*99</f>
        <v>147.51</v>
      </c>
      <c r="CY6" s="7">
        <f>[1]!Tableau1[[#This Row],[Désignation]]*100</f>
        <v>149</v>
      </c>
      <c r="CZ6" s="7">
        <f>[1]!Tableau1[[#This Row],[Désignation]]*101</f>
        <v>150.49</v>
      </c>
      <c r="DA6" s="7">
        <f>[1]!Tableau1[[#This Row],[Désignation]]*102</f>
        <v>151.97999999999999</v>
      </c>
      <c r="DB6" s="7">
        <f>[1]!Tableau1[[#This Row],[Désignation]]*103</f>
        <v>153.47</v>
      </c>
      <c r="DC6" s="7">
        <f>[1]!Tableau1[[#This Row],[Désignation]]*104</f>
        <v>154.96</v>
      </c>
      <c r="DD6" s="7">
        <f>[1]!Tableau1[[#This Row],[Désignation]]*105</f>
        <v>156.44999999999999</v>
      </c>
      <c r="DE6" s="7">
        <f>[1]!Tableau1[[#This Row],[Désignation]]*106</f>
        <v>157.94</v>
      </c>
      <c r="DF6" s="7">
        <f>[1]!Tableau1[[#This Row],[Désignation]]*107</f>
        <v>159.43</v>
      </c>
      <c r="DG6" s="7">
        <f>[1]!Tableau1[[#This Row],[Désignation]]*108</f>
        <v>160.91999999999999</v>
      </c>
      <c r="DH6" s="7">
        <f>[1]!Tableau1[[#This Row],[Désignation]]*109</f>
        <v>162.41</v>
      </c>
      <c r="DI6" s="8">
        <f>[1]!Tableau1[[#This Row],[Désignation]]*110</f>
        <v>163.9</v>
      </c>
    </row>
    <row r="7" spans="1:113" x14ac:dyDescent="0.25">
      <c r="A7" s="1">
        <v>87655385</v>
      </c>
      <c r="B7" s="2">
        <v>1.49</v>
      </c>
      <c r="C7" s="2" t="s">
        <v>4</v>
      </c>
      <c r="D7" s="2">
        <f>[1]!Tableau1[[#This Row],[Désignation]]*1</f>
        <v>1.08</v>
      </c>
      <c r="E7" s="2">
        <f>[1]!Tableau1[[#This Row],[Désignation]]*2</f>
        <v>2.16</v>
      </c>
      <c r="F7" s="2">
        <f>[1]!Tableau1[[#This Row],[Désignation]]*3</f>
        <v>3.24</v>
      </c>
      <c r="G7" s="2">
        <f>[1]!Tableau1[[#This Row],[Désignation]]*4</f>
        <v>4.32</v>
      </c>
      <c r="H7" s="2">
        <f>[1]!Tableau1[[#This Row],[Désignation]]*5</f>
        <v>5.4</v>
      </c>
      <c r="I7" s="2">
        <f>[1]!Tableau1[[#This Row],[Désignation]]*6</f>
        <v>6.48</v>
      </c>
      <c r="J7" s="2">
        <f>[1]!Tableau1[[#This Row],[Désignation]]*7</f>
        <v>7.5600000000000005</v>
      </c>
      <c r="K7" s="2">
        <f>[1]!Tableau1[[#This Row],[Désignation]]*8</f>
        <v>8.64</v>
      </c>
      <c r="L7" s="2">
        <f>[1]!Tableau1[[#This Row],[Désignation]]*9</f>
        <v>9.7200000000000006</v>
      </c>
      <c r="M7" s="2">
        <f>[1]!Tableau1[[#This Row],[Désignation]]*10</f>
        <v>10.8</v>
      </c>
      <c r="N7" s="2">
        <f>[1]!Tableau1[[#This Row],[Désignation]]*11</f>
        <v>11.88</v>
      </c>
      <c r="O7" s="2">
        <f>[1]!Tableau1[[#This Row],[Désignation]]*12</f>
        <v>12.96</v>
      </c>
      <c r="P7" s="2">
        <f>[1]!Tableau1[[#This Row],[Désignation]]*13</f>
        <v>14.040000000000001</v>
      </c>
      <c r="Q7" s="2">
        <f>[1]!Tableau1[[#This Row],[Désignation]]*14</f>
        <v>15.120000000000001</v>
      </c>
      <c r="R7" s="2">
        <f>[1]!Tableau1[[#This Row],[Désignation]]*15</f>
        <v>16.200000000000003</v>
      </c>
      <c r="S7" s="2">
        <f>[1]!Tableau1[[#This Row],[Désignation]]*16</f>
        <v>17.28</v>
      </c>
      <c r="T7" s="2">
        <f>[1]!Tableau1[[#This Row],[Désignation]]*17</f>
        <v>18.36</v>
      </c>
      <c r="U7" s="2">
        <f>[1]!Tableau1[[#This Row],[Désignation]]*18</f>
        <v>19.440000000000001</v>
      </c>
      <c r="V7" s="2">
        <f>[1]!Tableau1[[#This Row],[Désignation]]*19</f>
        <v>20.520000000000003</v>
      </c>
      <c r="W7" s="2">
        <f>[1]!Tableau1[[#This Row],[Désignation]]*20</f>
        <v>21.6</v>
      </c>
      <c r="X7" s="2">
        <f>[1]!Tableau1[[#This Row],[Désignation]]*21</f>
        <v>22.68</v>
      </c>
      <c r="Y7" s="2">
        <f>[1]!Tableau1[[#This Row],[Désignation]]*22</f>
        <v>23.76</v>
      </c>
      <c r="Z7" s="2">
        <f>[1]!Tableau1[[#This Row],[Désignation]]*23</f>
        <v>24.840000000000003</v>
      </c>
      <c r="AA7" s="2">
        <f>[1]!Tableau1[[#This Row],[Désignation]]*24</f>
        <v>25.92</v>
      </c>
      <c r="AB7" s="2">
        <f>[1]!Tableau1[[#This Row],[Désignation]]*25</f>
        <v>27</v>
      </c>
      <c r="AC7" s="2">
        <f>[1]!Tableau1[[#This Row],[Désignation]]*26</f>
        <v>28.080000000000002</v>
      </c>
      <c r="AD7" s="2">
        <f>[1]!Tableau1[[#This Row],[Désignation]]*27</f>
        <v>29.160000000000004</v>
      </c>
      <c r="AE7" s="2">
        <f>[1]!Tableau1[[#This Row],[Désignation]]*28</f>
        <v>30.240000000000002</v>
      </c>
      <c r="AF7" s="2">
        <f>[1]!Tableau1[[#This Row],[Désignation]]*29</f>
        <v>31.32</v>
      </c>
      <c r="AG7" s="2">
        <f>[1]!Tableau1[[#This Row],[Désignation]]*30</f>
        <v>32.400000000000006</v>
      </c>
      <c r="AH7" s="2">
        <f>[1]!Tableau1[[#This Row],[Désignation]]*31</f>
        <v>33.480000000000004</v>
      </c>
      <c r="AI7" s="2">
        <f>[1]!Tableau1[[#This Row],[Désignation]]*32</f>
        <v>34.56</v>
      </c>
      <c r="AJ7" s="2">
        <f>[1]!Tableau1[[#This Row],[Désignation]]*33</f>
        <v>35.64</v>
      </c>
      <c r="AK7" s="2">
        <f>[1]!Tableau1[[#This Row],[Désignation]]*34</f>
        <v>36.72</v>
      </c>
      <c r="AL7" s="2">
        <f>[1]!Tableau1[[#This Row],[Désignation]]*35</f>
        <v>37.800000000000004</v>
      </c>
      <c r="AM7" s="2">
        <f>[1]!Tableau1[[#This Row],[Désignation]]*36</f>
        <v>38.880000000000003</v>
      </c>
      <c r="AN7" s="2">
        <f>[1]!Tableau1[[#This Row],[Désignation]]*37</f>
        <v>39.96</v>
      </c>
      <c r="AO7" s="2">
        <f>[1]!Tableau1[[#This Row],[Désignation]]*38</f>
        <v>41.040000000000006</v>
      </c>
      <c r="AP7" s="2">
        <f>[1]!Tableau1[[#This Row],[Désignation]]*39</f>
        <v>42.120000000000005</v>
      </c>
      <c r="AQ7" s="2">
        <f>[1]!Tableau1[[#This Row],[Désignation]]*40</f>
        <v>43.2</v>
      </c>
      <c r="AR7" s="2">
        <f>[1]!Tableau1[[#This Row],[Désignation]]*41</f>
        <v>44.28</v>
      </c>
      <c r="AS7" s="2">
        <f>[1]!Tableau1[[#This Row],[Désignation]]*42</f>
        <v>45.36</v>
      </c>
      <c r="AT7" s="2">
        <f>[1]!Tableau1[[#This Row],[Désignation]]*43</f>
        <v>46.440000000000005</v>
      </c>
      <c r="AU7" s="2">
        <f>[1]!Tableau1[[#This Row],[Désignation]]*44</f>
        <v>47.52</v>
      </c>
      <c r="AV7" s="2">
        <f>[1]!Tableau1[[#This Row],[Désignation]]*45</f>
        <v>48.6</v>
      </c>
      <c r="AW7" s="2">
        <f>[1]!Tableau1[[#This Row],[Désignation]]*46</f>
        <v>49.680000000000007</v>
      </c>
      <c r="AX7" s="2">
        <f>[1]!Tableau1[[#This Row],[Désignation]]*47</f>
        <v>50.760000000000005</v>
      </c>
      <c r="AY7" s="2">
        <f>[1]!Tableau1[[#This Row],[Désignation]]*48</f>
        <v>51.84</v>
      </c>
      <c r="AZ7" s="2">
        <f>[1]!Tableau1[[#This Row],[Désignation]]*49</f>
        <v>52.92</v>
      </c>
      <c r="BA7" s="2">
        <f>[1]!Tableau1[[#This Row],[Désignation]]*50</f>
        <v>54</v>
      </c>
      <c r="BB7" s="2">
        <f>[1]!Tableau1[[#This Row],[Désignation]]*51</f>
        <v>55.080000000000005</v>
      </c>
      <c r="BC7" s="2">
        <f>[1]!Tableau1[[#This Row],[Désignation]]*52</f>
        <v>56.160000000000004</v>
      </c>
      <c r="BD7" s="2">
        <f>[1]!Tableau1[[#This Row],[Désignation]]*53</f>
        <v>57.24</v>
      </c>
      <c r="BE7" s="2">
        <f>[1]!Tableau1[[#This Row],[Désignation]]*54</f>
        <v>58.320000000000007</v>
      </c>
      <c r="BF7" s="2">
        <f>[1]!Tableau1[[#This Row],[Désignation]]*55</f>
        <v>59.400000000000006</v>
      </c>
      <c r="BG7" s="2">
        <f>[1]!Tableau1[[#This Row],[Désignation]]*56</f>
        <v>60.480000000000004</v>
      </c>
      <c r="BH7" s="2">
        <f>[1]!Tableau1[[#This Row],[Désignation]]*57</f>
        <v>61.56</v>
      </c>
      <c r="BI7" s="2">
        <f>[1]!Tableau1[[#This Row],[Désignation]]*58</f>
        <v>62.64</v>
      </c>
      <c r="BJ7" s="2">
        <f>[1]!Tableau1[[#This Row],[Désignation]]*59</f>
        <v>63.720000000000006</v>
      </c>
      <c r="BK7" s="2">
        <f>[1]!Tableau1[[#This Row],[Désignation]]*60</f>
        <v>64.800000000000011</v>
      </c>
      <c r="BL7" s="2">
        <f>[1]!Tableau1[[#This Row],[Désignation]]*61</f>
        <v>65.88000000000001</v>
      </c>
      <c r="BM7" s="2">
        <f>[1]!Tableau1[[#This Row],[Désignation]]*62</f>
        <v>66.960000000000008</v>
      </c>
      <c r="BN7" s="2">
        <f>[1]!Tableau1[[#This Row],[Désignation]]*63</f>
        <v>68.040000000000006</v>
      </c>
      <c r="BO7" s="2">
        <f>[1]!Tableau1[[#This Row],[Désignation]]*64</f>
        <v>69.12</v>
      </c>
      <c r="BP7" s="2">
        <f>[1]!Tableau1[[#This Row],[Désignation]]*65</f>
        <v>70.2</v>
      </c>
      <c r="BQ7" s="2">
        <f>[1]!Tableau1[[#This Row],[Désignation]]*66</f>
        <v>71.28</v>
      </c>
      <c r="BR7" s="2">
        <f>[1]!Tableau1[[#This Row],[Désignation]]*67</f>
        <v>72.36</v>
      </c>
      <c r="BS7" s="2">
        <f>[1]!Tableau1[[#This Row],[Désignation]]*68</f>
        <v>73.44</v>
      </c>
      <c r="BT7" s="2">
        <f>[1]!Tableau1[[#This Row],[Désignation]]*69</f>
        <v>74.52000000000001</v>
      </c>
      <c r="BU7" s="2">
        <f>[1]!Tableau1[[#This Row],[Désignation]]*70</f>
        <v>75.600000000000009</v>
      </c>
      <c r="BV7" s="2">
        <f>[1]!Tableau1[[#This Row],[Désignation]]*71</f>
        <v>76.680000000000007</v>
      </c>
      <c r="BW7" s="2">
        <f>[1]!Tableau1[[#This Row],[Désignation]]*72</f>
        <v>77.760000000000005</v>
      </c>
      <c r="BX7" s="2">
        <f>[1]!Tableau1[[#This Row],[Désignation]]*73</f>
        <v>78.84</v>
      </c>
      <c r="BY7" s="2">
        <f>[1]!Tableau1[[#This Row],[Désignation]]*74</f>
        <v>79.92</v>
      </c>
      <c r="BZ7" s="2">
        <f>[1]!Tableau1[[#This Row],[Désignation]]*75</f>
        <v>81</v>
      </c>
      <c r="CA7" s="2">
        <f>[1]!Tableau1[[#This Row],[Désignation]]*76</f>
        <v>82.080000000000013</v>
      </c>
      <c r="CB7" s="2">
        <f>[1]!Tableau1[[#This Row],[Désignation]]*77</f>
        <v>83.160000000000011</v>
      </c>
      <c r="CC7" s="2">
        <f>[1]!Tableau1[[#This Row],[Désignation]]*78</f>
        <v>84.240000000000009</v>
      </c>
      <c r="CD7" s="2">
        <f>[1]!Tableau1[[#This Row],[Désignation]]*79</f>
        <v>85.320000000000007</v>
      </c>
      <c r="CE7" s="2">
        <f>[1]!Tableau1[[#This Row],[Désignation]]*80</f>
        <v>86.4</v>
      </c>
      <c r="CF7" s="7">
        <f>[1]!Tableau1[[#This Row],[Désignation]]*81</f>
        <v>87.48</v>
      </c>
      <c r="CG7" s="7">
        <f>[1]!Tableau1[[#This Row],[Désignation]]*82</f>
        <v>88.56</v>
      </c>
      <c r="CH7" s="7">
        <f>[1]!Tableau1[[#This Row],[Désignation]]*83</f>
        <v>89.64</v>
      </c>
      <c r="CI7" s="7">
        <f>[1]!Tableau1[[#This Row],[Désignation]]*84</f>
        <v>90.72</v>
      </c>
      <c r="CJ7" s="7">
        <f>[1]!Tableau1[[#This Row],[Désignation]]*85</f>
        <v>91.800000000000011</v>
      </c>
      <c r="CK7" s="7">
        <f>[1]!Tableau1[[#This Row],[Désignation]]*86</f>
        <v>92.88000000000001</v>
      </c>
      <c r="CL7" s="7">
        <f>[1]!Tableau1[[#This Row],[Désignation]]*87</f>
        <v>93.960000000000008</v>
      </c>
      <c r="CM7" s="7">
        <f>[1]!Tableau1[[#This Row],[Désignation]]*88</f>
        <v>95.04</v>
      </c>
      <c r="CN7" s="7">
        <f>[1]!Tableau1[[#This Row],[Désignation]]*89</f>
        <v>96.12</v>
      </c>
      <c r="CO7" s="7">
        <f>[1]!Tableau1[[#This Row],[Désignation]]*90</f>
        <v>97.2</v>
      </c>
      <c r="CP7" s="7">
        <f>[1]!Tableau1[[#This Row],[Désignation]]*91</f>
        <v>98.28</v>
      </c>
      <c r="CQ7" s="7">
        <f>[1]!Tableau1[[#This Row],[Désignation]]*92</f>
        <v>99.360000000000014</v>
      </c>
      <c r="CR7" s="7">
        <f>[1]!Tableau1[[#This Row],[Désignation]]*93</f>
        <v>100.44000000000001</v>
      </c>
      <c r="CS7" s="7">
        <f>[1]!Tableau1[[#This Row],[Désignation]]*94</f>
        <v>101.52000000000001</v>
      </c>
      <c r="CT7" s="7">
        <f>[1]!Tableau1[[#This Row],[Désignation]]*95</f>
        <v>102.60000000000001</v>
      </c>
      <c r="CU7" s="7">
        <f>[1]!Tableau1[[#This Row],[Désignation]]*96</f>
        <v>103.68</v>
      </c>
      <c r="CV7" s="7">
        <f>[1]!Tableau1[[#This Row],[Désignation]]*97</f>
        <v>104.76</v>
      </c>
      <c r="CW7" s="7">
        <f>[1]!Tableau1[[#This Row],[Désignation]]*98</f>
        <v>105.84</v>
      </c>
      <c r="CX7" s="7">
        <f>[1]!Tableau1[[#This Row],[Désignation]]*99</f>
        <v>106.92</v>
      </c>
      <c r="CY7" s="7">
        <f>[1]!Tableau1[[#This Row],[Désignation]]*100</f>
        <v>108</v>
      </c>
      <c r="CZ7" s="7">
        <f>[1]!Tableau1[[#This Row],[Désignation]]*101</f>
        <v>109.08000000000001</v>
      </c>
      <c r="DA7" s="7">
        <f>[1]!Tableau1[[#This Row],[Désignation]]*102</f>
        <v>110.16000000000001</v>
      </c>
      <c r="DB7" s="7">
        <f>[1]!Tableau1[[#This Row],[Désignation]]*103</f>
        <v>111.24000000000001</v>
      </c>
      <c r="DC7" s="7">
        <f>[1]!Tableau1[[#This Row],[Désignation]]*104</f>
        <v>112.32000000000001</v>
      </c>
      <c r="DD7" s="7">
        <f>[1]!Tableau1[[#This Row],[Désignation]]*105</f>
        <v>113.4</v>
      </c>
      <c r="DE7" s="7">
        <f>[1]!Tableau1[[#This Row],[Désignation]]*106</f>
        <v>114.48</v>
      </c>
      <c r="DF7" s="7">
        <f>[1]!Tableau1[[#This Row],[Désignation]]*107</f>
        <v>115.56</v>
      </c>
      <c r="DG7" s="7">
        <f>[1]!Tableau1[[#This Row],[Désignation]]*108</f>
        <v>116.64000000000001</v>
      </c>
      <c r="DH7" s="7">
        <f>[1]!Tableau1[[#This Row],[Désignation]]*109</f>
        <v>117.72000000000001</v>
      </c>
      <c r="DI7" s="8">
        <f>[1]!Tableau1[[#This Row],[Désignation]]*110</f>
        <v>118.80000000000001</v>
      </c>
    </row>
    <row r="8" spans="1:113" x14ac:dyDescent="0.25">
      <c r="A8" s="1">
        <v>86236226</v>
      </c>
      <c r="B8" s="2">
        <v>1</v>
      </c>
      <c r="C8" s="2" t="s">
        <v>5</v>
      </c>
      <c r="D8" s="2">
        <f>[1]!Tableau1[[#This Row],[Désignation]]*1</f>
        <v>1.49</v>
      </c>
      <c r="E8" s="2">
        <f>[1]!Tableau1[[#This Row],[Désignation]]*2</f>
        <v>2.98</v>
      </c>
      <c r="F8" s="2">
        <f>[1]!Tableau1[[#This Row],[Désignation]]*3</f>
        <v>4.47</v>
      </c>
      <c r="G8" s="2">
        <f>[1]!Tableau1[[#This Row],[Désignation]]*4</f>
        <v>5.96</v>
      </c>
      <c r="H8" s="2">
        <f>[1]!Tableau1[[#This Row],[Désignation]]*5</f>
        <v>7.45</v>
      </c>
      <c r="I8" s="2">
        <f>[1]!Tableau1[[#This Row],[Désignation]]*6</f>
        <v>8.94</v>
      </c>
      <c r="J8" s="2">
        <f>[1]!Tableau1[[#This Row],[Désignation]]*7</f>
        <v>10.43</v>
      </c>
      <c r="K8" s="2">
        <f>[1]!Tableau1[[#This Row],[Désignation]]*8</f>
        <v>11.92</v>
      </c>
      <c r="L8" s="2">
        <f>[1]!Tableau1[[#This Row],[Désignation]]*9</f>
        <v>13.41</v>
      </c>
      <c r="M8" s="2">
        <f>[1]!Tableau1[[#This Row],[Désignation]]*10</f>
        <v>14.9</v>
      </c>
      <c r="N8" s="2">
        <f>[1]!Tableau1[[#This Row],[Désignation]]*11</f>
        <v>16.39</v>
      </c>
      <c r="O8" s="2">
        <f>[1]!Tableau1[[#This Row],[Désignation]]*12</f>
        <v>17.88</v>
      </c>
      <c r="P8" s="2">
        <f>[1]!Tableau1[[#This Row],[Désignation]]*13</f>
        <v>19.37</v>
      </c>
      <c r="Q8" s="2">
        <f>[1]!Tableau1[[#This Row],[Désignation]]*14</f>
        <v>20.86</v>
      </c>
      <c r="R8" s="2">
        <f>[1]!Tableau1[[#This Row],[Désignation]]*15</f>
        <v>22.35</v>
      </c>
      <c r="S8" s="2">
        <f>[1]!Tableau1[[#This Row],[Désignation]]*16</f>
        <v>23.84</v>
      </c>
      <c r="T8" s="2">
        <f>[1]!Tableau1[[#This Row],[Désignation]]*17</f>
        <v>25.33</v>
      </c>
      <c r="U8" s="2">
        <f>[1]!Tableau1[[#This Row],[Désignation]]*18</f>
        <v>26.82</v>
      </c>
      <c r="V8" s="2">
        <f>[1]!Tableau1[[#This Row],[Désignation]]*19</f>
        <v>28.31</v>
      </c>
      <c r="W8" s="2">
        <f>[1]!Tableau1[[#This Row],[Désignation]]*20</f>
        <v>29.8</v>
      </c>
      <c r="X8" s="2">
        <f>[1]!Tableau1[[#This Row],[Désignation]]*21</f>
        <v>31.29</v>
      </c>
      <c r="Y8" s="2">
        <f>[1]!Tableau1[[#This Row],[Désignation]]*22</f>
        <v>32.78</v>
      </c>
      <c r="Z8" s="2">
        <f>[1]!Tableau1[[#This Row],[Désignation]]*23</f>
        <v>34.270000000000003</v>
      </c>
      <c r="AA8" s="2">
        <f>[1]!Tableau1[[#This Row],[Désignation]]*24</f>
        <v>35.76</v>
      </c>
      <c r="AB8" s="2">
        <f>[1]!Tableau1[[#This Row],[Désignation]]*25</f>
        <v>37.25</v>
      </c>
      <c r="AC8" s="2">
        <f>[1]!Tableau1[[#This Row],[Désignation]]*26</f>
        <v>38.74</v>
      </c>
      <c r="AD8" s="2">
        <f>[1]!Tableau1[[#This Row],[Désignation]]*27</f>
        <v>40.229999999999997</v>
      </c>
      <c r="AE8" s="2">
        <f>[1]!Tableau1[[#This Row],[Désignation]]*28</f>
        <v>41.72</v>
      </c>
      <c r="AF8" s="2">
        <f>[1]!Tableau1[[#This Row],[Désignation]]*29</f>
        <v>43.21</v>
      </c>
      <c r="AG8" s="2">
        <f>[1]!Tableau1[[#This Row],[Désignation]]*30</f>
        <v>44.7</v>
      </c>
      <c r="AH8" s="2">
        <f>[1]!Tableau1[[#This Row],[Désignation]]*31</f>
        <v>46.19</v>
      </c>
      <c r="AI8" s="2">
        <f>[1]!Tableau1[[#This Row],[Désignation]]*32</f>
        <v>47.68</v>
      </c>
      <c r="AJ8" s="2">
        <f>[1]!Tableau1[[#This Row],[Désignation]]*33</f>
        <v>49.17</v>
      </c>
      <c r="AK8" s="2">
        <f>[1]!Tableau1[[#This Row],[Désignation]]*34</f>
        <v>50.66</v>
      </c>
      <c r="AL8" s="2">
        <f>[1]!Tableau1[[#This Row],[Désignation]]*35</f>
        <v>52.15</v>
      </c>
      <c r="AM8" s="2">
        <f>[1]!Tableau1[[#This Row],[Désignation]]*36</f>
        <v>53.64</v>
      </c>
      <c r="AN8" s="2">
        <f>[1]!Tableau1[[#This Row],[Désignation]]*37</f>
        <v>55.13</v>
      </c>
      <c r="AO8" s="2">
        <f>[1]!Tableau1[[#This Row],[Désignation]]*38</f>
        <v>56.62</v>
      </c>
      <c r="AP8" s="2">
        <f>[1]!Tableau1[[#This Row],[Désignation]]*39</f>
        <v>58.11</v>
      </c>
      <c r="AQ8" s="2">
        <f>[1]!Tableau1[[#This Row],[Désignation]]*40</f>
        <v>59.6</v>
      </c>
      <c r="AR8" s="2">
        <f>[1]!Tableau1[[#This Row],[Désignation]]*41</f>
        <v>61.089999999999996</v>
      </c>
      <c r="AS8" s="2">
        <f>[1]!Tableau1[[#This Row],[Désignation]]*42</f>
        <v>62.58</v>
      </c>
      <c r="AT8" s="2">
        <f>[1]!Tableau1[[#This Row],[Désignation]]*43</f>
        <v>64.069999999999993</v>
      </c>
      <c r="AU8" s="2">
        <f>[1]!Tableau1[[#This Row],[Désignation]]*44</f>
        <v>65.56</v>
      </c>
      <c r="AV8" s="2">
        <f>[1]!Tableau1[[#This Row],[Désignation]]*45</f>
        <v>67.05</v>
      </c>
      <c r="AW8" s="2">
        <f>[1]!Tableau1[[#This Row],[Désignation]]*46</f>
        <v>68.540000000000006</v>
      </c>
      <c r="AX8" s="2">
        <f>[1]!Tableau1[[#This Row],[Désignation]]*47</f>
        <v>70.03</v>
      </c>
      <c r="AY8" s="2">
        <f>[1]!Tableau1[[#This Row],[Désignation]]*48</f>
        <v>71.52</v>
      </c>
      <c r="AZ8" s="2">
        <f>[1]!Tableau1[[#This Row],[Désignation]]*49</f>
        <v>73.010000000000005</v>
      </c>
      <c r="BA8" s="2">
        <f>[1]!Tableau1[[#This Row],[Désignation]]*50</f>
        <v>74.5</v>
      </c>
      <c r="BB8" s="2">
        <f>[1]!Tableau1[[#This Row],[Désignation]]*51</f>
        <v>75.989999999999995</v>
      </c>
      <c r="BC8" s="2">
        <f>[1]!Tableau1[[#This Row],[Désignation]]*52</f>
        <v>77.48</v>
      </c>
      <c r="BD8" s="2">
        <f>[1]!Tableau1[[#This Row],[Désignation]]*53</f>
        <v>78.97</v>
      </c>
      <c r="BE8" s="2">
        <f>[1]!Tableau1[[#This Row],[Désignation]]*54</f>
        <v>80.459999999999994</v>
      </c>
      <c r="BF8" s="2">
        <f>[1]!Tableau1[[#This Row],[Désignation]]*55</f>
        <v>81.95</v>
      </c>
      <c r="BG8" s="2">
        <f>[1]!Tableau1[[#This Row],[Désignation]]*56</f>
        <v>83.44</v>
      </c>
      <c r="BH8" s="2">
        <f>[1]!Tableau1[[#This Row],[Désignation]]*57</f>
        <v>84.929999999999993</v>
      </c>
      <c r="BI8" s="2">
        <f>[1]!Tableau1[[#This Row],[Désignation]]*58</f>
        <v>86.42</v>
      </c>
      <c r="BJ8" s="2">
        <f>[1]!Tableau1[[#This Row],[Désignation]]*59</f>
        <v>87.91</v>
      </c>
      <c r="BK8" s="2">
        <f>[1]!Tableau1[[#This Row],[Désignation]]*60</f>
        <v>89.4</v>
      </c>
      <c r="BL8" s="2">
        <f>[1]!Tableau1[[#This Row],[Désignation]]*61</f>
        <v>90.89</v>
      </c>
      <c r="BM8" s="2">
        <f>[1]!Tableau1[[#This Row],[Désignation]]*62</f>
        <v>92.38</v>
      </c>
      <c r="BN8" s="2">
        <f>[1]!Tableau1[[#This Row],[Désignation]]*63</f>
        <v>93.87</v>
      </c>
      <c r="BO8" s="2">
        <f>[1]!Tableau1[[#This Row],[Désignation]]*64</f>
        <v>95.36</v>
      </c>
      <c r="BP8" s="2">
        <f>[1]!Tableau1[[#This Row],[Désignation]]*65</f>
        <v>96.85</v>
      </c>
      <c r="BQ8" s="2">
        <f>[1]!Tableau1[[#This Row],[Désignation]]*66</f>
        <v>98.34</v>
      </c>
      <c r="BR8" s="2">
        <f>[1]!Tableau1[[#This Row],[Désignation]]*67</f>
        <v>99.83</v>
      </c>
      <c r="BS8" s="2">
        <f>[1]!Tableau1[[#This Row],[Désignation]]*68</f>
        <v>101.32</v>
      </c>
      <c r="BT8" s="2">
        <f>[1]!Tableau1[[#This Row],[Désignation]]*69</f>
        <v>102.81</v>
      </c>
      <c r="BU8" s="2">
        <f>[1]!Tableau1[[#This Row],[Désignation]]*70</f>
        <v>104.3</v>
      </c>
      <c r="BV8" s="2">
        <f>[1]!Tableau1[[#This Row],[Désignation]]*71</f>
        <v>105.79</v>
      </c>
      <c r="BW8" s="2">
        <f>[1]!Tableau1[[#This Row],[Désignation]]*72</f>
        <v>107.28</v>
      </c>
      <c r="BX8" s="2">
        <f>[1]!Tableau1[[#This Row],[Désignation]]*73</f>
        <v>108.77</v>
      </c>
      <c r="BY8" s="2">
        <f>[1]!Tableau1[[#This Row],[Désignation]]*74</f>
        <v>110.26</v>
      </c>
      <c r="BZ8" s="2">
        <f>[1]!Tableau1[[#This Row],[Désignation]]*75</f>
        <v>111.75</v>
      </c>
      <c r="CA8" s="2">
        <f>[1]!Tableau1[[#This Row],[Désignation]]*76</f>
        <v>113.24</v>
      </c>
      <c r="CB8" s="2">
        <f>[1]!Tableau1[[#This Row],[Désignation]]*77</f>
        <v>114.73</v>
      </c>
      <c r="CC8" s="2">
        <f>[1]!Tableau1[[#This Row],[Désignation]]*78</f>
        <v>116.22</v>
      </c>
      <c r="CD8" s="2">
        <f>[1]!Tableau1[[#This Row],[Désignation]]*79</f>
        <v>117.71</v>
      </c>
      <c r="CE8" s="2">
        <f>[1]!Tableau1[[#This Row],[Désignation]]*80</f>
        <v>119.2</v>
      </c>
      <c r="CF8" s="7">
        <f>[1]!Tableau1[[#This Row],[Désignation]]*81</f>
        <v>120.69</v>
      </c>
      <c r="CG8" s="7">
        <f>[1]!Tableau1[[#This Row],[Désignation]]*82</f>
        <v>122.17999999999999</v>
      </c>
      <c r="CH8" s="7">
        <f>[1]!Tableau1[[#This Row],[Désignation]]*83</f>
        <v>123.67</v>
      </c>
      <c r="CI8" s="7">
        <f>[1]!Tableau1[[#This Row],[Désignation]]*84</f>
        <v>125.16</v>
      </c>
      <c r="CJ8" s="7">
        <f>[1]!Tableau1[[#This Row],[Désignation]]*85</f>
        <v>126.65</v>
      </c>
      <c r="CK8" s="7">
        <f>[1]!Tableau1[[#This Row],[Désignation]]*86</f>
        <v>128.13999999999999</v>
      </c>
      <c r="CL8" s="7">
        <f>[1]!Tableau1[[#This Row],[Désignation]]*87</f>
        <v>129.63</v>
      </c>
      <c r="CM8" s="7">
        <f>[1]!Tableau1[[#This Row],[Désignation]]*88</f>
        <v>131.12</v>
      </c>
      <c r="CN8" s="7">
        <f>[1]!Tableau1[[#This Row],[Désignation]]*89</f>
        <v>132.60999999999999</v>
      </c>
      <c r="CO8" s="7">
        <f>[1]!Tableau1[[#This Row],[Désignation]]*90</f>
        <v>134.1</v>
      </c>
      <c r="CP8" s="7">
        <f>[1]!Tableau1[[#This Row],[Désignation]]*91</f>
        <v>135.59</v>
      </c>
      <c r="CQ8" s="7">
        <f>[1]!Tableau1[[#This Row],[Désignation]]*92</f>
        <v>137.08000000000001</v>
      </c>
      <c r="CR8" s="7">
        <f>[1]!Tableau1[[#This Row],[Désignation]]*93</f>
        <v>138.57</v>
      </c>
      <c r="CS8" s="7">
        <f>[1]!Tableau1[[#This Row],[Désignation]]*94</f>
        <v>140.06</v>
      </c>
      <c r="CT8" s="7">
        <f>[1]!Tableau1[[#This Row],[Désignation]]*95</f>
        <v>141.55000000000001</v>
      </c>
      <c r="CU8" s="7">
        <f>[1]!Tableau1[[#This Row],[Désignation]]*96</f>
        <v>143.04</v>
      </c>
      <c r="CV8" s="7">
        <f>[1]!Tableau1[[#This Row],[Désignation]]*97</f>
        <v>144.53</v>
      </c>
      <c r="CW8" s="7">
        <f>[1]!Tableau1[[#This Row],[Désignation]]*98</f>
        <v>146.02000000000001</v>
      </c>
      <c r="CX8" s="7">
        <f>[1]!Tableau1[[#This Row],[Désignation]]*99</f>
        <v>147.51</v>
      </c>
      <c r="CY8" s="7">
        <f>[1]!Tableau1[[#This Row],[Désignation]]*100</f>
        <v>149</v>
      </c>
      <c r="CZ8" s="7">
        <f>[1]!Tableau1[[#This Row],[Désignation]]*101</f>
        <v>150.49</v>
      </c>
      <c r="DA8" s="7">
        <f>[1]!Tableau1[[#This Row],[Désignation]]*102</f>
        <v>151.97999999999999</v>
      </c>
      <c r="DB8" s="7">
        <f>[1]!Tableau1[[#This Row],[Désignation]]*103</f>
        <v>153.47</v>
      </c>
      <c r="DC8" s="7">
        <f>[1]!Tableau1[[#This Row],[Désignation]]*104</f>
        <v>154.96</v>
      </c>
      <c r="DD8" s="7">
        <f>[1]!Tableau1[[#This Row],[Désignation]]*105</f>
        <v>156.44999999999999</v>
      </c>
      <c r="DE8" s="7">
        <f>[1]!Tableau1[[#This Row],[Désignation]]*106</f>
        <v>157.94</v>
      </c>
      <c r="DF8" s="7">
        <f>[1]!Tableau1[[#This Row],[Désignation]]*107</f>
        <v>159.43</v>
      </c>
      <c r="DG8" s="7">
        <f>[1]!Tableau1[[#This Row],[Désignation]]*108</f>
        <v>160.91999999999999</v>
      </c>
      <c r="DH8" s="7">
        <f>[1]!Tableau1[[#This Row],[Désignation]]*109</f>
        <v>162.41</v>
      </c>
      <c r="DI8" s="8">
        <f>[1]!Tableau1[[#This Row],[Désignation]]*110</f>
        <v>163.9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Souhait</vt:lpstr>
      <vt:lpstr>Tableau correspondance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2013-08-27T14:10:01Z</dcterms:created>
  <dcterms:modified xsi:type="dcterms:W3CDTF">2013-08-27T14:41:50Z</dcterms:modified>
</cp:coreProperties>
</file>