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1125" windowWidth="4845" windowHeight="5880" tabRatio="725"/>
  </bookViews>
  <sheets>
    <sheet name="Recette" sheetId="56" r:id="rId1"/>
    <sheet name="Light 2" sheetId="67" state="hidden" r:id="rId2"/>
    <sheet name="Stock" sheetId="40" r:id="rId3"/>
  </sheets>
  <definedNames>
    <definedName name="_xlnm._FilterDatabase" localSheetId="2" hidden="1">Stock!$A$3:$G$3</definedName>
    <definedName name="chargeur_courant_maxon" localSheetId="1">#REF!</definedName>
    <definedName name="Colonne_Articles">Recette!$F$2:$F$2631</definedName>
    <definedName name="Colonne_Code_Retour">Recette!$D$2:$D$2631</definedName>
    <definedName name="Colonne_Code_Vente">Recette!$E$2:$E$2631</definedName>
    <definedName name="Stock_Giga">Stock!$A$4:$G$254</definedName>
  </definedNames>
  <calcPr calcId="125725"/>
</workbook>
</file>

<file path=xl/calcChain.xml><?xml version="1.0" encoding="utf-8"?>
<calcChain xmlns="http://schemas.openxmlformats.org/spreadsheetml/2006/main">
  <c r="N21" i="56"/>
  <c r="K21"/>
  <c r="I21" s="1"/>
  <c r="J21"/>
  <c r="N20"/>
  <c r="K20"/>
  <c r="I20" s="1"/>
  <c r="J20"/>
  <c r="N19"/>
  <c r="K19"/>
  <c r="I19" s="1"/>
  <c r="J19"/>
  <c r="N18"/>
  <c r="K18"/>
  <c r="I18" s="1"/>
  <c r="J18"/>
  <c r="N17"/>
  <c r="K17"/>
  <c r="I17" s="1"/>
  <c r="J17"/>
  <c r="N16"/>
  <c r="K16"/>
  <c r="I16" s="1"/>
  <c r="J16"/>
  <c r="N15"/>
  <c r="K15"/>
  <c r="I15" s="1"/>
  <c r="J15"/>
  <c r="N14"/>
  <c r="K14"/>
  <c r="I14" s="1"/>
  <c r="J14"/>
  <c r="N13"/>
  <c r="K13"/>
  <c r="I13" s="1"/>
  <c r="J13"/>
  <c r="N12"/>
  <c r="K12"/>
  <c r="I12" s="1"/>
  <c r="J12"/>
  <c r="N11"/>
  <c r="K11"/>
  <c r="I11" s="1"/>
  <c r="J11"/>
  <c r="N10"/>
  <c r="K10"/>
  <c r="I10" s="1"/>
  <c r="J10"/>
  <c r="K9"/>
  <c r="I9" s="1"/>
  <c r="J9"/>
  <c r="N8"/>
  <c r="K8"/>
  <c r="I8" s="1"/>
  <c r="J8"/>
  <c r="N7"/>
  <c r="K7"/>
  <c r="I7" s="1"/>
  <c r="J7"/>
  <c r="K6"/>
  <c r="I6" s="1"/>
  <c r="J6"/>
  <c r="K5"/>
  <c r="I5" s="1"/>
  <c r="J5"/>
  <c r="K4"/>
  <c r="I4" s="1"/>
  <c r="J4"/>
  <c r="K3"/>
  <c r="I3" s="1"/>
  <c r="J3"/>
  <c r="K2"/>
  <c r="I2" s="1"/>
  <c r="J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L7" l="1"/>
  <c r="L8"/>
  <c r="L10"/>
  <c r="L11"/>
  <c r="L12"/>
  <c r="L13"/>
  <c r="L14"/>
  <c r="L15"/>
  <c r="L16"/>
  <c r="L17"/>
  <c r="L18"/>
  <c r="L19"/>
  <c r="L20"/>
  <c r="L21"/>
  <c r="F5" i="40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6"/>
  <c r="F157"/>
  <c r="F160"/>
  <c r="F161"/>
  <c r="F162"/>
  <c r="F163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40"/>
  <c r="F90"/>
  <c r="F91"/>
  <c r="F155"/>
  <c r="F158"/>
  <c r="F159"/>
  <c r="F164"/>
  <c r="F202"/>
  <c r="F4"/>
  <c r="N3" i="56" l="1"/>
  <c r="L3" s="1"/>
  <c r="N2"/>
  <c r="L2" s="1"/>
  <c r="N5" l="1"/>
  <c r="L5" s="1"/>
  <c r="N9"/>
  <c r="L9" s="1"/>
  <c r="N4"/>
  <c r="L4" s="1"/>
  <c r="N6" l="1"/>
  <c r="L6" s="1"/>
  <c r="T403" i="67" l="1"/>
  <c r="R403"/>
  <c r="N403"/>
  <c r="L403"/>
  <c r="H403"/>
  <c r="F403"/>
  <c r="B403"/>
  <c r="T330"/>
  <c r="R330"/>
  <c r="N330"/>
  <c r="L330"/>
  <c r="H330"/>
  <c r="F330"/>
  <c r="B330"/>
  <c r="T220"/>
  <c r="R220"/>
  <c r="N220"/>
  <c r="L220"/>
  <c r="H220"/>
  <c r="F220"/>
  <c r="B220"/>
  <c r="T440"/>
  <c r="R440"/>
  <c r="N440"/>
  <c r="L440"/>
  <c r="H440"/>
  <c r="F440"/>
  <c r="B440"/>
  <c r="T367"/>
  <c r="R367"/>
  <c r="N367"/>
  <c r="L367"/>
  <c r="H367"/>
  <c r="F367"/>
  <c r="B367"/>
  <c r="T294"/>
  <c r="R294"/>
  <c r="N294"/>
  <c r="L294"/>
  <c r="H294"/>
  <c r="F294"/>
  <c r="B294"/>
  <c r="T257"/>
  <c r="R257"/>
  <c r="N257"/>
  <c r="L257"/>
  <c r="H257"/>
  <c r="F257"/>
  <c r="B257"/>
  <c r="T184"/>
  <c r="R184"/>
  <c r="N184"/>
  <c r="L184"/>
  <c r="H184"/>
  <c r="F184"/>
  <c r="B184"/>
  <c r="T111"/>
  <c r="R111"/>
  <c r="N111"/>
  <c r="L111"/>
  <c r="H111"/>
  <c r="F111"/>
  <c r="B111"/>
  <c r="T147"/>
  <c r="T74"/>
  <c r="T39"/>
  <c r="D8"/>
  <c r="G8" s="1"/>
  <c r="P409"/>
  <c r="P410" s="1"/>
  <c r="J409"/>
  <c r="M409" s="1"/>
  <c r="D409"/>
  <c r="C409" s="1"/>
  <c r="E409" s="1"/>
  <c r="P373"/>
  <c r="P374" s="1"/>
  <c r="P375" s="1"/>
  <c r="J373"/>
  <c r="M373" s="1"/>
  <c r="D373"/>
  <c r="P336"/>
  <c r="J336"/>
  <c r="J337" s="1"/>
  <c r="D336"/>
  <c r="G336" s="1"/>
  <c r="P300"/>
  <c r="P301" s="1"/>
  <c r="J300"/>
  <c r="D300"/>
  <c r="D301" s="1"/>
  <c r="C301" s="1"/>
  <c r="E301" s="1"/>
  <c r="P263"/>
  <c r="J263"/>
  <c r="J264" s="1"/>
  <c r="J265" s="1"/>
  <c r="D263"/>
  <c r="G263" s="1"/>
  <c r="P226"/>
  <c r="S226" s="1"/>
  <c r="J226"/>
  <c r="M226" s="1"/>
  <c r="D226"/>
  <c r="C226" s="1"/>
  <c r="P190"/>
  <c r="J190"/>
  <c r="J191" s="1"/>
  <c r="I191" s="1"/>
  <c r="K191" s="1"/>
  <c r="D190"/>
  <c r="P153"/>
  <c r="J153"/>
  <c r="M153" s="1"/>
  <c r="D153"/>
  <c r="G153" s="1"/>
  <c r="R147"/>
  <c r="N147"/>
  <c r="L147"/>
  <c r="H147"/>
  <c r="F147"/>
  <c r="B147"/>
  <c r="P117"/>
  <c r="P118" s="1"/>
  <c r="J117"/>
  <c r="D117"/>
  <c r="D118" s="1"/>
  <c r="D119" s="1"/>
  <c r="G119" s="1"/>
  <c r="P80"/>
  <c r="J80"/>
  <c r="J81" s="1"/>
  <c r="D80"/>
  <c r="R74"/>
  <c r="N74"/>
  <c r="L74"/>
  <c r="H74"/>
  <c r="F74"/>
  <c r="B74"/>
  <c r="P45"/>
  <c r="P46" s="1"/>
  <c r="P47" s="1"/>
  <c r="O47" s="1"/>
  <c r="Q47" s="1"/>
  <c r="J45"/>
  <c r="I45" s="1"/>
  <c r="D45"/>
  <c r="G45" s="1"/>
  <c r="R39"/>
  <c r="N39"/>
  <c r="L39"/>
  <c r="H39"/>
  <c r="F39"/>
  <c r="B39"/>
  <c r="J9"/>
  <c r="I9" s="1"/>
  <c r="K9" s="1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P8"/>
  <c r="O8" s="1"/>
  <c r="Q8" s="1"/>
  <c r="J8"/>
  <c r="D9"/>
  <c r="I117"/>
  <c r="K117" s="1"/>
  <c r="E226"/>
  <c r="M81"/>
  <c r="J192"/>
  <c r="M192" s="1"/>
  <c r="D46"/>
  <c r="I153"/>
  <c r="O190"/>
  <c r="Q190" s="1"/>
  <c r="D264"/>
  <c r="C264" s="1"/>
  <c r="E264" s="1"/>
  <c r="C300"/>
  <c r="E300" s="1"/>
  <c r="J301"/>
  <c r="S373"/>
  <c r="D302"/>
  <c r="D303" s="1"/>
  <c r="G303" s="1"/>
  <c r="G301"/>
  <c r="K45"/>
  <c r="J227" l="1"/>
  <c r="M227" s="1"/>
  <c r="C263"/>
  <c r="E263" s="1"/>
  <c r="D227"/>
  <c r="C227" s="1"/>
  <c r="I227"/>
  <c r="K227" s="1"/>
  <c r="C8"/>
  <c r="E8" s="1"/>
  <c r="J410"/>
  <c r="C45"/>
  <c r="E45" s="1"/>
  <c r="C117"/>
  <c r="E117" s="1"/>
  <c r="I409"/>
  <c r="K409" s="1"/>
  <c r="O300"/>
  <c r="Q300" s="1"/>
  <c r="G117"/>
  <c r="P9"/>
  <c r="S9" s="1"/>
  <c r="D337"/>
  <c r="G337" s="1"/>
  <c r="S8"/>
  <c r="L4"/>
  <c r="M45"/>
  <c r="G226"/>
  <c r="G302"/>
  <c r="O46"/>
  <c r="Q46" s="1"/>
  <c r="M410"/>
  <c r="S300"/>
  <c r="D265"/>
  <c r="G265" s="1"/>
  <c r="R4"/>
  <c r="P302"/>
  <c r="S302" s="1"/>
  <c r="S301"/>
  <c r="C303"/>
  <c r="E303" s="1"/>
  <c r="C337"/>
  <c r="E337" s="1"/>
  <c r="I190"/>
  <c r="K190" s="1"/>
  <c r="J154"/>
  <c r="J46"/>
  <c r="I80"/>
  <c r="K80" s="1"/>
  <c r="H4"/>
  <c r="H1" s="1"/>
  <c r="M336"/>
  <c r="D266"/>
  <c r="C266" s="1"/>
  <c r="G264"/>
  <c r="M190"/>
  <c r="I226"/>
  <c r="K226" s="1"/>
  <c r="C265"/>
  <c r="E265" s="1"/>
  <c r="S46"/>
  <c r="J228"/>
  <c r="B4"/>
  <c r="N4"/>
  <c r="N1" s="1"/>
  <c r="I265"/>
  <c r="K265" s="1"/>
  <c r="J266"/>
  <c r="M265"/>
  <c r="E227"/>
  <c r="I301"/>
  <c r="K301" s="1"/>
  <c r="M301"/>
  <c r="J302"/>
  <c r="J47"/>
  <c r="M46"/>
  <c r="I46"/>
  <c r="P81"/>
  <c r="O80"/>
  <c r="S80"/>
  <c r="O118"/>
  <c r="Q118" s="1"/>
  <c r="P119"/>
  <c r="S118"/>
  <c r="D191"/>
  <c r="C190"/>
  <c r="G190"/>
  <c r="M300"/>
  <c r="I300"/>
  <c r="J374"/>
  <c r="I373"/>
  <c r="M264"/>
  <c r="I264"/>
  <c r="K264" s="1"/>
  <c r="K153"/>
  <c r="C9"/>
  <c r="G9"/>
  <c r="D10"/>
  <c r="M8"/>
  <c r="I8"/>
  <c r="O301"/>
  <c r="D228"/>
  <c r="G227"/>
  <c r="D81"/>
  <c r="C80"/>
  <c r="G80"/>
  <c r="P191"/>
  <c r="S190"/>
  <c r="S263"/>
  <c r="P264"/>
  <c r="O263"/>
  <c r="G409"/>
  <c r="D410"/>
  <c r="M191"/>
  <c r="I336"/>
  <c r="T2"/>
  <c r="S375"/>
  <c r="O375"/>
  <c r="Q375" s="1"/>
  <c r="P376"/>
  <c r="C46"/>
  <c r="E46" s="1"/>
  <c r="D47"/>
  <c r="G46"/>
  <c r="J193"/>
  <c r="I192"/>
  <c r="C119"/>
  <c r="E119" s="1"/>
  <c r="D120"/>
  <c r="J10"/>
  <c r="M9"/>
  <c r="C118"/>
  <c r="G118"/>
  <c r="O117"/>
  <c r="S117"/>
  <c r="C153"/>
  <c r="D154"/>
  <c r="I263"/>
  <c r="M263"/>
  <c r="M337"/>
  <c r="J338"/>
  <c r="I337"/>
  <c r="K337" s="1"/>
  <c r="O374"/>
  <c r="Q374" s="1"/>
  <c r="S374"/>
  <c r="S410"/>
  <c r="O410"/>
  <c r="Q410" s="1"/>
  <c r="P411"/>
  <c r="P48"/>
  <c r="S47"/>
  <c r="O9"/>
  <c r="P10"/>
  <c r="I81"/>
  <c r="K81" s="1"/>
  <c r="J82"/>
  <c r="O153"/>
  <c r="P154"/>
  <c r="S153"/>
  <c r="O226"/>
  <c r="P227"/>
  <c r="G373"/>
  <c r="D374"/>
  <c r="C373"/>
  <c r="J118"/>
  <c r="M117"/>
  <c r="S409"/>
  <c r="O409"/>
  <c r="S45"/>
  <c r="O45"/>
  <c r="S336"/>
  <c r="O336"/>
  <c r="P337"/>
  <c r="D304"/>
  <c r="C302"/>
  <c r="I154"/>
  <c r="K154" s="1"/>
  <c r="O373"/>
  <c r="M80"/>
  <c r="C336"/>
  <c r="F4"/>
  <c r="G300"/>
  <c r="D267" l="1"/>
  <c r="D268" s="1"/>
  <c r="G266"/>
  <c r="B1"/>
  <c r="J411"/>
  <c r="I410"/>
  <c r="K410" s="1"/>
  <c r="D338"/>
  <c r="D339" s="1"/>
  <c r="J229"/>
  <c r="M228"/>
  <c r="I228"/>
  <c r="K228" s="1"/>
  <c r="J155"/>
  <c r="M154"/>
  <c r="O302"/>
  <c r="Q302" s="1"/>
  <c r="P303"/>
  <c r="P304" s="1"/>
  <c r="E336"/>
  <c r="Q45"/>
  <c r="E373"/>
  <c r="Q226"/>
  <c r="M82"/>
  <c r="I82"/>
  <c r="K82" s="1"/>
  <c r="J83"/>
  <c r="M338"/>
  <c r="I338"/>
  <c r="K338" s="1"/>
  <c r="J339"/>
  <c r="C154"/>
  <c r="E154" s="1"/>
  <c r="G154"/>
  <c r="D155"/>
  <c r="C120"/>
  <c r="E120" s="1"/>
  <c r="D121"/>
  <c r="G120"/>
  <c r="K336"/>
  <c r="C81"/>
  <c r="E81" s="1"/>
  <c r="D82"/>
  <c r="G81"/>
  <c r="S303"/>
  <c r="Q80"/>
  <c r="J48"/>
  <c r="I47"/>
  <c r="K47" s="1"/>
  <c r="M47"/>
  <c r="C338"/>
  <c r="E338" s="1"/>
  <c r="D305"/>
  <c r="C304"/>
  <c r="E304" s="1"/>
  <c r="G304"/>
  <c r="O227"/>
  <c r="Q227" s="1"/>
  <c r="P228"/>
  <c r="S227"/>
  <c r="Q153"/>
  <c r="Q9"/>
  <c r="K263"/>
  <c r="Q117"/>
  <c r="I10"/>
  <c r="K10" s="1"/>
  <c r="M10"/>
  <c r="J11"/>
  <c r="J194"/>
  <c r="M193"/>
  <c r="I193"/>
  <c r="K193" s="1"/>
  <c r="O376"/>
  <c r="Q376" s="1"/>
  <c r="P377"/>
  <c r="S376"/>
  <c r="E266"/>
  <c r="G410"/>
  <c r="C410"/>
  <c r="D411"/>
  <c r="E80"/>
  <c r="Q301"/>
  <c r="K8"/>
  <c r="E9"/>
  <c r="K300"/>
  <c r="G191"/>
  <c r="C191"/>
  <c r="E191" s="1"/>
  <c r="D192"/>
  <c r="M266"/>
  <c r="I266"/>
  <c r="K266" s="1"/>
  <c r="J267"/>
  <c r="Q373"/>
  <c r="E302"/>
  <c r="Q336"/>
  <c r="Q409"/>
  <c r="O154"/>
  <c r="Q154" s="1"/>
  <c r="P155"/>
  <c r="S154"/>
  <c r="O10"/>
  <c r="Q10" s="1"/>
  <c r="P11"/>
  <c r="S10"/>
  <c r="S411"/>
  <c r="O411"/>
  <c r="Q411" s="1"/>
  <c r="P412"/>
  <c r="K192"/>
  <c r="G267"/>
  <c r="O264"/>
  <c r="Q264" s="1"/>
  <c r="P265"/>
  <c r="S264"/>
  <c r="D229"/>
  <c r="C228"/>
  <c r="G228"/>
  <c r="J375"/>
  <c r="I374"/>
  <c r="K374" s="1"/>
  <c r="M374"/>
  <c r="E190"/>
  <c r="K46"/>
  <c r="P338"/>
  <c r="O337"/>
  <c r="Q337" s="1"/>
  <c r="S337"/>
  <c r="I118"/>
  <c r="J119"/>
  <c r="M118"/>
  <c r="C374"/>
  <c r="E374" s="1"/>
  <c r="D375"/>
  <c r="G374"/>
  <c r="O48"/>
  <c r="Q48" s="1"/>
  <c r="S48"/>
  <c r="P49"/>
  <c r="E153"/>
  <c r="E118"/>
  <c r="G47"/>
  <c r="D48"/>
  <c r="C47"/>
  <c r="E47" s="1"/>
  <c r="Q263"/>
  <c r="S191"/>
  <c r="P192"/>
  <c r="O191"/>
  <c r="G10"/>
  <c r="D11"/>
  <c r="C10"/>
  <c r="E10" s="1"/>
  <c r="K373"/>
  <c r="P120"/>
  <c r="O119"/>
  <c r="Q119" s="1"/>
  <c r="S119"/>
  <c r="O81"/>
  <c r="Q81" s="1"/>
  <c r="P82"/>
  <c r="S81"/>
  <c r="M302"/>
  <c r="I302"/>
  <c r="K302" s="1"/>
  <c r="J303"/>
  <c r="C267" l="1"/>
  <c r="E267" s="1"/>
  <c r="G338"/>
  <c r="O303"/>
  <c r="Q303" s="1"/>
  <c r="J412"/>
  <c r="I411"/>
  <c r="K411" s="1"/>
  <c r="M411"/>
  <c r="J230"/>
  <c r="M229"/>
  <c r="I229"/>
  <c r="K229" s="1"/>
  <c r="M155"/>
  <c r="J156"/>
  <c r="I155"/>
  <c r="K155" s="1"/>
  <c r="M303"/>
  <c r="J304"/>
  <c r="I303"/>
  <c r="K303" s="1"/>
  <c r="O82"/>
  <c r="Q82" s="1"/>
  <c r="P83"/>
  <c r="S82"/>
  <c r="P121"/>
  <c r="O120"/>
  <c r="Q120" s="1"/>
  <c r="S120"/>
  <c r="G48"/>
  <c r="C48"/>
  <c r="E48" s="1"/>
  <c r="D49"/>
  <c r="E228"/>
  <c r="P413"/>
  <c r="S412"/>
  <c r="O412"/>
  <c r="Q412" s="1"/>
  <c r="O11"/>
  <c r="Q11" s="1"/>
  <c r="P12"/>
  <c r="S11"/>
  <c r="E410"/>
  <c r="D156"/>
  <c r="C155"/>
  <c r="G155"/>
  <c r="P193"/>
  <c r="S192"/>
  <c r="O192"/>
  <c r="Q192" s="1"/>
  <c r="I375"/>
  <c r="J376"/>
  <c r="M375"/>
  <c r="P266"/>
  <c r="S265"/>
  <c r="O265"/>
  <c r="P156"/>
  <c r="S155"/>
  <c r="O155"/>
  <c r="Q155" s="1"/>
  <c r="J268"/>
  <c r="I267"/>
  <c r="K267" s="1"/>
  <c r="M267"/>
  <c r="C411"/>
  <c r="E411" s="1"/>
  <c r="D412"/>
  <c r="G411"/>
  <c r="C339"/>
  <c r="E339" s="1"/>
  <c r="D340"/>
  <c r="G339"/>
  <c r="I48"/>
  <c r="J49"/>
  <c r="M48"/>
  <c r="I339"/>
  <c r="K339" s="1"/>
  <c r="J340"/>
  <c r="M339"/>
  <c r="C11"/>
  <c r="E11" s="1"/>
  <c r="G11"/>
  <c r="D12"/>
  <c r="Q191"/>
  <c r="K118"/>
  <c r="C268"/>
  <c r="E268" s="1"/>
  <c r="G268"/>
  <c r="D269"/>
  <c r="C192"/>
  <c r="D193"/>
  <c r="G192"/>
  <c r="M11"/>
  <c r="I11"/>
  <c r="J12"/>
  <c r="O228"/>
  <c r="Q228" s="1"/>
  <c r="S228"/>
  <c r="P229"/>
  <c r="C305"/>
  <c r="G305"/>
  <c r="D306"/>
  <c r="S304"/>
  <c r="P305"/>
  <c r="O304"/>
  <c r="C121"/>
  <c r="G121"/>
  <c r="D122"/>
  <c r="M83"/>
  <c r="I83"/>
  <c r="J84"/>
  <c r="S49"/>
  <c r="P50"/>
  <c r="O49"/>
  <c r="Q49" s="1"/>
  <c r="D376"/>
  <c r="G375"/>
  <c r="C375"/>
  <c r="E375" s="1"/>
  <c r="J120"/>
  <c r="M119"/>
  <c r="I119"/>
  <c r="K119" s="1"/>
  <c r="P339"/>
  <c r="O338"/>
  <c r="Q338" s="1"/>
  <c r="S338"/>
  <c r="G229"/>
  <c r="D230"/>
  <c r="C229"/>
  <c r="E229" s="1"/>
  <c r="P378"/>
  <c r="O377"/>
  <c r="S377"/>
  <c r="M194"/>
  <c r="I194"/>
  <c r="J195"/>
  <c r="G82"/>
  <c r="C82"/>
  <c r="D83"/>
  <c r="J413" l="1"/>
  <c r="I412"/>
  <c r="K412" s="1"/>
  <c r="M412"/>
  <c r="M156"/>
  <c r="I156"/>
  <c r="K156" s="1"/>
  <c r="J157"/>
  <c r="J231"/>
  <c r="M230"/>
  <c r="I230"/>
  <c r="K230" s="1"/>
  <c r="E82"/>
  <c r="J121"/>
  <c r="I120"/>
  <c r="K120" s="1"/>
  <c r="M120"/>
  <c r="D123"/>
  <c r="G122"/>
  <c r="C122"/>
  <c r="E122" s="1"/>
  <c r="S305"/>
  <c r="O305"/>
  <c r="Q305" s="1"/>
  <c r="P306"/>
  <c r="E305"/>
  <c r="M12"/>
  <c r="J13"/>
  <c r="I12"/>
  <c r="K12" s="1"/>
  <c r="C193"/>
  <c r="E193" s="1"/>
  <c r="D194"/>
  <c r="G193"/>
  <c r="G12"/>
  <c r="D13"/>
  <c r="C12"/>
  <c r="K375"/>
  <c r="G156"/>
  <c r="C156"/>
  <c r="E156" s="1"/>
  <c r="D157"/>
  <c r="S12"/>
  <c r="P13"/>
  <c r="O12"/>
  <c r="P414"/>
  <c r="S413"/>
  <c r="O413"/>
  <c r="I304"/>
  <c r="M304"/>
  <c r="J305"/>
  <c r="D84"/>
  <c r="C83"/>
  <c r="E83" s="1"/>
  <c r="G83"/>
  <c r="K194"/>
  <c r="O378"/>
  <c r="Q378" s="1"/>
  <c r="S378"/>
  <c r="P379"/>
  <c r="D377"/>
  <c r="G376"/>
  <c r="C376"/>
  <c r="E376" s="1"/>
  <c r="Q304"/>
  <c r="J269"/>
  <c r="M268"/>
  <c r="I268"/>
  <c r="K268" s="1"/>
  <c r="Q265"/>
  <c r="M376"/>
  <c r="I376"/>
  <c r="K376" s="1"/>
  <c r="J377"/>
  <c r="S193"/>
  <c r="O193"/>
  <c r="P194"/>
  <c r="E155"/>
  <c r="P122"/>
  <c r="S121"/>
  <c r="O121"/>
  <c r="J196"/>
  <c r="M195"/>
  <c r="I195"/>
  <c r="K195" s="1"/>
  <c r="Q377"/>
  <c r="K83"/>
  <c r="E121"/>
  <c r="G306"/>
  <c r="C306"/>
  <c r="E306" s="1"/>
  <c r="D307"/>
  <c r="C269"/>
  <c r="E269" s="1"/>
  <c r="D270"/>
  <c r="G269"/>
  <c r="J341"/>
  <c r="I340"/>
  <c r="K340" s="1"/>
  <c r="M340"/>
  <c r="K48"/>
  <c r="G340"/>
  <c r="C340"/>
  <c r="D341"/>
  <c r="P157"/>
  <c r="S156"/>
  <c r="O156"/>
  <c r="G49"/>
  <c r="C49"/>
  <c r="D50"/>
  <c r="D231"/>
  <c r="G230"/>
  <c r="C230"/>
  <c r="E230" s="1"/>
  <c r="O339"/>
  <c r="Q339" s="1"/>
  <c r="P340"/>
  <c r="S339"/>
  <c r="O50"/>
  <c r="Q50" s="1"/>
  <c r="S50"/>
  <c r="P51"/>
  <c r="J85"/>
  <c r="I84"/>
  <c r="K84" s="1"/>
  <c r="M84"/>
  <c r="O229"/>
  <c r="Q229" s="1"/>
  <c r="S229"/>
  <c r="P230"/>
  <c r="K11"/>
  <c r="E192"/>
  <c r="I49"/>
  <c r="K49" s="1"/>
  <c r="J50"/>
  <c r="M49"/>
  <c r="G412"/>
  <c r="C412"/>
  <c r="E412" s="1"/>
  <c r="D413"/>
  <c r="S266"/>
  <c r="O266"/>
  <c r="Q266" s="1"/>
  <c r="P267"/>
  <c r="O83"/>
  <c r="S83"/>
  <c r="P84"/>
  <c r="J414" l="1"/>
  <c r="M413"/>
  <c r="I413"/>
  <c r="K413" s="1"/>
  <c r="J232"/>
  <c r="M231"/>
  <c r="I231"/>
  <c r="K231" s="1"/>
  <c r="J158"/>
  <c r="M157"/>
  <c r="I157"/>
  <c r="K157" s="1"/>
  <c r="Q83"/>
  <c r="C413"/>
  <c r="G413"/>
  <c r="D414"/>
  <c r="M50"/>
  <c r="J51"/>
  <c r="I50"/>
  <c r="K50" s="1"/>
  <c r="S230"/>
  <c r="O230"/>
  <c r="P231"/>
  <c r="P52"/>
  <c r="O51"/>
  <c r="Q51" s="1"/>
  <c r="S51"/>
  <c r="O340"/>
  <c r="P341"/>
  <c r="S340"/>
  <c r="D232"/>
  <c r="C231"/>
  <c r="G231"/>
  <c r="E49"/>
  <c r="O157"/>
  <c r="Q157" s="1"/>
  <c r="P158"/>
  <c r="S157"/>
  <c r="I341"/>
  <c r="M341"/>
  <c r="J342"/>
  <c r="D308"/>
  <c r="G307"/>
  <c r="C307"/>
  <c r="E307" s="1"/>
  <c r="Q121"/>
  <c r="P195"/>
  <c r="S194"/>
  <c r="O194"/>
  <c r="Q194" s="1"/>
  <c r="K304"/>
  <c r="Q12"/>
  <c r="D51"/>
  <c r="C50"/>
  <c r="E50" s="1"/>
  <c r="G50"/>
  <c r="J378"/>
  <c r="I377"/>
  <c r="K377" s="1"/>
  <c r="M377"/>
  <c r="P380"/>
  <c r="S379"/>
  <c r="O379"/>
  <c r="S414"/>
  <c r="P415"/>
  <c r="O414"/>
  <c r="Q414" s="1"/>
  <c r="D158"/>
  <c r="G157"/>
  <c r="C157"/>
  <c r="C13"/>
  <c r="E13" s="1"/>
  <c r="D14"/>
  <c r="G13"/>
  <c r="I121"/>
  <c r="J122"/>
  <c r="M121"/>
  <c r="S84"/>
  <c r="P85"/>
  <c r="O84"/>
  <c r="Q84" s="1"/>
  <c r="Q156"/>
  <c r="E340"/>
  <c r="G270"/>
  <c r="D271"/>
  <c r="C270"/>
  <c r="I196"/>
  <c r="K196" s="1"/>
  <c r="J197"/>
  <c r="M196"/>
  <c r="O122"/>
  <c r="Q122" s="1"/>
  <c r="P123"/>
  <c r="S122"/>
  <c r="J270"/>
  <c r="M269"/>
  <c r="I269"/>
  <c r="K269" s="1"/>
  <c r="G377"/>
  <c r="D378"/>
  <c r="C377"/>
  <c r="D85"/>
  <c r="G84"/>
  <c r="C84"/>
  <c r="E84" s="1"/>
  <c r="M305"/>
  <c r="I305"/>
  <c r="K305" s="1"/>
  <c r="J306"/>
  <c r="E12"/>
  <c r="G194"/>
  <c r="C194"/>
  <c r="D195"/>
  <c r="C123"/>
  <c r="D124"/>
  <c r="G123"/>
  <c r="O267"/>
  <c r="Q267" s="1"/>
  <c r="S267"/>
  <c r="P268"/>
  <c r="I85"/>
  <c r="K85" s="1"/>
  <c r="M85"/>
  <c r="J86"/>
  <c r="D342"/>
  <c r="G341"/>
  <c r="C341"/>
  <c r="E341" s="1"/>
  <c r="Q193"/>
  <c r="Q413"/>
  <c r="S13"/>
  <c r="P14"/>
  <c r="O13"/>
  <c r="Q13" s="1"/>
  <c r="J14"/>
  <c r="I13"/>
  <c r="M13"/>
  <c r="O306"/>
  <c r="S306"/>
  <c r="P307"/>
  <c r="I414" l="1"/>
  <c r="K414" s="1"/>
  <c r="M414"/>
  <c r="J415"/>
  <c r="M158"/>
  <c r="I158"/>
  <c r="K158" s="1"/>
  <c r="J159"/>
  <c r="J233"/>
  <c r="M232"/>
  <c r="I232"/>
  <c r="K232" s="1"/>
  <c r="S14"/>
  <c r="O14"/>
  <c r="Q14" s="1"/>
  <c r="P15"/>
  <c r="C195"/>
  <c r="E195" s="1"/>
  <c r="D196"/>
  <c r="G195"/>
  <c r="D379"/>
  <c r="C378"/>
  <c r="E378" s="1"/>
  <c r="G378"/>
  <c r="J271"/>
  <c r="M270"/>
  <c r="I270"/>
  <c r="C271"/>
  <c r="E271" s="1"/>
  <c r="D272"/>
  <c r="G271"/>
  <c r="G14"/>
  <c r="D15"/>
  <c r="C14"/>
  <c r="C158"/>
  <c r="E158" s="1"/>
  <c r="D159"/>
  <c r="G158"/>
  <c r="Q379"/>
  <c r="S195"/>
  <c r="P196"/>
  <c r="O195"/>
  <c r="C308"/>
  <c r="D309"/>
  <c r="G308"/>
  <c r="D415"/>
  <c r="G414"/>
  <c r="C414"/>
  <c r="E414" s="1"/>
  <c r="Q306"/>
  <c r="E123"/>
  <c r="E377"/>
  <c r="E270"/>
  <c r="P86"/>
  <c r="O85"/>
  <c r="Q85" s="1"/>
  <c r="S85"/>
  <c r="K341"/>
  <c r="C232"/>
  <c r="E232" s="1"/>
  <c r="D233"/>
  <c r="G232"/>
  <c r="Q230"/>
  <c r="I14"/>
  <c r="K14" s="1"/>
  <c r="J15"/>
  <c r="M14"/>
  <c r="J87"/>
  <c r="I86"/>
  <c r="M86"/>
  <c r="C124"/>
  <c r="E124" s="1"/>
  <c r="D125"/>
  <c r="G124"/>
  <c r="D86"/>
  <c r="C85"/>
  <c r="E85" s="1"/>
  <c r="G85"/>
  <c r="S123"/>
  <c r="O123"/>
  <c r="Q123" s="1"/>
  <c r="P124"/>
  <c r="K121"/>
  <c r="E157"/>
  <c r="O415"/>
  <c r="P416"/>
  <c r="S415"/>
  <c r="P381"/>
  <c r="S380"/>
  <c r="O380"/>
  <c r="Q380" s="1"/>
  <c r="E231"/>
  <c r="Q340"/>
  <c r="P232"/>
  <c r="S231"/>
  <c r="O231"/>
  <c r="Q231" s="1"/>
  <c r="M51"/>
  <c r="I51"/>
  <c r="J52"/>
  <c r="E413"/>
  <c r="P308"/>
  <c r="S307"/>
  <c r="O307"/>
  <c r="Q307" s="1"/>
  <c r="K13"/>
  <c r="D343"/>
  <c r="G342"/>
  <c r="C342"/>
  <c r="E342" s="1"/>
  <c r="S268"/>
  <c r="O268"/>
  <c r="Q268" s="1"/>
  <c r="P269"/>
  <c r="E194"/>
  <c r="J307"/>
  <c r="I306"/>
  <c r="K306" s="1"/>
  <c r="M306"/>
  <c r="J198"/>
  <c r="M197"/>
  <c r="I197"/>
  <c r="I122"/>
  <c r="K122" s="1"/>
  <c r="J123"/>
  <c r="M122"/>
  <c r="I378"/>
  <c r="J379"/>
  <c r="M378"/>
  <c r="C51"/>
  <c r="E51" s="1"/>
  <c r="D52"/>
  <c r="G51"/>
  <c r="I342"/>
  <c r="K342" s="1"/>
  <c r="J343"/>
  <c r="M342"/>
  <c r="S158"/>
  <c r="O158"/>
  <c r="P159"/>
  <c r="P342"/>
  <c r="S341"/>
  <c r="O341"/>
  <c r="Q341" s="1"/>
  <c r="O52"/>
  <c r="S52"/>
  <c r="P53"/>
  <c r="I415" l="1"/>
  <c r="K415" s="1"/>
  <c r="M415"/>
  <c r="J416"/>
  <c r="I159"/>
  <c r="K159" s="1"/>
  <c r="M159"/>
  <c r="J160"/>
  <c r="I233"/>
  <c r="K233" s="1"/>
  <c r="M233"/>
  <c r="J234"/>
  <c r="S53"/>
  <c r="O53"/>
  <c r="Q53" s="1"/>
  <c r="P54"/>
  <c r="J380"/>
  <c r="M379"/>
  <c r="I379"/>
  <c r="K379" s="1"/>
  <c r="Q415"/>
  <c r="D126"/>
  <c r="G125"/>
  <c r="C125"/>
  <c r="E125" s="1"/>
  <c r="I87"/>
  <c r="K87" s="1"/>
  <c r="J88"/>
  <c r="M87"/>
  <c r="J16"/>
  <c r="I15"/>
  <c r="M15"/>
  <c r="E308"/>
  <c r="Q195"/>
  <c r="C379"/>
  <c r="D380"/>
  <c r="G379"/>
  <c r="Q158"/>
  <c r="J124"/>
  <c r="I123"/>
  <c r="K123" s="1"/>
  <c r="M123"/>
  <c r="J199"/>
  <c r="M198"/>
  <c r="I198"/>
  <c r="K198" s="1"/>
  <c r="S308"/>
  <c r="O308"/>
  <c r="Q308" s="1"/>
  <c r="P309"/>
  <c r="O416"/>
  <c r="Q416" s="1"/>
  <c r="P417"/>
  <c r="S416"/>
  <c r="K86"/>
  <c r="G233"/>
  <c r="C233"/>
  <c r="D234"/>
  <c r="D310"/>
  <c r="G309"/>
  <c r="C309"/>
  <c r="E309" s="1"/>
  <c r="C159"/>
  <c r="D160"/>
  <c r="G159"/>
  <c r="K270"/>
  <c r="S15"/>
  <c r="O15"/>
  <c r="P16"/>
  <c r="Q52"/>
  <c r="O159"/>
  <c r="Q159" s="1"/>
  <c r="P160"/>
  <c r="S159"/>
  <c r="I343"/>
  <c r="K343" s="1"/>
  <c r="J344"/>
  <c r="M343"/>
  <c r="J308"/>
  <c r="I307"/>
  <c r="K307" s="1"/>
  <c r="M307"/>
  <c r="D344"/>
  <c r="C343"/>
  <c r="E343" s="1"/>
  <c r="G343"/>
  <c r="K51"/>
  <c r="P233"/>
  <c r="O232"/>
  <c r="Q232" s="1"/>
  <c r="S232"/>
  <c r="C86"/>
  <c r="G86"/>
  <c r="D87"/>
  <c r="C15"/>
  <c r="E15" s="1"/>
  <c r="D16"/>
  <c r="G15"/>
  <c r="G196"/>
  <c r="C196"/>
  <c r="D197"/>
  <c r="S342"/>
  <c r="P343"/>
  <c r="O342"/>
  <c r="Q342" s="1"/>
  <c r="D53"/>
  <c r="C52"/>
  <c r="E52" s="1"/>
  <c r="G52"/>
  <c r="K378"/>
  <c r="K197"/>
  <c r="P270"/>
  <c r="O269"/>
  <c r="Q269" s="1"/>
  <c r="S269"/>
  <c r="I52"/>
  <c r="K52" s="1"/>
  <c r="M52"/>
  <c r="J53"/>
  <c r="P382"/>
  <c r="O381"/>
  <c r="Q381" s="1"/>
  <c r="S381"/>
  <c r="S124"/>
  <c r="O124"/>
  <c r="P125"/>
  <c r="O86"/>
  <c r="S86"/>
  <c r="P87"/>
  <c r="C415"/>
  <c r="E415" s="1"/>
  <c r="D416"/>
  <c r="G415"/>
  <c r="P197"/>
  <c r="O196"/>
  <c r="Q196" s="1"/>
  <c r="S196"/>
  <c r="E14"/>
  <c r="C272"/>
  <c r="D273"/>
  <c r="G272"/>
  <c r="M271"/>
  <c r="I271"/>
  <c r="K271" s="1"/>
  <c r="J272"/>
  <c r="I416" l="1"/>
  <c r="K416" s="1"/>
  <c r="J417"/>
  <c r="M416"/>
  <c r="J235"/>
  <c r="M234"/>
  <c r="I234"/>
  <c r="K234" s="1"/>
  <c r="M160"/>
  <c r="J161"/>
  <c r="I160"/>
  <c r="K160" s="1"/>
  <c r="P198"/>
  <c r="O197"/>
  <c r="Q197" s="1"/>
  <c r="S197"/>
  <c r="P88"/>
  <c r="S87"/>
  <c r="O87"/>
  <c r="Q87" s="1"/>
  <c r="Q124"/>
  <c r="S382"/>
  <c r="O382"/>
  <c r="Q382" s="1"/>
  <c r="P383"/>
  <c r="S233"/>
  <c r="O233"/>
  <c r="Q233" s="1"/>
  <c r="P234"/>
  <c r="M308"/>
  <c r="I308"/>
  <c r="K308" s="1"/>
  <c r="J309"/>
  <c r="E159"/>
  <c r="O417"/>
  <c r="Q417" s="1"/>
  <c r="P418"/>
  <c r="S417"/>
  <c r="E379"/>
  <c r="K15"/>
  <c r="I380"/>
  <c r="J381"/>
  <c r="M380"/>
  <c r="E272"/>
  <c r="S125"/>
  <c r="O125"/>
  <c r="Q125" s="1"/>
  <c r="P126"/>
  <c r="O343"/>
  <c r="Q343" s="1"/>
  <c r="P344"/>
  <c r="S343"/>
  <c r="D88"/>
  <c r="G87"/>
  <c r="C87"/>
  <c r="E87" s="1"/>
  <c r="C160"/>
  <c r="E160" s="1"/>
  <c r="D161"/>
  <c r="G160"/>
  <c r="E233"/>
  <c r="M199"/>
  <c r="I199"/>
  <c r="J200"/>
  <c r="C380"/>
  <c r="E380" s="1"/>
  <c r="D381"/>
  <c r="G380"/>
  <c r="I88"/>
  <c r="K88" s="1"/>
  <c r="J89"/>
  <c r="M88"/>
  <c r="D127"/>
  <c r="C126"/>
  <c r="G126"/>
  <c r="I272"/>
  <c r="K272" s="1"/>
  <c r="M272"/>
  <c r="J273"/>
  <c r="C273"/>
  <c r="E273" s="1"/>
  <c r="D274"/>
  <c r="G273"/>
  <c r="C416"/>
  <c r="E416" s="1"/>
  <c r="G416"/>
  <c r="D417"/>
  <c r="Q86"/>
  <c r="S270"/>
  <c r="P271"/>
  <c r="O270"/>
  <c r="Q270" s="1"/>
  <c r="E196"/>
  <c r="I344"/>
  <c r="K344" s="1"/>
  <c r="J345"/>
  <c r="M344"/>
  <c r="Q15"/>
  <c r="G234"/>
  <c r="D235"/>
  <c r="C234"/>
  <c r="E234" s="1"/>
  <c r="P310"/>
  <c r="O309"/>
  <c r="Q309" s="1"/>
  <c r="S309"/>
  <c r="I124"/>
  <c r="J125"/>
  <c r="M124"/>
  <c r="I53"/>
  <c r="K53" s="1"/>
  <c r="J54"/>
  <c r="M53"/>
  <c r="D54"/>
  <c r="G53"/>
  <c r="C53"/>
  <c r="E53" s="1"/>
  <c r="D198"/>
  <c r="C197"/>
  <c r="E197" s="1"/>
  <c r="G197"/>
  <c r="C16"/>
  <c r="G16"/>
  <c r="D17"/>
  <c r="E86"/>
  <c r="C344"/>
  <c r="E344" s="1"/>
  <c r="D345"/>
  <c r="G344"/>
  <c r="S160"/>
  <c r="P161"/>
  <c r="O160"/>
  <c r="Q160" s="1"/>
  <c r="P17"/>
  <c r="O16"/>
  <c r="Q16" s="1"/>
  <c r="S16"/>
  <c r="D311"/>
  <c r="G310"/>
  <c r="C310"/>
  <c r="E310" s="1"/>
  <c r="M16"/>
  <c r="I16"/>
  <c r="K16" s="1"/>
  <c r="J17"/>
  <c r="O54"/>
  <c r="Q54" s="1"/>
  <c r="S54"/>
  <c r="P55"/>
  <c r="J418" l="1"/>
  <c r="I417"/>
  <c r="K417" s="1"/>
  <c r="M417"/>
  <c r="I235"/>
  <c r="K235" s="1"/>
  <c r="J236"/>
  <c r="M235"/>
  <c r="J162"/>
  <c r="I161"/>
  <c r="K161" s="1"/>
  <c r="M161"/>
  <c r="P311"/>
  <c r="S310"/>
  <c r="O310"/>
  <c r="Q310" s="1"/>
  <c r="O271"/>
  <c r="Q271" s="1"/>
  <c r="P272"/>
  <c r="S271"/>
  <c r="D418"/>
  <c r="C417"/>
  <c r="E417" s="1"/>
  <c r="G417"/>
  <c r="C274"/>
  <c r="E274" s="1"/>
  <c r="D275"/>
  <c r="G274"/>
  <c r="I89"/>
  <c r="K89" s="1"/>
  <c r="M89"/>
  <c r="J90"/>
  <c r="S344"/>
  <c r="O344"/>
  <c r="Q344" s="1"/>
  <c r="P345"/>
  <c r="I381"/>
  <c r="K381" s="1"/>
  <c r="J382"/>
  <c r="M381"/>
  <c r="O88"/>
  <c r="Q88" s="1"/>
  <c r="S88"/>
  <c r="P89"/>
  <c r="C345"/>
  <c r="E345" s="1"/>
  <c r="G345"/>
  <c r="D346"/>
  <c r="G17"/>
  <c r="D18"/>
  <c r="C17"/>
  <c r="E17" s="1"/>
  <c r="D55"/>
  <c r="C54"/>
  <c r="E54" s="1"/>
  <c r="G54"/>
  <c r="J126"/>
  <c r="M125"/>
  <c r="I125"/>
  <c r="K125" s="1"/>
  <c r="O17"/>
  <c r="Q17" s="1"/>
  <c r="P18"/>
  <c r="S17"/>
  <c r="J346"/>
  <c r="M345"/>
  <c r="I345"/>
  <c r="K345" s="1"/>
  <c r="G381"/>
  <c r="C381"/>
  <c r="E381" s="1"/>
  <c r="D382"/>
  <c r="C161"/>
  <c r="E161" s="1"/>
  <c r="D162"/>
  <c r="G161"/>
  <c r="D89"/>
  <c r="G88"/>
  <c r="C88"/>
  <c r="E88" s="1"/>
  <c r="P419"/>
  <c r="S418"/>
  <c r="O418"/>
  <c r="Q418" s="1"/>
  <c r="J310"/>
  <c r="I309"/>
  <c r="K309" s="1"/>
  <c r="M309"/>
  <c r="P199"/>
  <c r="S198"/>
  <c r="O198"/>
  <c r="Q198" s="1"/>
  <c r="O55"/>
  <c r="Q55" s="1"/>
  <c r="P56"/>
  <c r="S55"/>
  <c r="C311"/>
  <c r="E311" s="1"/>
  <c r="G311"/>
  <c r="D312"/>
  <c r="E16"/>
  <c r="J55"/>
  <c r="M54"/>
  <c r="I54"/>
  <c r="K54" s="1"/>
  <c r="C235"/>
  <c r="E235" s="1"/>
  <c r="G235"/>
  <c r="D236"/>
  <c r="I273"/>
  <c r="K273" s="1"/>
  <c r="J274"/>
  <c r="M273"/>
  <c r="C127"/>
  <c r="E127" s="1"/>
  <c r="G127"/>
  <c r="D128"/>
  <c r="K199"/>
  <c r="S126"/>
  <c r="O126"/>
  <c r="Q126" s="1"/>
  <c r="P127"/>
  <c r="O234"/>
  <c r="Q234" s="1"/>
  <c r="P235"/>
  <c r="S234"/>
  <c r="M17"/>
  <c r="I17"/>
  <c r="K17" s="1"/>
  <c r="J18"/>
  <c r="O161"/>
  <c r="Q161" s="1"/>
  <c r="P162"/>
  <c r="S161"/>
  <c r="D199"/>
  <c r="C198"/>
  <c r="E198" s="1"/>
  <c r="G198"/>
  <c r="K124"/>
  <c r="E126"/>
  <c r="I200"/>
  <c r="K200" s="1"/>
  <c r="J201"/>
  <c r="M200"/>
  <c r="K380"/>
  <c r="S383"/>
  <c r="O383"/>
  <c r="Q383" s="1"/>
  <c r="P384"/>
  <c r="M418" l="1"/>
  <c r="I418"/>
  <c r="K418" s="1"/>
  <c r="J419"/>
  <c r="I236"/>
  <c r="K236" s="1"/>
  <c r="J237"/>
  <c r="M236"/>
  <c r="M162"/>
  <c r="I162"/>
  <c r="K162" s="1"/>
  <c r="J163"/>
  <c r="P385"/>
  <c r="S384"/>
  <c r="O384"/>
  <c r="Q384" s="1"/>
  <c r="O127"/>
  <c r="Q127" s="1"/>
  <c r="P128"/>
  <c r="S127"/>
  <c r="M310"/>
  <c r="I310"/>
  <c r="K310" s="1"/>
  <c r="J311"/>
  <c r="D163"/>
  <c r="G162"/>
  <c r="C162"/>
  <c r="E162" s="1"/>
  <c r="O272"/>
  <c r="Q272" s="1"/>
  <c r="S272"/>
  <c r="P273"/>
  <c r="S311"/>
  <c r="P312"/>
  <c r="O311"/>
  <c r="Q311" s="1"/>
  <c r="P420"/>
  <c r="S419"/>
  <c r="O419"/>
  <c r="Q419" s="1"/>
  <c r="I346"/>
  <c r="K346" s="1"/>
  <c r="J347"/>
  <c r="M346"/>
  <c r="C18"/>
  <c r="E18" s="1"/>
  <c r="D19"/>
  <c r="G18"/>
  <c r="S345"/>
  <c r="O345"/>
  <c r="Q345" s="1"/>
  <c r="P346"/>
  <c r="D237"/>
  <c r="C236"/>
  <c r="E236" s="1"/>
  <c r="G236"/>
  <c r="O235"/>
  <c r="Q235" s="1"/>
  <c r="P236"/>
  <c r="S235"/>
  <c r="J56"/>
  <c r="I55"/>
  <c r="K55" s="1"/>
  <c r="M55"/>
  <c r="G89"/>
  <c r="C89"/>
  <c r="E89" s="1"/>
  <c r="D90"/>
  <c r="C382"/>
  <c r="E382" s="1"/>
  <c r="D383"/>
  <c r="G382"/>
  <c r="I126"/>
  <c r="K126" s="1"/>
  <c r="J127"/>
  <c r="M126"/>
  <c r="I90"/>
  <c r="K90" s="1"/>
  <c r="M90"/>
  <c r="J91"/>
  <c r="D276"/>
  <c r="G275"/>
  <c r="C275"/>
  <c r="E275" s="1"/>
  <c r="D419"/>
  <c r="C418"/>
  <c r="E418" s="1"/>
  <c r="G418"/>
  <c r="S162"/>
  <c r="O162"/>
  <c r="Q162" s="1"/>
  <c r="P163"/>
  <c r="J202"/>
  <c r="I201"/>
  <c r="K201" s="1"/>
  <c r="M201"/>
  <c r="G199"/>
  <c r="D200"/>
  <c r="C199"/>
  <c r="E199" s="1"/>
  <c r="J19"/>
  <c r="I18"/>
  <c r="K18" s="1"/>
  <c r="M18"/>
  <c r="G128"/>
  <c r="C128"/>
  <c r="E128" s="1"/>
  <c r="D129"/>
  <c r="I274"/>
  <c r="K274" s="1"/>
  <c r="J275"/>
  <c r="M274"/>
  <c r="D313"/>
  <c r="C312"/>
  <c r="E312" s="1"/>
  <c r="G312"/>
  <c r="O56"/>
  <c r="Q56" s="1"/>
  <c r="S56"/>
  <c r="P57"/>
  <c r="O199"/>
  <c r="Q199" s="1"/>
  <c r="P200"/>
  <c r="S199"/>
  <c r="O18"/>
  <c r="Q18" s="1"/>
  <c r="P19"/>
  <c r="S18"/>
  <c r="C55"/>
  <c r="E55" s="1"/>
  <c r="D56"/>
  <c r="G55"/>
  <c r="C346"/>
  <c r="E346" s="1"/>
  <c r="D347"/>
  <c r="G346"/>
  <c r="O89"/>
  <c r="Q89" s="1"/>
  <c r="S89"/>
  <c r="P90"/>
  <c r="I382"/>
  <c r="K382" s="1"/>
  <c r="M382"/>
  <c r="J383"/>
  <c r="M419" l="1"/>
  <c r="I419"/>
  <c r="K419" s="1"/>
  <c r="J420"/>
  <c r="M163"/>
  <c r="I163"/>
  <c r="K163" s="1"/>
  <c r="J164"/>
  <c r="J238"/>
  <c r="I237"/>
  <c r="K237" s="1"/>
  <c r="M237"/>
  <c r="O19"/>
  <c r="Q19" s="1"/>
  <c r="P20"/>
  <c r="S19"/>
  <c r="I275"/>
  <c r="K275" s="1"/>
  <c r="M275"/>
  <c r="J276"/>
  <c r="M56"/>
  <c r="I56"/>
  <c r="K56" s="1"/>
  <c r="J57"/>
  <c r="P237"/>
  <c r="S236"/>
  <c r="O236"/>
  <c r="Q236" s="1"/>
  <c r="G237"/>
  <c r="D238"/>
  <c r="C237"/>
  <c r="E237" s="1"/>
  <c r="G19"/>
  <c r="C19"/>
  <c r="E19" s="1"/>
  <c r="D20"/>
  <c r="I311"/>
  <c r="K311" s="1"/>
  <c r="M311"/>
  <c r="J312"/>
  <c r="P129"/>
  <c r="S128"/>
  <c r="O128"/>
  <c r="Q128" s="1"/>
  <c r="S385"/>
  <c r="O385"/>
  <c r="Q385" s="1"/>
  <c r="P386"/>
  <c r="J20"/>
  <c r="M19"/>
  <c r="I19"/>
  <c r="K19" s="1"/>
  <c r="G90"/>
  <c r="C90"/>
  <c r="E90" s="1"/>
  <c r="D91"/>
  <c r="J348"/>
  <c r="M347"/>
  <c r="I347"/>
  <c r="K347" s="1"/>
  <c r="O420"/>
  <c r="Q420" s="1"/>
  <c r="P421"/>
  <c r="S420"/>
  <c r="S273"/>
  <c r="P274"/>
  <c r="O273"/>
  <c r="Q273" s="1"/>
  <c r="G163"/>
  <c r="C163"/>
  <c r="E163" s="1"/>
  <c r="D164"/>
  <c r="C56"/>
  <c r="E56" s="1"/>
  <c r="G56"/>
  <c r="D57"/>
  <c r="I383"/>
  <c r="K383" s="1"/>
  <c r="M383"/>
  <c r="J384"/>
  <c r="P201"/>
  <c r="S200"/>
  <c r="O200"/>
  <c r="Q200" s="1"/>
  <c r="S90"/>
  <c r="O90"/>
  <c r="Q90" s="1"/>
  <c r="P91"/>
  <c r="C347"/>
  <c r="E347" s="1"/>
  <c r="G347"/>
  <c r="D348"/>
  <c r="G313"/>
  <c r="C313"/>
  <c r="E313" s="1"/>
  <c r="D314"/>
  <c r="C129"/>
  <c r="E129" s="1"/>
  <c r="G129"/>
  <c r="D130"/>
  <c r="D420"/>
  <c r="C419"/>
  <c r="E419" s="1"/>
  <c r="G419"/>
  <c r="M91"/>
  <c r="I91"/>
  <c r="K91" s="1"/>
  <c r="J92"/>
  <c r="I127"/>
  <c r="K127" s="1"/>
  <c r="M127"/>
  <c r="J128"/>
  <c r="S57"/>
  <c r="O57"/>
  <c r="Q57" s="1"/>
  <c r="P58"/>
  <c r="C200"/>
  <c r="E200" s="1"/>
  <c r="D201"/>
  <c r="G200"/>
  <c r="M202"/>
  <c r="I202"/>
  <c r="K202" s="1"/>
  <c r="J203"/>
  <c r="S163"/>
  <c r="P164"/>
  <c r="O163"/>
  <c r="Q163" s="1"/>
  <c r="G276"/>
  <c r="C276"/>
  <c r="E276" s="1"/>
  <c r="D277"/>
  <c r="D384"/>
  <c r="C383"/>
  <c r="E383" s="1"/>
  <c r="G383"/>
  <c r="S346"/>
  <c r="O346"/>
  <c r="Q346" s="1"/>
  <c r="P347"/>
  <c r="P313"/>
  <c r="S312"/>
  <c r="O312"/>
  <c r="Q312" s="1"/>
  <c r="J421" l="1"/>
  <c r="I420"/>
  <c r="K420" s="1"/>
  <c r="M420"/>
  <c r="M164"/>
  <c r="J165"/>
  <c r="I164"/>
  <c r="K164" s="1"/>
  <c r="I238"/>
  <c r="K238" s="1"/>
  <c r="J239"/>
  <c r="M238"/>
  <c r="D278"/>
  <c r="C277"/>
  <c r="E277" s="1"/>
  <c r="G277"/>
  <c r="O164"/>
  <c r="Q164" s="1"/>
  <c r="P165"/>
  <c r="S164"/>
  <c r="O58"/>
  <c r="Q58" s="1"/>
  <c r="S58"/>
  <c r="P59"/>
  <c r="I92"/>
  <c r="K92" s="1"/>
  <c r="J93"/>
  <c r="M92"/>
  <c r="D315"/>
  <c r="C314"/>
  <c r="E314" s="1"/>
  <c r="G314"/>
  <c r="M384"/>
  <c r="I384"/>
  <c r="K384" s="1"/>
  <c r="J385"/>
  <c r="P387"/>
  <c r="O386"/>
  <c r="Q386" s="1"/>
  <c r="S386"/>
  <c r="D21"/>
  <c r="C20"/>
  <c r="E20" s="1"/>
  <c r="G20"/>
  <c r="J58"/>
  <c r="M57"/>
  <c r="I57"/>
  <c r="K57" s="1"/>
  <c r="C348"/>
  <c r="E348" s="1"/>
  <c r="G348"/>
  <c r="D349"/>
  <c r="O201"/>
  <c r="Q201" s="1"/>
  <c r="P202"/>
  <c r="S201"/>
  <c r="C57"/>
  <c r="E57" s="1"/>
  <c r="D58"/>
  <c r="G57"/>
  <c r="J21"/>
  <c r="M20"/>
  <c r="I20"/>
  <c r="K20" s="1"/>
  <c r="D239"/>
  <c r="C238"/>
  <c r="E238" s="1"/>
  <c r="G238"/>
  <c r="O237"/>
  <c r="Q237" s="1"/>
  <c r="P238"/>
  <c r="S237"/>
  <c r="M276"/>
  <c r="J277"/>
  <c r="I276"/>
  <c r="K276" s="1"/>
  <c r="O20"/>
  <c r="Q20" s="1"/>
  <c r="P21"/>
  <c r="S20"/>
  <c r="P348"/>
  <c r="S347"/>
  <c r="O347"/>
  <c r="Q347" s="1"/>
  <c r="J204"/>
  <c r="I203"/>
  <c r="K203" s="1"/>
  <c r="M203"/>
  <c r="D202"/>
  <c r="G201"/>
  <c r="C201"/>
  <c r="E201" s="1"/>
  <c r="O91"/>
  <c r="Q91" s="1"/>
  <c r="P92"/>
  <c r="S91"/>
  <c r="C164"/>
  <c r="E164" s="1"/>
  <c r="D165"/>
  <c r="G164"/>
  <c r="O274"/>
  <c r="Q274" s="1"/>
  <c r="P275"/>
  <c r="S274"/>
  <c r="C91"/>
  <c r="E91" s="1"/>
  <c r="D92"/>
  <c r="G91"/>
  <c r="J313"/>
  <c r="I312"/>
  <c r="K312" s="1"/>
  <c r="M312"/>
  <c r="C384"/>
  <c r="E384" s="1"/>
  <c r="D385"/>
  <c r="G384"/>
  <c r="S313"/>
  <c r="O313"/>
  <c r="Q313" s="1"/>
  <c r="P314"/>
  <c r="I128"/>
  <c r="K128" s="1"/>
  <c r="J129"/>
  <c r="M128"/>
  <c r="G420"/>
  <c r="C420"/>
  <c r="E420" s="1"/>
  <c r="D421"/>
  <c r="D131"/>
  <c r="G130"/>
  <c r="C130"/>
  <c r="E130" s="1"/>
  <c r="P422"/>
  <c r="O421"/>
  <c r="Q421" s="1"/>
  <c r="S421"/>
  <c r="I348"/>
  <c r="K348" s="1"/>
  <c r="M348"/>
  <c r="J349"/>
  <c r="O129"/>
  <c r="Q129" s="1"/>
  <c r="S129"/>
  <c r="P130"/>
  <c r="M421" l="1"/>
  <c r="I421"/>
  <c r="K421" s="1"/>
  <c r="J422"/>
  <c r="I165"/>
  <c r="K165" s="1"/>
  <c r="J166"/>
  <c r="M165"/>
  <c r="J240"/>
  <c r="M239"/>
  <c r="I239"/>
  <c r="K239" s="1"/>
  <c r="P315"/>
  <c r="S314"/>
  <c r="O314"/>
  <c r="Q314" s="1"/>
  <c r="C385"/>
  <c r="E385" s="1"/>
  <c r="G385"/>
  <c r="D386"/>
  <c r="P276"/>
  <c r="O275"/>
  <c r="Q275" s="1"/>
  <c r="S275"/>
  <c r="O348"/>
  <c r="Q348" s="1"/>
  <c r="P349"/>
  <c r="S348"/>
  <c r="P239"/>
  <c r="O238"/>
  <c r="Q238" s="1"/>
  <c r="S238"/>
  <c r="G239"/>
  <c r="C239"/>
  <c r="E239" s="1"/>
  <c r="D240"/>
  <c r="O202"/>
  <c r="Q202" s="1"/>
  <c r="S202"/>
  <c r="P203"/>
  <c r="J94"/>
  <c r="I93"/>
  <c r="K93" s="1"/>
  <c r="M93"/>
  <c r="P60"/>
  <c r="S59"/>
  <c r="O59"/>
  <c r="Q59" s="1"/>
  <c r="P166"/>
  <c r="O165"/>
  <c r="Q165" s="1"/>
  <c r="S165"/>
  <c r="G278"/>
  <c r="C278"/>
  <c r="E278" s="1"/>
  <c r="D279"/>
  <c r="M313"/>
  <c r="I313"/>
  <c r="K313" s="1"/>
  <c r="J314"/>
  <c r="D166"/>
  <c r="C165"/>
  <c r="E165" s="1"/>
  <c r="G165"/>
  <c r="I21"/>
  <c r="K21" s="1"/>
  <c r="M21"/>
  <c r="J22"/>
  <c r="M58"/>
  <c r="J59"/>
  <c r="I58"/>
  <c r="K58" s="1"/>
  <c r="C315"/>
  <c r="E315" s="1"/>
  <c r="D316"/>
  <c r="G315"/>
  <c r="P131"/>
  <c r="S130"/>
  <c r="O130"/>
  <c r="Q130" s="1"/>
  <c r="S422"/>
  <c r="O422"/>
  <c r="Q422" s="1"/>
  <c r="P423"/>
  <c r="D422"/>
  <c r="C421"/>
  <c r="E421" s="1"/>
  <c r="G421"/>
  <c r="I129"/>
  <c r="K129" s="1"/>
  <c r="M129"/>
  <c r="J130"/>
  <c r="O92"/>
  <c r="Q92" s="1"/>
  <c r="P93"/>
  <c r="S92"/>
  <c r="C202"/>
  <c r="E202" s="1"/>
  <c r="D203"/>
  <c r="G202"/>
  <c r="S21"/>
  <c r="P22"/>
  <c r="O21"/>
  <c r="Q21" s="1"/>
  <c r="G349"/>
  <c r="C349"/>
  <c r="E349" s="1"/>
  <c r="D350"/>
  <c r="D22"/>
  <c r="C21"/>
  <c r="E21" s="1"/>
  <c r="G21"/>
  <c r="I385"/>
  <c r="K385" s="1"/>
  <c r="M385"/>
  <c r="J386"/>
  <c r="J350"/>
  <c r="M349"/>
  <c r="I349"/>
  <c r="K349" s="1"/>
  <c r="G131"/>
  <c r="D132"/>
  <c r="C131"/>
  <c r="E131" s="1"/>
  <c r="C92"/>
  <c r="E92" s="1"/>
  <c r="D93"/>
  <c r="G92"/>
  <c r="M204"/>
  <c r="I204"/>
  <c r="K204" s="1"/>
  <c r="J205"/>
  <c r="J278"/>
  <c r="I277"/>
  <c r="K277" s="1"/>
  <c r="M277"/>
  <c r="C58"/>
  <c r="E58" s="1"/>
  <c r="G58"/>
  <c r="D59"/>
  <c r="S387"/>
  <c r="O387"/>
  <c r="Q387" s="1"/>
  <c r="P388"/>
  <c r="J423" l="1"/>
  <c r="M422"/>
  <c r="I422"/>
  <c r="K422" s="1"/>
  <c r="I166"/>
  <c r="K166" s="1"/>
  <c r="J167"/>
  <c r="M166"/>
  <c r="M240"/>
  <c r="J241"/>
  <c r="I240"/>
  <c r="K240" s="1"/>
  <c r="J206"/>
  <c r="M205"/>
  <c r="I205"/>
  <c r="K205" s="1"/>
  <c r="D94"/>
  <c r="G93"/>
  <c r="C93"/>
  <c r="E93" s="1"/>
  <c r="C350"/>
  <c r="E350" s="1"/>
  <c r="G350"/>
  <c r="D351"/>
  <c r="P23"/>
  <c r="O22"/>
  <c r="Q22" s="1"/>
  <c r="S22"/>
  <c r="M130"/>
  <c r="I130"/>
  <c r="K130" s="1"/>
  <c r="J131"/>
  <c r="J23"/>
  <c r="I22"/>
  <c r="K22" s="1"/>
  <c r="M22"/>
  <c r="M94"/>
  <c r="I94"/>
  <c r="K94" s="1"/>
  <c r="J95"/>
  <c r="D241"/>
  <c r="G240"/>
  <c r="C240"/>
  <c r="E240" s="1"/>
  <c r="O315"/>
  <c r="Q315" s="1"/>
  <c r="P316"/>
  <c r="S315"/>
  <c r="P389"/>
  <c r="S388"/>
  <c r="O388"/>
  <c r="Q388" s="1"/>
  <c r="I278"/>
  <c r="K278" s="1"/>
  <c r="J279"/>
  <c r="M278"/>
  <c r="D133"/>
  <c r="C132"/>
  <c r="E132" s="1"/>
  <c r="G132"/>
  <c r="M350"/>
  <c r="I350"/>
  <c r="K350" s="1"/>
  <c r="J351"/>
  <c r="D23"/>
  <c r="C22"/>
  <c r="E22" s="1"/>
  <c r="G22"/>
  <c r="D204"/>
  <c r="G203"/>
  <c r="C203"/>
  <c r="E203" s="1"/>
  <c r="S131"/>
  <c r="P132"/>
  <c r="O131"/>
  <c r="Q131" s="1"/>
  <c r="G316"/>
  <c r="C316"/>
  <c r="E316" s="1"/>
  <c r="D317"/>
  <c r="P350"/>
  <c r="O349"/>
  <c r="Q349" s="1"/>
  <c r="S349"/>
  <c r="S276"/>
  <c r="P277"/>
  <c r="O276"/>
  <c r="Q276" s="1"/>
  <c r="C386"/>
  <c r="E386" s="1"/>
  <c r="D387"/>
  <c r="G386"/>
  <c r="C59"/>
  <c r="E59" s="1"/>
  <c r="D60"/>
  <c r="G59"/>
  <c r="J387"/>
  <c r="M386"/>
  <c r="I386"/>
  <c r="K386" s="1"/>
  <c r="P94"/>
  <c r="S93"/>
  <c r="O93"/>
  <c r="Q93" s="1"/>
  <c r="O423"/>
  <c r="Q423" s="1"/>
  <c r="P424"/>
  <c r="S423"/>
  <c r="J60"/>
  <c r="I59"/>
  <c r="K59" s="1"/>
  <c r="M59"/>
  <c r="J315"/>
  <c r="I314"/>
  <c r="K314" s="1"/>
  <c r="M314"/>
  <c r="S166"/>
  <c r="O166"/>
  <c r="Q166" s="1"/>
  <c r="P167"/>
  <c r="G422"/>
  <c r="C422"/>
  <c r="E422" s="1"/>
  <c r="D423"/>
  <c r="G166"/>
  <c r="C166"/>
  <c r="E166" s="1"/>
  <c r="D167"/>
  <c r="G279"/>
  <c r="C279"/>
  <c r="E279" s="1"/>
  <c r="D280"/>
  <c r="O60"/>
  <c r="Q60" s="1"/>
  <c r="P61"/>
  <c r="S60"/>
  <c r="O203"/>
  <c r="Q203" s="1"/>
  <c r="P204"/>
  <c r="S203"/>
  <c r="S239"/>
  <c r="O239"/>
  <c r="Q239" s="1"/>
  <c r="P240"/>
  <c r="M423" l="1"/>
  <c r="I423"/>
  <c r="K423" s="1"/>
  <c r="J424"/>
  <c r="J168"/>
  <c r="M167"/>
  <c r="I167"/>
  <c r="K167" s="1"/>
  <c r="I241"/>
  <c r="K241" s="1"/>
  <c r="M241"/>
  <c r="J242"/>
  <c r="S424"/>
  <c r="O424"/>
  <c r="Q424" s="1"/>
  <c r="P425"/>
  <c r="S94"/>
  <c r="O94"/>
  <c r="Q94" s="1"/>
  <c r="P95"/>
  <c r="C387"/>
  <c r="E387" s="1"/>
  <c r="D388"/>
  <c r="G387"/>
  <c r="C317"/>
  <c r="E317" s="1"/>
  <c r="D318"/>
  <c r="G317"/>
  <c r="P133"/>
  <c r="O132"/>
  <c r="Q132" s="1"/>
  <c r="S132"/>
  <c r="G204"/>
  <c r="D205"/>
  <c r="C204"/>
  <c r="E204" s="1"/>
  <c r="J352"/>
  <c r="M351"/>
  <c r="I351"/>
  <c r="K351" s="1"/>
  <c r="G351"/>
  <c r="D352"/>
  <c r="C351"/>
  <c r="E351" s="1"/>
  <c r="I206"/>
  <c r="K206" s="1"/>
  <c r="J207"/>
  <c r="M206"/>
  <c r="C280"/>
  <c r="E280" s="1"/>
  <c r="G280"/>
  <c r="D281"/>
  <c r="I315"/>
  <c r="K315" s="1"/>
  <c r="J316"/>
  <c r="M315"/>
  <c r="M387"/>
  <c r="I387"/>
  <c r="K387" s="1"/>
  <c r="J388"/>
  <c r="P278"/>
  <c r="O277"/>
  <c r="Q277" s="1"/>
  <c r="S277"/>
  <c r="S350"/>
  <c r="O350"/>
  <c r="Q350" s="1"/>
  <c r="P351"/>
  <c r="D24"/>
  <c r="G23"/>
  <c r="C23"/>
  <c r="E23" s="1"/>
  <c r="M279"/>
  <c r="I279"/>
  <c r="K279" s="1"/>
  <c r="J280"/>
  <c r="S389"/>
  <c r="P390"/>
  <c r="O389"/>
  <c r="Q389" s="1"/>
  <c r="M23"/>
  <c r="I23"/>
  <c r="K23" s="1"/>
  <c r="J24"/>
  <c r="O23"/>
  <c r="Q23" s="1"/>
  <c r="P24"/>
  <c r="S23"/>
  <c r="P241"/>
  <c r="O240"/>
  <c r="Q240" s="1"/>
  <c r="S240"/>
  <c r="O204"/>
  <c r="Q204" s="1"/>
  <c r="S204"/>
  <c r="P205"/>
  <c r="G167"/>
  <c r="C167"/>
  <c r="E167" s="1"/>
  <c r="D168"/>
  <c r="S167"/>
  <c r="O167"/>
  <c r="Q167" s="1"/>
  <c r="P168"/>
  <c r="I60"/>
  <c r="K60" s="1"/>
  <c r="J61"/>
  <c r="M60"/>
  <c r="J96"/>
  <c r="M95"/>
  <c r="I95"/>
  <c r="K95" s="1"/>
  <c r="I131"/>
  <c r="K131" s="1"/>
  <c r="J132"/>
  <c r="M131"/>
  <c r="S61"/>
  <c r="O61"/>
  <c r="Q61" s="1"/>
  <c r="P62"/>
  <c r="D424"/>
  <c r="G423"/>
  <c r="C423"/>
  <c r="E423" s="1"/>
  <c r="C60"/>
  <c r="E60" s="1"/>
  <c r="D61"/>
  <c r="G60"/>
  <c r="C133"/>
  <c r="E133" s="1"/>
  <c r="D134"/>
  <c r="G133"/>
  <c r="S316"/>
  <c r="O316"/>
  <c r="Q316" s="1"/>
  <c r="P317"/>
  <c r="G241"/>
  <c r="D242"/>
  <c r="C241"/>
  <c r="E241" s="1"/>
  <c r="G94"/>
  <c r="C94"/>
  <c r="E94" s="1"/>
  <c r="D95"/>
  <c r="M424" l="1"/>
  <c r="I424"/>
  <c r="K424" s="1"/>
  <c r="J425"/>
  <c r="M242"/>
  <c r="J243"/>
  <c r="I242"/>
  <c r="K242" s="1"/>
  <c r="I168"/>
  <c r="K168" s="1"/>
  <c r="J169"/>
  <c r="M168"/>
  <c r="G424"/>
  <c r="C424"/>
  <c r="E424" s="1"/>
  <c r="D425"/>
  <c r="D169"/>
  <c r="G168"/>
  <c r="C168"/>
  <c r="E168" s="1"/>
  <c r="O241"/>
  <c r="Q241" s="1"/>
  <c r="P242"/>
  <c r="S241"/>
  <c r="J25"/>
  <c r="I24"/>
  <c r="K24" s="1"/>
  <c r="M24"/>
  <c r="S390"/>
  <c r="O390"/>
  <c r="Q390" s="1"/>
  <c r="P391"/>
  <c r="P352"/>
  <c r="O351"/>
  <c r="Q351" s="1"/>
  <c r="S351"/>
  <c r="D282"/>
  <c r="G281"/>
  <c r="C281"/>
  <c r="E281" s="1"/>
  <c r="I352"/>
  <c r="K352" s="1"/>
  <c r="J353"/>
  <c r="M352"/>
  <c r="D319"/>
  <c r="C318"/>
  <c r="E318" s="1"/>
  <c r="G318"/>
  <c r="O425"/>
  <c r="Q425" s="1"/>
  <c r="P426"/>
  <c r="S425"/>
  <c r="G61"/>
  <c r="D62"/>
  <c r="C61"/>
  <c r="E61" s="1"/>
  <c r="G242"/>
  <c r="D243"/>
  <c r="C242"/>
  <c r="E242" s="1"/>
  <c r="M61"/>
  <c r="I61"/>
  <c r="K61" s="1"/>
  <c r="J62"/>
  <c r="P206"/>
  <c r="S205"/>
  <c r="O205"/>
  <c r="Q205" s="1"/>
  <c r="D25"/>
  <c r="C24"/>
  <c r="E24" s="1"/>
  <c r="G24"/>
  <c r="M207"/>
  <c r="J208"/>
  <c r="I207"/>
  <c r="K207" s="1"/>
  <c r="G388"/>
  <c r="C388"/>
  <c r="E388" s="1"/>
  <c r="D389"/>
  <c r="D96"/>
  <c r="G95"/>
  <c r="C95"/>
  <c r="E95" s="1"/>
  <c r="S24"/>
  <c r="O24"/>
  <c r="Q24" s="1"/>
  <c r="P25"/>
  <c r="I280"/>
  <c r="K280" s="1"/>
  <c r="J281"/>
  <c r="M280"/>
  <c r="J389"/>
  <c r="I388"/>
  <c r="K388" s="1"/>
  <c r="M388"/>
  <c r="M316"/>
  <c r="J317"/>
  <c r="I316"/>
  <c r="K316" s="1"/>
  <c r="C352"/>
  <c r="E352" s="1"/>
  <c r="D353"/>
  <c r="G352"/>
  <c r="D206"/>
  <c r="C205"/>
  <c r="E205" s="1"/>
  <c r="G205"/>
  <c r="O133"/>
  <c r="Q133" s="1"/>
  <c r="P134"/>
  <c r="S133"/>
  <c r="S317"/>
  <c r="P318"/>
  <c r="O317"/>
  <c r="Q317" s="1"/>
  <c r="G134"/>
  <c r="D135"/>
  <c r="C134"/>
  <c r="E134" s="1"/>
  <c r="O62"/>
  <c r="Q62" s="1"/>
  <c r="P63"/>
  <c r="S62"/>
  <c r="M132"/>
  <c r="J133"/>
  <c r="I132"/>
  <c r="K132" s="1"/>
  <c r="I96"/>
  <c r="K96" s="1"/>
  <c r="J97"/>
  <c r="M96"/>
  <c r="O168"/>
  <c r="Q168" s="1"/>
  <c r="P169"/>
  <c r="S168"/>
  <c r="O278"/>
  <c r="Q278" s="1"/>
  <c r="P279"/>
  <c r="S278"/>
  <c r="P96"/>
  <c r="O95"/>
  <c r="Q95" s="1"/>
  <c r="S95"/>
  <c r="I425" l="1"/>
  <c r="K425" s="1"/>
  <c r="M425"/>
  <c r="J426"/>
  <c r="M169"/>
  <c r="I169"/>
  <c r="K169" s="1"/>
  <c r="J170"/>
  <c r="I243"/>
  <c r="K243" s="1"/>
  <c r="J244"/>
  <c r="M243"/>
  <c r="P170"/>
  <c r="S169"/>
  <c r="O169"/>
  <c r="Q169" s="1"/>
  <c r="G135"/>
  <c r="C135"/>
  <c r="E135" s="1"/>
  <c r="D136"/>
  <c r="G353"/>
  <c r="D354"/>
  <c r="C353"/>
  <c r="E353" s="1"/>
  <c r="G96"/>
  <c r="C96"/>
  <c r="E96" s="1"/>
  <c r="D97"/>
  <c r="O426"/>
  <c r="Q426" s="1"/>
  <c r="S426"/>
  <c r="P427"/>
  <c r="C319"/>
  <c r="E319" s="1"/>
  <c r="D320"/>
  <c r="G319"/>
  <c r="M97"/>
  <c r="I97"/>
  <c r="K97" s="1"/>
  <c r="J98"/>
  <c r="O318"/>
  <c r="Q318" s="1"/>
  <c r="S318"/>
  <c r="P319"/>
  <c r="M317"/>
  <c r="I317"/>
  <c r="K317" s="1"/>
  <c r="J318"/>
  <c r="I389"/>
  <c r="K389" s="1"/>
  <c r="J390"/>
  <c r="M389"/>
  <c r="O25"/>
  <c r="Q25" s="1"/>
  <c r="S25"/>
  <c r="P26"/>
  <c r="G389"/>
  <c r="C389"/>
  <c r="E389" s="1"/>
  <c r="D390"/>
  <c r="M208"/>
  <c r="I208"/>
  <c r="K208" s="1"/>
  <c r="J209"/>
  <c r="M25"/>
  <c r="J26"/>
  <c r="I25"/>
  <c r="K25" s="1"/>
  <c r="M133"/>
  <c r="J134"/>
  <c r="I133"/>
  <c r="K133" s="1"/>
  <c r="S134"/>
  <c r="P135"/>
  <c r="O134"/>
  <c r="Q134" s="1"/>
  <c r="C206"/>
  <c r="E206" s="1"/>
  <c r="D207"/>
  <c r="G206"/>
  <c r="D26"/>
  <c r="C25"/>
  <c r="E25" s="1"/>
  <c r="G25"/>
  <c r="I62"/>
  <c r="K62" s="1"/>
  <c r="M62"/>
  <c r="J63"/>
  <c r="G243"/>
  <c r="C243"/>
  <c r="E243" s="1"/>
  <c r="D244"/>
  <c r="M353"/>
  <c r="I353"/>
  <c r="K353" s="1"/>
  <c r="J354"/>
  <c r="D283"/>
  <c r="C282"/>
  <c r="E282" s="1"/>
  <c r="G282"/>
  <c r="O391"/>
  <c r="Q391" s="1"/>
  <c r="P392"/>
  <c r="S391"/>
  <c r="G425"/>
  <c r="C425"/>
  <c r="E425" s="1"/>
  <c r="D426"/>
  <c r="O96"/>
  <c r="Q96" s="1"/>
  <c r="P97"/>
  <c r="S96"/>
  <c r="S279"/>
  <c r="P280"/>
  <c r="O279"/>
  <c r="Q279" s="1"/>
  <c r="P64"/>
  <c r="S63"/>
  <c r="O63"/>
  <c r="Q63" s="1"/>
  <c r="J282"/>
  <c r="I281"/>
  <c r="K281" s="1"/>
  <c r="M281"/>
  <c r="O206"/>
  <c r="Q206" s="1"/>
  <c r="P207"/>
  <c r="S206"/>
  <c r="G62"/>
  <c r="D63"/>
  <c r="C62"/>
  <c r="E62" s="1"/>
  <c r="O352"/>
  <c r="Q352" s="1"/>
  <c r="P353"/>
  <c r="S352"/>
  <c r="S242"/>
  <c r="O242"/>
  <c r="Q242" s="1"/>
  <c r="P243"/>
  <c r="D170"/>
  <c r="G169"/>
  <c r="C169"/>
  <c r="E169" s="1"/>
  <c r="I426" l="1"/>
  <c r="K426" s="1"/>
  <c r="M426"/>
  <c r="J427"/>
  <c r="J171"/>
  <c r="M170"/>
  <c r="I170"/>
  <c r="K170" s="1"/>
  <c r="M244"/>
  <c r="J245"/>
  <c r="I244"/>
  <c r="K244" s="1"/>
  <c r="S207"/>
  <c r="P208"/>
  <c r="O207"/>
  <c r="Q207" s="1"/>
  <c r="S280"/>
  <c r="O280"/>
  <c r="Q280" s="1"/>
  <c r="P281"/>
  <c r="J64"/>
  <c r="M63"/>
  <c r="I63"/>
  <c r="K63" s="1"/>
  <c r="P171"/>
  <c r="S170"/>
  <c r="O170"/>
  <c r="Q170" s="1"/>
  <c r="M282"/>
  <c r="I282"/>
  <c r="K282" s="1"/>
  <c r="J283"/>
  <c r="S97"/>
  <c r="P98"/>
  <c r="O97"/>
  <c r="Q97" s="1"/>
  <c r="G207"/>
  <c r="C207"/>
  <c r="E207" s="1"/>
  <c r="D208"/>
  <c r="I209"/>
  <c r="K209" s="1"/>
  <c r="J210"/>
  <c r="M209"/>
  <c r="J319"/>
  <c r="I318"/>
  <c r="K318" s="1"/>
  <c r="M318"/>
  <c r="P428"/>
  <c r="O427"/>
  <c r="Q427" s="1"/>
  <c r="S427"/>
  <c r="C136"/>
  <c r="E136" s="1"/>
  <c r="D137"/>
  <c r="G136"/>
  <c r="O243"/>
  <c r="Q243" s="1"/>
  <c r="S243"/>
  <c r="P244"/>
  <c r="S353"/>
  <c r="O353"/>
  <c r="Q353" s="1"/>
  <c r="P354"/>
  <c r="O64"/>
  <c r="Q64" s="1"/>
  <c r="P65"/>
  <c r="S64"/>
  <c r="I354"/>
  <c r="K354" s="1"/>
  <c r="M354"/>
  <c r="J355"/>
  <c r="S135"/>
  <c r="O135"/>
  <c r="Q135" s="1"/>
  <c r="P136"/>
  <c r="M26"/>
  <c r="I26"/>
  <c r="K26" s="1"/>
  <c r="J27"/>
  <c r="G390"/>
  <c r="C390"/>
  <c r="E390" s="1"/>
  <c r="D391"/>
  <c r="P320"/>
  <c r="O319"/>
  <c r="Q319" s="1"/>
  <c r="S319"/>
  <c r="D171"/>
  <c r="C170"/>
  <c r="E170" s="1"/>
  <c r="G170"/>
  <c r="G63"/>
  <c r="C63"/>
  <c r="E63" s="1"/>
  <c r="D64"/>
  <c r="C426"/>
  <c r="E426" s="1"/>
  <c r="G426"/>
  <c r="D427"/>
  <c r="P393"/>
  <c r="O392"/>
  <c r="Q392" s="1"/>
  <c r="S392"/>
  <c r="C283"/>
  <c r="E283" s="1"/>
  <c r="D284"/>
  <c r="G283"/>
  <c r="C244"/>
  <c r="E244" s="1"/>
  <c r="D245"/>
  <c r="G244"/>
  <c r="C26"/>
  <c r="E26" s="1"/>
  <c r="G26"/>
  <c r="D27"/>
  <c r="M134"/>
  <c r="J135"/>
  <c r="I134"/>
  <c r="K134" s="1"/>
  <c r="P27"/>
  <c r="O26"/>
  <c r="Q26" s="1"/>
  <c r="S26"/>
  <c r="M390"/>
  <c r="I390"/>
  <c r="K390" s="1"/>
  <c r="J391"/>
  <c r="I98"/>
  <c r="K98" s="1"/>
  <c r="J99"/>
  <c r="M98"/>
  <c r="D321"/>
  <c r="G320"/>
  <c r="C320"/>
  <c r="E320" s="1"/>
  <c r="G97"/>
  <c r="C97"/>
  <c r="E97" s="1"/>
  <c r="D98"/>
  <c r="G354"/>
  <c r="C354"/>
  <c r="E354" s="1"/>
  <c r="D355"/>
  <c r="M427" l="1"/>
  <c r="I427"/>
  <c r="K427" s="1"/>
  <c r="J428"/>
  <c r="M171"/>
  <c r="I171"/>
  <c r="K171" s="1"/>
  <c r="J172"/>
  <c r="M245"/>
  <c r="J246"/>
  <c r="I245"/>
  <c r="K245" s="1"/>
  <c r="P28"/>
  <c r="S27"/>
  <c r="O27"/>
  <c r="Q27" s="1"/>
  <c r="D28"/>
  <c r="G27"/>
  <c r="C27"/>
  <c r="E27" s="1"/>
  <c r="C245"/>
  <c r="E245" s="1"/>
  <c r="G245"/>
  <c r="D246"/>
  <c r="D428"/>
  <c r="G427"/>
  <c r="C427"/>
  <c r="E427" s="1"/>
  <c r="C171"/>
  <c r="E171" s="1"/>
  <c r="G171"/>
  <c r="D172"/>
  <c r="C391"/>
  <c r="E391" s="1"/>
  <c r="G391"/>
  <c r="D392"/>
  <c r="J320"/>
  <c r="M319"/>
  <c r="I319"/>
  <c r="K319" s="1"/>
  <c r="C208"/>
  <c r="E208" s="1"/>
  <c r="D209"/>
  <c r="G208"/>
  <c r="S98"/>
  <c r="O98"/>
  <c r="Q98" s="1"/>
  <c r="P99"/>
  <c r="G355"/>
  <c r="D356"/>
  <c r="C355"/>
  <c r="E355" s="1"/>
  <c r="C321"/>
  <c r="E321" s="1"/>
  <c r="D322"/>
  <c r="G321"/>
  <c r="I391"/>
  <c r="K391" s="1"/>
  <c r="M391"/>
  <c r="J392"/>
  <c r="G284"/>
  <c r="C284"/>
  <c r="E284" s="1"/>
  <c r="D285"/>
  <c r="S393"/>
  <c r="O393"/>
  <c r="Q393" s="1"/>
  <c r="P394"/>
  <c r="G64"/>
  <c r="C64"/>
  <c r="E64" s="1"/>
  <c r="D65"/>
  <c r="P321"/>
  <c r="S320"/>
  <c r="O320"/>
  <c r="Q320" s="1"/>
  <c r="M27"/>
  <c r="I27"/>
  <c r="K27" s="1"/>
  <c r="J28"/>
  <c r="O354"/>
  <c r="Q354" s="1"/>
  <c r="S354"/>
  <c r="P355"/>
  <c r="S281"/>
  <c r="P282"/>
  <c r="O281"/>
  <c r="Q281" s="1"/>
  <c r="S208"/>
  <c r="P209"/>
  <c r="O208"/>
  <c r="Q208" s="1"/>
  <c r="C98"/>
  <c r="E98" s="1"/>
  <c r="D99"/>
  <c r="G98"/>
  <c r="M135"/>
  <c r="J136"/>
  <c r="I135"/>
  <c r="K135" s="1"/>
  <c r="O136"/>
  <c r="Q136" s="1"/>
  <c r="P137"/>
  <c r="S136"/>
  <c r="S244"/>
  <c r="O244"/>
  <c r="Q244" s="1"/>
  <c r="P245"/>
  <c r="D138"/>
  <c r="G137"/>
  <c r="C137"/>
  <c r="E137" s="1"/>
  <c r="J211"/>
  <c r="I210"/>
  <c r="K210" s="1"/>
  <c r="M210"/>
  <c r="J284"/>
  <c r="I283"/>
  <c r="K283" s="1"/>
  <c r="M283"/>
  <c r="O171"/>
  <c r="Q171" s="1"/>
  <c r="P172"/>
  <c r="S171"/>
  <c r="J65"/>
  <c r="M64"/>
  <c r="I64"/>
  <c r="K64" s="1"/>
  <c r="J100"/>
  <c r="I99"/>
  <c r="K99" s="1"/>
  <c r="M99"/>
  <c r="J356"/>
  <c r="I355"/>
  <c r="K355" s="1"/>
  <c r="M355"/>
  <c r="P66"/>
  <c r="O65"/>
  <c r="Q65" s="1"/>
  <c r="S65"/>
  <c r="S428"/>
  <c r="O428"/>
  <c r="Q428" s="1"/>
  <c r="P429"/>
  <c r="J429" l="1"/>
  <c r="M428"/>
  <c r="I428"/>
  <c r="K428" s="1"/>
  <c r="M172"/>
  <c r="J173"/>
  <c r="I172"/>
  <c r="K172" s="1"/>
  <c r="I246"/>
  <c r="K246" s="1"/>
  <c r="M246"/>
  <c r="J247"/>
  <c r="J66"/>
  <c r="I65"/>
  <c r="K65" s="1"/>
  <c r="M65"/>
  <c r="J212"/>
  <c r="I211"/>
  <c r="K211" s="1"/>
  <c r="M211"/>
  <c r="P246"/>
  <c r="S245"/>
  <c r="O245"/>
  <c r="Q245" s="1"/>
  <c r="P138"/>
  <c r="S137"/>
  <c r="O137"/>
  <c r="Q137" s="1"/>
  <c r="P283"/>
  <c r="S282"/>
  <c r="O282"/>
  <c r="Q282" s="1"/>
  <c r="S355"/>
  <c r="O355"/>
  <c r="Q355" s="1"/>
  <c r="P356"/>
  <c r="S321"/>
  <c r="O321"/>
  <c r="Q321" s="1"/>
  <c r="P322"/>
  <c r="O394"/>
  <c r="Q394" s="1"/>
  <c r="P395"/>
  <c r="S394"/>
  <c r="D247"/>
  <c r="G246"/>
  <c r="C246"/>
  <c r="E246" s="1"/>
  <c r="O28"/>
  <c r="Q28" s="1"/>
  <c r="P29"/>
  <c r="S28"/>
  <c r="D139"/>
  <c r="C138"/>
  <c r="E138" s="1"/>
  <c r="G138"/>
  <c r="J137"/>
  <c r="I136"/>
  <c r="K136" s="1"/>
  <c r="M136"/>
  <c r="I28"/>
  <c r="K28" s="1"/>
  <c r="J29"/>
  <c r="M28"/>
  <c r="C285"/>
  <c r="E285" s="1"/>
  <c r="G285"/>
  <c r="D286"/>
  <c r="P100"/>
  <c r="O99"/>
  <c r="Q99" s="1"/>
  <c r="S99"/>
  <c r="D210"/>
  <c r="C209"/>
  <c r="E209" s="1"/>
  <c r="G209"/>
  <c r="J321"/>
  <c r="I320"/>
  <c r="K320" s="1"/>
  <c r="M320"/>
  <c r="C392"/>
  <c r="E392" s="1"/>
  <c r="D393"/>
  <c r="G392"/>
  <c r="D429"/>
  <c r="G428"/>
  <c r="C428"/>
  <c r="E428" s="1"/>
  <c r="P430"/>
  <c r="S429"/>
  <c r="O429"/>
  <c r="Q429" s="1"/>
  <c r="I356"/>
  <c r="K356" s="1"/>
  <c r="J357"/>
  <c r="M356"/>
  <c r="O172"/>
  <c r="Q172" s="1"/>
  <c r="P173"/>
  <c r="S172"/>
  <c r="D100"/>
  <c r="C99"/>
  <c r="E99" s="1"/>
  <c r="G99"/>
  <c r="J393"/>
  <c r="M392"/>
  <c r="I392"/>
  <c r="K392" s="1"/>
  <c r="G322"/>
  <c r="D323"/>
  <c r="C322"/>
  <c r="E322" s="1"/>
  <c r="C172"/>
  <c r="E172" s="1"/>
  <c r="G172"/>
  <c r="D173"/>
  <c r="S66"/>
  <c r="P67"/>
  <c r="O66"/>
  <c r="Q66" s="1"/>
  <c r="M100"/>
  <c r="I100"/>
  <c r="K100" s="1"/>
  <c r="J101"/>
  <c r="M284"/>
  <c r="J285"/>
  <c r="I284"/>
  <c r="K284" s="1"/>
  <c r="O209"/>
  <c r="Q209" s="1"/>
  <c r="P210"/>
  <c r="S209"/>
  <c r="D66"/>
  <c r="C65"/>
  <c r="E65" s="1"/>
  <c r="G65"/>
  <c r="D357"/>
  <c r="G356"/>
  <c r="C356"/>
  <c r="E356" s="1"/>
  <c r="C28"/>
  <c r="E28" s="1"/>
  <c r="G28"/>
  <c r="D29"/>
  <c r="I429" l="1"/>
  <c r="K429" s="1"/>
  <c r="J430"/>
  <c r="M429"/>
  <c r="M247"/>
  <c r="I247"/>
  <c r="K247" s="1"/>
  <c r="J248"/>
  <c r="I173"/>
  <c r="K173" s="1"/>
  <c r="M173"/>
  <c r="J174"/>
  <c r="O210"/>
  <c r="Q210" s="1"/>
  <c r="S210"/>
  <c r="P211"/>
  <c r="J102"/>
  <c r="M101"/>
  <c r="I101"/>
  <c r="K101" s="1"/>
  <c r="S67"/>
  <c r="O67"/>
  <c r="Q67" s="1"/>
  <c r="P68"/>
  <c r="M137"/>
  <c r="I137"/>
  <c r="K137" s="1"/>
  <c r="J138"/>
  <c r="P357"/>
  <c r="O356"/>
  <c r="Q356" s="1"/>
  <c r="S356"/>
  <c r="P139"/>
  <c r="O138"/>
  <c r="Q138" s="1"/>
  <c r="S138"/>
  <c r="D358"/>
  <c r="C357"/>
  <c r="E357" s="1"/>
  <c r="G357"/>
  <c r="I285"/>
  <c r="K285" s="1"/>
  <c r="M285"/>
  <c r="J286"/>
  <c r="S173"/>
  <c r="P174"/>
  <c r="O173"/>
  <c r="Q173" s="1"/>
  <c r="D394"/>
  <c r="C393"/>
  <c r="E393" s="1"/>
  <c r="G393"/>
  <c r="M321"/>
  <c r="J322"/>
  <c r="I321"/>
  <c r="K321" s="1"/>
  <c r="G139"/>
  <c r="C139"/>
  <c r="E139" s="1"/>
  <c r="D140"/>
  <c r="S395"/>
  <c r="P396"/>
  <c r="O395"/>
  <c r="Q395" s="1"/>
  <c r="P247"/>
  <c r="O246"/>
  <c r="Q246" s="1"/>
  <c r="S246"/>
  <c r="C66"/>
  <c r="E66" s="1"/>
  <c r="G66"/>
  <c r="D67"/>
  <c r="G173"/>
  <c r="C173"/>
  <c r="E173" s="1"/>
  <c r="D174"/>
  <c r="C323"/>
  <c r="E323" s="1"/>
  <c r="G323"/>
  <c r="D324"/>
  <c r="J394"/>
  <c r="M393"/>
  <c r="I393"/>
  <c r="K393" s="1"/>
  <c r="I357"/>
  <c r="K357" s="1"/>
  <c r="J358"/>
  <c r="M357"/>
  <c r="O430"/>
  <c r="Q430" s="1"/>
  <c r="S430"/>
  <c r="P431"/>
  <c r="D211"/>
  <c r="G210"/>
  <c r="C210"/>
  <c r="E210" s="1"/>
  <c r="G286"/>
  <c r="D287"/>
  <c r="C286"/>
  <c r="E286" s="1"/>
  <c r="M29"/>
  <c r="I29"/>
  <c r="K29" s="1"/>
  <c r="J30"/>
  <c r="I212"/>
  <c r="K212" s="1"/>
  <c r="M212"/>
  <c r="J213"/>
  <c r="D30"/>
  <c r="G29"/>
  <c r="C29"/>
  <c r="E29" s="1"/>
  <c r="G100"/>
  <c r="D101"/>
  <c r="C100"/>
  <c r="E100" s="1"/>
  <c r="G429"/>
  <c r="C429"/>
  <c r="E429" s="1"/>
  <c r="D430"/>
  <c r="S100"/>
  <c r="O100"/>
  <c r="Q100" s="1"/>
  <c r="P101"/>
  <c r="S29"/>
  <c r="O29"/>
  <c r="Q29" s="1"/>
  <c r="P30"/>
  <c r="G247"/>
  <c r="C247"/>
  <c r="E247" s="1"/>
  <c r="D248"/>
  <c r="O322"/>
  <c r="Q322" s="1"/>
  <c r="P323"/>
  <c r="S322"/>
  <c r="P284"/>
  <c r="O283"/>
  <c r="Q283" s="1"/>
  <c r="S283"/>
  <c r="M66"/>
  <c r="I66"/>
  <c r="K66" s="1"/>
  <c r="J67"/>
  <c r="M430" l="1"/>
  <c r="I430"/>
  <c r="K430" s="1"/>
  <c r="J431"/>
  <c r="I248"/>
  <c r="K248" s="1"/>
  <c r="J249"/>
  <c r="M248"/>
  <c r="M174"/>
  <c r="I174"/>
  <c r="K174" s="1"/>
  <c r="J175"/>
  <c r="S284"/>
  <c r="O284"/>
  <c r="Q284" s="1"/>
  <c r="P285"/>
  <c r="C248"/>
  <c r="E248" s="1"/>
  <c r="D249"/>
  <c r="G248"/>
  <c r="S101"/>
  <c r="P102"/>
  <c r="O101"/>
  <c r="Q101" s="1"/>
  <c r="C324"/>
  <c r="E324" s="1"/>
  <c r="D325"/>
  <c r="G324"/>
  <c r="P358"/>
  <c r="S357"/>
  <c r="O357"/>
  <c r="Q357" s="1"/>
  <c r="O68"/>
  <c r="Q68" s="1"/>
  <c r="S68"/>
  <c r="P69"/>
  <c r="M67"/>
  <c r="I67"/>
  <c r="K67" s="1"/>
  <c r="J68"/>
  <c r="O30"/>
  <c r="Q30" s="1"/>
  <c r="P31"/>
  <c r="S30"/>
  <c r="G430"/>
  <c r="C430"/>
  <c r="E430" s="1"/>
  <c r="D431"/>
  <c r="C101"/>
  <c r="E101" s="1"/>
  <c r="G101"/>
  <c r="D102"/>
  <c r="M213"/>
  <c r="J214"/>
  <c r="I213"/>
  <c r="K213" s="1"/>
  <c r="S431"/>
  <c r="O431"/>
  <c r="Q431" s="1"/>
  <c r="P432"/>
  <c r="M358"/>
  <c r="I358"/>
  <c r="K358" s="1"/>
  <c r="J359"/>
  <c r="J395"/>
  <c r="I394"/>
  <c r="K394" s="1"/>
  <c r="M394"/>
  <c r="D175"/>
  <c r="C174"/>
  <c r="E174" s="1"/>
  <c r="G174"/>
  <c r="O396"/>
  <c r="Q396" s="1"/>
  <c r="S396"/>
  <c r="P397"/>
  <c r="S174"/>
  <c r="O174"/>
  <c r="Q174" s="1"/>
  <c r="P175"/>
  <c r="G30"/>
  <c r="C30"/>
  <c r="E30" s="1"/>
  <c r="D31"/>
  <c r="M30"/>
  <c r="I30"/>
  <c r="K30" s="1"/>
  <c r="J31"/>
  <c r="G287"/>
  <c r="C287"/>
  <c r="E287" s="1"/>
  <c r="D288"/>
  <c r="G211"/>
  <c r="C211"/>
  <c r="E211" s="1"/>
  <c r="D212"/>
  <c r="G67"/>
  <c r="C67"/>
  <c r="E67" s="1"/>
  <c r="D68"/>
  <c r="G358"/>
  <c r="C358"/>
  <c r="E358" s="1"/>
  <c r="D359"/>
  <c r="P212"/>
  <c r="O211"/>
  <c r="Q211" s="1"/>
  <c r="S211"/>
  <c r="S323"/>
  <c r="P324"/>
  <c r="O323"/>
  <c r="Q323" s="1"/>
  <c r="S247"/>
  <c r="P248"/>
  <c r="O247"/>
  <c r="Q247" s="1"/>
  <c r="G140"/>
  <c r="C140"/>
  <c r="E140" s="1"/>
  <c r="D141"/>
  <c r="M322"/>
  <c r="J323"/>
  <c r="I322"/>
  <c r="K322" s="1"/>
  <c r="D395"/>
  <c r="G394"/>
  <c r="C394"/>
  <c r="E394" s="1"/>
  <c r="M286"/>
  <c r="I286"/>
  <c r="K286" s="1"/>
  <c r="J287"/>
  <c r="O139"/>
  <c r="Q139" s="1"/>
  <c r="S139"/>
  <c r="P140"/>
  <c r="M138"/>
  <c r="I138"/>
  <c r="K138" s="1"/>
  <c r="J139"/>
  <c r="M102"/>
  <c r="J103"/>
  <c r="I102"/>
  <c r="K102" s="1"/>
  <c r="I431" l="1"/>
  <c r="K431" s="1"/>
  <c r="M431"/>
  <c r="J432"/>
  <c r="J176"/>
  <c r="M175"/>
  <c r="I175"/>
  <c r="K175" s="1"/>
  <c r="M249"/>
  <c r="J250"/>
  <c r="I249"/>
  <c r="K249" s="1"/>
  <c r="I323"/>
  <c r="K323" s="1"/>
  <c r="J324"/>
  <c r="M323"/>
  <c r="C288"/>
  <c r="E288" s="1"/>
  <c r="D289"/>
  <c r="G288"/>
  <c r="S397"/>
  <c r="O397"/>
  <c r="Q397" s="1"/>
  <c r="P398"/>
  <c r="M395"/>
  <c r="J396"/>
  <c r="I395"/>
  <c r="K395" s="1"/>
  <c r="O432"/>
  <c r="Q432" s="1"/>
  <c r="P433"/>
  <c r="S432"/>
  <c r="I214"/>
  <c r="K214" s="1"/>
  <c r="M214"/>
  <c r="J215"/>
  <c r="C431"/>
  <c r="E431" s="1"/>
  <c r="D432"/>
  <c r="G431"/>
  <c r="I68"/>
  <c r="K68" s="1"/>
  <c r="M68"/>
  <c r="J69"/>
  <c r="O358"/>
  <c r="Q358" s="1"/>
  <c r="P359"/>
  <c r="S358"/>
  <c r="G249"/>
  <c r="C249"/>
  <c r="E249" s="1"/>
  <c r="D250"/>
  <c r="C359"/>
  <c r="E359" s="1"/>
  <c r="G359"/>
  <c r="D360"/>
  <c r="M31"/>
  <c r="I31"/>
  <c r="K31" s="1"/>
  <c r="J32"/>
  <c r="O69"/>
  <c r="Q69" s="1"/>
  <c r="S69"/>
  <c r="P70"/>
  <c r="S140"/>
  <c r="O140"/>
  <c r="Q140" s="1"/>
  <c r="P141"/>
  <c r="C395"/>
  <c r="E395" s="1"/>
  <c r="G395"/>
  <c r="D396"/>
  <c r="G141"/>
  <c r="C141"/>
  <c r="E141" s="1"/>
  <c r="D142"/>
  <c r="S248"/>
  <c r="O248"/>
  <c r="Q248" s="1"/>
  <c r="P249"/>
  <c r="S324"/>
  <c r="O324"/>
  <c r="Q324" s="1"/>
  <c r="P325"/>
  <c r="S212"/>
  <c r="O212"/>
  <c r="Q212" s="1"/>
  <c r="P213"/>
  <c r="C68"/>
  <c r="E68" s="1"/>
  <c r="D69"/>
  <c r="G68"/>
  <c r="C31"/>
  <c r="E31" s="1"/>
  <c r="G31"/>
  <c r="D32"/>
  <c r="S31"/>
  <c r="O31"/>
  <c r="Q31" s="1"/>
  <c r="P32"/>
  <c r="C325"/>
  <c r="E325" s="1"/>
  <c r="G325"/>
  <c r="D326"/>
  <c r="O285"/>
  <c r="Q285" s="1"/>
  <c r="P286"/>
  <c r="S285"/>
  <c r="M139"/>
  <c r="I139"/>
  <c r="K139" s="1"/>
  <c r="J140"/>
  <c r="M103"/>
  <c r="I103"/>
  <c r="K103" s="1"/>
  <c r="J104"/>
  <c r="I287"/>
  <c r="K287" s="1"/>
  <c r="M287"/>
  <c r="J288"/>
  <c r="G212"/>
  <c r="C212"/>
  <c r="E212" s="1"/>
  <c r="D213"/>
  <c r="P176"/>
  <c r="S175"/>
  <c r="O175"/>
  <c r="Q175" s="1"/>
  <c r="D176"/>
  <c r="G175"/>
  <c r="C175"/>
  <c r="E175" s="1"/>
  <c r="I359"/>
  <c r="K359" s="1"/>
  <c r="M359"/>
  <c r="J360"/>
  <c r="G102"/>
  <c r="D103"/>
  <c r="C102"/>
  <c r="E102" s="1"/>
  <c r="S102"/>
  <c r="O102"/>
  <c r="Q102" s="1"/>
  <c r="P103"/>
  <c r="J433" l="1"/>
  <c r="I432"/>
  <c r="K432" s="1"/>
  <c r="M432"/>
  <c r="J177"/>
  <c r="I176"/>
  <c r="K176" s="1"/>
  <c r="M176"/>
  <c r="J251"/>
  <c r="I250"/>
  <c r="K250" s="1"/>
  <c r="M250"/>
  <c r="O103"/>
  <c r="Q103" s="1"/>
  <c r="P104"/>
  <c r="S103"/>
  <c r="C103"/>
  <c r="E103" s="1"/>
  <c r="D104"/>
  <c r="G103"/>
  <c r="I104"/>
  <c r="K104" s="1"/>
  <c r="M104"/>
  <c r="J105"/>
  <c r="O32"/>
  <c r="Q32" s="1"/>
  <c r="P33"/>
  <c r="S32"/>
  <c r="O213"/>
  <c r="Q213" s="1"/>
  <c r="P214"/>
  <c r="S213"/>
  <c r="G396"/>
  <c r="C396"/>
  <c r="E396" s="1"/>
  <c r="D397"/>
  <c r="G360"/>
  <c r="C360"/>
  <c r="E360" s="1"/>
  <c r="D361"/>
  <c r="S398"/>
  <c r="O398"/>
  <c r="Q398" s="1"/>
  <c r="P399"/>
  <c r="G289"/>
  <c r="C289"/>
  <c r="E289" s="1"/>
  <c r="D290"/>
  <c r="D177"/>
  <c r="G176"/>
  <c r="C176"/>
  <c r="E176" s="1"/>
  <c r="C213"/>
  <c r="E213" s="1"/>
  <c r="D214"/>
  <c r="G213"/>
  <c r="I140"/>
  <c r="K140" s="1"/>
  <c r="M140"/>
  <c r="J141"/>
  <c r="S286"/>
  <c r="O286"/>
  <c r="Q286" s="1"/>
  <c r="P287"/>
  <c r="O325"/>
  <c r="Q325" s="1"/>
  <c r="S325"/>
  <c r="P326"/>
  <c r="O141"/>
  <c r="Q141" s="1"/>
  <c r="P142"/>
  <c r="S141"/>
  <c r="I69"/>
  <c r="K69" s="1"/>
  <c r="J70"/>
  <c r="M69"/>
  <c r="I215"/>
  <c r="K215" s="1"/>
  <c r="M215"/>
  <c r="J216"/>
  <c r="O433"/>
  <c r="Q433" s="1"/>
  <c r="P434"/>
  <c r="S433"/>
  <c r="I324"/>
  <c r="K324" s="1"/>
  <c r="J325"/>
  <c r="M324"/>
  <c r="M360"/>
  <c r="I360"/>
  <c r="K360" s="1"/>
  <c r="J361"/>
  <c r="P177"/>
  <c r="O176"/>
  <c r="Q176" s="1"/>
  <c r="S176"/>
  <c r="G32"/>
  <c r="C32"/>
  <c r="E32" s="1"/>
  <c r="D33"/>
  <c r="C69"/>
  <c r="E69" s="1"/>
  <c r="D70"/>
  <c r="G69"/>
  <c r="O249"/>
  <c r="Q249" s="1"/>
  <c r="S249"/>
  <c r="P250"/>
  <c r="O70"/>
  <c r="Q70" s="1"/>
  <c r="S70"/>
  <c r="P71"/>
  <c r="M396"/>
  <c r="J397"/>
  <c r="I396"/>
  <c r="K396" s="1"/>
  <c r="M288"/>
  <c r="I288"/>
  <c r="K288" s="1"/>
  <c r="J289"/>
  <c r="C326"/>
  <c r="E326" s="1"/>
  <c r="D327"/>
  <c r="G326"/>
  <c r="G142"/>
  <c r="D143"/>
  <c r="C142"/>
  <c r="E142" s="1"/>
  <c r="I32"/>
  <c r="K32" s="1"/>
  <c r="M32"/>
  <c r="J33"/>
  <c r="G250"/>
  <c r="D251"/>
  <c r="C250"/>
  <c r="E250" s="1"/>
  <c r="S359"/>
  <c r="P360"/>
  <c r="O359"/>
  <c r="Q359" s="1"/>
  <c r="G432"/>
  <c r="C432"/>
  <c r="E432" s="1"/>
  <c r="D433"/>
  <c r="M433" l="1"/>
  <c r="I433"/>
  <c r="K433" s="1"/>
  <c r="J434"/>
  <c r="J178"/>
  <c r="M177"/>
  <c r="I177"/>
  <c r="K177" s="1"/>
  <c r="J252"/>
  <c r="M251"/>
  <c r="I251"/>
  <c r="K251" s="1"/>
  <c r="O250"/>
  <c r="Q250" s="1"/>
  <c r="P251"/>
  <c r="S250"/>
  <c r="C70"/>
  <c r="E70" s="1"/>
  <c r="D71"/>
  <c r="G70"/>
  <c r="M361"/>
  <c r="I361"/>
  <c r="K361" s="1"/>
  <c r="J362"/>
  <c r="I325"/>
  <c r="K325" s="1"/>
  <c r="J326"/>
  <c r="M325"/>
  <c r="S326"/>
  <c r="O326"/>
  <c r="Q326" s="1"/>
  <c r="P327"/>
  <c r="G361"/>
  <c r="C361"/>
  <c r="E361" s="1"/>
  <c r="D362"/>
  <c r="I105"/>
  <c r="K105" s="1"/>
  <c r="J106"/>
  <c r="M105"/>
  <c r="G104"/>
  <c r="D105"/>
  <c r="C104"/>
  <c r="E104" s="1"/>
  <c r="C251"/>
  <c r="E251" s="1"/>
  <c r="D252"/>
  <c r="G251"/>
  <c r="M33"/>
  <c r="J34"/>
  <c r="I33"/>
  <c r="K33" s="1"/>
  <c r="C143"/>
  <c r="E143" s="1"/>
  <c r="D144"/>
  <c r="G143"/>
  <c r="M289"/>
  <c r="I289"/>
  <c r="K289" s="1"/>
  <c r="J290"/>
  <c r="I397"/>
  <c r="K397" s="1"/>
  <c r="M397"/>
  <c r="J398"/>
  <c r="P178"/>
  <c r="S177"/>
  <c r="O177"/>
  <c r="Q177" s="1"/>
  <c r="O434"/>
  <c r="Q434" s="1"/>
  <c r="S434"/>
  <c r="P435"/>
  <c r="I70"/>
  <c r="K70" s="1"/>
  <c r="M70"/>
  <c r="J71"/>
  <c r="S287"/>
  <c r="P288"/>
  <c r="O287"/>
  <c r="Q287" s="1"/>
  <c r="C397"/>
  <c r="E397" s="1"/>
  <c r="G397"/>
  <c r="D398"/>
  <c r="S214"/>
  <c r="P215"/>
  <c r="O214"/>
  <c r="Q214" s="1"/>
  <c r="S104"/>
  <c r="P105"/>
  <c r="O104"/>
  <c r="Q104" s="1"/>
  <c r="G433"/>
  <c r="C433"/>
  <c r="E433" s="1"/>
  <c r="D434"/>
  <c r="O360"/>
  <c r="Q360" s="1"/>
  <c r="P361"/>
  <c r="S360"/>
  <c r="G33"/>
  <c r="D34"/>
  <c r="C33"/>
  <c r="E33" s="1"/>
  <c r="O142"/>
  <c r="Q142" s="1"/>
  <c r="P143"/>
  <c r="S142"/>
  <c r="M141"/>
  <c r="I141"/>
  <c r="K141" s="1"/>
  <c r="J142"/>
  <c r="C290"/>
  <c r="E290" s="1"/>
  <c r="G290"/>
  <c r="D291"/>
  <c r="O33"/>
  <c r="Q33" s="1"/>
  <c r="P34"/>
  <c r="S33"/>
  <c r="C327"/>
  <c r="E327" s="1"/>
  <c r="D328"/>
  <c r="G327"/>
  <c r="S71"/>
  <c r="O71"/>
  <c r="Q71" s="1"/>
  <c r="P72"/>
  <c r="M216"/>
  <c r="I216"/>
  <c r="K216" s="1"/>
  <c r="J217"/>
  <c r="G214"/>
  <c r="C214"/>
  <c r="E214" s="1"/>
  <c r="D215"/>
  <c r="G177"/>
  <c r="D178"/>
  <c r="C177"/>
  <c r="E177" s="1"/>
  <c r="O399"/>
  <c r="Q399" s="1"/>
  <c r="P400"/>
  <c r="S399"/>
  <c r="I434" l="1"/>
  <c r="K434" s="1"/>
  <c r="J435"/>
  <c r="M434"/>
  <c r="J179"/>
  <c r="M178"/>
  <c r="I178"/>
  <c r="K178" s="1"/>
  <c r="J253"/>
  <c r="M252"/>
  <c r="I252"/>
  <c r="K252" s="1"/>
  <c r="G215"/>
  <c r="D216"/>
  <c r="C215"/>
  <c r="E215" s="1"/>
  <c r="D35"/>
  <c r="C34"/>
  <c r="E34" s="1"/>
  <c r="G34"/>
  <c r="S215"/>
  <c r="P216"/>
  <c r="O215"/>
  <c r="Q215" s="1"/>
  <c r="I71"/>
  <c r="K71" s="1"/>
  <c r="J72"/>
  <c r="M71"/>
  <c r="P179"/>
  <c r="S178"/>
  <c r="O178"/>
  <c r="Q178" s="1"/>
  <c r="I290"/>
  <c r="K290" s="1"/>
  <c r="J291"/>
  <c r="M290"/>
  <c r="G105"/>
  <c r="C105"/>
  <c r="E105" s="1"/>
  <c r="D106"/>
  <c r="O327"/>
  <c r="Q327" s="1"/>
  <c r="S327"/>
  <c r="P328"/>
  <c r="I362"/>
  <c r="K362" s="1"/>
  <c r="M362"/>
  <c r="J363"/>
  <c r="G71"/>
  <c r="C71"/>
  <c r="E71" s="1"/>
  <c r="D72"/>
  <c r="S400"/>
  <c r="O400"/>
  <c r="Q400" s="1"/>
  <c r="P401"/>
  <c r="M217"/>
  <c r="I217"/>
  <c r="K217" s="1"/>
  <c r="J218"/>
  <c r="G291"/>
  <c r="C291"/>
  <c r="E291" s="1"/>
  <c r="D292"/>
  <c r="O361"/>
  <c r="Q361" s="1"/>
  <c r="P362"/>
  <c r="S361"/>
  <c r="S435"/>
  <c r="P436"/>
  <c r="O435"/>
  <c r="Q435" s="1"/>
  <c r="C144"/>
  <c r="E144" s="1"/>
  <c r="G144"/>
  <c r="D145"/>
  <c r="I106"/>
  <c r="K106" s="1"/>
  <c r="J107"/>
  <c r="M106"/>
  <c r="O251"/>
  <c r="Q251" s="1"/>
  <c r="P252"/>
  <c r="S251"/>
  <c r="D179"/>
  <c r="C178"/>
  <c r="E178" s="1"/>
  <c r="G178"/>
  <c r="S72"/>
  <c r="P73"/>
  <c r="O72"/>
  <c r="Q72" s="1"/>
  <c r="G328"/>
  <c r="C328"/>
  <c r="E328" s="1"/>
  <c r="D329"/>
  <c r="C398"/>
  <c r="E398" s="1"/>
  <c r="G398"/>
  <c r="D399"/>
  <c r="O288"/>
  <c r="Q288" s="1"/>
  <c r="P289"/>
  <c r="S288"/>
  <c r="I34"/>
  <c r="K34" s="1"/>
  <c r="M34"/>
  <c r="J35"/>
  <c r="M326"/>
  <c r="J327"/>
  <c r="I326"/>
  <c r="K326" s="1"/>
  <c r="O34"/>
  <c r="Q34" s="1"/>
  <c r="S34"/>
  <c r="P35"/>
  <c r="M142"/>
  <c r="I142"/>
  <c r="K142" s="1"/>
  <c r="J143"/>
  <c r="O143"/>
  <c r="Q143" s="1"/>
  <c r="S143"/>
  <c r="P144"/>
  <c r="C434"/>
  <c r="E434" s="1"/>
  <c r="G434"/>
  <c r="D435"/>
  <c r="S105"/>
  <c r="O105"/>
  <c r="Q105" s="1"/>
  <c r="P106"/>
  <c r="I398"/>
  <c r="K398" s="1"/>
  <c r="J399"/>
  <c r="M398"/>
  <c r="C252"/>
  <c r="E252" s="1"/>
  <c r="D253"/>
  <c r="G252"/>
  <c r="C362"/>
  <c r="E362" s="1"/>
  <c r="G362"/>
  <c r="D363"/>
  <c r="J436" l="1"/>
  <c r="I435"/>
  <c r="M435"/>
  <c r="J254"/>
  <c r="I253"/>
  <c r="K253" s="1"/>
  <c r="M253"/>
  <c r="J180"/>
  <c r="I179"/>
  <c r="K179" s="1"/>
  <c r="M179"/>
  <c r="O106"/>
  <c r="Q106" s="1"/>
  <c r="S106"/>
  <c r="P107"/>
  <c r="O35"/>
  <c r="Q35" s="1"/>
  <c r="S35"/>
  <c r="P36"/>
  <c r="I327"/>
  <c r="K327" s="1"/>
  <c r="M327"/>
  <c r="J328"/>
  <c r="G399"/>
  <c r="C399"/>
  <c r="E399" s="1"/>
  <c r="D400"/>
  <c r="S252"/>
  <c r="O252"/>
  <c r="Q252" s="1"/>
  <c r="P253"/>
  <c r="O362"/>
  <c r="Q362" s="1"/>
  <c r="S362"/>
  <c r="P363"/>
  <c r="O401"/>
  <c r="Q401" s="1"/>
  <c r="S401"/>
  <c r="P402"/>
  <c r="J292"/>
  <c r="I291"/>
  <c r="K291" s="1"/>
  <c r="M291"/>
  <c r="P180"/>
  <c r="S179"/>
  <c r="O179"/>
  <c r="Q179" s="1"/>
  <c r="G363"/>
  <c r="C363"/>
  <c r="E363" s="1"/>
  <c r="D364"/>
  <c r="C253"/>
  <c r="E253" s="1"/>
  <c r="G253"/>
  <c r="D254"/>
  <c r="G435"/>
  <c r="D436"/>
  <c r="C435"/>
  <c r="E435" s="1"/>
  <c r="I107"/>
  <c r="K107" s="1"/>
  <c r="J108"/>
  <c r="M107"/>
  <c r="C72"/>
  <c r="E72" s="1"/>
  <c r="G72"/>
  <c r="D73"/>
  <c r="S328"/>
  <c r="O328"/>
  <c r="Q328" s="1"/>
  <c r="P329"/>
  <c r="C216"/>
  <c r="E216" s="1"/>
  <c r="G216"/>
  <c r="D217"/>
  <c r="I399"/>
  <c r="K399" s="1"/>
  <c r="M399"/>
  <c r="J400"/>
  <c r="S144"/>
  <c r="O144"/>
  <c r="Q144" s="1"/>
  <c r="P145"/>
  <c r="I35"/>
  <c r="K35" s="1"/>
  <c r="J36"/>
  <c r="M35"/>
  <c r="O289"/>
  <c r="Q289" s="1"/>
  <c r="P290"/>
  <c r="S289"/>
  <c r="C329"/>
  <c r="G329"/>
  <c r="G330" s="1"/>
  <c r="O73"/>
  <c r="S73"/>
  <c r="S74" s="1"/>
  <c r="D180"/>
  <c r="G179"/>
  <c r="C179"/>
  <c r="E179" s="1"/>
  <c r="C292"/>
  <c r="E292" s="1"/>
  <c r="D293"/>
  <c r="G292"/>
  <c r="M363"/>
  <c r="I363"/>
  <c r="K363" s="1"/>
  <c r="J364"/>
  <c r="C106"/>
  <c r="E106" s="1"/>
  <c r="G106"/>
  <c r="D107"/>
  <c r="M72"/>
  <c r="I72"/>
  <c r="K72" s="1"/>
  <c r="J73"/>
  <c r="I143"/>
  <c r="K143" s="1"/>
  <c r="J144"/>
  <c r="M143"/>
  <c r="C145"/>
  <c r="E145" s="1"/>
  <c r="D146"/>
  <c r="G145"/>
  <c r="O436"/>
  <c r="Q436" s="1"/>
  <c r="S436"/>
  <c r="P437"/>
  <c r="I218"/>
  <c r="K218" s="1"/>
  <c r="J219"/>
  <c r="M218"/>
  <c r="O216"/>
  <c r="Q216" s="1"/>
  <c r="P217"/>
  <c r="S216"/>
  <c r="C35"/>
  <c r="E35" s="1"/>
  <c r="G35"/>
  <c r="D36"/>
  <c r="M436" l="1"/>
  <c r="I436"/>
  <c r="K436" s="1"/>
  <c r="J437"/>
  <c r="K435"/>
  <c r="J255"/>
  <c r="M254"/>
  <c r="I254"/>
  <c r="K254" s="1"/>
  <c r="J181"/>
  <c r="I180"/>
  <c r="M180"/>
  <c r="M219"/>
  <c r="M220" s="1"/>
  <c r="I219"/>
  <c r="G107"/>
  <c r="D108"/>
  <c r="C107"/>
  <c r="E107" s="1"/>
  <c r="O145"/>
  <c r="Q145" s="1"/>
  <c r="S145"/>
  <c r="P146"/>
  <c r="G73"/>
  <c r="G74" s="1"/>
  <c r="C73"/>
  <c r="M108"/>
  <c r="I108"/>
  <c r="K108" s="1"/>
  <c r="J109"/>
  <c r="G254"/>
  <c r="D255"/>
  <c r="C254"/>
  <c r="E254" s="1"/>
  <c r="P181"/>
  <c r="O180"/>
  <c r="Q180" s="1"/>
  <c r="S180"/>
  <c r="O402"/>
  <c r="S402"/>
  <c r="S403" s="1"/>
  <c r="M328"/>
  <c r="J329"/>
  <c r="I328"/>
  <c r="K328" s="1"/>
  <c r="Q73"/>
  <c r="Q74" s="1"/>
  <c r="O74"/>
  <c r="S290"/>
  <c r="O290"/>
  <c r="Q290" s="1"/>
  <c r="P291"/>
  <c r="M400"/>
  <c r="I400"/>
  <c r="K400" s="1"/>
  <c r="J401"/>
  <c r="C364"/>
  <c r="E364" s="1"/>
  <c r="G364"/>
  <c r="D365"/>
  <c r="M292"/>
  <c r="I292"/>
  <c r="K292" s="1"/>
  <c r="J293"/>
  <c r="O363"/>
  <c r="Q363" s="1"/>
  <c r="P364"/>
  <c r="S363"/>
  <c r="S36"/>
  <c r="O36"/>
  <c r="Q36" s="1"/>
  <c r="P37"/>
  <c r="M73"/>
  <c r="M74" s="1"/>
  <c r="I73"/>
  <c r="O437"/>
  <c r="Q437" s="1"/>
  <c r="P438"/>
  <c r="S437"/>
  <c r="I36"/>
  <c r="K36" s="1"/>
  <c r="J37"/>
  <c r="M36"/>
  <c r="C217"/>
  <c r="E217" s="1"/>
  <c r="D218"/>
  <c r="G217"/>
  <c r="C436"/>
  <c r="E436" s="1"/>
  <c r="D437"/>
  <c r="G436"/>
  <c r="O253"/>
  <c r="Q253" s="1"/>
  <c r="P254"/>
  <c r="S253"/>
  <c r="S107"/>
  <c r="O107"/>
  <c r="Q107" s="1"/>
  <c r="P108"/>
  <c r="G146"/>
  <c r="G147" s="1"/>
  <c r="C146"/>
  <c r="G36"/>
  <c r="D37"/>
  <c r="C36"/>
  <c r="E36" s="1"/>
  <c r="S217"/>
  <c r="O217"/>
  <c r="Q217" s="1"/>
  <c r="P218"/>
  <c r="M144"/>
  <c r="I144"/>
  <c r="K144" s="1"/>
  <c r="J145"/>
  <c r="I364"/>
  <c r="K364" s="1"/>
  <c r="J365"/>
  <c r="M364"/>
  <c r="C293"/>
  <c r="G293"/>
  <c r="G294" s="1"/>
  <c r="C180"/>
  <c r="E180" s="1"/>
  <c r="D181"/>
  <c r="G180"/>
  <c r="E329"/>
  <c r="E330" s="1"/>
  <c r="C330"/>
  <c r="O329"/>
  <c r="S329"/>
  <c r="S330" s="1"/>
  <c r="G400"/>
  <c r="D401"/>
  <c r="C400"/>
  <c r="E400" s="1"/>
  <c r="I437" l="1"/>
  <c r="J438"/>
  <c r="M437"/>
  <c r="K180"/>
  <c r="I255"/>
  <c r="K255" s="1"/>
  <c r="M255"/>
  <c r="J256"/>
  <c r="M181"/>
  <c r="J182"/>
  <c r="I181"/>
  <c r="K181" s="1"/>
  <c r="O218"/>
  <c r="Q218" s="1"/>
  <c r="P219"/>
  <c r="S218"/>
  <c r="D38"/>
  <c r="C37"/>
  <c r="E37" s="1"/>
  <c r="G37"/>
  <c r="O108"/>
  <c r="Q108" s="1"/>
  <c r="P109"/>
  <c r="S108"/>
  <c r="O254"/>
  <c r="Q254" s="1"/>
  <c r="P255"/>
  <c r="S254"/>
  <c r="G218"/>
  <c r="D219"/>
  <c r="C218"/>
  <c r="E218" s="1"/>
  <c r="K73"/>
  <c r="K74" s="1"/>
  <c r="I74"/>
  <c r="D366"/>
  <c r="G365"/>
  <c r="C365"/>
  <c r="E365" s="1"/>
  <c r="M329"/>
  <c r="M330" s="1"/>
  <c r="I329"/>
  <c r="G255"/>
  <c r="C255"/>
  <c r="E255" s="1"/>
  <c r="D256"/>
  <c r="C401"/>
  <c r="E401" s="1"/>
  <c r="D402"/>
  <c r="G401"/>
  <c r="J366"/>
  <c r="I365"/>
  <c r="K365" s="1"/>
  <c r="M365"/>
  <c r="G437"/>
  <c r="C437"/>
  <c r="E437" s="1"/>
  <c r="D438"/>
  <c r="I37"/>
  <c r="K37" s="1"/>
  <c r="M37"/>
  <c r="J38"/>
  <c r="S37"/>
  <c r="O37"/>
  <c r="Q37" s="1"/>
  <c r="P38"/>
  <c r="S364"/>
  <c r="O364"/>
  <c r="Q364" s="1"/>
  <c r="P365"/>
  <c r="I401"/>
  <c r="K401" s="1"/>
  <c r="M401"/>
  <c r="J402"/>
  <c r="Q402"/>
  <c r="Q403" s="1"/>
  <c r="O403"/>
  <c r="O146"/>
  <c r="S146"/>
  <c r="S147" s="1"/>
  <c r="K219"/>
  <c r="K220" s="1"/>
  <c r="I220"/>
  <c r="Q329"/>
  <c r="Q330" s="1"/>
  <c r="O330"/>
  <c r="G181"/>
  <c r="C181"/>
  <c r="E181" s="1"/>
  <c r="D182"/>
  <c r="E146"/>
  <c r="E147" s="1"/>
  <c r="C147"/>
  <c r="P439"/>
  <c r="S438"/>
  <c r="O438"/>
  <c r="Q438" s="1"/>
  <c r="P292"/>
  <c r="S291"/>
  <c r="O291"/>
  <c r="Q291" s="1"/>
  <c r="P182"/>
  <c r="S181"/>
  <c r="O181"/>
  <c r="Q181" s="1"/>
  <c r="M109"/>
  <c r="I109"/>
  <c r="K109" s="1"/>
  <c r="J110"/>
  <c r="E293"/>
  <c r="E294" s="1"/>
  <c r="C294"/>
  <c r="I145"/>
  <c r="K145" s="1"/>
  <c r="J146"/>
  <c r="M145"/>
  <c r="I293"/>
  <c r="M293"/>
  <c r="M294" s="1"/>
  <c r="E73"/>
  <c r="E74" s="1"/>
  <c r="C74"/>
  <c r="C108"/>
  <c r="E108" s="1"/>
  <c r="D109"/>
  <c r="G108"/>
  <c r="K437" l="1"/>
  <c r="J439"/>
  <c r="I438"/>
  <c r="K438" s="1"/>
  <c r="M438"/>
  <c r="M256"/>
  <c r="M257" s="1"/>
  <c r="I256"/>
  <c r="M182"/>
  <c r="J183"/>
  <c r="I182"/>
  <c r="Q146"/>
  <c r="Q147" s="1"/>
  <c r="O147"/>
  <c r="I38"/>
  <c r="M38"/>
  <c r="M39" s="1"/>
  <c r="I366"/>
  <c r="M366"/>
  <c r="M367" s="1"/>
  <c r="C256"/>
  <c r="G256"/>
  <c r="G257" s="1"/>
  <c r="K293"/>
  <c r="K294" s="1"/>
  <c r="I294"/>
  <c r="S182"/>
  <c r="O182"/>
  <c r="Q182" s="1"/>
  <c r="P183"/>
  <c r="M402"/>
  <c r="M403" s="1"/>
  <c r="I402"/>
  <c r="G438"/>
  <c r="C438"/>
  <c r="E438" s="1"/>
  <c r="D439"/>
  <c r="K329"/>
  <c r="K330" s="1"/>
  <c r="I330"/>
  <c r="C366"/>
  <c r="G366"/>
  <c r="G367" s="1"/>
  <c r="G219"/>
  <c r="G220" s="1"/>
  <c r="C219"/>
  <c r="O219"/>
  <c r="S219"/>
  <c r="S220" s="1"/>
  <c r="G109"/>
  <c r="C109"/>
  <c r="E109" s="1"/>
  <c r="D110"/>
  <c r="M110"/>
  <c r="M111" s="1"/>
  <c r="I110"/>
  <c r="S292"/>
  <c r="O292"/>
  <c r="Q292" s="1"/>
  <c r="P293"/>
  <c r="C182"/>
  <c r="E182" s="1"/>
  <c r="G182"/>
  <c r="D183"/>
  <c r="O365"/>
  <c r="Q365" s="1"/>
  <c r="P366"/>
  <c r="S365"/>
  <c r="C402"/>
  <c r="G402"/>
  <c r="G403" s="1"/>
  <c r="S255"/>
  <c r="O255"/>
  <c r="Q255" s="1"/>
  <c r="P256"/>
  <c r="M146"/>
  <c r="M147" s="1"/>
  <c r="I146"/>
  <c r="O439"/>
  <c r="S439"/>
  <c r="S440" s="1"/>
  <c r="O38"/>
  <c r="S38"/>
  <c r="S39" s="1"/>
  <c r="S109"/>
  <c r="O109"/>
  <c r="Q109" s="1"/>
  <c r="P110"/>
  <c r="C38"/>
  <c r="G38"/>
  <c r="G39" s="1"/>
  <c r="M439" l="1"/>
  <c r="M440" s="1"/>
  <c r="I439"/>
  <c r="K182"/>
  <c r="I257"/>
  <c r="K256"/>
  <c r="K257" s="1"/>
  <c r="M183"/>
  <c r="M184" s="1"/>
  <c r="I183"/>
  <c r="K183" s="1"/>
  <c r="K184" s="1"/>
  <c r="E38"/>
  <c r="E39" s="1"/>
  <c r="C39"/>
  <c r="K146"/>
  <c r="K147" s="1"/>
  <c r="I147"/>
  <c r="S366"/>
  <c r="S367" s="1"/>
  <c r="O366"/>
  <c r="G183"/>
  <c r="G184" s="1"/>
  <c r="C183"/>
  <c r="G110"/>
  <c r="G111" s="1"/>
  <c r="C110"/>
  <c r="Q219"/>
  <c r="Q220" s="1"/>
  <c r="O220"/>
  <c r="E366"/>
  <c r="E367" s="1"/>
  <c r="C367"/>
  <c r="O183"/>
  <c r="S183"/>
  <c r="S184" s="1"/>
  <c r="K366"/>
  <c r="K367" s="1"/>
  <c r="I367"/>
  <c r="Q439"/>
  <c r="Q440" s="1"/>
  <c r="O440"/>
  <c r="S293"/>
  <c r="S294" s="1"/>
  <c r="O293"/>
  <c r="G439"/>
  <c r="G440" s="1"/>
  <c r="C439"/>
  <c r="S256"/>
  <c r="S257" s="1"/>
  <c r="O256"/>
  <c r="E402"/>
  <c r="E403" s="1"/>
  <c r="C403"/>
  <c r="K110"/>
  <c r="K111" s="1"/>
  <c r="I111"/>
  <c r="K402"/>
  <c r="K403" s="1"/>
  <c r="I403"/>
  <c r="E256"/>
  <c r="E257" s="1"/>
  <c r="C257"/>
  <c r="K38"/>
  <c r="K39" s="1"/>
  <c r="I39"/>
  <c r="S110"/>
  <c r="S111" s="1"/>
  <c r="O110"/>
  <c r="Q38"/>
  <c r="Q39" s="1"/>
  <c r="O39"/>
  <c r="E219"/>
  <c r="E220" s="1"/>
  <c r="C220"/>
  <c r="M4" l="1"/>
  <c r="K439"/>
  <c r="K440" s="1"/>
  <c r="K4" s="1"/>
  <c r="I440"/>
  <c r="G4"/>
  <c r="S4"/>
  <c r="I184"/>
  <c r="I4" s="1"/>
  <c r="Q256"/>
  <c r="Q257" s="1"/>
  <c r="O257"/>
  <c r="Q293"/>
  <c r="Q294" s="1"/>
  <c r="O294"/>
  <c r="E110"/>
  <c r="E111" s="1"/>
  <c r="C111"/>
  <c r="Q366"/>
  <c r="Q367" s="1"/>
  <c r="O367"/>
  <c r="Q110"/>
  <c r="Q111" s="1"/>
  <c r="O111"/>
  <c r="E439"/>
  <c r="E440" s="1"/>
  <c r="C440"/>
  <c r="Q183"/>
  <c r="Q184" s="1"/>
  <c r="O184"/>
  <c r="E183"/>
  <c r="E184" s="1"/>
  <c r="C184"/>
  <c r="B2"/>
  <c r="Q4" l="1"/>
  <c r="O4"/>
  <c r="C4"/>
  <c r="E4"/>
  <c r="N2" l="1"/>
</calcChain>
</file>

<file path=xl/sharedStrings.xml><?xml version="1.0" encoding="utf-8"?>
<sst xmlns="http://schemas.openxmlformats.org/spreadsheetml/2006/main" count="578" uniqueCount="293">
  <si>
    <t>Tunisiana</t>
  </si>
  <si>
    <t>Date</t>
  </si>
  <si>
    <t>Désignations</t>
  </si>
  <si>
    <t>Total</t>
  </si>
  <si>
    <t>Reste</t>
  </si>
  <si>
    <t>Kit</t>
  </si>
  <si>
    <t>Vendu</t>
  </si>
  <si>
    <t>Cartes</t>
  </si>
  <si>
    <t>Défaut</t>
  </si>
  <si>
    <t>Caisse</t>
  </si>
  <si>
    <t>Exitateur de batterie</t>
  </si>
  <si>
    <t>Carte fax modem 56K interne</t>
  </si>
  <si>
    <t>Acheté</t>
  </si>
  <si>
    <t>HUB USB</t>
  </si>
  <si>
    <t>Achats</t>
  </si>
  <si>
    <t>Ecouteur MP3</t>
  </si>
  <si>
    <t>Telecom</t>
  </si>
  <si>
    <t>Cordon Alim.</t>
  </si>
  <si>
    <t>Adaptateur de chargeur</t>
  </si>
  <si>
    <t>Ressort</t>
  </si>
  <si>
    <t>Unités</t>
  </si>
  <si>
    <t>Gains</t>
  </si>
  <si>
    <t>Lecteur carte mémoire</t>
  </si>
  <si>
    <t>CD vierge</t>
  </si>
  <si>
    <t>DVD vierge</t>
  </si>
  <si>
    <t>Lecteur carte 2en1</t>
  </si>
  <si>
    <t>P.d'achat</t>
  </si>
  <si>
    <t>Articles</t>
  </si>
  <si>
    <t>Clavier USB</t>
  </si>
  <si>
    <t>Haut parleur TS128</t>
  </si>
  <si>
    <t>Janvier 2010</t>
  </si>
  <si>
    <t>Fevrier 2010</t>
  </si>
  <si>
    <t>Mars 2010</t>
  </si>
  <si>
    <t>Avril 2010</t>
  </si>
  <si>
    <t>Mai 2010</t>
  </si>
  <si>
    <t>Juin 2010</t>
  </si>
  <si>
    <t>Juillet 2010</t>
  </si>
  <si>
    <t>Aout 2010</t>
  </si>
  <si>
    <t>Septembre 2010</t>
  </si>
  <si>
    <t>Octobre 2010</t>
  </si>
  <si>
    <t>Novembre 2010</t>
  </si>
  <si>
    <t>Batterie</t>
  </si>
  <si>
    <t>Chargeur</t>
  </si>
  <si>
    <t>Coque</t>
  </si>
  <si>
    <t>Adaptateur baffle</t>
  </si>
  <si>
    <t>Clavier sourie sans fil RANBOW</t>
  </si>
  <si>
    <t>RALLONGE USB 1,8M</t>
  </si>
  <si>
    <t>Pochette Portable</t>
  </si>
  <si>
    <t>Chargeur iPhone</t>
  </si>
  <si>
    <t>Boitier 2,5" SATA</t>
  </si>
  <si>
    <t>Boitier 2,5" IDE</t>
  </si>
  <si>
    <t>Nappe SATA</t>
  </si>
  <si>
    <t>Screen protector</t>
  </si>
  <si>
    <t>micro pour PC</t>
  </si>
  <si>
    <t>Haut parleur IT-320</t>
  </si>
  <si>
    <t>Chargeur PS2</t>
  </si>
  <si>
    <t>Manette PS3</t>
  </si>
  <si>
    <t>Lecteur MP3 auto 1GB</t>
  </si>
  <si>
    <t>ipod</t>
  </si>
  <si>
    <t>Pile 1,5V</t>
  </si>
  <si>
    <t>Orange</t>
  </si>
  <si>
    <t>Base</t>
  </si>
  <si>
    <t>Coef.</t>
  </si>
  <si>
    <t>payés</t>
  </si>
  <si>
    <t>Décembre 2010</t>
  </si>
  <si>
    <t>Kit Bluetooth</t>
  </si>
  <si>
    <t>Manette de jeux vibreur</t>
  </si>
  <si>
    <t>Nokia 1280</t>
  </si>
  <si>
    <t>Cordon Peritel/Peritel</t>
  </si>
  <si>
    <t>Lecteur MP3 auto</t>
  </si>
  <si>
    <t>Pile 12V</t>
  </si>
  <si>
    <t>Pile 3V 2025</t>
  </si>
  <si>
    <t>ipod 2GB FM</t>
  </si>
  <si>
    <t>Payé</t>
  </si>
  <si>
    <t>Pile 3V 2016</t>
  </si>
  <si>
    <t>Mini DVD</t>
  </si>
  <si>
    <t>Carte mémoire Micro 2GB</t>
  </si>
  <si>
    <t>Lecteur MP3 avec HP</t>
  </si>
  <si>
    <t>Attache Portable</t>
  </si>
  <si>
    <t>Nokia X1-01</t>
  </si>
  <si>
    <t>Carte mémoire Micro 4GB</t>
  </si>
  <si>
    <t>Saccoche PC Portable</t>
  </si>
  <si>
    <t>Nokia 101</t>
  </si>
  <si>
    <t>Pile 3V 1620</t>
  </si>
  <si>
    <t>Pile 1,5V LR44</t>
  </si>
  <si>
    <t>Pile 1,5V LR44W</t>
  </si>
  <si>
    <t>Pile 1,5V Energy</t>
  </si>
  <si>
    <t>Pile 1,5V Tiger Head</t>
  </si>
  <si>
    <t>Carte mémoire Micro 8GB</t>
  </si>
  <si>
    <t>Clé WIFI</t>
  </si>
  <si>
    <t>Kit iphone original</t>
  </si>
  <si>
    <t>Carte mémoire M2 2GB</t>
  </si>
  <si>
    <t>Carte mémoire MMC 1GB</t>
  </si>
  <si>
    <t>Carte mémoire Micro 16GB</t>
  </si>
  <si>
    <t>Téléphone Alcatel 29426</t>
  </si>
  <si>
    <t>Nokia X2-02</t>
  </si>
  <si>
    <t>Nokia 110</t>
  </si>
  <si>
    <t>Multicharge voiture</t>
  </si>
  <si>
    <t>Adaptateur iphone</t>
  </si>
  <si>
    <t>Adaptateur voiture</t>
  </si>
  <si>
    <t>Kit Lecteur MP3</t>
  </si>
  <si>
    <t>Casque beats</t>
  </si>
  <si>
    <t>Casque Lecteur MP3</t>
  </si>
  <si>
    <t>Haut parleur E-0081</t>
  </si>
  <si>
    <t>RALLONGE USB 3M</t>
  </si>
  <si>
    <t>Chargeur Pile 1,5V</t>
  </si>
  <si>
    <t>Manette IN-108</t>
  </si>
  <si>
    <t>Manette VI-602MV</t>
  </si>
  <si>
    <t>Souris</t>
  </si>
  <si>
    <t>Webcam</t>
  </si>
  <si>
    <t>Tapis pour sourie</t>
  </si>
  <si>
    <t>Chargeur PC portable</t>
  </si>
  <si>
    <t>Carte son USB</t>
  </si>
  <si>
    <t>Etiquette Arabe</t>
  </si>
  <si>
    <t>Manette PlayStation</t>
  </si>
  <si>
    <t>Manette simple</t>
  </si>
  <si>
    <t>Manette double</t>
  </si>
  <si>
    <t>Microcasque</t>
  </si>
  <si>
    <t>Lecteur MP3</t>
  </si>
  <si>
    <t>Nappe IDE</t>
  </si>
  <si>
    <t>Ikone pocket</t>
  </si>
  <si>
    <t>Cordon RCA/RCA</t>
  </si>
  <si>
    <t>Cordon Peritel/RCA</t>
  </si>
  <si>
    <t>Nokia 100</t>
  </si>
  <si>
    <t>Nokia 305</t>
  </si>
  <si>
    <t>Nokia 306</t>
  </si>
  <si>
    <t>Nokia 205</t>
  </si>
  <si>
    <t>Nokia 206</t>
  </si>
  <si>
    <t>Nokia 310</t>
  </si>
  <si>
    <t>LG A270</t>
  </si>
  <si>
    <t>LG A290</t>
  </si>
  <si>
    <t>LG T385</t>
  </si>
  <si>
    <t>Kit de nettoyage</t>
  </si>
  <si>
    <t>Câble réseau 5 m</t>
  </si>
  <si>
    <t>Câble réseau 10 m</t>
  </si>
  <si>
    <t>Câble VGA</t>
  </si>
  <si>
    <t>RALLONGE USB 5M</t>
  </si>
  <si>
    <t>LG T375</t>
  </si>
  <si>
    <t>Nokia 202</t>
  </si>
  <si>
    <t>Carte mémoire 2GB Sony</t>
  </si>
  <si>
    <t>Flash Disk 2GB</t>
  </si>
  <si>
    <t>Nokia 200</t>
  </si>
  <si>
    <t>Amoi A32</t>
  </si>
  <si>
    <t>RALLONGE USB 10M</t>
  </si>
  <si>
    <t>Cache iphone</t>
  </si>
  <si>
    <t>Amoi A33</t>
  </si>
  <si>
    <t>Divers</t>
  </si>
  <si>
    <t>Haut parleur ETON 806</t>
  </si>
  <si>
    <t>Casque beats lecteur MP3</t>
  </si>
  <si>
    <t>Microcasque de luxe</t>
  </si>
  <si>
    <t>Kit pour PC</t>
  </si>
  <si>
    <t>Flash Disk 16GB</t>
  </si>
  <si>
    <t>Subwoofer IT150</t>
  </si>
  <si>
    <t>Subwoofer IT1875</t>
  </si>
  <si>
    <t>Nokia 105</t>
  </si>
  <si>
    <t>Amoi A8</t>
  </si>
  <si>
    <t>Nokia 112</t>
  </si>
  <si>
    <t>Nokia 210</t>
  </si>
  <si>
    <t>Câble réseau 3 m</t>
  </si>
  <si>
    <t>Prix Vente</t>
  </si>
  <si>
    <t>Chargeur original</t>
  </si>
  <si>
    <t>Chargeur PC portable Mini</t>
  </si>
  <si>
    <t>Casque Micro CD-610</t>
  </si>
  <si>
    <t>Câble Alimentation 3 PIN</t>
  </si>
  <si>
    <t>Clavier Aneex Bilingue USB</t>
  </si>
  <si>
    <t>Casque Micro MSK-101</t>
  </si>
  <si>
    <t>Câble Jack male / Femelle</t>
  </si>
  <si>
    <t>Câble 2RCA / 2RCA</t>
  </si>
  <si>
    <t>Câble 3RCA / 3RCA 1,5 m</t>
  </si>
  <si>
    <t>Câble USB AM/BM 1,5 m</t>
  </si>
  <si>
    <t>Tablette QPAD 7" / 512 / 4Go</t>
  </si>
  <si>
    <t>Sourie USB Noir F-KM-6809</t>
  </si>
  <si>
    <t>Clavier Pliable USB</t>
  </si>
  <si>
    <t>Ecouteurs Aneex P108</t>
  </si>
  <si>
    <t>Clé USB JetFlash 300 / 4 Go</t>
  </si>
  <si>
    <t>Clé USB Switch 4 Go</t>
  </si>
  <si>
    <t>Lecteur MP3 avec HP DJ-5</t>
  </si>
  <si>
    <t>Microcasque USB ET-U032MV</t>
  </si>
  <si>
    <t>casque sans fil 888</t>
  </si>
  <si>
    <t>Chargeur Adaptable</t>
  </si>
  <si>
    <t>Chargeur Voiture</t>
  </si>
  <si>
    <t>Cordon 2 RCA / 2 RCA 3 m</t>
  </si>
  <si>
    <t>Cordon 3 RCA / 3 RCA 3 m</t>
  </si>
  <si>
    <t>Ecouteur MP3 Beats</t>
  </si>
  <si>
    <t>Table ventillateur Eton</t>
  </si>
  <si>
    <t>Table ventillateur Wesdar</t>
  </si>
  <si>
    <t>Lecteur MP3 Tabac</t>
  </si>
  <si>
    <t>Lecteur MP3 Radio</t>
  </si>
  <si>
    <t>Lecteur MP3 Micro</t>
  </si>
  <si>
    <t>Lecteur MP3 auto Super</t>
  </si>
  <si>
    <t>Chargeur Acer 19V / 3.42A</t>
  </si>
  <si>
    <t>Chargeur Acer 19V / 4.74A</t>
  </si>
  <si>
    <t>Chargeur Universel Laptop</t>
  </si>
  <si>
    <t>Chargeur Toshiba 19V/4,74A</t>
  </si>
  <si>
    <t>Chargeur Toshiba 19V/3,42A</t>
  </si>
  <si>
    <t>Casque Micro SSD-201</t>
  </si>
  <si>
    <t>Casque Micro SSD-212</t>
  </si>
  <si>
    <t>Casque Pliable WX-838</t>
  </si>
  <si>
    <t>Casque Micro E-CD610</t>
  </si>
  <si>
    <t>Câble IEEE 1394 01/USB/4P</t>
  </si>
  <si>
    <t>Câble IEEE 1394 05</t>
  </si>
  <si>
    <t>Câble IEEE 1394 07</t>
  </si>
  <si>
    <t>Câble IEEE 1394 DC-03</t>
  </si>
  <si>
    <t>Câble IEEE 1394 DC-08</t>
  </si>
  <si>
    <t>Câble IEEE 1394 DC-10</t>
  </si>
  <si>
    <t>Pochette tablette 7" Noir</t>
  </si>
  <si>
    <t>Pile rechargeable AAA</t>
  </si>
  <si>
    <t>Patte thermique Grise</t>
  </si>
  <si>
    <t>Code</t>
  </si>
  <si>
    <t>Câble ALIMENTATION SATA</t>
  </si>
  <si>
    <t>Câble Chargeur GSM 4 con</t>
  </si>
  <si>
    <t>Câble Chargeur GSM 7 con</t>
  </si>
  <si>
    <t>Câble HDMI / RCA</t>
  </si>
  <si>
    <t>Câble HDMI / VGA</t>
  </si>
  <si>
    <t>Câble HDMI 10m</t>
  </si>
  <si>
    <t>Câble HDMI 3m</t>
  </si>
  <si>
    <t>Câble iphone</t>
  </si>
  <si>
    <t>Câble Jack/Jack</t>
  </si>
  <si>
    <t>Câble Jack/RCA</t>
  </si>
  <si>
    <t>Câble MP3</t>
  </si>
  <si>
    <t>Câble USB imprimante 3 m</t>
  </si>
  <si>
    <t>Câble USB pour imprimante</t>
  </si>
  <si>
    <t>Câble USB pour sonnerie</t>
  </si>
  <si>
    <t>carte réseau</t>
  </si>
  <si>
    <t>Carte réseau sans fil 54 BPS</t>
  </si>
  <si>
    <t>Carte mémoire Micro SD 2 GB</t>
  </si>
  <si>
    <t>Carte mémoire Micro SD 4 GB</t>
  </si>
  <si>
    <t>Carte mémoire SE 512</t>
  </si>
  <si>
    <t>Super Cléan Bleu</t>
  </si>
  <si>
    <t>Pochette caméra</t>
  </si>
  <si>
    <t>Haut Parleur Aneex E-S450</t>
  </si>
  <si>
    <t>Clé USB 32G Blade</t>
  </si>
  <si>
    <t>Flash Disk 8 GB AUC500 R</t>
  </si>
  <si>
    <t>Flash Disk 8 GB AUC500 G</t>
  </si>
  <si>
    <t>Haut Parleur Aneex E-S550</t>
  </si>
  <si>
    <t>Haut Parleur SSD-407</t>
  </si>
  <si>
    <t>Casque Micro RR-670</t>
  </si>
  <si>
    <t>Microcasque E-H211</t>
  </si>
  <si>
    <t>Microcasque HP896L</t>
  </si>
  <si>
    <t>Microcasque SW-508</t>
  </si>
  <si>
    <t>Microcasque A-3031</t>
  </si>
  <si>
    <t>Microcasque NO-009</t>
  </si>
  <si>
    <t>Casque Beats mini</t>
  </si>
  <si>
    <t>Microcasque KM-440</t>
  </si>
  <si>
    <t>Souris sans fils</t>
  </si>
  <si>
    <t>Casque micro ET-090M</t>
  </si>
  <si>
    <t>Flash Disk 4GB UV100</t>
  </si>
  <si>
    <t>Flash Disk 8GB UV100</t>
  </si>
  <si>
    <t>Ecouteur MP3 Beats MD-91</t>
  </si>
  <si>
    <t>Kit PC Beats ET-A2</t>
  </si>
  <si>
    <t>Ecouteur MP3 Beats Monster</t>
  </si>
  <si>
    <t>Kit PC Eton ET-A108MV</t>
  </si>
  <si>
    <t>Câble Réseau 1 m Cat5</t>
  </si>
  <si>
    <t>Câble Réseau 3 m Cat5</t>
  </si>
  <si>
    <t>Câble Réseau 1,5 m</t>
  </si>
  <si>
    <t>Casque Micro Aneex EH-211</t>
  </si>
  <si>
    <t>Clé USB 4GB Blade</t>
  </si>
  <si>
    <t>Flash Disk Sandisk 8GB</t>
  </si>
  <si>
    <t>Câble d'alimentation</t>
  </si>
  <si>
    <t>Micro Casque TECH-COM HP-201</t>
  </si>
  <si>
    <t>Microcasque Relax R-7900</t>
  </si>
  <si>
    <t>Microcasque ET-808MV</t>
  </si>
  <si>
    <t>Casque Liansheng LS-V66</t>
  </si>
  <si>
    <t>Clavier RX-560</t>
  </si>
  <si>
    <t>Clavier Aneex KM-1715</t>
  </si>
  <si>
    <t>Graveur DVD externe</t>
  </si>
  <si>
    <t>Cordon RCA/RCA 3 m</t>
  </si>
  <si>
    <t>Chargeur Haute qualité</t>
  </si>
  <si>
    <t>Kit Portable</t>
  </si>
  <si>
    <t>Ecouteur MP3 Aneex E-P108</t>
  </si>
  <si>
    <t>Câble Chargeur Chinois</t>
  </si>
  <si>
    <t>P.Vente</t>
  </si>
  <si>
    <t>Abonnement Dreambox</t>
  </si>
  <si>
    <t>Rendu</t>
  </si>
  <si>
    <t>Câble Alimentation 2 PIN 1</t>
  </si>
  <si>
    <t>Câble Alimentation 2 PIN 2</t>
  </si>
  <si>
    <t>Câble USB imprimante 1,5 m 1</t>
  </si>
  <si>
    <t>Câble USB imprimante 1,5 m 2</t>
  </si>
  <si>
    <t>Chargeur HP 19V / 4.74A 1</t>
  </si>
  <si>
    <t>Chargeur HP 19V / 4.74A 2</t>
  </si>
  <si>
    <t>Mini Lecteur Mp3</t>
  </si>
  <si>
    <t>Lecteur MP3 Boite</t>
  </si>
  <si>
    <t>Câble Micro USB</t>
  </si>
  <si>
    <t>Kit Samsung jack</t>
  </si>
  <si>
    <t>Kit Nokia jack</t>
  </si>
  <si>
    <t>Kit iphone</t>
  </si>
  <si>
    <t>Kit LG KG800</t>
  </si>
  <si>
    <t>Chargeur Batterie</t>
  </si>
  <si>
    <t>Chargeur Batterie Avec Afficheur</t>
  </si>
  <si>
    <t>Remise par pièce</t>
  </si>
  <si>
    <t>Code Vente</t>
  </si>
  <si>
    <t>Code Retour</t>
  </si>
  <si>
    <t>Nbe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</si>
</sst>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0.000"/>
    <numFmt numFmtId="166" formatCode="[$-F800]dddd\,\ mmmm\ dd\,\ yyyy"/>
    <numFmt numFmtId="167" formatCode="dd/mm/yy;@"/>
    <numFmt numFmtId="168" formatCode="#,##0.000"/>
    <numFmt numFmtId="169" formatCode="0.0000000000000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6"/>
      <name val="Arial"/>
      <family val="2"/>
    </font>
    <font>
      <b/>
      <sz val="12"/>
      <color indexed="11"/>
      <name val="Arial"/>
      <family val="2"/>
    </font>
    <font>
      <b/>
      <sz val="10"/>
      <name val="Times New Roman"/>
      <family val="1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b/>
      <sz val="26"/>
      <color rgb="FFFF0000"/>
      <name val="Times New Roman"/>
      <family val="1"/>
    </font>
    <font>
      <b/>
      <sz val="10"/>
      <color indexed="10"/>
      <name val="Times New Roman"/>
      <family val="1"/>
    </font>
    <font>
      <sz val="10"/>
      <color rgb="FF0070C0"/>
      <name val="Times New Roman"/>
      <family val="1"/>
    </font>
    <font>
      <sz val="10"/>
      <color rgb="FF7030A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12">
    <xf numFmtId="166" fontId="0" fillId="0" borderId="0"/>
    <xf numFmtId="166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2" fillId="0" borderId="0"/>
    <xf numFmtId="166" fontId="12" fillId="0" borderId="0"/>
    <xf numFmtId="166" fontId="12" fillId="0" borderId="0"/>
    <xf numFmtId="166" fontId="12" fillId="0" borderId="0"/>
    <xf numFmtId="166" fontId="2" fillId="0" borderId="0"/>
    <xf numFmtId="166" fontId="12" fillId="0" borderId="0"/>
    <xf numFmtId="166" fontId="12" fillId="0" borderId="0"/>
    <xf numFmtId="166" fontId="12" fillId="0" borderId="0"/>
    <xf numFmtId="0" fontId="1" fillId="0" borderId="0"/>
  </cellStyleXfs>
  <cellXfs count="131">
    <xf numFmtId="166" fontId="0" fillId="0" borderId="0" xfId="0"/>
    <xf numFmtId="164" fontId="13" fillId="6" borderId="1" xfId="0" applyNumberFormat="1" applyFont="1" applyFill="1" applyBorder="1" applyAlignment="1">
      <alignment horizontal="center"/>
    </xf>
    <xf numFmtId="166" fontId="13" fillId="7" borderId="1" xfId="0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/>
    </xf>
    <xf numFmtId="166" fontId="14" fillId="9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left" vertical="center"/>
    </xf>
    <xf numFmtId="166" fontId="0" fillId="0" borderId="0" xfId="0" applyNumberFormat="1" applyAlignment="1">
      <alignment vertical="center"/>
    </xf>
    <xf numFmtId="166" fontId="0" fillId="0" borderId="0" xfId="0" applyAlignment="1">
      <alignment vertical="center"/>
    </xf>
    <xf numFmtId="166" fontId="0" fillId="0" borderId="0" xfId="0" applyNumberFormat="1" applyAlignment="1">
      <alignment horizontal="center" vertical="center"/>
    </xf>
    <xf numFmtId="166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6" fillId="13" borderId="1" xfId="0" applyNumberFormat="1" applyFont="1" applyFill="1" applyBorder="1" applyAlignment="1">
      <alignment vertical="center"/>
    </xf>
    <xf numFmtId="166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169" fontId="0" fillId="0" borderId="0" xfId="0" applyNumberFormat="1" applyAlignment="1">
      <alignment vertical="center"/>
    </xf>
    <xf numFmtId="166" fontId="16" fillId="6" borderId="1" xfId="0" applyFont="1" applyFill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6" fontId="18" fillId="13" borderId="1" xfId="0" applyNumberFormat="1" applyFont="1" applyFill="1" applyBorder="1" applyAlignment="1">
      <alignment horizontal="center" vertical="center"/>
    </xf>
    <xf numFmtId="166" fontId="19" fillId="13" borderId="1" xfId="0" applyNumberFormat="1" applyFont="1" applyFill="1" applyBorder="1" applyAlignment="1" applyProtection="1">
      <alignment horizontal="center" vertical="center"/>
      <protection locked="0"/>
    </xf>
    <xf numFmtId="166" fontId="17" fillId="13" borderId="1" xfId="0" applyNumberFormat="1" applyFont="1" applyFill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166" fontId="3" fillId="5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11" fillId="0" borderId="1" xfId="0" applyNumberFormat="1" applyFont="1" applyFill="1" applyBorder="1" applyAlignment="1">
      <alignment horizontal="center" vertical="center"/>
    </xf>
    <xf numFmtId="166" fontId="5" fillId="11" borderId="1" xfId="0" applyNumberFormat="1" applyFont="1" applyFill="1" applyBorder="1" applyAlignment="1">
      <alignment horizontal="center" vertical="center"/>
    </xf>
    <xf numFmtId="166" fontId="11" fillId="5" borderId="1" xfId="0" applyNumberFormat="1" applyFont="1" applyFill="1" applyBorder="1" applyAlignment="1">
      <alignment vertical="center"/>
    </xf>
    <xf numFmtId="166" fontId="3" fillId="5" borderId="1" xfId="0" applyNumberFormat="1" applyFont="1" applyFill="1" applyBorder="1" applyAlignment="1">
      <alignment vertical="center"/>
    </xf>
    <xf numFmtId="166" fontId="11" fillId="14" borderId="1" xfId="0" applyNumberFormat="1" applyFont="1" applyFill="1" applyBorder="1" applyAlignment="1">
      <alignment horizontal="center" vertical="center"/>
    </xf>
    <xf numFmtId="166" fontId="2" fillId="14" borderId="1" xfId="0" applyNumberFormat="1" applyFont="1" applyFill="1" applyBorder="1" applyAlignment="1" applyProtection="1">
      <alignment horizontal="center" vertical="center"/>
      <protection locked="0"/>
    </xf>
    <xf numFmtId="166" fontId="3" fillId="14" borderId="1" xfId="0" applyNumberFormat="1" applyFont="1" applyFill="1" applyBorder="1" applyAlignment="1">
      <alignment horizontal="center" vertical="center"/>
    </xf>
    <xf numFmtId="166" fontId="11" fillId="14" borderId="1" xfId="0" applyNumberFormat="1" applyFont="1" applyFill="1" applyBorder="1" applyAlignment="1">
      <alignment vertical="center"/>
    </xf>
    <xf numFmtId="166" fontId="3" fillId="14" borderId="1" xfId="0" applyNumberFormat="1" applyFont="1" applyFill="1" applyBorder="1" applyAlignment="1">
      <alignment vertical="center"/>
    </xf>
    <xf numFmtId="166" fontId="6" fillId="0" borderId="0" xfId="0" applyNumberFormat="1" applyFont="1" applyBorder="1" applyAlignment="1">
      <alignment horizontal="center" vertical="center"/>
    </xf>
    <xf numFmtId="166" fontId="19" fillId="13" borderId="1" xfId="0" applyNumberFormat="1" applyFont="1" applyFill="1" applyBorder="1" applyAlignment="1">
      <alignment horizontal="center" vertical="center"/>
    </xf>
    <xf numFmtId="166" fontId="18" fillId="15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vertical="center"/>
    </xf>
    <xf numFmtId="166" fontId="2" fillId="5" borderId="1" xfId="0" applyNumberFormat="1" applyFont="1" applyFill="1" applyBorder="1" applyAlignment="1">
      <alignment horizontal="center" vertical="center"/>
    </xf>
    <xf numFmtId="166" fontId="11" fillId="16" borderId="1" xfId="0" applyNumberFormat="1" applyFont="1" applyFill="1" applyBorder="1" applyAlignment="1">
      <alignment horizontal="center" vertical="center"/>
    </xf>
    <xf numFmtId="166" fontId="2" fillId="14" borderId="1" xfId="0" applyNumberFormat="1" applyFont="1" applyFill="1" applyBorder="1" applyAlignment="1">
      <alignment horizontal="center" vertical="center"/>
    </xf>
    <xf numFmtId="166" fontId="3" fillId="8" borderId="1" xfId="0" applyFont="1" applyFill="1" applyBorder="1" applyAlignment="1">
      <alignment horizontal="center" vertical="center"/>
    </xf>
    <xf numFmtId="166" fontId="3" fillId="8" borderId="7" xfId="0" applyFont="1" applyFill="1" applyBorder="1" applyAlignment="1">
      <alignment vertical="center"/>
    </xf>
    <xf numFmtId="166" fontId="6" fillId="0" borderId="11" xfId="0" applyNumberFormat="1" applyFont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164" fontId="19" fillId="13" borderId="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 applyProtection="1">
      <alignment vertical="center"/>
      <protection locked="0"/>
    </xf>
    <xf numFmtId="164" fontId="7" fillId="0" borderId="2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164" fontId="7" fillId="0" borderId="3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17" fillId="13" borderId="20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166" fontId="20" fillId="0" borderId="15" xfId="0" applyNumberFormat="1" applyFont="1" applyFill="1" applyBorder="1" applyAlignment="1" applyProtection="1">
      <alignment horizontal="center" vertical="center" textRotation="90"/>
    </xf>
    <xf numFmtId="166" fontId="20" fillId="0" borderId="16" xfId="0" applyNumberFormat="1" applyFont="1" applyFill="1" applyBorder="1" applyAlignment="1" applyProtection="1">
      <alignment horizontal="center" vertical="center" textRotation="90"/>
    </xf>
    <xf numFmtId="166" fontId="20" fillId="0" borderId="17" xfId="0" applyNumberFormat="1" applyFont="1" applyFill="1" applyBorder="1" applyAlignment="1" applyProtection="1">
      <alignment horizontal="center" vertical="center" textRotation="90"/>
    </xf>
    <xf numFmtId="166" fontId="3" fillId="17" borderId="11" xfId="0" applyFont="1" applyFill="1" applyBorder="1" applyAlignment="1">
      <alignment horizontal="center" vertical="center"/>
    </xf>
    <xf numFmtId="166" fontId="3" fillId="17" borderId="7" xfId="0" applyFont="1" applyFill="1" applyBorder="1" applyAlignment="1">
      <alignment horizontal="center" vertical="center"/>
    </xf>
    <xf numFmtId="166" fontId="17" fillId="13" borderId="1" xfId="0" applyFont="1" applyFill="1" applyBorder="1" applyAlignment="1">
      <alignment horizontal="center" vertical="center"/>
    </xf>
    <xf numFmtId="166" fontId="3" fillId="5" borderId="1" xfId="0" applyFont="1" applyFill="1" applyBorder="1" applyAlignment="1">
      <alignment horizontal="center" vertical="center"/>
    </xf>
    <xf numFmtId="166" fontId="3" fillId="14" borderId="1" xfId="0" applyFont="1" applyFill="1" applyBorder="1" applyAlignment="1">
      <alignment horizontal="center" vertical="center"/>
    </xf>
    <xf numFmtId="17" fontId="15" fillId="12" borderId="1" xfId="0" quotePrefix="1" applyNumberFormat="1" applyFont="1" applyFill="1" applyBorder="1" applyAlignment="1">
      <alignment horizontal="center" vertical="center"/>
    </xf>
    <xf numFmtId="166" fontId="3" fillId="8" borderId="1" xfId="0" applyFont="1" applyFill="1" applyBorder="1" applyAlignment="1">
      <alignment horizontal="center" vertical="center"/>
    </xf>
    <xf numFmtId="168" fontId="4" fillId="10" borderId="1" xfId="0" applyNumberFormat="1" applyFont="1" applyFill="1" applyBorder="1" applyAlignment="1">
      <alignment horizontal="center" vertical="center"/>
    </xf>
    <xf numFmtId="168" fontId="4" fillId="5" borderId="1" xfId="0" applyNumberFormat="1" applyFont="1" applyFill="1" applyBorder="1" applyAlignment="1">
      <alignment horizontal="center" vertical="center"/>
    </xf>
    <xf numFmtId="168" fontId="4" fillId="14" borderId="1" xfId="0" applyNumberFormat="1" applyFont="1" applyFill="1" applyBorder="1" applyAlignment="1">
      <alignment horizontal="center" vertical="center"/>
    </xf>
    <xf numFmtId="164" fontId="14" fillId="9" borderId="1" xfId="0" applyNumberFormat="1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>
      <alignment horizontal="center" vertical="center"/>
    </xf>
    <xf numFmtId="166" fontId="0" fillId="0" borderId="0" xfId="0" applyNumberFormat="1" applyFill="1" applyAlignment="1">
      <alignment vertical="center"/>
    </xf>
    <xf numFmtId="166" fontId="2" fillId="0" borderId="10" xfId="0" applyNumberFormat="1" applyFont="1" applyFill="1" applyBorder="1" applyAlignment="1" applyProtection="1">
      <alignment horizontal="center" vertical="center"/>
      <protection locked="0"/>
    </xf>
    <xf numFmtId="166" fontId="2" fillId="0" borderId="2" xfId="0" applyNumberFormat="1" applyFont="1" applyFill="1" applyBorder="1" applyAlignment="1" applyProtection="1">
      <alignment horizontal="center" vertical="center"/>
      <protection locked="0"/>
    </xf>
    <xf numFmtId="1" fontId="2" fillId="0" borderId="2" xfId="0" applyNumberFormat="1" applyFont="1" applyFill="1" applyBorder="1" applyAlignment="1" applyProtection="1">
      <alignment horizontal="center" vertical="center"/>
      <protection locked="0"/>
    </xf>
    <xf numFmtId="166" fontId="2" fillId="0" borderId="2" xfId="0" applyFont="1" applyFill="1" applyBorder="1" applyAlignment="1" applyProtection="1">
      <alignment vertical="center"/>
    </xf>
    <xf numFmtId="166" fontId="2" fillId="0" borderId="6" xfId="0" applyNumberFormat="1" applyFon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66" fontId="2" fillId="0" borderId="1" xfId="0" applyFont="1" applyFill="1" applyBorder="1" applyAlignment="1" applyProtection="1">
      <alignment vertical="center"/>
    </xf>
    <xf numFmtId="166" fontId="0" fillId="0" borderId="6" xfId="0" applyNumberForma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3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3" xfId="0" applyNumberFormat="1" applyFont="1" applyFill="1" applyBorder="1" applyAlignment="1" applyProtection="1">
      <alignment horizontal="center" vertical="center"/>
      <protection locked="0"/>
    </xf>
    <xf numFmtId="1" fontId="2" fillId="0" borderId="3" xfId="0" applyNumberFormat="1" applyFont="1" applyFill="1" applyBorder="1" applyAlignment="1" applyProtection="1">
      <alignment horizontal="center" vertical="center"/>
      <protection locked="0"/>
    </xf>
    <xf numFmtId="166" fontId="2" fillId="0" borderId="3" xfId="0" applyFont="1" applyFill="1" applyBorder="1" applyAlignment="1" applyProtection="1">
      <alignment vertical="center"/>
    </xf>
    <xf numFmtId="166" fontId="0" fillId="0" borderId="0" xfId="0" applyNumberFormat="1" applyFill="1" applyAlignment="1" applyProtection="1">
      <alignment vertical="center"/>
    </xf>
    <xf numFmtId="1" fontId="0" fillId="0" borderId="0" xfId="0" applyNumberFormat="1" applyFill="1" applyAlignment="1" applyProtection="1">
      <alignment horizontal="center" vertical="center"/>
      <protection locked="0"/>
    </xf>
    <xf numFmtId="1" fontId="19" fillId="0" borderId="2" xfId="0" applyNumberFormat="1" applyFont="1" applyFill="1" applyBorder="1" applyAlignment="1" applyProtection="1">
      <alignment horizontal="center" vertical="center"/>
      <protection locked="0"/>
    </xf>
    <xf numFmtId="164" fontId="22" fillId="0" borderId="2" xfId="0" applyNumberFormat="1" applyFont="1" applyFill="1" applyBorder="1" applyAlignment="1" applyProtection="1">
      <alignment horizontal="center" vertical="center"/>
    </xf>
    <xf numFmtId="164" fontId="23" fillId="0" borderId="2" xfId="0" applyNumberFormat="1" applyFont="1" applyFill="1" applyBorder="1" applyAlignment="1" applyProtection="1">
      <alignment horizontal="center" vertical="center"/>
    </xf>
    <xf numFmtId="1" fontId="19" fillId="0" borderId="1" xfId="0" applyNumberFormat="1" applyFont="1" applyFill="1" applyBorder="1" applyAlignment="1" applyProtection="1">
      <alignment horizontal="center" vertical="center"/>
      <protection locked="0"/>
    </xf>
    <xf numFmtId="164" fontId="22" fillId="0" borderId="1" xfId="0" applyNumberFormat="1" applyFont="1" applyFill="1" applyBorder="1" applyAlignment="1" applyProtection="1">
      <alignment horizontal="center" vertical="center"/>
    </xf>
    <xf numFmtId="164" fontId="23" fillId="0" borderId="1" xfId="0" applyNumberFormat="1" applyFont="1" applyFill="1" applyBorder="1" applyAlignment="1" applyProtection="1">
      <alignment horizontal="center" vertical="center"/>
    </xf>
    <xf numFmtId="1" fontId="19" fillId="0" borderId="3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166" fontId="10" fillId="18" borderId="2" xfId="0" applyFont="1" applyFill="1" applyBorder="1" applyAlignment="1" applyProtection="1">
      <alignment horizontal="center" vertical="center" wrapText="1"/>
    </xf>
    <xf numFmtId="166" fontId="10" fillId="18" borderId="14" xfId="0" applyNumberFormat="1" applyFont="1" applyFill="1" applyBorder="1" applyAlignment="1" applyProtection="1">
      <alignment horizontal="center" vertical="center"/>
    </xf>
    <xf numFmtId="1" fontId="10" fillId="18" borderId="18" xfId="0" applyNumberFormat="1" applyFont="1" applyFill="1" applyBorder="1" applyAlignment="1" applyProtection="1">
      <alignment horizontal="center" vertical="center" wrapText="1"/>
      <protection locked="0"/>
    </xf>
    <xf numFmtId="166" fontId="10" fillId="18" borderId="18" xfId="0" applyFont="1" applyFill="1" applyBorder="1" applyAlignment="1" applyProtection="1">
      <alignment horizontal="center" vertical="center" wrapText="1"/>
    </xf>
    <xf numFmtId="1" fontId="0" fillId="0" borderId="0" xfId="0" applyNumberFormat="1" applyFill="1" applyAlignment="1" applyProtection="1">
      <alignment vertical="center"/>
    </xf>
    <xf numFmtId="166" fontId="10" fillId="18" borderId="2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166" fontId="10" fillId="18" borderId="21" xfId="0" applyNumberFormat="1" applyFont="1" applyFill="1" applyBorder="1" applyAlignment="1" applyProtection="1">
      <alignment horizontal="center" vertical="center" wrapText="1"/>
      <protection locked="0"/>
    </xf>
    <xf numFmtId="166" fontId="10" fillId="18" borderId="18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Fill="1" applyAlignment="1" applyProtection="1">
      <alignment vertical="center"/>
      <protection locked="0"/>
    </xf>
    <xf numFmtId="166" fontId="0" fillId="0" borderId="0" xfId="0" applyNumberFormat="1" applyFill="1" applyAlignment="1" applyProtection="1">
      <alignment horizontal="center" vertical="center"/>
      <protection locked="0"/>
    </xf>
    <xf numFmtId="1" fontId="7" fillId="0" borderId="4" xfId="0" applyNumberFormat="1" applyFont="1" applyFill="1" applyBorder="1" applyAlignment="1" applyProtection="1">
      <alignment horizontal="center" vertical="center"/>
    </xf>
    <xf numFmtId="1" fontId="7" fillId="0" borderId="9" xfId="0" applyNumberFormat="1" applyFont="1" applyFill="1" applyBorder="1" applyAlignment="1" applyProtection="1">
      <alignment horizontal="center" vertical="center"/>
    </xf>
    <xf numFmtId="164" fontId="22" fillId="0" borderId="3" xfId="0" applyNumberFormat="1" applyFont="1" applyFill="1" applyBorder="1" applyAlignment="1" applyProtection="1">
      <alignment horizontal="center" vertical="center"/>
    </xf>
    <xf numFmtId="164" fontId="23" fillId="0" borderId="3" xfId="0" applyNumberFormat="1" applyFont="1" applyFill="1" applyBorder="1" applyAlignment="1" applyProtection="1">
      <alignment horizontal="center" vertical="center"/>
    </xf>
    <xf numFmtId="1" fontId="7" fillId="0" borderId="5" xfId="0" applyNumberFormat="1" applyFont="1" applyFill="1" applyBorder="1" applyAlignment="1" applyProtection="1">
      <alignment horizontal="center" vertical="center"/>
    </xf>
    <xf numFmtId="1" fontId="21" fillId="7" borderId="2" xfId="0" applyNumberFormat="1" applyFont="1" applyFill="1" applyBorder="1" applyAlignment="1" applyProtection="1">
      <alignment horizontal="center" vertical="center"/>
    </xf>
    <xf numFmtId="1" fontId="21" fillId="7" borderId="1" xfId="0" applyNumberFormat="1" applyFont="1" applyFill="1" applyBorder="1" applyAlignment="1" applyProtection="1">
      <alignment horizontal="center" vertical="center"/>
    </xf>
    <xf numFmtId="1" fontId="21" fillId="7" borderId="3" xfId="0" applyNumberFormat="1" applyFont="1" applyFill="1" applyBorder="1" applyAlignment="1" applyProtection="1">
      <alignment horizontal="center" vertical="center"/>
    </xf>
    <xf numFmtId="1" fontId="2" fillId="7" borderId="1" xfId="0" applyNumberFormat="1" applyFont="1" applyFill="1" applyBorder="1" applyAlignment="1" applyProtection="1">
      <alignment horizontal="center" vertical="center"/>
      <protection locked="0"/>
    </xf>
    <xf numFmtId="166" fontId="2" fillId="7" borderId="1" xfId="0" applyFont="1" applyFill="1" applyBorder="1" applyAlignment="1" applyProtection="1">
      <alignment vertical="center"/>
    </xf>
  </cellXfs>
  <cellStyles count="12">
    <cellStyle name="Euro" xfId="1"/>
    <cellStyle name="Milliers 2" xfId="2"/>
    <cellStyle name="Normal" xfId="0" builtinId="0"/>
    <cellStyle name="Normal 2" xfId="3"/>
    <cellStyle name="Normal 3" xfId="4"/>
    <cellStyle name="Normal 4" xfId="5"/>
    <cellStyle name="Normal 4 2" xfId="6"/>
    <cellStyle name="Normal 5" xfId="7"/>
    <cellStyle name="Normal 6" xfId="8"/>
    <cellStyle name="Normal 7" xfId="9"/>
    <cellStyle name="Normal 7 2" xfId="10"/>
    <cellStyle name="Normal 8" xfId="11"/>
  </cellStyles>
  <dxfs count="12">
    <dxf>
      <font>
        <color rgb="FF00B0F0"/>
      </font>
    </dxf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strike val="0"/>
        <condense val="0"/>
        <extend val="0"/>
        <color indexed="10"/>
      </font>
      <fill>
        <patternFill>
          <bgColor indexed="1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strike val="0"/>
        <condense val="0"/>
        <extend val="0"/>
        <color indexed="10"/>
      </font>
      <fill>
        <patternFill>
          <bgColor indexed="1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00FF00"/>
      <color rgb="FFE51B2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N22"/>
  <sheetViews>
    <sheetView tabSelected="1" zoomScale="110" zoomScaleNormal="110" workbookViewId="0">
      <pane ySplit="1" topLeftCell="A2" activePane="bottomLeft" state="frozen"/>
      <selection pane="bottomLeft" activeCell="E4" sqref="E4"/>
    </sheetView>
  </sheetViews>
  <sheetFormatPr baseColWidth="10" defaultRowHeight="19.5" customHeight="1"/>
  <cols>
    <col min="1" max="1" width="9.5703125" style="98" customWidth="1"/>
    <col min="2" max="2" width="20.7109375" style="119" bestFit="1" customWidth="1"/>
    <col min="3" max="3" width="11.7109375" style="120" hidden="1" customWidth="1"/>
    <col min="4" max="4" width="11.7109375" style="120" customWidth="1"/>
    <col min="5" max="5" width="12.140625" style="99" bestFit="1" customWidth="1"/>
    <col min="6" max="6" width="28.7109375" style="98" bestFit="1" customWidth="1"/>
    <col min="7" max="7" width="4.85546875" style="99" customWidth="1"/>
    <col min="8" max="8" width="9.140625" style="116" customWidth="1"/>
    <col min="9" max="9" width="12" style="98" bestFit="1" customWidth="1"/>
    <col min="10" max="10" width="12.28515625" style="98" hidden="1" customWidth="1"/>
    <col min="11" max="11" width="10.5703125" style="98" hidden="1" customWidth="1"/>
    <col min="12" max="12" width="7.85546875" style="114" customWidth="1"/>
    <col min="13" max="13" width="11.7109375" style="98" hidden="1" customWidth="1"/>
    <col min="14" max="14" width="6.7109375" style="114" customWidth="1"/>
    <col min="15" max="16384" width="11.42578125" style="83"/>
  </cols>
  <sheetData>
    <row r="1" spans="1:14" ht="27" thickTop="1" thickBot="1">
      <c r="A1" s="111" t="s">
        <v>1</v>
      </c>
      <c r="B1" s="117" t="s">
        <v>146</v>
      </c>
      <c r="C1" s="118" t="s">
        <v>8</v>
      </c>
      <c r="D1" s="112" t="s">
        <v>291</v>
      </c>
      <c r="E1" s="112" t="s">
        <v>290</v>
      </c>
      <c r="F1" s="113" t="s">
        <v>27</v>
      </c>
      <c r="G1" s="115" t="s">
        <v>292</v>
      </c>
      <c r="H1" s="115" t="s">
        <v>289</v>
      </c>
      <c r="I1" s="110" t="s">
        <v>73</v>
      </c>
      <c r="J1" s="110" t="s">
        <v>26</v>
      </c>
      <c r="K1" s="113" t="s">
        <v>271</v>
      </c>
      <c r="L1" s="110" t="s">
        <v>4</v>
      </c>
      <c r="M1" s="110" t="s">
        <v>7</v>
      </c>
      <c r="N1" s="110" t="s">
        <v>12</v>
      </c>
    </row>
    <row r="2" spans="1:14" ht="19.5" customHeight="1" thickTop="1">
      <c r="A2" s="68"/>
      <c r="B2" s="84"/>
      <c r="C2" s="85"/>
      <c r="D2" s="100"/>
      <c r="E2" s="86">
        <v>2013010082</v>
      </c>
      <c r="F2" s="87" t="str">
        <f t="shared" ref="F2:F21" si="0">IFERROR(VLOOKUP(E2,Stock_Giga,2,FALSE),"")</f>
        <v>Chargeur PS2</v>
      </c>
      <c r="G2" s="86"/>
      <c r="H2" s="107"/>
      <c r="I2" s="59" t="str">
        <f t="shared" ref="I2:I21" si="1">IFERROR((IF(ISBLANK(G2),K2-H2,(K2-H2)*G2)),"")</f>
        <v/>
      </c>
      <c r="J2" s="101" t="str">
        <f>IFERROR(VLOOKUP(E2,Stock_Giga,12,FALSE),"")</f>
        <v/>
      </c>
      <c r="K2" s="102" t="str">
        <f>IFERROR(VLOOKUP(E2,Stock_Giga,13,FALSE),"")</f>
        <v/>
      </c>
      <c r="L2" s="126">
        <f>IFERROR(N2-COUNTIF(Colonne_Articles,F2),"")</f>
        <v>-1</v>
      </c>
      <c r="M2" s="59"/>
      <c r="N2" s="121">
        <f>IFERROR(VLOOKUP(E2,Stock_Giga,5,FALSE),"")</f>
        <v>0</v>
      </c>
    </row>
    <row r="3" spans="1:14" ht="19.5" customHeight="1">
      <c r="A3" s="69"/>
      <c r="B3" s="88"/>
      <c r="C3" s="89"/>
      <c r="D3" s="103"/>
      <c r="E3" s="90">
        <v>2013010154</v>
      </c>
      <c r="F3" s="91" t="str">
        <f t="shared" si="0"/>
        <v>Microcasque USB ET-U032MV</v>
      </c>
      <c r="G3" s="93"/>
      <c r="H3" s="108"/>
      <c r="I3" s="60" t="str">
        <f t="shared" si="1"/>
        <v/>
      </c>
      <c r="J3" s="104" t="str">
        <f>IFERROR(VLOOKUP(E3,Stock_Giga,12,FALSE),"")</f>
        <v/>
      </c>
      <c r="K3" s="105" t="str">
        <f>IFERROR(VLOOKUP(E3,Stock_Giga,13,FALSE),"")</f>
        <v/>
      </c>
      <c r="L3" s="127">
        <f>IFERROR(N3-COUNTIF(Colonne_Articles,F3),"")</f>
        <v>-1</v>
      </c>
      <c r="M3" s="60"/>
      <c r="N3" s="122">
        <f>IFERROR(VLOOKUP(E3,Stock_Giga,5,FALSE),"")</f>
        <v>0</v>
      </c>
    </row>
    <row r="4" spans="1:14" ht="19.5" customHeight="1">
      <c r="A4" s="69"/>
      <c r="B4" s="88"/>
      <c r="C4" s="89"/>
      <c r="D4" s="103"/>
      <c r="E4" s="90">
        <v>2013010070</v>
      </c>
      <c r="F4" s="91" t="str">
        <f t="shared" si="0"/>
        <v>CD vierge</v>
      </c>
      <c r="G4" s="93"/>
      <c r="H4" s="108"/>
      <c r="I4" s="60" t="str">
        <f t="shared" si="1"/>
        <v/>
      </c>
      <c r="J4" s="104" t="str">
        <f>IFERROR(VLOOKUP(E4,Stock_Giga,12,FALSE),"")</f>
        <v/>
      </c>
      <c r="K4" s="105" t="str">
        <f>IFERROR(VLOOKUP(E4,Stock_Giga,13,FALSE),"")</f>
        <v/>
      </c>
      <c r="L4" s="127">
        <f>IFERROR(N4-COUNTIF(Colonne_Articles,F4),"")</f>
        <v>269</v>
      </c>
      <c r="M4" s="60"/>
      <c r="N4" s="122">
        <f>IFERROR(VLOOKUP(E4,Stock_Giga,5,FALSE),"")</f>
        <v>271</v>
      </c>
    </row>
    <row r="5" spans="1:14" ht="19.5" customHeight="1">
      <c r="A5" s="69"/>
      <c r="B5" s="92"/>
      <c r="C5" s="89"/>
      <c r="D5" s="103"/>
      <c r="E5" s="90">
        <v>2013010243</v>
      </c>
      <c r="F5" s="91" t="str">
        <f t="shared" si="0"/>
        <v>Chargeur Haute qualité</v>
      </c>
      <c r="G5" s="93"/>
      <c r="H5" s="108"/>
      <c r="I5" s="60" t="str">
        <f t="shared" si="1"/>
        <v/>
      </c>
      <c r="J5" s="104" t="str">
        <f>IFERROR(VLOOKUP(E5,Stock_Giga,12,FALSE),"")</f>
        <v/>
      </c>
      <c r="K5" s="105" t="str">
        <f>IFERROR(VLOOKUP(E5,Stock_Giga,13,FALSE),"")</f>
        <v/>
      </c>
      <c r="L5" s="127">
        <f>IFERROR(N5-COUNTIF(Colonne_Articles,F5),"")</f>
        <v>43</v>
      </c>
      <c r="M5" s="60"/>
      <c r="N5" s="122">
        <f>IFERROR(VLOOKUP(E5,Stock_Giga,5,FALSE),"")</f>
        <v>44</v>
      </c>
    </row>
    <row r="6" spans="1:14" ht="19.5" customHeight="1">
      <c r="A6" s="69"/>
      <c r="B6" s="88"/>
      <c r="C6" s="89"/>
      <c r="D6" s="103"/>
      <c r="E6" s="90">
        <v>2013010247</v>
      </c>
      <c r="F6" s="91" t="str">
        <f t="shared" si="0"/>
        <v>Abonnement Dreambox</v>
      </c>
      <c r="G6" s="93"/>
      <c r="H6" s="108"/>
      <c r="I6" s="60" t="str">
        <f t="shared" si="1"/>
        <v/>
      </c>
      <c r="J6" s="104" t="str">
        <f>IFERROR(VLOOKUP(E6,Stock_Giga,12,FALSE),"")</f>
        <v/>
      </c>
      <c r="K6" s="105" t="str">
        <f>IFERROR(VLOOKUP(E6,Stock_Giga,13,FALSE),"")</f>
        <v/>
      </c>
      <c r="L6" s="127">
        <f>IFERROR(N6-COUNTIF(Colonne_Articles,F6),"")</f>
        <v>-1</v>
      </c>
      <c r="M6" s="60"/>
      <c r="N6" s="122">
        <f>IFERROR(VLOOKUP(E6,Stock_Giga,5,FALSE),"")</f>
        <v>0</v>
      </c>
    </row>
    <row r="7" spans="1:14" ht="19.5" customHeight="1">
      <c r="A7" s="69"/>
      <c r="B7" s="88"/>
      <c r="C7" s="89"/>
      <c r="D7" s="103"/>
      <c r="E7" s="90"/>
      <c r="F7" s="91" t="str">
        <f t="shared" si="0"/>
        <v/>
      </c>
      <c r="G7" s="93"/>
      <c r="H7" s="108"/>
      <c r="I7" s="60" t="str">
        <f t="shared" si="1"/>
        <v/>
      </c>
      <c r="J7" s="104" t="str">
        <f>IFERROR(VLOOKUP(E7,Stock_Giga,12,FALSE),"")</f>
        <v/>
      </c>
      <c r="K7" s="105" t="str">
        <f>IFERROR(VLOOKUP(E7,Stock_Giga,13,FALSE),"")</f>
        <v/>
      </c>
      <c r="L7" s="127" t="str">
        <f>IFERROR(N7-COUNTIF(Colonne_Articles,F7),"")</f>
        <v/>
      </c>
      <c r="M7" s="60"/>
      <c r="N7" s="122" t="str">
        <f>IFERROR(VLOOKUP(E7,Stock_Giga,5,FALSE),"")</f>
        <v/>
      </c>
    </row>
    <row r="8" spans="1:14" ht="19.5" customHeight="1">
      <c r="A8" s="69"/>
      <c r="B8" s="92"/>
      <c r="C8" s="89"/>
      <c r="D8" s="103"/>
      <c r="E8" s="93"/>
      <c r="F8" s="91" t="str">
        <f t="shared" si="0"/>
        <v/>
      </c>
      <c r="G8" s="93"/>
      <c r="H8" s="108"/>
      <c r="I8" s="60" t="str">
        <f t="shared" si="1"/>
        <v/>
      </c>
      <c r="J8" s="104" t="str">
        <f>IFERROR(VLOOKUP(E8,Stock_Giga,12,FALSE),"")</f>
        <v/>
      </c>
      <c r="K8" s="105" t="str">
        <f>IFERROR(VLOOKUP(E8,Stock_Giga,13,FALSE),"")</f>
        <v/>
      </c>
      <c r="L8" s="127" t="str">
        <f>IFERROR(N8-COUNTIF(Colonne_Articles,F8),"")</f>
        <v/>
      </c>
      <c r="M8" s="60"/>
      <c r="N8" s="122" t="str">
        <f>IFERROR(VLOOKUP(E8,Stock_Giga,5,FALSE),"")</f>
        <v/>
      </c>
    </row>
    <row r="9" spans="1:14" ht="19.5" customHeight="1">
      <c r="A9" s="69"/>
      <c r="B9" s="88"/>
      <c r="C9" s="27"/>
      <c r="D9" s="103"/>
      <c r="E9" s="129">
        <v>2013010070</v>
      </c>
      <c r="F9" s="130" t="str">
        <f t="shared" si="0"/>
        <v>CD vierge</v>
      </c>
      <c r="G9" s="129"/>
      <c r="H9" s="108"/>
      <c r="I9" s="60" t="str">
        <f t="shared" si="1"/>
        <v/>
      </c>
      <c r="J9" s="104" t="str">
        <f>IFERROR(VLOOKUP(E9,Stock_Giga,12,FALSE),"")</f>
        <v/>
      </c>
      <c r="K9" s="105" t="str">
        <f>IFERROR(VLOOKUP(E9,Stock_Giga,13,FALSE),"")</f>
        <v/>
      </c>
      <c r="L9" s="127">
        <f>IFERROR(N9-COUNTIF(Colonne_Articles,F9),"")</f>
        <v>269</v>
      </c>
      <c r="M9" s="60"/>
      <c r="N9" s="122">
        <f>IFERROR(VLOOKUP(E9,Stock_Giga,5,FALSE),"")</f>
        <v>271</v>
      </c>
    </row>
    <row r="10" spans="1:14" ht="19.5" customHeight="1">
      <c r="A10" s="69"/>
      <c r="B10" s="88"/>
      <c r="C10" s="89"/>
      <c r="D10" s="103"/>
      <c r="E10" s="90"/>
      <c r="F10" s="91" t="str">
        <f t="shared" si="0"/>
        <v/>
      </c>
      <c r="G10" s="93"/>
      <c r="H10" s="108"/>
      <c r="I10" s="60" t="str">
        <f t="shared" si="1"/>
        <v/>
      </c>
      <c r="J10" s="104" t="str">
        <f>IFERROR(VLOOKUP(E10,Stock_Giga,12,FALSE),"")</f>
        <v/>
      </c>
      <c r="K10" s="105" t="str">
        <f>IFERROR(VLOOKUP(E10,Stock_Giga,13,FALSE),"")</f>
        <v/>
      </c>
      <c r="L10" s="127" t="str">
        <f>IFERROR(N10-COUNTIF(Colonne_Articles,F10),"")</f>
        <v/>
      </c>
      <c r="M10" s="60"/>
      <c r="N10" s="122" t="str">
        <f>IFERROR(VLOOKUP(E10,Stock_Giga,5,FALSE),"")</f>
        <v/>
      </c>
    </row>
    <row r="11" spans="1:14" ht="19.5" customHeight="1">
      <c r="A11" s="69"/>
      <c r="B11" s="92"/>
      <c r="C11" s="89"/>
      <c r="D11" s="103"/>
      <c r="E11" s="90"/>
      <c r="F11" s="91" t="str">
        <f t="shared" si="0"/>
        <v/>
      </c>
      <c r="G11" s="93"/>
      <c r="H11" s="108"/>
      <c r="I11" s="60" t="str">
        <f t="shared" si="1"/>
        <v/>
      </c>
      <c r="J11" s="104" t="str">
        <f>IFERROR(VLOOKUP(E11,Stock_Giga,12,FALSE),"")</f>
        <v/>
      </c>
      <c r="K11" s="105" t="str">
        <f>IFERROR(VLOOKUP(E11,Stock_Giga,13,FALSE),"")</f>
        <v/>
      </c>
      <c r="L11" s="127" t="str">
        <f>IFERROR(N11-COUNTIF(Colonne_Articles,F11),"")</f>
        <v/>
      </c>
      <c r="M11" s="60"/>
      <c r="N11" s="122" t="str">
        <f>IFERROR(VLOOKUP(E11,Stock_Giga,5,FALSE),"")</f>
        <v/>
      </c>
    </row>
    <row r="12" spans="1:14" ht="19.5" customHeight="1">
      <c r="A12" s="69"/>
      <c r="B12" s="92"/>
      <c r="C12" s="89"/>
      <c r="D12" s="103"/>
      <c r="E12" s="90"/>
      <c r="F12" s="91" t="str">
        <f t="shared" si="0"/>
        <v/>
      </c>
      <c r="G12" s="93"/>
      <c r="H12" s="108"/>
      <c r="I12" s="60" t="str">
        <f t="shared" si="1"/>
        <v/>
      </c>
      <c r="J12" s="104" t="str">
        <f>IFERROR(VLOOKUP(E12,Stock_Giga,12,FALSE),"")</f>
        <v/>
      </c>
      <c r="K12" s="105" t="str">
        <f>IFERROR(VLOOKUP(E12,Stock_Giga,13,FALSE),"")</f>
        <v/>
      </c>
      <c r="L12" s="127" t="str">
        <f>IFERROR(N12-COUNTIF(Colonne_Articles,F12),"")</f>
        <v/>
      </c>
      <c r="M12" s="60"/>
      <c r="N12" s="122" t="str">
        <f>IFERROR(VLOOKUP(E12,Stock_Giga,5,FALSE),"")</f>
        <v/>
      </c>
    </row>
    <row r="13" spans="1:14" ht="19.5" customHeight="1">
      <c r="A13" s="69"/>
      <c r="B13" s="92"/>
      <c r="C13" s="89"/>
      <c r="D13" s="103"/>
      <c r="E13" s="90"/>
      <c r="F13" s="91" t="str">
        <f t="shared" si="0"/>
        <v/>
      </c>
      <c r="G13" s="93"/>
      <c r="H13" s="108"/>
      <c r="I13" s="60" t="str">
        <f t="shared" si="1"/>
        <v/>
      </c>
      <c r="J13" s="104" t="str">
        <f>IFERROR(VLOOKUP(E13,Stock_Giga,12,FALSE),"")</f>
        <v/>
      </c>
      <c r="K13" s="105" t="str">
        <f>IFERROR(VLOOKUP(E13,Stock_Giga,13,FALSE),"")</f>
        <v/>
      </c>
      <c r="L13" s="127" t="str">
        <f>IFERROR(N13-COUNTIF(Colonne_Articles,F13),"")</f>
        <v/>
      </c>
      <c r="M13" s="60"/>
      <c r="N13" s="122" t="str">
        <f>IFERROR(VLOOKUP(E13,Stock_Giga,5,FALSE),"")</f>
        <v/>
      </c>
    </row>
    <row r="14" spans="1:14" ht="19.5" customHeight="1">
      <c r="A14" s="69"/>
      <c r="B14" s="92"/>
      <c r="C14" s="89"/>
      <c r="D14" s="103"/>
      <c r="E14" s="90"/>
      <c r="F14" s="91" t="str">
        <f t="shared" si="0"/>
        <v/>
      </c>
      <c r="G14" s="93"/>
      <c r="H14" s="108"/>
      <c r="I14" s="60" t="str">
        <f t="shared" si="1"/>
        <v/>
      </c>
      <c r="J14" s="104" t="str">
        <f>IFERROR(VLOOKUP(E14,Stock_Giga,12,FALSE),"")</f>
        <v/>
      </c>
      <c r="K14" s="105" t="str">
        <f>IFERROR(VLOOKUP(E14,Stock_Giga,13,FALSE),"")</f>
        <v/>
      </c>
      <c r="L14" s="127" t="str">
        <f>IFERROR(N14-COUNTIF(Colonne_Articles,F14),"")</f>
        <v/>
      </c>
      <c r="M14" s="60"/>
      <c r="N14" s="122" t="str">
        <f>IFERROR(VLOOKUP(E14,Stock_Giga,5,FALSE),"")</f>
        <v/>
      </c>
    </row>
    <row r="15" spans="1:14" ht="19.5" customHeight="1">
      <c r="A15" s="69"/>
      <c r="B15" s="92"/>
      <c r="C15" s="89"/>
      <c r="D15" s="103"/>
      <c r="E15" s="90"/>
      <c r="F15" s="91" t="str">
        <f t="shared" si="0"/>
        <v/>
      </c>
      <c r="G15" s="93"/>
      <c r="H15" s="108"/>
      <c r="I15" s="60" t="str">
        <f t="shared" si="1"/>
        <v/>
      </c>
      <c r="J15" s="104" t="str">
        <f>IFERROR(VLOOKUP(E15,Stock_Giga,12,FALSE),"")</f>
        <v/>
      </c>
      <c r="K15" s="105" t="str">
        <f>IFERROR(VLOOKUP(E15,Stock_Giga,13,FALSE),"")</f>
        <v/>
      </c>
      <c r="L15" s="127" t="str">
        <f>IFERROR(N15-COUNTIF(Colonne_Articles,F15),"")</f>
        <v/>
      </c>
      <c r="M15" s="60"/>
      <c r="N15" s="122" t="str">
        <f>IFERROR(VLOOKUP(E15,Stock_Giga,5,FALSE),"")</f>
        <v/>
      </c>
    </row>
    <row r="16" spans="1:14" ht="19.5" customHeight="1">
      <c r="A16" s="69"/>
      <c r="B16" s="92"/>
      <c r="C16" s="89"/>
      <c r="D16" s="103"/>
      <c r="E16" s="90"/>
      <c r="F16" s="91" t="str">
        <f t="shared" si="0"/>
        <v/>
      </c>
      <c r="G16" s="93"/>
      <c r="H16" s="108"/>
      <c r="I16" s="60" t="str">
        <f t="shared" si="1"/>
        <v/>
      </c>
      <c r="J16" s="104" t="str">
        <f>IFERROR(VLOOKUP(E16,Stock_Giga,12,FALSE),"")</f>
        <v/>
      </c>
      <c r="K16" s="105" t="str">
        <f>IFERROR(VLOOKUP(E16,Stock_Giga,13,FALSE),"")</f>
        <v/>
      </c>
      <c r="L16" s="127" t="str">
        <f>IFERROR(N16-COUNTIF(Colonne_Articles,F16),"")</f>
        <v/>
      </c>
      <c r="M16" s="60"/>
      <c r="N16" s="122" t="str">
        <f>IFERROR(VLOOKUP(E16,Stock_Giga,5,FALSE),"")</f>
        <v/>
      </c>
    </row>
    <row r="17" spans="1:14" ht="19.5" customHeight="1">
      <c r="A17" s="69"/>
      <c r="B17" s="92"/>
      <c r="C17" s="89"/>
      <c r="D17" s="103"/>
      <c r="E17" s="90"/>
      <c r="F17" s="91" t="str">
        <f t="shared" si="0"/>
        <v/>
      </c>
      <c r="G17" s="93"/>
      <c r="H17" s="108"/>
      <c r="I17" s="60" t="str">
        <f t="shared" si="1"/>
        <v/>
      </c>
      <c r="J17" s="104" t="str">
        <f>IFERROR(VLOOKUP(E17,Stock_Giga,12,FALSE),"")</f>
        <v/>
      </c>
      <c r="K17" s="105" t="str">
        <f>IFERROR(VLOOKUP(E17,Stock_Giga,13,FALSE),"")</f>
        <v/>
      </c>
      <c r="L17" s="127" t="str">
        <f>IFERROR(N17-COUNTIF(Colonne_Articles,F17),"")</f>
        <v/>
      </c>
      <c r="M17" s="60"/>
      <c r="N17" s="122" t="str">
        <f>IFERROR(VLOOKUP(E17,Stock_Giga,5,FALSE),"")</f>
        <v/>
      </c>
    </row>
    <row r="18" spans="1:14" ht="19.5" customHeight="1">
      <c r="A18" s="69"/>
      <c r="B18" s="92"/>
      <c r="C18" s="89"/>
      <c r="D18" s="103"/>
      <c r="E18" s="90"/>
      <c r="F18" s="91" t="str">
        <f t="shared" si="0"/>
        <v/>
      </c>
      <c r="G18" s="93"/>
      <c r="H18" s="108"/>
      <c r="I18" s="60" t="str">
        <f t="shared" si="1"/>
        <v/>
      </c>
      <c r="J18" s="104" t="str">
        <f>IFERROR(VLOOKUP(E18,Stock_Giga,12,FALSE),"")</f>
        <v/>
      </c>
      <c r="K18" s="105" t="str">
        <f>IFERROR(VLOOKUP(E18,Stock_Giga,13,FALSE),"")</f>
        <v/>
      </c>
      <c r="L18" s="127" t="str">
        <f>IFERROR(N18-COUNTIF(Colonne_Articles,F18),"")</f>
        <v/>
      </c>
      <c r="M18" s="60"/>
      <c r="N18" s="122" t="str">
        <f>IFERROR(VLOOKUP(E18,Stock_Giga,5,FALSE),"")</f>
        <v/>
      </c>
    </row>
    <row r="19" spans="1:14" ht="19.5" customHeight="1">
      <c r="A19" s="69"/>
      <c r="B19" s="92"/>
      <c r="C19" s="89"/>
      <c r="D19" s="103"/>
      <c r="E19" s="90"/>
      <c r="F19" s="91" t="str">
        <f t="shared" si="0"/>
        <v/>
      </c>
      <c r="G19" s="93"/>
      <c r="H19" s="108"/>
      <c r="I19" s="60" t="str">
        <f t="shared" si="1"/>
        <v/>
      </c>
      <c r="J19" s="104" t="str">
        <f>IFERROR(VLOOKUP(E19,Stock_Giga,12,FALSE),"")</f>
        <v/>
      </c>
      <c r="K19" s="105" t="str">
        <f>IFERROR(VLOOKUP(E19,Stock_Giga,13,FALSE),"")</f>
        <v/>
      </c>
      <c r="L19" s="127" t="str">
        <f>IFERROR(N19-COUNTIF(Colonne_Articles,F19),"")</f>
        <v/>
      </c>
      <c r="M19" s="60"/>
      <c r="N19" s="122" t="str">
        <f>IFERROR(VLOOKUP(E19,Stock_Giga,5,FALSE),"")</f>
        <v/>
      </c>
    </row>
    <row r="20" spans="1:14" ht="19.5" customHeight="1">
      <c r="A20" s="69"/>
      <c r="B20" s="92"/>
      <c r="C20" s="89"/>
      <c r="D20" s="103"/>
      <c r="E20" s="90"/>
      <c r="F20" s="91" t="str">
        <f t="shared" si="0"/>
        <v/>
      </c>
      <c r="G20" s="93"/>
      <c r="H20" s="108"/>
      <c r="I20" s="60" t="str">
        <f t="shared" si="1"/>
        <v/>
      </c>
      <c r="J20" s="104" t="str">
        <f>IFERROR(VLOOKUP(E20,Stock_Giga,12,FALSE),"")</f>
        <v/>
      </c>
      <c r="K20" s="105" t="str">
        <f>IFERROR(VLOOKUP(E20,Stock_Giga,13,FALSE),"")</f>
        <v/>
      </c>
      <c r="L20" s="127" t="str">
        <f>IFERROR(N20-COUNTIF(Colonne_Articles,F20),"")</f>
        <v/>
      </c>
      <c r="M20" s="60"/>
      <c r="N20" s="122" t="str">
        <f>IFERROR(VLOOKUP(E20,Stock_Giga,5,FALSE),"")</f>
        <v/>
      </c>
    </row>
    <row r="21" spans="1:14" ht="19.5" customHeight="1" thickBot="1">
      <c r="A21" s="70"/>
      <c r="B21" s="94"/>
      <c r="C21" s="95"/>
      <c r="D21" s="106"/>
      <c r="E21" s="96"/>
      <c r="F21" s="97" t="str">
        <f t="shared" si="0"/>
        <v/>
      </c>
      <c r="G21" s="96"/>
      <c r="H21" s="109"/>
      <c r="I21" s="61" t="str">
        <f t="shared" si="1"/>
        <v/>
      </c>
      <c r="J21" s="123" t="str">
        <f>IFERROR(VLOOKUP(E21,Stock_Giga,12,FALSE),"")</f>
        <v/>
      </c>
      <c r="K21" s="124" t="str">
        <f>IFERROR(VLOOKUP(E21,Stock_Giga,13,FALSE),"")</f>
        <v/>
      </c>
      <c r="L21" s="128" t="str">
        <f>IFERROR(N21-COUNTIF(Colonne_Articles,F21),"")</f>
        <v/>
      </c>
      <c r="M21" s="61"/>
      <c r="N21" s="125" t="str">
        <f>IFERROR(VLOOKUP(E21,Stock_Giga,5,FALSE),"")</f>
        <v/>
      </c>
    </row>
    <row r="22" spans="1:14" ht="19.5" customHeight="1" thickTop="1"/>
  </sheetData>
  <sheetProtection formatCells="0" formatColumns="0" formatRows="0" sort="0"/>
  <mergeCells count="1">
    <mergeCell ref="A2:A21"/>
  </mergeCells>
  <conditionalFormatting sqref="J2:K21">
    <cfRule type="cellIs" dxfId="0" priority="723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A440"/>
  <sheetViews>
    <sheetView zoomScale="140" zoomScaleNormal="140" workbookViewId="0">
      <pane ySplit="2" topLeftCell="A78" activePane="bottomLeft" state="frozen"/>
      <selection activeCell="N11" sqref="N11"/>
      <selection pane="bottomLeft" activeCell="N11" sqref="N11"/>
    </sheetView>
  </sheetViews>
  <sheetFormatPr baseColWidth="10" defaultRowHeight="12.75"/>
  <cols>
    <col min="1" max="1" width="8.7109375" style="8" bestFit="1" customWidth="1"/>
    <col min="2" max="2" width="6.85546875" style="7" bestFit="1" customWidth="1"/>
    <col min="3" max="3" width="7.85546875" style="7" customWidth="1"/>
    <col min="4" max="4" width="5.85546875" style="7" customWidth="1"/>
    <col min="5" max="5" width="6.5703125" style="7" customWidth="1"/>
    <col min="6" max="6" width="7.42578125" style="7" bestFit="1" customWidth="1"/>
    <col min="7" max="7" width="6.7109375" style="7" customWidth="1"/>
    <col min="8" max="8" width="6.85546875" style="7" bestFit="1" customWidth="1"/>
    <col min="9" max="9" width="7" style="7" customWidth="1"/>
    <col min="10" max="10" width="5.85546875" style="7" customWidth="1"/>
    <col min="11" max="11" width="6.42578125" style="7" customWidth="1"/>
    <col min="12" max="12" width="7.5703125" style="7" bestFit="1" customWidth="1"/>
    <col min="13" max="13" width="6.7109375" style="7" customWidth="1"/>
    <col min="14" max="14" width="6.85546875" style="7" bestFit="1" customWidth="1"/>
    <col min="15" max="15" width="5.7109375" style="7" customWidth="1"/>
    <col min="16" max="16" width="5.85546875" style="7" customWidth="1"/>
    <col min="17" max="17" width="6.42578125" style="7" customWidth="1"/>
    <col min="18" max="18" width="7.42578125" style="7" bestFit="1" customWidth="1"/>
    <col min="19" max="19" width="6.7109375" style="7" customWidth="1"/>
    <col min="20" max="20" width="7" style="8" bestFit="1" customWidth="1"/>
    <col min="21" max="23" width="11.42578125" style="8"/>
    <col min="24" max="24" width="10" style="8" customWidth="1"/>
    <col min="25" max="25" width="16.7109375" style="8" bestFit="1" customWidth="1"/>
    <col min="26" max="16384" width="11.42578125" style="8"/>
  </cols>
  <sheetData>
    <row r="1" spans="1:27" ht="18">
      <c r="A1" s="2" t="s">
        <v>4</v>
      </c>
      <c r="B1" s="78">
        <f>19+F4-B4</f>
        <v>86.5</v>
      </c>
      <c r="C1" s="78"/>
      <c r="D1" s="78"/>
      <c r="E1" s="78"/>
      <c r="F1" s="78"/>
      <c r="G1" s="78"/>
      <c r="H1" s="79">
        <f>-10+L4-H4</f>
        <v>288</v>
      </c>
      <c r="I1" s="79"/>
      <c r="J1" s="79"/>
      <c r="K1" s="79"/>
      <c r="L1" s="79"/>
      <c r="M1" s="79"/>
      <c r="N1" s="80">
        <f>R4-N4</f>
        <v>11</v>
      </c>
      <c r="O1" s="80"/>
      <c r="P1" s="80"/>
      <c r="Q1" s="80"/>
      <c r="R1" s="80"/>
      <c r="S1" s="80"/>
      <c r="T1" s="44" t="s">
        <v>21</v>
      </c>
      <c r="U1" s="10" t="s">
        <v>0</v>
      </c>
      <c r="V1" s="11">
        <v>25620869</v>
      </c>
    </row>
    <row r="2" spans="1:27" ht="18">
      <c r="A2" s="4" t="s">
        <v>9</v>
      </c>
      <c r="B2" s="81">
        <f>(B4+H4+N4)-(G4+M4+S4)-13.27+50-T2</f>
        <v>-102.27000000000001</v>
      </c>
      <c r="C2" s="81"/>
      <c r="D2" s="81"/>
      <c r="E2" s="81"/>
      <c r="F2" s="81"/>
      <c r="G2" s="81"/>
      <c r="H2" s="19"/>
      <c r="I2" s="40"/>
      <c r="J2" s="40"/>
      <c r="K2" s="40"/>
      <c r="L2" s="29" t="s">
        <v>21</v>
      </c>
      <c r="M2" s="40"/>
      <c r="N2" s="82">
        <f>5.313+E4+K4+Q4-210.768</f>
        <v>13.189999999999998</v>
      </c>
      <c r="O2" s="82"/>
      <c r="P2" s="82"/>
      <c r="Q2" s="82"/>
      <c r="R2" s="82"/>
      <c r="S2" s="82"/>
      <c r="T2" s="5">
        <f>T39+T74+T111+T147+T184+T220+T257+T294+T330+T367+T403+T440</f>
        <v>9</v>
      </c>
      <c r="U2" s="10" t="s">
        <v>16</v>
      </c>
      <c r="V2" s="11">
        <v>95710703</v>
      </c>
      <c r="W2" s="12">
        <v>96615059</v>
      </c>
    </row>
    <row r="3" spans="1:27">
      <c r="A3" s="13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spans="1:27">
      <c r="A4" s="18"/>
      <c r="B4" s="46">
        <f>B39+B74+B111+B147+B184+B220+B257+B294+B330+B367+B403+B440</f>
        <v>1932.5</v>
      </c>
      <c r="C4" s="46">
        <f>C39+C74+C111+C147+C184+C220+C257+C294+C330+C367+C403+C440</f>
        <v>1835.8749999999998</v>
      </c>
      <c r="D4" s="37"/>
      <c r="E4" s="46">
        <f>E39+E74+E111+E147+E184+E220+E257+E294+E330+E367+E403+E440</f>
        <v>96.625000000000099</v>
      </c>
      <c r="F4" s="46">
        <f>F39+F74+F111+F147+F184+F220+F257+F294+F330+F367+F403+F440</f>
        <v>2000</v>
      </c>
      <c r="G4" s="46">
        <f>G39+G74+G111+G147+G184+G220+G257+G294+G330+G367+G403+G440</f>
        <v>1900</v>
      </c>
      <c r="H4" s="46">
        <f>H39+H74+H111+H147+H184+H220+H257+H294+H330+H367+H403+H440</f>
        <v>1502</v>
      </c>
      <c r="I4" s="46">
        <f>I39+I74+I111+I147+I184+I220+I257+I294+I330+I367+I403+I440</f>
        <v>1381.9300000000003</v>
      </c>
      <c r="J4" s="37"/>
      <c r="K4" s="46">
        <f>K39+K74+K111+K147+K184+K220+K257+K294+K330+K367+K403+K440</f>
        <v>120.06999999999991</v>
      </c>
      <c r="L4" s="46">
        <f>L39+L74+L111+L147+L184+L220+L257+L294+L330+L367+L403+L440</f>
        <v>1800</v>
      </c>
      <c r="M4" s="46">
        <f>M39+M74+M111+M147+M184+M220+M257+M294+M330+M367+M403+M440</f>
        <v>1656</v>
      </c>
      <c r="N4" s="46">
        <f>N39+N74+N111+N147+N184+N220+N257+N294+N330+N367+N403+N440</f>
        <v>39</v>
      </c>
      <c r="O4" s="46">
        <f>O39+O74+O111+O147+O184+O220+O257+O294+O330+O367+O403+O440</f>
        <v>37.049999999999997</v>
      </c>
      <c r="P4" s="37"/>
      <c r="Q4" s="46">
        <f>Q39+Q74+Q111+Q147+Q184+Q220+Q257+Q294+Q330+Q367+Q403+Q440</f>
        <v>1.9500000000000006</v>
      </c>
      <c r="R4" s="46">
        <f>R39+R74+R111+R147+R184+R220+R257+R294+R330+R367+R403+R440</f>
        <v>50</v>
      </c>
      <c r="S4" s="46">
        <f>S39+S74+S111+S147+S184+S220+S257+S294+S330+S367+S403+S440</f>
        <v>47.5</v>
      </c>
      <c r="X4" s="14"/>
    </row>
    <row r="5" spans="1:27" ht="18">
      <c r="A5" s="76" t="s">
        <v>30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X5" s="14"/>
    </row>
    <row r="6" spans="1:27">
      <c r="A6" s="71" t="s">
        <v>1</v>
      </c>
      <c r="B6" s="73" t="s">
        <v>0</v>
      </c>
      <c r="C6" s="73"/>
      <c r="D6" s="73"/>
      <c r="E6" s="73"/>
      <c r="F6" s="73"/>
      <c r="G6" s="73"/>
      <c r="H6" s="74" t="s">
        <v>16</v>
      </c>
      <c r="I6" s="74"/>
      <c r="J6" s="74"/>
      <c r="K6" s="74"/>
      <c r="L6" s="74"/>
      <c r="M6" s="74"/>
      <c r="N6" s="75" t="s">
        <v>60</v>
      </c>
      <c r="O6" s="75"/>
      <c r="P6" s="75"/>
      <c r="Q6" s="75"/>
      <c r="R6" s="75"/>
      <c r="S6" s="75"/>
      <c r="T6" s="77" t="s">
        <v>21</v>
      </c>
      <c r="X6" s="14"/>
    </row>
    <row r="7" spans="1:27">
      <c r="A7" s="72"/>
      <c r="B7" s="21" t="s">
        <v>20</v>
      </c>
      <c r="C7" s="21" t="s">
        <v>61</v>
      </c>
      <c r="D7" s="21" t="s">
        <v>62</v>
      </c>
      <c r="E7" s="21" t="s">
        <v>21</v>
      </c>
      <c r="F7" s="21" t="s">
        <v>14</v>
      </c>
      <c r="G7" s="21" t="s">
        <v>63</v>
      </c>
      <c r="H7" s="24" t="s">
        <v>20</v>
      </c>
      <c r="I7" s="24" t="s">
        <v>61</v>
      </c>
      <c r="J7" s="24" t="s">
        <v>62</v>
      </c>
      <c r="K7" s="24" t="s">
        <v>21</v>
      </c>
      <c r="L7" s="30" t="s">
        <v>14</v>
      </c>
      <c r="M7" s="24" t="s">
        <v>63</v>
      </c>
      <c r="N7" s="32" t="s">
        <v>20</v>
      </c>
      <c r="O7" s="32" t="s">
        <v>61</v>
      </c>
      <c r="P7" s="32" t="s">
        <v>62</v>
      </c>
      <c r="Q7" s="32" t="s">
        <v>21</v>
      </c>
      <c r="R7" s="35" t="s">
        <v>14</v>
      </c>
      <c r="S7" s="32" t="s">
        <v>63</v>
      </c>
      <c r="T7" s="77"/>
      <c r="X7" s="14"/>
    </row>
    <row r="8" spans="1:27">
      <c r="A8" s="15">
        <v>40179</v>
      </c>
      <c r="B8" s="22">
        <v>1</v>
      </c>
      <c r="C8" s="38">
        <f>B8*D8</f>
        <v>0.95</v>
      </c>
      <c r="D8" s="38">
        <f>47500/50000</f>
        <v>0.95</v>
      </c>
      <c r="E8" s="38">
        <f>B8-C8</f>
        <v>5.0000000000000044E-2</v>
      </c>
      <c r="F8" s="27"/>
      <c r="G8" s="38">
        <f>F8*D8</f>
        <v>0</v>
      </c>
      <c r="H8" s="25">
        <v>3</v>
      </c>
      <c r="I8" s="41">
        <f>H8*J8</f>
        <v>2.8499999999999996</v>
      </c>
      <c r="J8" s="41">
        <f>47500/50000</f>
        <v>0.95</v>
      </c>
      <c r="K8" s="41">
        <f>H8-I8</f>
        <v>0.15000000000000036</v>
      </c>
      <c r="L8" s="27"/>
      <c r="M8" s="41">
        <f>L8*J8</f>
        <v>0</v>
      </c>
      <c r="N8" s="33"/>
      <c r="O8" s="43">
        <f>N8*P8</f>
        <v>0</v>
      </c>
      <c r="P8" s="43">
        <f>47500/50000</f>
        <v>0.95</v>
      </c>
      <c r="Q8" s="43">
        <f>N8-O8</f>
        <v>0</v>
      </c>
      <c r="R8" s="27"/>
      <c r="S8" s="43">
        <f>R8*P8</f>
        <v>0</v>
      </c>
      <c r="T8" s="45"/>
      <c r="X8" s="14"/>
      <c r="Y8" s="14"/>
      <c r="Z8" s="14"/>
      <c r="AA8" s="14"/>
    </row>
    <row r="9" spans="1:27">
      <c r="A9" s="15">
        <f>A8+1</f>
        <v>40180</v>
      </c>
      <c r="B9" s="22">
        <v>5</v>
      </c>
      <c r="C9" s="38">
        <f t="shared" ref="C9:C38" si="0">B9*D9</f>
        <v>4.75</v>
      </c>
      <c r="D9" s="38">
        <f>D8</f>
        <v>0.95</v>
      </c>
      <c r="E9" s="38">
        <f t="shared" ref="E9:E38" si="1">B9-C9</f>
        <v>0.25</v>
      </c>
      <c r="F9" s="27"/>
      <c r="G9" s="38">
        <f t="shared" ref="G9:G38" si="2">F9*D9</f>
        <v>0</v>
      </c>
      <c r="H9" s="25">
        <v>5</v>
      </c>
      <c r="I9" s="41">
        <f t="shared" ref="I9:I38" si="3">H9*J9</f>
        <v>4.6000000000000005</v>
      </c>
      <c r="J9" s="41">
        <f>92/100</f>
        <v>0.92</v>
      </c>
      <c r="K9" s="41">
        <f t="shared" ref="K9:K38" si="4">H9-I9</f>
        <v>0.39999999999999947</v>
      </c>
      <c r="L9" s="27"/>
      <c r="M9" s="41">
        <f t="shared" ref="M9:M38" si="5">L9*J9</f>
        <v>0</v>
      </c>
      <c r="N9" s="33"/>
      <c r="O9" s="43">
        <f t="shared" ref="O9:O38" si="6">N9*P9</f>
        <v>0</v>
      </c>
      <c r="P9" s="43">
        <f>P8</f>
        <v>0.95</v>
      </c>
      <c r="Q9" s="43">
        <f t="shared" ref="Q9:Q38" si="7">N9-O9</f>
        <v>0</v>
      </c>
      <c r="R9" s="27"/>
      <c r="S9" s="43">
        <f t="shared" ref="S9:S38" si="8">R9*P9</f>
        <v>0</v>
      </c>
      <c r="T9" s="3"/>
      <c r="X9" s="14"/>
      <c r="Y9" s="14"/>
      <c r="Z9" s="14"/>
      <c r="AA9" s="14"/>
    </row>
    <row r="10" spans="1:27">
      <c r="A10" s="15">
        <f t="shared" ref="A10:A38" si="9">A9+1</f>
        <v>40181</v>
      </c>
      <c r="B10" s="22">
        <v>1</v>
      </c>
      <c r="C10" s="38">
        <f t="shared" si="0"/>
        <v>0.95</v>
      </c>
      <c r="D10" s="38">
        <f t="shared" ref="D10:D38" si="10">D9</f>
        <v>0.95</v>
      </c>
      <c r="E10" s="38">
        <f t="shared" si="1"/>
        <v>5.0000000000000044E-2</v>
      </c>
      <c r="F10" s="27"/>
      <c r="G10" s="38">
        <f t="shared" si="2"/>
        <v>0</v>
      </c>
      <c r="H10" s="25">
        <v>0</v>
      </c>
      <c r="I10" s="41">
        <f t="shared" si="3"/>
        <v>0</v>
      </c>
      <c r="J10" s="41">
        <f t="shared" ref="J10:J38" si="11">J9</f>
        <v>0.92</v>
      </c>
      <c r="K10" s="41">
        <f t="shared" si="4"/>
        <v>0</v>
      </c>
      <c r="L10" s="27"/>
      <c r="M10" s="41">
        <f t="shared" si="5"/>
        <v>0</v>
      </c>
      <c r="N10" s="33"/>
      <c r="O10" s="43">
        <f t="shared" si="6"/>
        <v>0</v>
      </c>
      <c r="P10" s="43">
        <f t="shared" ref="P10:P38" si="12">P9</f>
        <v>0.95</v>
      </c>
      <c r="Q10" s="43">
        <f t="shared" si="7"/>
        <v>0</v>
      </c>
      <c r="R10" s="27"/>
      <c r="S10" s="43">
        <f t="shared" si="8"/>
        <v>0</v>
      </c>
      <c r="T10" s="3"/>
      <c r="X10" s="14"/>
      <c r="Y10" s="16"/>
      <c r="Z10" s="14"/>
      <c r="AA10" s="14"/>
    </row>
    <row r="11" spans="1:27">
      <c r="A11" s="15">
        <f t="shared" si="9"/>
        <v>40182</v>
      </c>
      <c r="B11" s="22">
        <v>5</v>
      </c>
      <c r="C11" s="38">
        <f t="shared" si="0"/>
        <v>4.75</v>
      </c>
      <c r="D11" s="38">
        <f t="shared" si="10"/>
        <v>0.95</v>
      </c>
      <c r="E11" s="38">
        <f t="shared" si="1"/>
        <v>0.25</v>
      </c>
      <c r="F11" s="27">
        <v>50</v>
      </c>
      <c r="G11" s="38">
        <f t="shared" si="2"/>
        <v>47.5</v>
      </c>
      <c r="H11" s="25">
        <v>12</v>
      </c>
      <c r="I11" s="41">
        <f t="shared" si="3"/>
        <v>11.040000000000001</v>
      </c>
      <c r="J11" s="41">
        <f t="shared" si="11"/>
        <v>0.92</v>
      </c>
      <c r="K11" s="41">
        <f t="shared" si="4"/>
        <v>0.95999999999999908</v>
      </c>
      <c r="L11" s="27">
        <v>50</v>
      </c>
      <c r="M11" s="41">
        <f t="shared" si="5"/>
        <v>46</v>
      </c>
      <c r="N11" s="33"/>
      <c r="O11" s="43">
        <f t="shared" si="6"/>
        <v>0</v>
      </c>
      <c r="P11" s="43">
        <f t="shared" si="12"/>
        <v>0.95</v>
      </c>
      <c r="Q11" s="43">
        <f t="shared" si="7"/>
        <v>0</v>
      </c>
      <c r="R11" s="27"/>
      <c r="S11" s="43">
        <f t="shared" si="8"/>
        <v>0</v>
      </c>
      <c r="T11" s="3"/>
      <c r="X11" s="14"/>
      <c r="Y11" s="14"/>
      <c r="Z11" s="14"/>
      <c r="AA11" s="14"/>
    </row>
    <row r="12" spans="1:27">
      <c r="A12" s="15">
        <f t="shared" si="9"/>
        <v>40183</v>
      </c>
      <c r="B12" s="22">
        <v>8</v>
      </c>
      <c r="C12" s="38">
        <f t="shared" si="0"/>
        <v>7.6</v>
      </c>
      <c r="D12" s="38">
        <f t="shared" si="10"/>
        <v>0.95</v>
      </c>
      <c r="E12" s="38">
        <f t="shared" si="1"/>
        <v>0.40000000000000036</v>
      </c>
      <c r="F12" s="27"/>
      <c r="G12" s="38">
        <f t="shared" si="2"/>
        <v>0</v>
      </c>
      <c r="H12" s="25">
        <v>17</v>
      </c>
      <c r="I12" s="41">
        <f t="shared" si="3"/>
        <v>15.64</v>
      </c>
      <c r="J12" s="41">
        <f t="shared" si="11"/>
        <v>0.92</v>
      </c>
      <c r="K12" s="41">
        <f t="shared" si="4"/>
        <v>1.3599999999999994</v>
      </c>
      <c r="L12" s="27"/>
      <c r="M12" s="41">
        <f t="shared" si="5"/>
        <v>0</v>
      </c>
      <c r="N12" s="33"/>
      <c r="O12" s="43">
        <f t="shared" si="6"/>
        <v>0</v>
      </c>
      <c r="P12" s="43">
        <f t="shared" si="12"/>
        <v>0.95</v>
      </c>
      <c r="Q12" s="43">
        <f t="shared" si="7"/>
        <v>0</v>
      </c>
      <c r="R12" s="27"/>
      <c r="S12" s="43">
        <f t="shared" si="8"/>
        <v>0</v>
      </c>
      <c r="T12" s="3"/>
      <c r="X12" s="14"/>
      <c r="Y12" s="14"/>
      <c r="Z12" s="14"/>
      <c r="AA12" s="14"/>
    </row>
    <row r="13" spans="1:27">
      <c r="A13" s="15">
        <f t="shared" si="9"/>
        <v>40184</v>
      </c>
      <c r="B13" s="22">
        <v>1</v>
      </c>
      <c r="C13" s="38">
        <f t="shared" si="0"/>
        <v>0.95</v>
      </c>
      <c r="D13" s="38">
        <f t="shared" si="10"/>
        <v>0.95</v>
      </c>
      <c r="E13" s="38">
        <f t="shared" si="1"/>
        <v>5.0000000000000044E-2</v>
      </c>
      <c r="F13" s="27"/>
      <c r="G13" s="38">
        <f t="shared" si="2"/>
        <v>0</v>
      </c>
      <c r="H13" s="25">
        <v>0</v>
      </c>
      <c r="I13" s="41">
        <f t="shared" si="3"/>
        <v>0</v>
      </c>
      <c r="J13" s="41">
        <f t="shared" si="11"/>
        <v>0.92</v>
      </c>
      <c r="K13" s="41">
        <f t="shared" si="4"/>
        <v>0</v>
      </c>
      <c r="L13" s="27"/>
      <c r="M13" s="41">
        <f t="shared" si="5"/>
        <v>0</v>
      </c>
      <c r="N13" s="33"/>
      <c r="O13" s="43">
        <f t="shared" si="6"/>
        <v>0</v>
      </c>
      <c r="P13" s="43">
        <f t="shared" si="12"/>
        <v>0.95</v>
      </c>
      <c r="Q13" s="43">
        <f t="shared" si="7"/>
        <v>0</v>
      </c>
      <c r="R13" s="27"/>
      <c r="S13" s="43">
        <f t="shared" si="8"/>
        <v>0</v>
      </c>
      <c r="T13" s="3"/>
      <c r="X13" s="14"/>
      <c r="Y13" s="14"/>
      <c r="Z13" s="14"/>
      <c r="AA13" s="14"/>
    </row>
    <row r="14" spans="1:27">
      <c r="A14" s="15">
        <f t="shared" si="9"/>
        <v>40185</v>
      </c>
      <c r="B14" s="22">
        <v>3</v>
      </c>
      <c r="C14" s="38">
        <f t="shared" si="0"/>
        <v>2.8499999999999996</v>
      </c>
      <c r="D14" s="38">
        <f t="shared" si="10"/>
        <v>0.95</v>
      </c>
      <c r="E14" s="38">
        <f t="shared" si="1"/>
        <v>0.15000000000000036</v>
      </c>
      <c r="F14" s="27"/>
      <c r="G14" s="38">
        <f t="shared" si="2"/>
        <v>0</v>
      </c>
      <c r="H14" s="25">
        <v>0</v>
      </c>
      <c r="I14" s="41">
        <f t="shared" si="3"/>
        <v>0</v>
      </c>
      <c r="J14" s="41">
        <f t="shared" si="11"/>
        <v>0.92</v>
      </c>
      <c r="K14" s="41">
        <f t="shared" si="4"/>
        <v>0</v>
      </c>
      <c r="L14" s="27"/>
      <c r="M14" s="41">
        <f t="shared" si="5"/>
        <v>0</v>
      </c>
      <c r="N14" s="33"/>
      <c r="O14" s="43">
        <f t="shared" si="6"/>
        <v>0</v>
      </c>
      <c r="P14" s="43">
        <f t="shared" si="12"/>
        <v>0.95</v>
      </c>
      <c r="Q14" s="43">
        <f t="shared" si="7"/>
        <v>0</v>
      </c>
      <c r="R14" s="27"/>
      <c r="S14" s="43">
        <f t="shared" si="8"/>
        <v>0</v>
      </c>
      <c r="T14" s="3"/>
      <c r="X14" s="14"/>
      <c r="Y14" s="14"/>
      <c r="Z14" s="14"/>
      <c r="AA14" s="14"/>
    </row>
    <row r="15" spans="1:27">
      <c r="A15" s="15">
        <f t="shared" si="9"/>
        <v>40186</v>
      </c>
      <c r="B15" s="22">
        <v>8</v>
      </c>
      <c r="C15" s="38">
        <f t="shared" si="0"/>
        <v>7.6</v>
      </c>
      <c r="D15" s="38">
        <f t="shared" si="10"/>
        <v>0.95</v>
      </c>
      <c r="E15" s="38">
        <f t="shared" si="1"/>
        <v>0.40000000000000036</v>
      </c>
      <c r="F15" s="27"/>
      <c r="G15" s="38">
        <f t="shared" si="2"/>
        <v>0</v>
      </c>
      <c r="H15" s="25">
        <v>2</v>
      </c>
      <c r="I15" s="41">
        <f t="shared" si="3"/>
        <v>1.84</v>
      </c>
      <c r="J15" s="41">
        <f t="shared" si="11"/>
        <v>0.92</v>
      </c>
      <c r="K15" s="41">
        <f t="shared" si="4"/>
        <v>0.15999999999999992</v>
      </c>
      <c r="L15" s="27"/>
      <c r="M15" s="41">
        <f t="shared" si="5"/>
        <v>0</v>
      </c>
      <c r="N15" s="33"/>
      <c r="O15" s="43">
        <f t="shared" si="6"/>
        <v>0</v>
      </c>
      <c r="P15" s="43">
        <f t="shared" si="12"/>
        <v>0.95</v>
      </c>
      <c r="Q15" s="43">
        <f t="shared" si="7"/>
        <v>0</v>
      </c>
      <c r="R15" s="27"/>
      <c r="S15" s="43">
        <f t="shared" si="8"/>
        <v>0</v>
      </c>
      <c r="T15" s="3"/>
      <c r="X15" s="14"/>
      <c r="Y15" s="14"/>
      <c r="Z15" s="14"/>
      <c r="AA15" s="14"/>
    </row>
    <row r="16" spans="1:27">
      <c r="A16" s="15">
        <f t="shared" si="9"/>
        <v>40187</v>
      </c>
      <c r="B16" s="22">
        <v>4</v>
      </c>
      <c r="C16" s="38">
        <f t="shared" si="0"/>
        <v>3.8</v>
      </c>
      <c r="D16" s="38">
        <f t="shared" si="10"/>
        <v>0.95</v>
      </c>
      <c r="E16" s="38">
        <f t="shared" si="1"/>
        <v>0.20000000000000018</v>
      </c>
      <c r="F16" s="27"/>
      <c r="G16" s="38">
        <f t="shared" si="2"/>
        <v>0</v>
      </c>
      <c r="H16" s="25">
        <v>0</v>
      </c>
      <c r="I16" s="41">
        <f t="shared" si="3"/>
        <v>0</v>
      </c>
      <c r="J16" s="41">
        <f t="shared" si="11"/>
        <v>0.92</v>
      </c>
      <c r="K16" s="41">
        <f t="shared" si="4"/>
        <v>0</v>
      </c>
      <c r="L16" s="27"/>
      <c r="M16" s="41">
        <f t="shared" si="5"/>
        <v>0</v>
      </c>
      <c r="N16" s="33"/>
      <c r="O16" s="43">
        <f t="shared" si="6"/>
        <v>0</v>
      </c>
      <c r="P16" s="43">
        <f t="shared" si="12"/>
        <v>0.95</v>
      </c>
      <c r="Q16" s="43">
        <f t="shared" si="7"/>
        <v>0</v>
      </c>
      <c r="R16" s="27"/>
      <c r="S16" s="43">
        <f t="shared" si="8"/>
        <v>0</v>
      </c>
      <c r="T16" s="3"/>
      <c r="X16" s="14"/>
      <c r="Y16" s="14"/>
      <c r="Z16" s="14"/>
      <c r="AA16" s="14"/>
    </row>
    <row r="17" spans="1:27">
      <c r="A17" s="15">
        <f t="shared" si="9"/>
        <v>40188</v>
      </c>
      <c r="B17" s="22">
        <v>10</v>
      </c>
      <c r="C17" s="38">
        <f t="shared" si="0"/>
        <v>9.5</v>
      </c>
      <c r="D17" s="38">
        <f t="shared" si="10"/>
        <v>0.95</v>
      </c>
      <c r="E17" s="38">
        <f t="shared" si="1"/>
        <v>0.5</v>
      </c>
      <c r="F17" s="27"/>
      <c r="G17" s="38">
        <f t="shared" si="2"/>
        <v>0</v>
      </c>
      <c r="H17" s="25">
        <v>2</v>
      </c>
      <c r="I17" s="41">
        <f t="shared" si="3"/>
        <v>1.84</v>
      </c>
      <c r="J17" s="41">
        <f t="shared" si="11"/>
        <v>0.92</v>
      </c>
      <c r="K17" s="41">
        <f t="shared" si="4"/>
        <v>0.15999999999999992</v>
      </c>
      <c r="L17" s="27"/>
      <c r="M17" s="41">
        <f t="shared" si="5"/>
        <v>0</v>
      </c>
      <c r="N17" s="33"/>
      <c r="O17" s="43">
        <f t="shared" si="6"/>
        <v>0</v>
      </c>
      <c r="P17" s="43">
        <f t="shared" si="12"/>
        <v>0.95</v>
      </c>
      <c r="Q17" s="43">
        <f t="shared" si="7"/>
        <v>0</v>
      </c>
      <c r="R17" s="27"/>
      <c r="S17" s="43">
        <f t="shared" si="8"/>
        <v>0</v>
      </c>
      <c r="T17" s="3"/>
      <c r="X17" s="14"/>
      <c r="Y17" s="14"/>
      <c r="Z17" s="14"/>
      <c r="AA17" s="14"/>
    </row>
    <row r="18" spans="1:27">
      <c r="A18" s="15">
        <f t="shared" si="9"/>
        <v>40189</v>
      </c>
      <c r="B18" s="22">
        <v>4</v>
      </c>
      <c r="C18" s="38">
        <f t="shared" si="0"/>
        <v>3.8</v>
      </c>
      <c r="D18" s="38">
        <f t="shared" si="10"/>
        <v>0.95</v>
      </c>
      <c r="E18" s="38">
        <f t="shared" si="1"/>
        <v>0.20000000000000018</v>
      </c>
      <c r="F18" s="27"/>
      <c r="G18" s="38">
        <f t="shared" si="2"/>
        <v>0</v>
      </c>
      <c r="H18" s="25">
        <v>3</v>
      </c>
      <c r="I18" s="41">
        <f t="shared" si="3"/>
        <v>2.7600000000000002</v>
      </c>
      <c r="J18" s="41">
        <f t="shared" si="11"/>
        <v>0.92</v>
      </c>
      <c r="K18" s="41">
        <f t="shared" si="4"/>
        <v>0.23999999999999977</v>
      </c>
      <c r="L18" s="27"/>
      <c r="M18" s="41">
        <f t="shared" si="5"/>
        <v>0</v>
      </c>
      <c r="N18" s="33"/>
      <c r="O18" s="43">
        <f t="shared" si="6"/>
        <v>0</v>
      </c>
      <c r="P18" s="43">
        <f t="shared" si="12"/>
        <v>0.95</v>
      </c>
      <c r="Q18" s="43">
        <f t="shared" si="7"/>
        <v>0</v>
      </c>
      <c r="R18" s="27"/>
      <c r="S18" s="43">
        <f t="shared" si="8"/>
        <v>0</v>
      </c>
      <c r="T18" s="3"/>
      <c r="X18" s="14"/>
      <c r="Y18" s="14"/>
      <c r="Z18" s="14"/>
      <c r="AA18" s="14"/>
    </row>
    <row r="19" spans="1:27">
      <c r="A19" s="15">
        <f t="shared" si="9"/>
        <v>40190</v>
      </c>
      <c r="B19" s="22">
        <v>0</v>
      </c>
      <c r="C19" s="38">
        <f t="shared" si="0"/>
        <v>0</v>
      </c>
      <c r="D19" s="38">
        <f t="shared" si="10"/>
        <v>0.95</v>
      </c>
      <c r="E19" s="38">
        <f t="shared" si="1"/>
        <v>0</v>
      </c>
      <c r="F19" s="27"/>
      <c r="G19" s="38">
        <f t="shared" si="2"/>
        <v>0</v>
      </c>
      <c r="H19" s="25">
        <v>0</v>
      </c>
      <c r="I19" s="41">
        <f t="shared" si="3"/>
        <v>0</v>
      </c>
      <c r="J19" s="41">
        <f t="shared" si="11"/>
        <v>0.92</v>
      </c>
      <c r="K19" s="41">
        <f t="shared" si="4"/>
        <v>0</v>
      </c>
      <c r="L19" s="27"/>
      <c r="M19" s="41">
        <f t="shared" si="5"/>
        <v>0</v>
      </c>
      <c r="N19" s="33"/>
      <c r="O19" s="43">
        <f t="shared" si="6"/>
        <v>0</v>
      </c>
      <c r="P19" s="43">
        <f t="shared" si="12"/>
        <v>0.95</v>
      </c>
      <c r="Q19" s="43">
        <f t="shared" si="7"/>
        <v>0</v>
      </c>
      <c r="R19" s="27"/>
      <c r="S19" s="43">
        <f t="shared" si="8"/>
        <v>0</v>
      </c>
      <c r="T19" s="3"/>
      <c r="X19" s="14"/>
      <c r="Y19" s="14"/>
      <c r="Z19" s="14"/>
      <c r="AA19" s="14"/>
    </row>
    <row r="20" spans="1:27">
      <c r="A20" s="15">
        <f t="shared" si="9"/>
        <v>40191</v>
      </c>
      <c r="B20" s="22">
        <v>2</v>
      </c>
      <c r="C20" s="38">
        <f t="shared" si="0"/>
        <v>1.9</v>
      </c>
      <c r="D20" s="38">
        <f t="shared" si="10"/>
        <v>0.95</v>
      </c>
      <c r="E20" s="38">
        <f t="shared" si="1"/>
        <v>0.10000000000000009</v>
      </c>
      <c r="F20" s="27"/>
      <c r="G20" s="38">
        <f t="shared" si="2"/>
        <v>0</v>
      </c>
      <c r="H20" s="25">
        <v>1</v>
      </c>
      <c r="I20" s="41">
        <f t="shared" si="3"/>
        <v>0.92</v>
      </c>
      <c r="J20" s="41">
        <f t="shared" si="11"/>
        <v>0.92</v>
      </c>
      <c r="K20" s="41">
        <f t="shared" si="4"/>
        <v>7.999999999999996E-2</v>
      </c>
      <c r="L20" s="27"/>
      <c r="M20" s="41">
        <f t="shared" si="5"/>
        <v>0</v>
      </c>
      <c r="N20" s="33"/>
      <c r="O20" s="43">
        <f t="shared" si="6"/>
        <v>0</v>
      </c>
      <c r="P20" s="43">
        <f t="shared" si="12"/>
        <v>0.95</v>
      </c>
      <c r="Q20" s="43">
        <f t="shared" si="7"/>
        <v>0</v>
      </c>
      <c r="R20" s="27"/>
      <c r="S20" s="43">
        <f t="shared" si="8"/>
        <v>0</v>
      </c>
      <c r="T20" s="3"/>
      <c r="X20" s="14"/>
      <c r="Y20" s="14"/>
      <c r="Z20" s="14"/>
      <c r="AA20" s="14"/>
    </row>
    <row r="21" spans="1:27">
      <c r="A21" s="15">
        <f t="shared" si="9"/>
        <v>40192</v>
      </c>
      <c r="B21" s="22">
        <v>1</v>
      </c>
      <c r="C21" s="38">
        <f t="shared" si="0"/>
        <v>0.95</v>
      </c>
      <c r="D21" s="38">
        <f t="shared" si="10"/>
        <v>0.95</v>
      </c>
      <c r="E21" s="38">
        <f t="shared" si="1"/>
        <v>5.0000000000000044E-2</v>
      </c>
      <c r="F21" s="27"/>
      <c r="G21" s="38">
        <f t="shared" si="2"/>
        <v>0</v>
      </c>
      <c r="H21" s="25">
        <v>2</v>
      </c>
      <c r="I21" s="41">
        <f t="shared" si="3"/>
        <v>1.84</v>
      </c>
      <c r="J21" s="41">
        <f t="shared" si="11"/>
        <v>0.92</v>
      </c>
      <c r="K21" s="41">
        <f t="shared" si="4"/>
        <v>0.15999999999999992</v>
      </c>
      <c r="L21" s="27"/>
      <c r="M21" s="41">
        <f t="shared" si="5"/>
        <v>0</v>
      </c>
      <c r="N21" s="33"/>
      <c r="O21" s="43">
        <f t="shared" si="6"/>
        <v>0</v>
      </c>
      <c r="P21" s="43">
        <f t="shared" si="12"/>
        <v>0.95</v>
      </c>
      <c r="Q21" s="43">
        <f t="shared" si="7"/>
        <v>0</v>
      </c>
      <c r="R21" s="27"/>
      <c r="S21" s="43">
        <f t="shared" si="8"/>
        <v>0</v>
      </c>
      <c r="T21" s="3"/>
      <c r="X21" s="14"/>
      <c r="Y21" s="14"/>
      <c r="Z21" s="14"/>
      <c r="AA21" s="14"/>
    </row>
    <row r="22" spans="1:27">
      <c r="A22" s="15">
        <f t="shared" si="9"/>
        <v>40193</v>
      </c>
      <c r="B22" s="22">
        <v>7</v>
      </c>
      <c r="C22" s="38">
        <f t="shared" si="0"/>
        <v>6.6499999999999995</v>
      </c>
      <c r="D22" s="38">
        <f t="shared" si="10"/>
        <v>0.95</v>
      </c>
      <c r="E22" s="38">
        <f t="shared" si="1"/>
        <v>0.35000000000000053</v>
      </c>
      <c r="F22" s="27">
        <v>50</v>
      </c>
      <c r="G22" s="38">
        <f t="shared" si="2"/>
        <v>47.5</v>
      </c>
      <c r="H22" s="25">
        <v>3</v>
      </c>
      <c r="I22" s="41">
        <f t="shared" si="3"/>
        <v>2.7600000000000002</v>
      </c>
      <c r="J22" s="41">
        <f t="shared" si="11"/>
        <v>0.92</v>
      </c>
      <c r="K22" s="41">
        <f t="shared" si="4"/>
        <v>0.23999999999999977</v>
      </c>
      <c r="L22" s="27">
        <v>50</v>
      </c>
      <c r="M22" s="41">
        <f t="shared" si="5"/>
        <v>46</v>
      </c>
      <c r="N22" s="33"/>
      <c r="O22" s="43">
        <f t="shared" si="6"/>
        <v>0</v>
      </c>
      <c r="P22" s="43">
        <f t="shared" si="12"/>
        <v>0.95</v>
      </c>
      <c r="Q22" s="43">
        <f t="shared" si="7"/>
        <v>0</v>
      </c>
      <c r="R22" s="27"/>
      <c r="S22" s="43">
        <f t="shared" si="8"/>
        <v>0</v>
      </c>
      <c r="T22" s="3"/>
      <c r="X22" s="14"/>
      <c r="Y22" s="14"/>
      <c r="Z22" s="14"/>
      <c r="AA22" s="14"/>
    </row>
    <row r="23" spans="1:27">
      <c r="A23" s="15">
        <f t="shared" si="9"/>
        <v>40194</v>
      </c>
      <c r="B23" s="22">
        <v>14</v>
      </c>
      <c r="C23" s="38">
        <f t="shared" si="0"/>
        <v>13.299999999999999</v>
      </c>
      <c r="D23" s="38">
        <f t="shared" si="10"/>
        <v>0.95</v>
      </c>
      <c r="E23" s="38">
        <f t="shared" si="1"/>
        <v>0.70000000000000107</v>
      </c>
      <c r="F23" s="27"/>
      <c r="G23" s="38">
        <f t="shared" si="2"/>
        <v>0</v>
      </c>
      <c r="H23" s="25">
        <v>2</v>
      </c>
      <c r="I23" s="41">
        <f t="shared" si="3"/>
        <v>1.84</v>
      </c>
      <c r="J23" s="41">
        <f t="shared" si="11"/>
        <v>0.92</v>
      </c>
      <c r="K23" s="41">
        <f t="shared" si="4"/>
        <v>0.15999999999999992</v>
      </c>
      <c r="L23" s="27"/>
      <c r="M23" s="41">
        <f t="shared" si="5"/>
        <v>0</v>
      </c>
      <c r="N23" s="33"/>
      <c r="O23" s="43">
        <f t="shared" si="6"/>
        <v>0</v>
      </c>
      <c r="P23" s="43">
        <f t="shared" si="12"/>
        <v>0.95</v>
      </c>
      <c r="Q23" s="43">
        <f t="shared" si="7"/>
        <v>0</v>
      </c>
      <c r="R23" s="27"/>
      <c r="S23" s="43">
        <f t="shared" si="8"/>
        <v>0</v>
      </c>
      <c r="T23" s="3"/>
      <c r="X23" s="14"/>
      <c r="Y23" s="14"/>
      <c r="Z23" s="14"/>
      <c r="AA23" s="14"/>
    </row>
    <row r="24" spans="1:27">
      <c r="A24" s="15">
        <f t="shared" si="9"/>
        <v>40195</v>
      </c>
      <c r="B24" s="22">
        <v>0</v>
      </c>
      <c r="C24" s="38">
        <f t="shared" si="0"/>
        <v>0</v>
      </c>
      <c r="D24" s="38">
        <f t="shared" si="10"/>
        <v>0.95</v>
      </c>
      <c r="E24" s="38">
        <f t="shared" si="1"/>
        <v>0</v>
      </c>
      <c r="F24" s="27"/>
      <c r="G24" s="38">
        <f t="shared" si="2"/>
        <v>0</v>
      </c>
      <c r="H24" s="25">
        <v>0</v>
      </c>
      <c r="I24" s="41">
        <f t="shared" si="3"/>
        <v>0</v>
      </c>
      <c r="J24" s="41">
        <f t="shared" si="11"/>
        <v>0.92</v>
      </c>
      <c r="K24" s="41">
        <f t="shared" si="4"/>
        <v>0</v>
      </c>
      <c r="L24" s="27"/>
      <c r="M24" s="41">
        <f t="shared" si="5"/>
        <v>0</v>
      </c>
      <c r="N24" s="33"/>
      <c r="O24" s="43">
        <f t="shared" si="6"/>
        <v>0</v>
      </c>
      <c r="P24" s="43">
        <f t="shared" si="12"/>
        <v>0.95</v>
      </c>
      <c r="Q24" s="43">
        <f t="shared" si="7"/>
        <v>0</v>
      </c>
      <c r="R24" s="27"/>
      <c r="S24" s="43">
        <f t="shared" si="8"/>
        <v>0</v>
      </c>
      <c r="T24" s="3"/>
      <c r="Y24" s="14"/>
      <c r="Z24" s="14"/>
      <c r="AA24" s="14"/>
    </row>
    <row r="25" spans="1:27">
      <c r="A25" s="15">
        <f t="shared" si="9"/>
        <v>40196</v>
      </c>
      <c r="B25" s="22">
        <v>3</v>
      </c>
      <c r="C25" s="38">
        <f t="shared" si="0"/>
        <v>2.8499999999999996</v>
      </c>
      <c r="D25" s="38">
        <f t="shared" si="10"/>
        <v>0.95</v>
      </c>
      <c r="E25" s="38">
        <f t="shared" si="1"/>
        <v>0.15000000000000036</v>
      </c>
      <c r="F25" s="27"/>
      <c r="G25" s="38">
        <f t="shared" si="2"/>
        <v>0</v>
      </c>
      <c r="H25" s="25">
        <v>6</v>
      </c>
      <c r="I25" s="41">
        <f t="shared" si="3"/>
        <v>5.5200000000000005</v>
      </c>
      <c r="J25" s="41">
        <f t="shared" si="11"/>
        <v>0.92</v>
      </c>
      <c r="K25" s="41">
        <f t="shared" si="4"/>
        <v>0.47999999999999954</v>
      </c>
      <c r="L25" s="27"/>
      <c r="M25" s="41">
        <f t="shared" si="5"/>
        <v>0</v>
      </c>
      <c r="N25" s="33"/>
      <c r="O25" s="43">
        <f t="shared" si="6"/>
        <v>0</v>
      </c>
      <c r="P25" s="43">
        <f t="shared" si="12"/>
        <v>0.95</v>
      </c>
      <c r="Q25" s="43">
        <f t="shared" si="7"/>
        <v>0</v>
      </c>
      <c r="R25" s="27"/>
      <c r="S25" s="43">
        <f t="shared" si="8"/>
        <v>0</v>
      </c>
      <c r="T25" s="3"/>
      <c r="Y25" s="14"/>
      <c r="Z25" s="14"/>
      <c r="AA25" s="14"/>
    </row>
    <row r="26" spans="1:27">
      <c r="A26" s="15">
        <f t="shared" si="9"/>
        <v>40197</v>
      </c>
      <c r="B26" s="22">
        <v>4</v>
      </c>
      <c r="C26" s="38">
        <f t="shared" si="0"/>
        <v>3.8</v>
      </c>
      <c r="D26" s="38">
        <f t="shared" si="10"/>
        <v>0.95</v>
      </c>
      <c r="E26" s="38">
        <f t="shared" si="1"/>
        <v>0.20000000000000018</v>
      </c>
      <c r="F26" s="27"/>
      <c r="G26" s="38">
        <f t="shared" si="2"/>
        <v>0</v>
      </c>
      <c r="H26" s="25">
        <v>8</v>
      </c>
      <c r="I26" s="41">
        <f t="shared" si="3"/>
        <v>7.36</v>
      </c>
      <c r="J26" s="41">
        <f t="shared" si="11"/>
        <v>0.92</v>
      </c>
      <c r="K26" s="41">
        <f t="shared" si="4"/>
        <v>0.63999999999999968</v>
      </c>
      <c r="L26" s="27"/>
      <c r="M26" s="41">
        <f t="shared" si="5"/>
        <v>0</v>
      </c>
      <c r="N26" s="33"/>
      <c r="O26" s="43">
        <f t="shared" si="6"/>
        <v>0</v>
      </c>
      <c r="P26" s="43">
        <f t="shared" si="12"/>
        <v>0.95</v>
      </c>
      <c r="Q26" s="43">
        <f t="shared" si="7"/>
        <v>0</v>
      </c>
      <c r="R26" s="27"/>
      <c r="S26" s="43">
        <f t="shared" si="8"/>
        <v>0</v>
      </c>
      <c r="T26" s="3"/>
    </row>
    <row r="27" spans="1:27">
      <c r="A27" s="15">
        <f t="shared" si="9"/>
        <v>40198</v>
      </c>
      <c r="B27" s="22">
        <v>4</v>
      </c>
      <c r="C27" s="38">
        <f t="shared" si="0"/>
        <v>3.8</v>
      </c>
      <c r="D27" s="38">
        <f t="shared" si="10"/>
        <v>0.95</v>
      </c>
      <c r="E27" s="38">
        <f t="shared" si="1"/>
        <v>0.20000000000000018</v>
      </c>
      <c r="F27" s="27"/>
      <c r="G27" s="38">
        <f t="shared" si="2"/>
        <v>0</v>
      </c>
      <c r="H27" s="25">
        <v>0</v>
      </c>
      <c r="I27" s="41">
        <f t="shared" si="3"/>
        <v>0</v>
      </c>
      <c r="J27" s="41">
        <f t="shared" si="11"/>
        <v>0.92</v>
      </c>
      <c r="K27" s="41">
        <f t="shared" si="4"/>
        <v>0</v>
      </c>
      <c r="L27" s="27"/>
      <c r="M27" s="41">
        <f t="shared" si="5"/>
        <v>0</v>
      </c>
      <c r="N27" s="33"/>
      <c r="O27" s="43">
        <f t="shared" si="6"/>
        <v>0</v>
      </c>
      <c r="P27" s="43">
        <f t="shared" si="12"/>
        <v>0.95</v>
      </c>
      <c r="Q27" s="43">
        <f t="shared" si="7"/>
        <v>0</v>
      </c>
      <c r="R27" s="27"/>
      <c r="S27" s="43">
        <f t="shared" si="8"/>
        <v>0</v>
      </c>
      <c r="T27" s="3"/>
    </row>
    <row r="28" spans="1:27">
      <c r="A28" s="15">
        <f t="shared" si="9"/>
        <v>40199</v>
      </c>
      <c r="B28" s="22">
        <v>2</v>
      </c>
      <c r="C28" s="38">
        <f t="shared" si="0"/>
        <v>1.9</v>
      </c>
      <c r="D28" s="38">
        <f t="shared" si="10"/>
        <v>0.95</v>
      </c>
      <c r="E28" s="38">
        <f t="shared" si="1"/>
        <v>0.10000000000000009</v>
      </c>
      <c r="F28" s="27"/>
      <c r="G28" s="38">
        <f t="shared" si="2"/>
        <v>0</v>
      </c>
      <c r="H28" s="25">
        <v>1</v>
      </c>
      <c r="I28" s="41">
        <f t="shared" si="3"/>
        <v>0.92</v>
      </c>
      <c r="J28" s="41">
        <f t="shared" si="11"/>
        <v>0.92</v>
      </c>
      <c r="K28" s="41">
        <f t="shared" si="4"/>
        <v>7.999999999999996E-2</v>
      </c>
      <c r="L28" s="27"/>
      <c r="M28" s="41">
        <f t="shared" si="5"/>
        <v>0</v>
      </c>
      <c r="N28" s="33"/>
      <c r="O28" s="43">
        <f t="shared" si="6"/>
        <v>0</v>
      </c>
      <c r="P28" s="43">
        <f t="shared" si="12"/>
        <v>0.95</v>
      </c>
      <c r="Q28" s="43">
        <f t="shared" si="7"/>
        <v>0</v>
      </c>
      <c r="R28" s="27"/>
      <c r="S28" s="43">
        <f t="shared" si="8"/>
        <v>0</v>
      </c>
      <c r="T28" s="3"/>
    </row>
    <row r="29" spans="1:27">
      <c r="A29" s="15">
        <f t="shared" si="9"/>
        <v>40200</v>
      </c>
      <c r="B29" s="22">
        <v>0</v>
      </c>
      <c r="C29" s="38">
        <f t="shared" si="0"/>
        <v>0</v>
      </c>
      <c r="D29" s="38">
        <f t="shared" si="10"/>
        <v>0.95</v>
      </c>
      <c r="E29" s="38">
        <f t="shared" si="1"/>
        <v>0</v>
      </c>
      <c r="F29" s="27"/>
      <c r="G29" s="38">
        <f t="shared" si="2"/>
        <v>0</v>
      </c>
      <c r="H29" s="25">
        <v>0</v>
      </c>
      <c r="I29" s="41">
        <f t="shared" si="3"/>
        <v>0</v>
      </c>
      <c r="J29" s="41">
        <f t="shared" si="11"/>
        <v>0.92</v>
      </c>
      <c r="K29" s="41">
        <f t="shared" si="4"/>
        <v>0</v>
      </c>
      <c r="L29" s="27"/>
      <c r="M29" s="41">
        <f t="shared" si="5"/>
        <v>0</v>
      </c>
      <c r="N29" s="33"/>
      <c r="O29" s="43">
        <f t="shared" si="6"/>
        <v>0</v>
      </c>
      <c r="P29" s="43">
        <f t="shared" si="12"/>
        <v>0.95</v>
      </c>
      <c r="Q29" s="43">
        <f t="shared" si="7"/>
        <v>0</v>
      </c>
      <c r="R29" s="27"/>
      <c r="S29" s="43">
        <f t="shared" si="8"/>
        <v>0</v>
      </c>
      <c r="T29" s="3"/>
    </row>
    <row r="30" spans="1:27">
      <c r="A30" s="15">
        <f t="shared" si="9"/>
        <v>40201</v>
      </c>
      <c r="B30" s="22">
        <v>0</v>
      </c>
      <c r="C30" s="38">
        <f t="shared" si="0"/>
        <v>0</v>
      </c>
      <c r="D30" s="38">
        <f t="shared" si="10"/>
        <v>0.95</v>
      </c>
      <c r="E30" s="38">
        <f t="shared" si="1"/>
        <v>0</v>
      </c>
      <c r="F30" s="27"/>
      <c r="G30" s="38">
        <f t="shared" si="2"/>
        <v>0</v>
      </c>
      <c r="H30" s="25">
        <v>0</v>
      </c>
      <c r="I30" s="41">
        <f t="shared" si="3"/>
        <v>0</v>
      </c>
      <c r="J30" s="41">
        <f t="shared" si="11"/>
        <v>0.92</v>
      </c>
      <c r="K30" s="41">
        <f t="shared" si="4"/>
        <v>0</v>
      </c>
      <c r="L30" s="27"/>
      <c r="M30" s="41">
        <f t="shared" si="5"/>
        <v>0</v>
      </c>
      <c r="N30" s="33"/>
      <c r="O30" s="43">
        <f t="shared" si="6"/>
        <v>0</v>
      </c>
      <c r="P30" s="43">
        <f t="shared" si="12"/>
        <v>0.95</v>
      </c>
      <c r="Q30" s="43">
        <f t="shared" si="7"/>
        <v>0</v>
      </c>
      <c r="R30" s="27"/>
      <c r="S30" s="43">
        <f t="shared" si="8"/>
        <v>0</v>
      </c>
      <c r="T30" s="3"/>
    </row>
    <row r="31" spans="1:27">
      <c r="A31" s="15">
        <f t="shared" si="9"/>
        <v>40202</v>
      </c>
      <c r="B31" s="22">
        <v>0</v>
      </c>
      <c r="C31" s="38">
        <f t="shared" si="0"/>
        <v>0</v>
      </c>
      <c r="D31" s="38">
        <f t="shared" si="10"/>
        <v>0.95</v>
      </c>
      <c r="E31" s="38">
        <f t="shared" si="1"/>
        <v>0</v>
      </c>
      <c r="F31" s="27"/>
      <c r="G31" s="38">
        <f t="shared" si="2"/>
        <v>0</v>
      </c>
      <c r="H31" s="25">
        <v>0</v>
      </c>
      <c r="I31" s="41">
        <f t="shared" si="3"/>
        <v>0</v>
      </c>
      <c r="J31" s="41">
        <f t="shared" si="11"/>
        <v>0.92</v>
      </c>
      <c r="K31" s="41">
        <f t="shared" si="4"/>
        <v>0</v>
      </c>
      <c r="L31" s="27"/>
      <c r="M31" s="41">
        <f t="shared" si="5"/>
        <v>0</v>
      </c>
      <c r="N31" s="33"/>
      <c r="O31" s="43">
        <f t="shared" si="6"/>
        <v>0</v>
      </c>
      <c r="P31" s="43">
        <f t="shared" si="12"/>
        <v>0.95</v>
      </c>
      <c r="Q31" s="43">
        <f t="shared" si="7"/>
        <v>0</v>
      </c>
      <c r="R31" s="27"/>
      <c r="S31" s="43">
        <f t="shared" si="8"/>
        <v>0</v>
      </c>
      <c r="T31" s="3"/>
    </row>
    <row r="32" spans="1:27">
      <c r="A32" s="15">
        <f t="shared" si="9"/>
        <v>40203</v>
      </c>
      <c r="B32" s="22">
        <v>12</v>
      </c>
      <c r="C32" s="38">
        <f t="shared" si="0"/>
        <v>11.399999999999999</v>
      </c>
      <c r="D32" s="38">
        <f t="shared" si="10"/>
        <v>0.95</v>
      </c>
      <c r="E32" s="38">
        <f t="shared" si="1"/>
        <v>0.60000000000000142</v>
      </c>
      <c r="F32" s="27"/>
      <c r="G32" s="38">
        <f t="shared" si="2"/>
        <v>0</v>
      </c>
      <c r="H32" s="25">
        <v>6</v>
      </c>
      <c r="I32" s="41">
        <f t="shared" si="3"/>
        <v>5.5200000000000005</v>
      </c>
      <c r="J32" s="41">
        <f t="shared" si="11"/>
        <v>0.92</v>
      </c>
      <c r="K32" s="41">
        <f t="shared" si="4"/>
        <v>0.47999999999999954</v>
      </c>
      <c r="L32" s="27"/>
      <c r="M32" s="41">
        <f t="shared" si="5"/>
        <v>0</v>
      </c>
      <c r="N32" s="33"/>
      <c r="O32" s="43">
        <f t="shared" si="6"/>
        <v>0</v>
      </c>
      <c r="P32" s="43">
        <f t="shared" si="12"/>
        <v>0.95</v>
      </c>
      <c r="Q32" s="43">
        <f t="shared" si="7"/>
        <v>0</v>
      </c>
      <c r="R32" s="27"/>
      <c r="S32" s="43">
        <f t="shared" si="8"/>
        <v>0</v>
      </c>
      <c r="T32" s="3"/>
    </row>
    <row r="33" spans="1:20">
      <c r="A33" s="15">
        <f t="shared" si="9"/>
        <v>40204</v>
      </c>
      <c r="B33" s="22">
        <v>3</v>
      </c>
      <c r="C33" s="38">
        <f t="shared" si="0"/>
        <v>2.8499999999999996</v>
      </c>
      <c r="D33" s="38">
        <f t="shared" si="10"/>
        <v>0.95</v>
      </c>
      <c r="E33" s="38">
        <f t="shared" si="1"/>
        <v>0.15000000000000036</v>
      </c>
      <c r="F33" s="27"/>
      <c r="G33" s="38">
        <f t="shared" si="2"/>
        <v>0</v>
      </c>
      <c r="H33" s="25">
        <v>3</v>
      </c>
      <c r="I33" s="41">
        <f t="shared" si="3"/>
        <v>2.7600000000000002</v>
      </c>
      <c r="J33" s="41">
        <f t="shared" si="11"/>
        <v>0.92</v>
      </c>
      <c r="K33" s="41">
        <f t="shared" si="4"/>
        <v>0.23999999999999977</v>
      </c>
      <c r="L33" s="27"/>
      <c r="M33" s="41">
        <f t="shared" si="5"/>
        <v>0</v>
      </c>
      <c r="N33" s="33"/>
      <c r="O33" s="43">
        <f t="shared" si="6"/>
        <v>0</v>
      </c>
      <c r="P33" s="43">
        <f t="shared" si="12"/>
        <v>0.95</v>
      </c>
      <c r="Q33" s="43">
        <f t="shared" si="7"/>
        <v>0</v>
      </c>
      <c r="R33" s="27"/>
      <c r="S33" s="43">
        <f t="shared" si="8"/>
        <v>0</v>
      </c>
      <c r="T33" s="3"/>
    </row>
    <row r="34" spans="1:20">
      <c r="A34" s="15">
        <f t="shared" si="9"/>
        <v>40205</v>
      </c>
      <c r="B34" s="22">
        <v>9</v>
      </c>
      <c r="C34" s="38">
        <f t="shared" si="0"/>
        <v>8.5499999999999989</v>
      </c>
      <c r="D34" s="38">
        <f t="shared" si="10"/>
        <v>0.95</v>
      </c>
      <c r="E34" s="38">
        <f t="shared" si="1"/>
        <v>0.45000000000000107</v>
      </c>
      <c r="F34" s="27"/>
      <c r="G34" s="38">
        <f t="shared" si="2"/>
        <v>0</v>
      </c>
      <c r="H34" s="25">
        <v>3</v>
      </c>
      <c r="I34" s="41">
        <f t="shared" si="3"/>
        <v>2.7600000000000002</v>
      </c>
      <c r="J34" s="41">
        <f t="shared" si="11"/>
        <v>0.92</v>
      </c>
      <c r="K34" s="41">
        <f t="shared" si="4"/>
        <v>0.23999999999999977</v>
      </c>
      <c r="L34" s="27"/>
      <c r="M34" s="41">
        <f t="shared" si="5"/>
        <v>0</v>
      </c>
      <c r="N34" s="33"/>
      <c r="O34" s="43">
        <f t="shared" si="6"/>
        <v>0</v>
      </c>
      <c r="P34" s="43">
        <f t="shared" si="12"/>
        <v>0.95</v>
      </c>
      <c r="Q34" s="43">
        <f t="shared" si="7"/>
        <v>0</v>
      </c>
      <c r="R34" s="27"/>
      <c r="S34" s="43">
        <f t="shared" si="8"/>
        <v>0</v>
      </c>
      <c r="T34" s="3"/>
    </row>
    <row r="35" spans="1:20">
      <c r="A35" s="15">
        <f t="shared" si="9"/>
        <v>40206</v>
      </c>
      <c r="B35" s="22">
        <v>8</v>
      </c>
      <c r="C35" s="38">
        <f t="shared" si="0"/>
        <v>7.6</v>
      </c>
      <c r="D35" s="38">
        <f t="shared" si="10"/>
        <v>0.95</v>
      </c>
      <c r="E35" s="38">
        <f t="shared" si="1"/>
        <v>0.40000000000000036</v>
      </c>
      <c r="F35" s="27">
        <v>50</v>
      </c>
      <c r="G35" s="38">
        <f t="shared" si="2"/>
        <v>47.5</v>
      </c>
      <c r="H35" s="25">
        <v>2</v>
      </c>
      <c r="I35" s="41">
        <f t="shared" si="3"/>
        <v>1.84</v>
      </c>
      <c r="J35" s="41">
        <f t="shared" si="11"/>
        <v>0.92</v>
      </c>
      <c r="K35" s="41">
        <f t="shared" si="4"/>
        <v>0.15999999999999992</v>
      </c>
      <c r="L35" s="27"/>
      <c r="M35" s="41">
        <f t="shared" si="5"/>
        <v>0</v>
      </c>
      <c r="N35" s="33"/>
      <c r="O35" s="43">
        <f t="shared" si="6"/>
        <v>0</v>
      </c>
      <c r="P35" s="43">
        <f t="shared" si="12"/>
        <v>0.95</v>
      </c>
      <c r="Q35" s="43">
        <f t="shared" si="7"/>
        <v>0</v>
      </c>
      <c r="R35" s="27"/>
      <c r="S35" s="43">
        <f t="shared" si="8"/>
        <v>0</v>
      </c>
      <c r="T35" s="3"/>
    </row>
    <row r="36" spans="1:20">
      <c r="A36" s="15">
        <f t="shared" si="9"/>
        <v>40207</v>
      </c>
      <c r="B36" s="22">
        <v>10</v>
      </c>
      <c r="C36" s="38">
        <f t="shared" si="0"/>
        <v>9.5</v>
      </c>
      <c r="D36" s="38">
        <f t="shared" si="10"/>
        <v>0.95</v>
      </c>
      <c r="E36" s="38">
        <f t="shared" si="1"/>
        <v>0.5</v>
      </c>
      <c r="F36" s="27"/>
      <c r="G36" s="38">
        <f t="shared" si="2"/>
        <v>0</v>
      </c>
      <c r="H36" s="25">
        <v>2</v>
      </c>
      <c r="I36" s="41">
        <f t="shared" si="3"/>
        <v>1.84</v>
      </c>
      <c r="J36" s="41">
        <f t="shared" si="11"/>
        <v>0.92</v>
      </c>
      <c r="K36" s="41">
        <f t="shared" si="4"/>
        <v>0.15999999999999992</v>
      </c>
      <c r="L36" s="27"/>
      <c r="M36" s="41">
        <f t="shared" si="5"/>
        <v>0</v>
      </c>
      <c r="N36" s="33"/>
      <c r="O36" s="43">
        <f t="shared" si="6"/>
        <v>0</v>
      </c>
      <c r="P36" s="43">
        <f t="shared" si="12"/>
        <v>0.95</v>
      </c>
      <c r="Q36" s="43">
        <f t="shared" si="7"/>
        <v>0</v>
      </c>
      <c r="R36" s="27"/>
      <c r="S36" s="43">
        <f t="shared" si="8"/>
        <v>0</v>
      </c>
      <c r="T36" s="3"/>
    </row>
    <row r="37" spans="1:20">
      <c r="A37" s="15">
        <f t="shared" si="9"/>
        <v>40208</v>
      </c>
      <c r="B37" s="22">
        <v>2</v>
      </c>
      <c r="C37" s="38">
        <f t="shared" si="0"/>
        <v>1.9</v>
      </c>
      <c r="D37" s="38">
        <f t="shared" si="10"/>
        <v>0.95</v>
      </c>
      <c r="E37" s="38">
        <f t="shared" si="1"/>
        <v>0.10000000000000009</v>
      </c>
      <c r="F37" s="27"/>
      <c r="G37" s="38">
        <f t="shared" si="2"/>
        <v>0</v>
      </c>
      <c r="H37" s="25">
        <v>4</v>
      </c>
      <c r="I37" s="41">
        <f t="shared" si="3"/>
        <v>3.68</v>
      </c>
      <c r="J37" s="41">
        <f t="shared" si="11"/>
        <v>0.92</v>
      </c>
      <c r="K37" s="41">
        <f t="shared" si="4"/>
        <v>0.31999999999999984</v>
      </c>
      <c r="L37" s="27"/>
      <c r="M37" s="41">
        <f t="shared" si="5"/>
        <v>0</v>
      </c>
      <c r="N37" s="33"/>
      <c r="O37" s="43">
        <f t="shared" si="6"/>
        <v>0</v>
      </c>
      <c r="P37" s="43">
        <f t="shared" si="12"/>
        <v>0.95</v>
      </c>
      <c r="Q37" s="43">
        <f t="shared" si="7"/>
        <v>0</v>
      </c>
      <c r="R37" s="27"/>
      <c r="S37" s="43">
        <f t="shared" si="8"/>
        <v>0</v>
      </c>
      <c r="T37" s="3"/>
    </row>
    <row r="38" spans="1:20">
      <c r="A38" s="15">
        <f t="shared" si="9"/>
        <v>40209</v>
      </c>
      <c r="B38" s="22"/>
      <c r="C38" s="38">
        <f t="shared" si="0"/>
        <v>0</v>
      </c>
      <c r="D38" s="38">
        <f t="shared" si="10"/>
        <v>0.95</v>
      </c>
      <c r="E38" s="38">
        <f t="shared" si="1"/>
        <v>0</v>
      </c>
      <c r="F38" s="27"/>
      <c r="G38" s="38">
        <f t="shared" si="2"/>
        <v>0</v>
      </c>
      <c r="H38" s="25"/>
      <c r="I38" s="41">
        <f t="shared" si="3"/>
        <v>0</v>
      </c>
      <c r="J38" s="41">
        <f t="shared" si="11"/>
        <v>0.92</v>
      </c>
      <c r="K38" s="41">
        <f t="shared" si="4"/>
        <v>0</v>
      </c>
      <c r="L38" s="27"/>
      <c r="M38" s="41">
        <f t="shared" si="5"/>
        <v>0</v>
      </c>
      <c r="N38" s="33"/>
      <c r="O38" s="43">
        <f t="shared" si="6"/>
        <v>0</v>
      </c>
      <c r="P38" s="43">
        <f t="shared" si="12"/>
        <v>0.95</v>
      </c>
      <c r="Q38" s="43">
        <f t="shared" si="7"/>
        <v>0</v>
      </c>
      <c r="R38" s="27"/>
      <c r="S38" s="43">
        <f t="shared" si="8"/>
        <v>0</v>
      </c>
      <c r="T38" s="3"/>
    </row>
    <row r="39" spans="1:20" ht="15.75">
      <c r="A39" s="17" t="s">
        <v>3</v>
      </c>
      <c r="B39" s="21">
        <f>SUM(B8:B38)</f>
        <v>131</v>
      </c>
      <c r="C39" s="21">
        <f>SUM(C8:C38)</f>
        <v>124.44999999999997</v>
      </c>
      <c r="D39" s="39"/>
      <c r="E39" s="21">
        <f>SUM(E8:E38)</f>
        <v>6.5500000000000078</v>
      </c>
      <c r="F39" s="28">
        <f>SUM(F8:F38)</f>
        <v>150</v>
      </c>
      <c r="G39" s="21">
        <f>SUM(G8:G38)</f>
        <v>142.5</v>
      </c>
      <c r="H39" s="24">
        <f>SUM(H8:H38)</f>
        <v>87</v>
      </c>
      <c r="I39" s="24">
        <f>SUM(I8:I38)</f>
        <v>80.130000000000038</v>
      </c>
      <c r="J39" s="42"/>
      <c r="K39" s="24">
        <f>SUM(K8:K38)</f>
        <v>6.8699999999999974</v>
      </c>
      <c r="L39" s="28">
        <f>SUM(L8:L38)</f>
        <v>100</v>
      </c>
      <c r="M39" s="24">
        <f>SUM(M8:M38)</f>
        <v>92</v>
      </c>
      <c r="N39" s="32">
        <f>SUM(N8:N38)</f>
        <v>0</v>
      </c>
      <c r="O39" s="32">
        <f>SUM(O8:O38)</f>
        <v>0</v>
      </c>
      <c r="P39" s="42"/>
      <c r="Q39" s="32">
        <f>SUM(Q8:Q38)</f>
        <v>0</v>
      </c>
      <c r="R39" s="28">
        <f>SUM(R8:R38)</f>
        <v>0</v>
      </c>
      <c r="S39" s="32">
        <f>SUM(S8:S38)</f>
        <v>0</v>
      </c>
      <c r="T39" s="1">
        <f>SUM(T8:T38)</f>
        <v>0</v>
      </c>
    </row>
    <row r="42" spans="1:20" ht="18">
      <c r="A42" s="76" t="s">
        <v>31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</row>
    <row r="43" spans="1:20">
      <c r="A43" s="71" t="s">
        <v>1</v>
      </c>
      <c r="B43" s="73" t="s">
        <v>0</v>
      </c>
      <c r="C43" s="73"/>
      <c r="D43" s="73"/>
      <c r="E43" s="73"/>
      <c r="F43" s="73"/>
      <c r="G43" s="73"/>
      <c r="H43" s="74" t="s">
        <v>16</v>
      </c>
      <c r="I43" s="74"/>
      <c r="J43" s="74"/>
      <c r="K43" s="74"/>
      <c r="L43" s="74"/>
      <c r="M43" s="74"/>
      <c r="N43" s="75" t="s">
        <v>60</v>
      </c>
      <c r="O43" s="75"/>
      <c r="P43" s="75"/>
      <c r="Q43" s="75"/>
      <c r="R43" s="75"/>
      <c r="S43" s="75"/>
      <c r="T43" s="77" t="s">
        <v>21</v>
      </c>
    </row>
    <row r="44" spans="1:20">
      <c r="A44" s="72"/>
      <c r="B44" s="21" t="s">
        <v>20</v>
      </c>
      <c r="C44" s="21" t="s">
        <v>61</v>
      </c>
      <c r="D44" s="21" t="s">
        <v>62</v>
      </c>
      <c r="E44" s="21" t="s">
        <v>21</v>
      </c>
      <c r="F44" s="21" t="s">
        <v>14</v>
      </c>
      <c r="G44" s="21" t="s">
        <v>63</v>
      </c>
      <c r="H44" s="24" t="s">
        <v>20</v>
      </c>
      <c r="I44" s="24" t="s">
        <v>61</v>
      </c>
      <c r="J44" s="24" t="s">
        <v>62</v>
      </c>
      <c r="K44" s="24" t="s">
        <v>21</v>
      </c>
      <c r="L44" s="30" t="s">
        <v>14</v>
      </c>
      <c r="M44" s="24" t="s">
        <v>63</v>
      </c>
      <c r="N44" s="32" t="s">
        <v>20</v>
      </c>
      <c r="O44" s="32" t="s">
        <v>61</v>
      </c>
      <c r="P44" s="32" t="s">
        <v>62</v>
      </c>
      <c r="Q44" s="32" t="s">
        <v>21</v>
      </c>
      <c r="R44" s="35" t="s">
        <v>14</v>
      </c>
      <c r="S44" s="32" t="s">
        <v>63</v>
      </c>
      <c r="T44" s="77"/>
    </row>
    <row r="45" spans="1:20">
      <c r="A45" s="15">
        <f>A38+1</f>
        <v>40210</v>
      </c>
      <c r="B45" s="22">
        <v>2</v>
      </c>
      <c r="C45" s="38">
        <f>B45*D45</f>
        <v>1.9</v>
      </c>
      <c r="D45" s="38">
        <f>47500/50000</f>
        <v>0.95</v>
      </c>
      <c r="E45" s="38">
        <f>B45-C45</f>
        <v>0.10000000000000009</v>
      </c>
      <c r="F45" s="27"/>
      <c r="G45" s="38">
        <f>F45*D45</f>
        <v>0</v>
      </c>
      <c r="H45" s="25">
        <v>18</v>
      </c>
      <c r="I45" s="41">
        <f>H45*J45</f>
        <v>16.560000000000002</v>
      </c>
      <c r="J45" s="41">
        <f>92/100</f>
        <v>0.92</v>
      </c>
      <c r="K45" s="41">
        <f>H45-I45</f>
        <v>1.4399999999999977</v>
      </c>
      <c r="L45" s="27"/>
      <c r="M45" s="41">
        <f>L45*J45</f>
        <v>0</v>
      </c>
      <c r="N45" s="33"/>
      <c r="O45" s="43">
        <f>N45*P45</f>
        <v>0</v>
      </c>
      <c r="P45" s="43">
        <f>47500/50000</f>
        <v>0.95</v>
      </c>
      <c r="Q45" s="43">
        <f>N45-O45</f>
        <v>0</v>
      </c>
      <c r="R45" s="27"/>
      <c r="S45" s="43">
        <f>R45*P45</f>
        <v>0</v>
      </c>
      <c r="T45" s="45"/>
    </row>
    <row r="46" spans="1:20">
      <c r="A46" s="15">
        <f>A45+1</f>
        <v>40211</v>
      </c>
      <c r="B46" s="22">
        <v>5</v>
      </c>
      <c r="C46" s="38">
        <f t="shared" ref="C46:C73" si="13">B46*D46</f>
        <v>4.75</v>
      </c>
      <c r="D46" s="38">
        <f>D45</f>
        <v>0.95</v>
      </c>
      <c r="E46" s="38">
        <f t="shared" ref="E46:E73" si="14">B46-C46</f>
        <v>0.25</v>
      </c>
      <c r="F46" s="27"/>
      <c r="G46" s="38">
        <f t="shared" ref="G46:G73" si="15">F46*D46</f>
        <v>0</v>
      </c>
      <c r="H46" s="25">
        <v>0</v>
      </c>
      <c r="I46" s="41">
        <f t="shared" ref="I46:I73" si="16">H46*J46</f>
        <v>0</v>
      </c>
      <c r="J46" s="41">
        <f>J45</f>
        <v>0.92</v>
      </c>
      <c r="K46" s="41">
        <f t="shared" ref="K46:K73" si="17">H46-I46</f>
        <v>0</v>
      </c>
      <c r="L46" s="27"/>
      <c r="M46" s="41">
        <f t="shared" ref="M46:M73" si="18">L46*J46</f>
        <v>0</v>
      </c>
      <c r="N46" s="33"/>
      <c r="O46" s="43">
        <f t="shared" ref="O46:O73" si="19">N46*P46</f>
        <v>0</v>
      </c>
      <c r="P46" s="43">
        <f>P45</f>
        <v>0.95</v>
      </c>
      <c r="Q46" s="43">
        <f t="shared" ref="Q46:Q73" si="20">N46-O46</f>
        <v>0</v>
      </c>
      <c r="R46" s="27"/>
      <c r="S46" s="43">
        <f t="shared" ref="S46:S73" si="21">R46*P46</f>
        <v>0</v>
      </c>
      <c r="T46" s="3"/>
    </row>
    <row r="47" spans="1:20">
      <c r="A47" s="15">
        <f t="shared" ref="A47:A72" si="22">A46+1</f>
        <v>40212</v>
      </c>
      <c r="B47" s="22">
        <v>13</v>
      </c>
      <c r="C47" s="38">
        <f t="shared" si="13"/>
        <v>12.35</v>
      </c>
      <c r="D47" s="38">
        <f t="shared" ref="D47:D73" si="23">D46</f>
        <v>0.95</v>
      </c>
      <c r="E47" s="38">
        <f t="shared" si="14"/>
        <v>0.65000000000000036</v>
      </c>
      <c r="F47" s="27"/>
      <c r="G47" s="38">
        <f t="shared" si="15"/>
        <v>0</v>
      </c>
      <c r="H47" s="25">
        <v>2</v>
      </c>
      <c r="I47" s="41">
        <f t="shared" si="16"/>
        <v>1.84</v>
      </c>
      <c r="J47" s="41">
        <f t="shared" ref="J47:J73" si="24">J46</f>
        <v>0.92</v>
      </c>
      <c r="K47" s="41">
        <f t="shared" si="17"/>
        <v>0.15999999999999992</v>
      </c>
      <c r="L47" s="27"/>
      <c r="M47" s="41">
        <f t="shared" si="18"/>
        <v>0</v>
      </c>
      <c r="N47" s="33"/>
      <c r="O47" s="43">
        <f t="shared" si="19"/>
        <v>0</v>
      </c>
      <c r="P47" s="43">
        <f t="shared" ref="P47:P73" si="25">P46</f>
        <v>0.95</v>
      </c>
      <c r="Q47" s="43">
        <f t="shared" si="20"/>
        <v>0</v>
      </c>
      <c r="R47" s="27"/>
      <c r="S47" s="43">
        <f t="shared" si="21"/>
        <v>0</v>
      </c>
      <c r="T47" s="3"/>
    </row>
    <row r="48" spans="1:20">
      <c r="A48" s="15">
        <f t="shared" si="22"/>
        <v>40213</v>
      </c>
      <c r="B48" s="22">
        <v>0</v>
      </c>
      <c r="C48" s="38">
        <f t="shared" si="13"/>
        <v>0</v>
      </c>
      <c r="D48" s="38">
        <f t="shared" si="23"/>
        <v>0.95</v>
      </c>
      <c r="E48" s="38">
        <f t="shared" si="14"/>
        <v>0</v>
      </c>
      <c r="F48" s="27">
        <v>50</v>
      </c>
      <c r="G48" s="38">
        <f t="shared" si="15"/>
        <v>47.5</v>
      </c>
      <c r="H48" s="25">
        <v>0</v>
      </c>
      <c r="I48" s="41">
        <f t="shared" si="16"/>
        <v>0</v>
      </c>
      <c r="J48" s="41">
        <f t="shared" si="24"/>
        <v>0.92</v>
      </c>
      <c r="K48" s="41">
        <f t="shared" si="17"/>
        <v>0</v>
      </c>
      <c r="L48" s="27">
        <v>50</v>
      </c>
      <c r="M48" s="41">
        <f t="shared" si="18"/>
        <v>46</v>
      </c>
      <c r="N48" s="33"/>
      <c r="O48" s="43">
        <f t="shared" si="19"/>
        <v>0</v>
      </c>
      <c r="P48" s="43">
        <f t="shared" si="25"/>
        <v>0.95</v>
      </c>
      <c r="Q48" s="43">
        <f t="shared" si="20"/>
        <v>0</v>
      </c>
      <c r="R48" s="27"/>
      <c r="S48" s="43">
        <f t="shared" si="21"/>
        <v>0</v>
      </c>
      <c r="T48" s="3"/>
    </row>
    <row r="49" spans="1:20">
      <c r="A49" s="15">
        <f t="shared" si="22"/>
        <v>40214</v>
      </c>
      <c r="B49" s="22">
        <v>1</v>
      </c>
      <c r="C49" s="38">
        <f t="shared" si="13"/>
        <v>0.95</v>
      </c>
      <c r="D49" s="38">
        <f t="shared" si="23"/>
        <v>0.95</v>
      </c>
      <c r="E49" s="38">
        <f t="shared" si="14"/>
        <v>5.0000000000000044E-2</v>
      </c>
      <c r="F49" s="27"/>
      <c r="G49" s="38">
        <f t="shared" si="15"/>
        <v>0</v>
      </c>
      <c r="H49" s="25">
        <v>2</v>
      </c>
      <c r="I49" s="41">
        <f t="shared" si="16"/>
        <v>1.84</v>
      </c>
      <c r="J49" s="41">
        <f t="shared" si="24"/>
        <v>0.92</v>
      </c>
      <c r="K49" s="41">
        <f t="shared" si="17"/>
        <v>0.15999999999999992</v>
      </c>
      <c r="L49" s="27"/>
      <c r="M49" s="41">
        <f t="shared" si="18"/>
        <v>0</v>
      </c>
      <c r="N49" s="33"/>
      <c r="O49" s="43">
        <f t="shared" si="19"/>
        <v>0</v>
      </c>
      <c r="P49" s="43">
        <f t="shared" si="25"/>
        <v>0.95</v>
      </c>
      <c r="Q49" s="43">
        <f t="shared" si="20"/>
        <v>0</v>
      </c>
      <c r="R49" s="27"/>
      <c r="S49" s="43">
        <f t="shared" si="21"/>
        <v>0</v>
      </c>
      <c r="T49" s="3"/>
    </row>
    <row r="50" spans="1:20">
      <c r="A50" s="15">
        <f t="shared" si="22"/>
        <v>40215</v>
      </c>
      <c r="B50" s="22">
        <v>0</v>
      </c>
      <c r="C50" s="38">
        <f t="shared" si="13"/>
        <v>0</v>
      </c>
      <c r="D50" s="38">
        <f t="shared" si="23"/>
        <v>0.95</v>
      </c>
      <c r="E50" s="38">
        <f t="shared" si="14"/>
        <v>0</v>
      </c>
      <c r="F50" s="27"/>
      <c r="G50" s="38">
        <f t="shared" si="15"/>
        <v>0</v>
      </c>
      <c r="H50" s="25">
        <v>0</v>
      </c>
      <c r="I50" s="41">
        <f t="shared" si="16"/>
        <v>0</v>
      </c>
      <c r="J50" s="41">
        <f t="shared" si="24"/>
        <v>0.92</v>
      </c>
      <c r="K50" s="41">
        <f t="shared" si="17"/>
        <v>0</v>
      </c>
      <c r="L50" s="27"/>
      <c r="M50" s="41">
        <f t="shared" si="18"/>
        <v>0</v>
      </c>
      <c r="N50" s="33"/>
      <c r="O50" s="43">
        <f t="shared" si="19"/>
        <v>0</v>
      </c>
      <c r="P50" s="43">
        <f t="shared" si="25"/>
        <v>0.95</v>
      </c>
      <c r="Q50" s="43">
        <f t="shared" si="20"/>
        <v>0</v>
      </c>
      <c r="R50" s="27"/>
      <c r="S50" s="43">
        <f t="shared" si="21"/>
        <v>0</v>
      </c>
      <c r="T50" s="3"/>
    </row>
    <row r="51" spans="1:20">
      <c r="A51" s="15">
        <f t="shared" si="22"/>
        <v>40216</v>
      </c>
      <c r="B51" s="22">
        <v>5</v>
      </c>
      <c r="C51" s="38">
        <f t="shared" si="13"/>
        <v>4.75</v>
      </c>
      <c r="D51" s="38">
        <f t="shared" si="23"/>
        <v>0.95</v>
      </c>
      <c r="E51" s="38">
        <f t="shared" si="14"/>
        <v>0.25</v>
      </c>
      <c r="F51" s="27"/>
      <c r="G51" s="38">
        <f t="shared" si="15"/>
        <v>0</v>
      </c>
      <c r="H51" s="25">
        <v>10</v>
      </c>
      <c r="I51" s="41">
        <f t="shared" si="16"/>
        <v>9.2000000000000011</v>
      </c>
      <c r="J51" s="41">
        <f t="shared" si="24"/>
        <v>0.92</v>
      </c>
      <c r="K51" s="41">
        <f t="shared" si="17"/>
        <v>0.79999999999999893</v>
      </c>
      <c r="L51" s="27"/>
      <c r="M51" s="41">
        <f t="shared" si="18"/>
        <v>0</v>
      </c>
      <c r="N51" s="33"/>
      <c r="O51" s="43">
        <f t="shared" si="19"/>
        <v>0</v>
      </c>
      <c r="P51" s="43">
        <f t="shared" si="25"/>
        <v>0.95</v>
      </c>
      <c r="Q51" s="43">
        <f t="shared" si="20"/>
        <v>0</v>
      </c>
      <c r="R51" s="27"/>
      <c r="S51" s="43">
        <f t="shared" si="21"/>
        <v>0</v>
      </c>
      <c r="T51" s="3"/>
    </row>
    <row r="52" spans="1:20">
      <c r="A52" s="15">
        <f t="shared" si="22"/>
        <v>40217</v>
      </c>
      <c r="B52" s="22">
        <v>7</v>
      </c>
      <c r="C52" s="38">
        <f t="shared" si="13"/>
        <v>6.6499999999999995</v>
      </c>
      <c r="D52" s="38">
        <f t="shared" si="23"/>
        <v>0.95</v>
      </c>
      <c r="E52" s="38">
        <f t="shared" si="14"/>
        <v>0.35000000000000053</v>
      </c>
      <c r="F52" s="27"/>
      <c r="G52" s="38">
        <f t="shared" si="15"/>
        <v>0</v>
      </c>
      <c r="H52" s="25">
        <v>2</v>
      </c>
      <c r="I52" s="41">
        <f t="shared" si="16"/>
        <v>1.84</v>
      </c>
      <c r="J52" s="41">
        <f t="shared" si="24"/>
        <v>0.92</v>
      </c>
      <c r="K52" s="41">
        <f t="shared" si="17"/>
        <v>0.15999999999999992</v>
      </c>
      <c r="L52" s="27"/>
      <c r="M52" s="41">
        <f t="shared" si="18"/>
        <v>0</v>
      </c>
      <c r="N52" s="33"/>
      <c r="O52" s="43">
        <f t="shared" si="19"/>
        <v>0</v>
      </c>
      <c r="P52" s="43">
        <f t="shared" si="25"/>
        <v>0.95</v>
      </c>
      <c r="Q52" s="43">
        <f t="shared" si="20"/>
        <v>0</v>
      </c>
      <c r="R52" s="27"/>
      <c r="S52" s="43">
        <f t="shared" si="21"/>
        <v>0</v>
      </c>
      <c r="T52" s="3"/>
    </row>
    <row r="53" spans="1:20">
      <c r="A53" s="15">
        <f t="shared" si="22"/>
        <v>40218</v>
      </c>
      <c r="B53" s="22">
        <v>3</v>
      </c>
      <c r="C53" s="38">
        <f t="shared" si="13"/>
        <v>2.8499999999999996</v>
      </c>
      <c r="D53" s="38">
        <f t="shared" si="23"/>
        <v>0.95</v>
      </c>
      <c r="E53" s="38">
        <f t="shared" si="14"/>
        <v>0.15000000000000036</v>
      </c>
      <c r="F53" s="27"/>
      <c r="G53" s="38">
        <f t="shared" si="15"/>
        <v>0</v>
      </c>
      <c r="H53" s="25">
        <v>1</v>
      </c>
      <c r="I53" s="41">
        <f t="shared" si="16"/>
        <v>0.92</v>
      </c>
      <c r="J53" s="41">
        <f t="shared" si="24"/>
        <v>0.92</v>
      </c>
      <c r="K53" s="41">
        <f t="shared" si="17"/>
        <v>7.999999999999996E-2</v>
      </c>
      <c r="L53" s="27"/>
      <c r="M53" s="41">
        <f t="shared" si="18"/>
        <v>0</v>
      </c>
      <c r="N53" s="33"/>
      <c r="O53" s="43">
        <f t="shared" si="19"/>
        <v>0</v>
      </c>
      <c r="P53" s="43">
        <f t="shared" si="25"/>
        <v>0.95</v>
      </c>
      <c r="Q53" s="43">
        <f t="shared" si="20"/>
        <v>0</v>
      </c>
      <c r="R53" s="27"/>
      <c r="S53" s="43">
        <f t="shared" si="21"/>
        <v>0</v>
      </c>
      <c r="T53" s="3"/>
    </row>
    <row r="54" spans="1:20">
      <c r="A54" s="15">
        <f t="shared" si="22"/>
        <v>40219</v>
      </c>
      <c r="B54" s="22">
        <v>2</v>
      </c>
      <c r="C54" s="38">
        <f t="shared" si="13"/>
        <v>1.9</v>
      </c>
      <c r="D54" s="38">
        <f t="shared" si="23"/>
        <v>0.95</v>
      </c>
      <c r="E54" s="38">
        <f t="shared" si="14"/>
        <v>0.10000000000000009</v>
      </c>
      <c r="F54" s="27"/>
      <c r="G54" s="38">
        <f t="shared" si="15"/>
        <v>0</v>
      </c>
      <c r="H54" s="25">
        <v>2</v>
      </c>
      <c r="I54" s="41">
        <f t="shared" si="16"/>
        <v>1.84</v>
      </c>
      <c r="J54" s="41">
        <f t="shared" si="24"/>
        <v>0.92</v>
      </c>
      <c r="K54" s="41">
        <f t="shared" si="17"/>
        <v>0.15999999999999992</v>
      </c>
      <c r="L54" s="27"/>
      <c r="M54" s="41">
        <f t="shared" si="18"/>
        <v>0</v>
      </c>
      <c r="N54" s="33"/>
      <c r="O54" s="43">
        <f t="shared" si="19"/>
        <v>0</v>
      </c>
      <c r="P54" s="43">
        <f t="shared" si="25"/>
        <v>0.95</v>
      </c>
      <c r="Q54" s="43">
        <f t="shared" si="20"/>
        <v>0</v>
      </c>
      <c r="R54" s="27"/>
      <c r="S54" s="43">
        <f t="shared" si="21"/>
        <v>0</v>
      </c>
      <c r="T54" s="3"/>
    </row>
    <row r="55" spans="1:20">
      <c r="A55" s="15">
        <f t="shared" si="22"/>
        <v>40220</v>
      </c>
      <c r="B55" s="22">
        <v>12</v>
      </c>
      <c r="C55" s="38">
        <f t="shared" si="13"/>
        <v>11.399999999999999</v>
      </c>
      <c r="D55" s="38">
        <f t="shared" si="23"/>
        <v>0.95</v>
      </c>
      <c r="E55" s="38">
        <f t="shared" si="14"/>
        <v>0.60000000000000142</v>
      </c>
      <c r="F55" s="27"/>
      <c r="G55" s="38">
        <f t="shared" si="15"/>
        <v>0</v>
      </c>
      <c r="H55" s="25">
        <v>2</v>
      </c>
      <c r="I55" s="41">
        <f t="shared" si="16"/>
        <v>1.84</v>
      </c>
      <c r="J55" s="41">
        <f t="shared" si="24"/>
        <v>0.92</v>
      </c>
      <c r="K55" s="41">
        <f t="shared" si="17"/>
        <v>0.15999999999999992</v>
      </c>
      <c r="L55" s="27"/>
      <c r="M55" s="41">
        <f t="shared" si="18"/>
        <v>0</v>
      </c>
      <c r="N55" s="33"/>
      <c r="O55" s="43">
        <f t="shared" si="19"/>
        <v>0</v>
      </c>
      <c r="P55" s="43">
        <f t="shared" si="25"/>
        <v>0.95</v>
      </c>
      <c r="Q55" s="43">
        <f t="shared" si="20"/>
        <v>0</v>
      </c>
      <c r="R55" s="27"/>
      <c r="S55" s="43">
        <f t="shared" si="21"/>
        <v>0</v>
      </c>
      <c r="T55" s="3"/>
    </row>
    <row r="56" spans="1:20">
      <c r="A56" s="15">
        <f t="shared" si="22"/>
        <v>40221</v>
      </c>
      <c r="B56" s="22">
        <v>0</v>
      </c>
      <c r="C56" s="38">
        <f t="shared" si="13"/>
        <v>0</v>
      </c>
      <c r="D56" s="38">
        <f t="shared" si="23"/>
        <v>0.95</v>
      </c>
      <c r="E56" s="38">
        <f t="shared" si="14"/>
        <v>0</v>
      </c>
      <c r="F56" s="27"/>
      <c r="G56" s="38">
        <f t="shared" si="15"/>
        <v>0</v>
      </c>
      <c r="H56" s="25">
        <v>0</v>
      </c>
      <c r="I56" s="41">
        <f t="shared" si="16"/>
        <v>0</v>
      </c>
      <c r="J56" s="41">
        <f t="shared" si="24"/>
        <v>0.92</v>
      </c>
      <c r="K56" s="41">
        <f t="shared" si="17"/>
        <v>0</v>
      </c>
      <c r="L56" s="27"/>
      <c r="M56" s="41">
        <f t="shared" si="18"/>
        <v>0</v>
      </c>
      <c r="N56" s="33"/>
      <c r="O56" s="43">
        <f t="shared" si="19"/>
        <v>0</v>
      </c>
      <c r="P56" s="43">
        <f t="shared" si="25"/>
        <v>0.95</v>
      </c>
      <c r="Q56" s="43">
        <f t="shared" si="20"/>
        <v>0</v>
      </c>
      <c r="R56" s="27"/>
      <c r="S56" s="43">
        <f t="shared" si="21"/>
        <v>0</v>
      </c>
      <c r="T56" s="3"/>
    </row>
    <row r="57" spans="1:20">
      <c r="A57" s="15">
        <f t="shared" si="22"/>
        <v>40222</v>
      </c>
      <c r="B57" s="22">
        <v>3</v>
      </c>
      <c r="C57" s="38">
        <f t="shared" si="13"/>
        <v>2.8499999999999996</v>
      </c>
      <c r="D57" s="38">
        <f t="shared" si="23"/>
        <v>0.95</v>
      </c>
      <c r="E57" s="38">
        <f t="shared" si="14"/>
        <v>0.15000000000000036</v>
      </c>
      <c r="F57" s="27"/>
      <c r="G57" s="38">
        <f t="shared" si="15"/>
        <v>0</v>
      </c>
      <c r="H57" s="25">
        <v>2</v>
      </c>
      <c r="I57" s="41">
        <f t="shared" si="16"/>
        <v>1.84</v>
      </c>
      <c r="J57" s="41">
        <f t="shared" si="24"/>
        <v>0.92</v>
      </c>
      <c r="K57" s="41">
        <f t="shared" si="17"/>
        <v>0.15999999999999992</v>
      </c>
      <c r="L57" s="27"/>
      <c r="M57" s="41">
        <f t="shared" si="18"/>
        <v>0</v>
      </c>
      <c r="N57" s="33"/>
      <c r="O57" s="43">
        <f t="shared" si="19"/>
        <v>0</v>
      </c>
      <c r="P57" s="43">
        <f t="shared" si="25"/>
        <v>0.95</v>
      </c>
      <c r="Q57" s="43">
        <f t="shared" si="20"/>
        <v>0</v>
      </c>
      <c r="R57" s="27"/>
      <c r="S57" s="43">
        <f t="shared" si="21"/>
        <v>0</v>
      </c>
      <c r="T57" s="3"/>
    </row>
    <row r="58" spans="1:20">
      <c r="A58" s="15">
        <f t="shared" si="22"/>
        <v>40223</v>
      </c>
      <c r="B58" s="22">
        <v>0</v>
      </c>
      <c r="C58" s="38">
        <f t="shared" si="13"/>
        <v>0</v>
      </c>
      <c r="D58" s="38">
        <f t="shared" si="23"/>
        <v>0.95</v>
      </c>
      <c r="E58" s="38">
        <f t="shared" si="14"/>
        <v>0</v>
      </c>
      <c r="F58" s="27"/>
      <c r="G58" s="38">
        <f t="shared" si="15"/>
        <v>0</v>
      </c>
      <c r="H58" s="25">
        <v>0</v>
      </c>
      <c r="I58" s="41">
        <f t="shared" si="16"/>
        <v>0</v>
      </c>
      <c r="J58" s="41">
        <f t="shared" si="24"/>
        <v>0.92</v>
      </c>
      <c r="K58" s="41">
        <f t="shared" si="17"/>
        <v>0</v>
      </c>
      <c r="L58" s="27"/>
      <c r="M58" s="41">
        <f t="shared" si="18"/>
        <v>0</v>
      </c>
      <c r="N58" s="33"/>
      <c r="O58" s="43">
        <f t="shared" si="19"/>
        <v>0</v>
      </c>
      <c r="P58" s="43">
        <f t="shared" si="25"/>
        <v>0.95</v>
      </c>
      <c r="Q58" s="43">
        <f t="shared" si="20"/>
        <v>0</v>
      </c>
      <c r="R58" s="27"/>
      <c r="S58" s="43">
        <f t="shared" si="21"/>
        <v>0</v>
      </c>
      <c r="T58" s="3"/>
    </row>
    <row r="59" spans="1:20">
      <c r="A59" s="15">
        <f t="shared" si="22"/>
        <v>40224</v>
      </c>
      <c r="B59" s="22">
        <v>6</v>
      </c>
      <c r="C59" s="38">
        <f t="shared" si="13"/>
        <v>5.6999999999999993</v>
      </c>
      <c r="D59" s="38">
        <f t="shared" si="23"/>
        <v>0.95</v>
      </c>
      <c r="E59" s="38">
        <f t="shared" si="14"/>
        <v>0.30000000000000071</v>
      </c>
      <c r="F59" s="27"/>
      <c r="G59" s="38">
        <f t="shared" si="15"/>
        <v>0</v>
      </c>
      <c r="H59" s="25">
        <v>6</v>
      </c>
      <c r="I59" s="41">
        <f t="shared" si="16"/>
        <v>5.5200000000000005</v>
      </c>
      <c r="J59" s="41">
        <f t="shared" si="24"/>
        <v>0.92</v>
      </c>
      <c r="K59" s="41">
        <f t="shared" si="17"/>
        <v>0.47999999999999954</v>
      </c>
      <c r="L59" s="27"/>
      <c r="M59" s="41">
        <f t="shared" si="18"/>
        <v>0</v>
      </c>
      <c r="N59" s="33"/>
      <c r="O59" s="43">
        <f t="shared" si="19"/>
        <v>0</v>
      </c>
      <c r="P59" s="43">
        <f t="shared" si="25"/>
        <v>0.95</v>
      </c>
      <c r="Q59" s="43">
        <f t="shared" si="20"/>
        <v>0</v>
      </c>
      <c r="R59" s="27"/>
      <c r="S59" s="43">
        <f t="shared" si="21"/>
        <v>0</v>
      </c>
      <c r="T59" s="3"/>
    </row>
    <row r="60" spans="1:20">
      <c r="A60" s="15">
        <f t="shared" si="22"/>
        <v>40225</v>
      </c>
      <c r="B60" s="22">
        <v>0</v>
      </c>
      <c r="C60" s="38">
        <f t="shared" si="13"/>
        <v>0</v>
      </c>
      <c r="D60" s="38">
        <f t="shared" si="23"/>
        <v>0.95</v>
      </c>
      <c r="E60" s="38">
        <f t="shared" si="14"/>
        <v>0</v>
      </c>
      <c r="F60" s="27"/>
      <c r="G60" s="38">
        <f t="shared" si="15"/>
        <v>0</v>
      </c>
      <c r="H60" s="25">
        <v>0</v>
      </c>
      <c r="I60" s="41">
        <f t="shared" si="16"/>
        <v>0</v>
      </c>
      <c r="J60" s="41">
        <f t="shared" si="24"/>
        <v>0.92</v>
      </c>
      <c r="K60" s="41">
        <f t="shared" si="17"/>
        <v>0</v>
      </c>
      <c r="L60" s="27"/>
      <c r="M60" s="41">
        <f t="shared" si="18"/>
        <v>0</v>
      </c>
      <c r="N60" s="33"/>
      <c r="O60" s="43">
        <f t="shared" si="19"/>
        <v>0</v>
      </c>
      <c r="P60" s="43">
        <f t="shared" si="25"/>
        <v>0.95</v>
      </c>
      <c r="Q60" s="43">
        <f t="shared" si="20"/>
        <v>0</v>
      </c>
      <c r="R60" s="27"/>
      <c r="S60" s="43">
        <f t="shared" si="21"/>
        <v>0</v>
      </c>
      <c r="T60" s="3"/>
    </row>
    <row r="61" spans="1:20">
      <c r="A61" s="15">
        <f t="shared" si="22"/>
        <v>40226</v>
      </c>
      <c r="B61" s="22">
        <v>15</v>
      </c>
      <c r="C61" s="38">
        <f t="shared" si="13"/>
        <v>14.25</v>
      </c>
      <c r="D61" s="38">
        <f t="shared" si="23"/>
        <v>0.95</v>
      </c>
      <c r="E61" s="38">
        <f t="shared" si="14"/>
        <v>0.75</v>
      </c>
      <c r="F61" s="27"/>
      <c r="G61" s="38">
        <f t="shared" si="15"/>
        <v>0</v>
      </c>
      <c r="H61" s="25">
        <v>10</v>
      </c>
      <c r="I61" s="41">
        <f t="shared" si="16"/>
        <v>9.2000000000000011</v>
      </c>
      <c r="J61" s="41">
        <f t="shared" si="24"/>
        <v>0.92</v>
      </c>
      <c r="K61" s="41">
        <f t="shared" si="17"/>
        <v>0.79999999999999893</v>
      </c>
      <c r="L61" s="27"/>
      <c r="M61" s="41">
        <f t="shared" si="18"/>
        <v>0</v>
      </c>
      <c r="N61" s="33"/>
      <c r="O61" s="43">
        <f t="shared" si="19"/>
        <v>0</v>
      </c>
      <c r="P61" s="43">
        <f t="shared" si="25"/>
        <v>0.95</v>
      </c>
      <c r="Q61" s="43">
        <f t="shared" si="20"/>
        <v>0</v>
      </c>
      <c r="R61" s="27"/>
      <c r="S61" s="43">
        <f t="shared" si="21"/>
        <v>0</v>
      </c>
      <c r="T61" s="3"/>
    </row>
    <row r="62" spans="1:20">
      <c r="A62" s="15">
        <f t="shared" si="22"/>
        <v>40227</v>
      </c>
      <c r="B62" s="22">
        <v>3</v>
      </c>
      <c r="C62" s="38">
        <f t="shared" si="13"/>
        <v>2.8499999999999996</v>
      </c>
      <c r="D62" s="38">
        <f t="shared" si="23"/>
        <v>0.95</v>
      </c>
      <c r="E62" s="38">
        <f t="shared" si="14"/>
        <v>0.15000000000000036</v>
      </c>
      <c r="F62" s="27">
        <v>50</v>
      </c>
      <c r="G62" s="38">
        <f t="shared" si="15"/>
        <v>47.5</v>
      </c>
      <c r="H62" s="25">
        <v>4</v>
      </c>
      <c r="I62" s="41">
        <f t="shared" si="16"/>
        <v>3.68</v>
      </c>
      <c r="J62" s="41">
        <f t="shared" si="24"/>
        <v>0.92</v>
      </c>
      <c r="K62" s="41">
        <f t="shared" si="17"/>
        <v>0.31999999999999984</v>
      </c>
      <c r="L62" s="27">
        <v>50</v>
      </c>
      <c r="M62" s="41">
        <f t="shared" si="18"/>
        <v>46</v>
      </c>
      <c r="N62" s="33"/>
      <c r="O62" s="43">
        <f t="shared" si="19"/>
        <v>0</v>
      </c>
      <c r="P62" s="43">
        <f t="shared" si="25"/>
        <v>0.95</v>
      </c>
      <c r="Q62" s="43">
        <f t="shared" si="20"/>
        <v>0</v>
      </c>
      <c r="R62" s="27"/>
      <c r="S62" s="43">
        <f t="shared" si="21"/>
        <v>0</v>
      </c>
      <c r="T62" s="3"/>
    </row>
    <row r="63" spans="1:20">
      <c r="A63" s="15">
        <f t="shared" si="22"/>
        <v>40228</v>
      </c>
      <c r="B63" s="22">
        <v>16</v>
      </c>
      <c r="C63" s="38">
        <f t="shared" si="13"/>
        <v>15.2</v>
      </c>
      <c r="D63" s="38">
        <f t="shared" si="23"/>
        <v>0.95</v>
      </c>
      <c r="E63" s="38">
        <f t="shared" si="14"/>
        <v>0.80000000000000071</v>
      </c>
      <c r="F63" s="27"/>
      <c r="G63" s="38">
        <f t="shared" si="15"/>
        <v>0</v>
      </c>
      <c r="H63" s="25">
        <v>5</v>
      </c>
      <c r="I63" s="41">
        <f t="shared" si="16"/>
        <v>4.6000000000000005</v>
      </c>
      <c r="J63" s="41">
        <f t="shared" si="24"/>
        <v>0.92</v>
      </c>
      <c r="K63" s="41">
        <f t="shared" si="17"/>
        <v>0.39999999999999947</v>
      </c>
      <c r="L63" s="27"/>
      <c r="M63" s="41">
        <f t="shared" si="18"/>
        <v>0</v>
      </c>
      <c r="N63" s="33"/>
      <c r="O63" s="43">
        <f t="shared" si="19"/>
        <v>0</v>
      </c>
      <c r="P63" s="43">
        <f t="shared" si="25"/>
        <v>0.95</v>
      </c>
      <c r="Q63" s="43">
        <f t="shared" si="20"/>
        <v>0</v>
      </c>
      <c r="R63" s="27"/>
      <c r="S63" s="43">
        <f t="shared" si="21"/>
        <v>0</v>
      </c>
      <c r="T63" s="3"/>
    </row>
    <row r="64" spans="1:20">
      <c r="A64" s="15">
        <f t="shared" si="22"/>
        <v>40229</v>
      </c>
      <c r="B64" s="22">
        <v>0</v>
      </c>
      <c r="C64" s="38">
        <f t="shared" si="13"/>
        <v>0</v>
      </c>
      <c r="D64" s="38">
        <f t="shared" si="23"/>
        <v>0.95</v>
      </c>
      <c r="E64" s="38">
        <f t="shared" si="14"/>
        <v>0</v>
      </c>
      <c r="F64" s="27"/>
      <c r="G64" s="38">
        <f t="shared" si="15"/>
        <v>0</v>
      </c>
      <c r="H64" s="25">
        <v>0</v>
      </c>
      <c r="I64" s="41">
        <f t="shared" si="16"/>
        <v>0</v>
      </c>
      <c r="J64" s="41">
        <f t="shared" si="24"/>
        <v>0.92</v>
      </c>
      <c r="K64" s="41">
        <f t="shared" si="17"/>
        <v>0</v>
      </c>
      <c r="L64" s="27"/>
      <c r="M64" s="41">
        <f t="shared" si="18"/>
        <v>0</v>
      </c>
      <c r="N64" s="33"/>
      <c r="O64" s="43">
        <f t="shared" si="19"/>
        <v>0</v>
      </c>
      <c r="P64" s="43">
        <f t="shared" si="25"/>
        <v>0.95</v>
      </c>
      <c r="Q64" s="43">
        <f t="shared" si="20"/>
        <v>0</v>
      </c>
      <c r="R64" s="27"/>
      <c r="S64" s="43">
        <f t="shared" si="21"/>
        <v>0</v>
      </c>
      <c r="T64" s="3"/>
    </row>
    <row r="65" spans="1:20">
      <c r="A65" s="15">
        <f t="shared" si="22"/>
        <v>40230</v>
      </c>
      <c r="B65" s="22">
        <v>16</v>
      </c>
      <c r="C65" s="38">
        <f t="shared" si="13"/>
        <v>15.2</v>
      </c>
      <c r="D65" s="38">
        <f t="shared" si="23"/>
        <v>0.95</v>
      </c>
      <c r="E65" s="38">
        <f t="shared" si="14"/>
        <v>0.80000000000000071</v>
      </c>
      <c r="F65" s="27"/>
      <c r="G65" s="38">
        <f t="shared" si="15"/>
        <v>0</v>
      </c>
      <c r="H65" s="25">
        <v>7</v>
      </c>
      <c r="I65" s="41">
        <f t="shared" si="16"/>
        <v>6.44</v>
      </c>
      <c r="J65" s="41">
        <f t="shared" si="24"/>
        <v>0.92</v>
      </c>
      <c r="K65" s="41">
        <f t="shared" si="17"/>
        <v>0.55999999999999961</v>
      </c>
      <c r="L65" s="27"/>
      <c r="M65" s="41">
        <f t="shared" si="18"/>
        <v>0</v>
      </c>
      <c r="N65" s="33"/>
      <c r="O65" s="43">
        <f t="shared" si="19"/>
        <v>0</v>
      </c>
      <c r="P65" s="43">
        <f t="shared" si="25"/>
        <v>0.95</v>
      </c>
      <c r="Q65" s="43">
        <f t="shared" si="20"/>
        <v>0</v>
      </c>
      <c r="R65" s="27"/>
      <c r="S65" s="43">
        <f t="shared" si="21"/>
        <v>0</v>
      </c>
      <c r="T65" s="3"/>
    </row>
    <row r="66" spans="1:20">
      <c r="A66" s="15">
        <f t="shared" si="22"/>
        <v>40231</v>
      </c>
      <c r="B66" s="22">
        <v>14</v>
      </c>
      <c r="C66" s="38">
        <f t="shared" si="13"/>
        <v>13.299999999999999</v>
      </c>
      <c r="D66" s="38">
        <f t="shared" si="23"/>
        <v>0.95</v>
      </c>
      <c r="E66" s="38">
        <f t="shared" si="14"/>
        <v>0.70000000000000107</v>
      </c>
      <c r="F66" s="27"/>
      <c r="G66" s="38">
        <f t="shared" si="15"/>
        <v>0</v>
      </c>
      <c r="H66" s="25">
        <v>1</v>
      </c>
      <c r="I66" s="41">
        <f t="shared" si="16"/>
        <v>0.92</v>
      </c>
      <c r="J66" s="41">
        <f t="shared" si="24"/>
        <v>0.92</v>
      </c>
      <c r="K66" s="41">
        <f t="shared" si="17"/>
        <v>7.999999999999996E-2</v>
      </c>
      <c r="L66" s="27"/>
      <c r="M66" s="41">
        <f t="shared" si="18"/>
        <v>0</v>
      </c>
      <c r="N66" s="33"/>
      <c r="O66" s="43">
        <f t="shared" si="19"/>
        <v>0</v>
      </c>
      <c r="P66" s="43">
        <f t="shared" si="25"/>
        <v>0.95</v>
      </c>
      <c r="Q66" s="43">
        <f t="shared" si="20"/>
        <v>0</v>
      </c>
      <c r="R66" s="27"/>
      <c r="S66" s="43">
        <f t="shared" si="21"/>
        <v>0</v>
      </c>
      <c r="T66" s="3"/>
    </row>
    <row r="67" spans="1:20">
      <c r="A67" s="15">
        <f t="shared" si="22"/>
        <v>40232</v>
      </c>
      <c r="B67" s="22">
        <v>3</v>
      </c>
      <c r="C67" s="38">
        <f t="shared" si="13"/>
        <v>2.8499999999999996</v>
      </c>
      <c r="D67" s="38">
        <f t="shared" si="23"/>
        <v>0.95</v>
      </c>
      <c r="E67" s="38">
        <f t="shared" si="14"/>
        <v>0.15000000000000036</v>
      </c>
      <c r="F67" s="27"/>
      <c r="G67" s="38">
        <f t="shared" si="15"/>
        <v>0</v>
      </c>
      <c r="H67" s="25">
        <v>2</v>
      </c>
      <c r="I67" s="41">
        <f t="shared" si="16"/>
        <v>1.84</v>
      </c>
      <c r="J67" s="41">
        <f t="shared" si="24"/>
        <v>0.92</v>
      </c>
      <c r="K67" s="41">
        <f t="shared" si="17"/>
        <v>0.15999999999999992</v>
      </c>
      <c r="L67" s="27"/>
      <c r="M67" s="41">
        <f t="shared" si="18"/>
        <v>0</v>
      </c>
      <c r="N67" s="33"/>
      <c r="O67" s="43">
        <f t="shared" si="19"/>
        <v>0</v>
      </c>
      <c r="P67" s="43">
        <f t="shared" si="25"/>
        <v>0.95</v>
      </c>
      <c r="Q67" s="43">
        <f t="shared" si="20"/>
        <v>0</v>
      </c>
      <c r="R67" s="27"/>
      <c r="S67" s="43">
        <f t="shared" si="21"/>
        <v>0</v>
      </c>
      <c r="T67" s="3"/>
    </row>
    <row r="68" spans="1:20">
      <c r="A68" s="15">
        <f t="shared" si="22"/>
        <v>40233</v>
      </c>
      <c r="B68" s="22">
        <v>7</v>
      </c>
      <c r="C68" s="38">
        <f t="shared" si="13"/>
        <v>6.6499999999999995</v>
      </c>
      <c r="D68" s="38">
        <f t="shared" si="23"/>
        <v>0.95</v>
      </c>
      <c r="E68" s="38">
        <f t="shared" si="14"/>
        <v>0.35000000000000053</v>
      </c>
      <c r="F68" s="27"/>
      <c r="G68" s="38">
        <f t="shared" si="15"/>
        <v>0</v>
      </c>
      <c r="H68" s="25">
        <v>3</v>
      </c>
      <c r="I68" s="41">
        <f t="shared" si="16"/>
        <v>2.7600000000000002</v>
      </c>
      <c r="J68" s="41">
        <f t="shared" si="24"/>
        <v>0.92</v>
      </c>
      <c r="K68" s="41">
        <f t="shared" si="17"/>
        <v>0.23999999999999977</v>
      </c>
      <c r="L68" s="27"/>
      <c r="M68" s="41">
        <f t="shared" si="18"/>
        <v>0</v>
      </c>
      <c r="N68" s="33"/>
      <c r="O68" s="43">
        <f t="shared" si="19"/>
        <v>0</v>
      </c>
      <c r="P68" s="43">
        <f t="shared" si="25"/>
        <v>0.95</v>
      </c>
      <c r="Q68" s="43">
        <f t="shared" si="20"/>
        <v>0</v>
      </c>
      <c r="R68" s="27"/>
      <c r="S68" s="43">
        <f t="shared" si="21"/>
        <v>0</v>
      </c>
      <c r="T68" s="3"/>
    </row>
    <row r="69" spans="1:20">
      <c r="A69" s="15">
        <f t="shared" si="22"/>
        <v>40234</v>
      </c>
      <c r="B69" s="22">
        <v>17</v>
      </c>
      <c r="C69" s="38">
        <f t="shared" si="13"/>
        <v>16.149999999999999</v>
      </c>
      <c r="D69" s="38">
        <f t="shared" si="23"/>
        <v>0.95</v>
      </c>
      <c r="E69" s="38">
        <f t="shared" si="14"/>
        <v>0.85000000000000142</v>
      </c>
      <c r="F69" s="27">
        <v>50</v>
      </c>
      <c r="G69" s="38">
        <f t="shared" si="15"/>
        <v>47.5</v>
      </c>
      <c r="H69" s="25">
        <v>1</v>
      </c>
      <c r="I69" s="41">
        <f t="shared" si="16"/>
        <v>0.92</v>
      </c>
      <c r="J69" s="41">
        <f t="shared" si="24"/>
        <v>0.92</v>
      </c>
      <c r="K69" s="41">
        <f t="shared" si="17"/>
        <v>7.999999999999996E-2</v>
      </c>
      <c r="L69" s="27">
        <v>50</v>
      </c>
      <c r="M69" s="41">
        <f t="shared" si="18"/>
        <v>46</v>
      </c>
      <c r="N69" s="33"/>
      <c r="O69" s="43">
        <f t="shared" si="19"/>
        <v>0</v>
      </c>
      <c r="P69" s="43">
        <f t="shared" si="25"/>
        <v>0.95</v>
      </c>
      <c r="Q69" s="43">
        <f t="shared" si="20"/>
        <v>0</v>
      </c>
      <c r="R69" s="27"/>
      <c r="S69" s="43">
        <f t="shared" si="21"/>
        <v>0</v>
      </c>
      <c r="T69" s="3"/>
    </row>
    <row r="70" spans="1:20">
      <c r="A70" s="15">
        <f t="shared" si="22"/>
        <v>40235</v>
      </c>
      <c r="B70" s="22">
        <v>0</v>
      </c>
      <c r="C70" s="38">
        <f t="shared" si="13"/>
        <v>0</v>
      </c>
      <c r="D70" s="38">
        <f t="shared" si="23"/>
        <v>0.95</v>
      </c>
      <c r="E70" s="38">
        <f t="shared" si="14"/>
        <v>0</v>
      </c>
      <c r="F70" s="27"/>
      <c r="G70" s="38">
        <f t="shared" si="15"/>
        <v>0</v>
      </c>
      <c r="H70" s="25">
        <v>19</v>
      </c>
      <c r="I70" s="41">
        <f t="shared" si="16"/>
        <v>17.48</v>
      </c>
      <c r="J70" s="41">
        <f t="shared" si="24"/>
        <v>0.92</v>
      </c>
      <c r="K70" s="41">
        <f t="shared" si="17"/>
        <v>1.5199999999999996</v>
      </c>
      <c r="L70" s="27"/>
      <c r="M70" s="41">
        <f t="shared" si="18"/>
        <v>0</v>
      </c>
      <c r="N70" s="33"/>
      <c r="O70" s="43">
        <f t="shared" si="19"/>
        <v>0</v>
      </c>
      <c r="P70" s="43">
        <f t="shared" si="25"/>
        <v>0.95</v>
      </c>
      <c r="Q70" s="43">
        <f t="shared" si="20"/>
        <v>0</v>
      </c>
      <c r="R70" s="27"/>
      <c r="S70" s="43">
        <f t="shared" si="21"/>
        <v>0</v>
      </c>
      <c r="T70" s="3"/>
    </row>
    <row r="71" spans="1:20">
      <c r="A71" s="15">
        <f t="shared" si="22"/>
        <v>40236</v>
      </c>
      <c r="B71" s="22">
        <v>0</v>
      </c>
      <c r="C71" s="38">
        <f t="shared" si="13"/>
        <v>0</v>
      </c>
      <c r="D71" s="38">
        <f t="shared" si="23"/>
        <v>0.95</v>
      </c>
      <c r="E71" s="38">
        <f t="shared" si="14"/>
        <v>0</v>
      </c>
      <c r="F71" s="27"/>
      <c r="G71" s="38">
        <f t="shared" si="15"/>
        <v>0</v>
      </c>
      <c r="H71" s="25">
        <v>10</v>
      </c>
      <c r="I71" s="41">
        <f t="shared" si="16"/>
        <v>9.2000000000000011</v>
      </c>
      <c r="J71" s="41">
        <f t="shared" si="24"/>
        <v>0.92</v>
      </c>
      <c r="K71" s="41">
        <f t="shared" si="17"/>
        <v>0.79999999999999893</v>
      </c>
      <c r="L71" s="27"/>
      <c r="M71" s="41">
        <f t="shared" si="18"/>
        <v>0</v>
      </c>
      <c r="N71" s="33"/>
      <c r="O71" s="43">
        <f t="shared" si="19"/>
        <v>0</v>
      </c>
      <c r="P71" s="43">
        <f t="shared" si="25"/>
        <v>0.95</v>
      </c>
      <c r="Q71" s="43">
        <f t="shared" si="20"/>
        <v>0</v>
      </c>
      <c r="R71" s="27"/>
      <c r="S71" s="43">
        <f t="shared" si="21"/>
        <v>0</v>
      </c>
      <c r="T71" s="3"/>
    </row>
    <row r="72" spans="1:20">
      <c r="A72" s="15">
        <f t="shared" si="22"/>
        <v>40237</v>
      </c>
      <c r="B72" s="22">
        <v>10</v>
      </c>
      <c r="C72" s="38">
        <f t="shared" si="13"/>
        <v>9.5</v>
      </c>
      <c r="D72" s="38">
        <f t="shared" si="23"/>
        <v>0.95</v>
      </c>
      <c r="E72" s="38">
        <f t="shared" si="14"/>
        <v>0.5</v>
      </c>
      <c r="F72" s="27"/>
      <c r="G72" s="38">
        <f t="shared" si="15"/>
        <v>0</v>
      </c>
      <c r="H72" s="25">
        <v>13</v>
      </c>
      <c r="I72" s="41">
        <f t="shared" si="16"/>
        <v>11.96</v>
      </c>
      <c r="J72" s="41">
        <f t="shared" si="24"/>
        <v>0.92</v>
      </c>
      <c r="K72" s="41">
        <f t="shared" si="17"/>
        <v>1.0399999999999991</v>
      </c>
      <c r="L72" s="27"/>
      <c r="M72" s="41">
        <f t="shared" si="18"/>
        <v>0</v>
      </c>
      <c r="N72" s="33"/>
      <c r="O72" s="43">
        <f t="shared" si="19"/>
        <v>0</v>
      </c>
      <c r="P72" s="43">
        <f t="shared" si="25"/>
        <v>0.95</v>
      </c>
      <c r="Q72" s="43">
        <f t="shared" si="20"/>
        <v>0</v>
      </c>
      <c r="R72" s="27"/>
      <c r="S72" s="43">
        <f t="shared" si="21"/>
        <v>0</v>
      </c>
      <c r="T72" s="3"/>
    </row>
    <row r="73" spans="1:20">
      <c r="A73" s="15"/>
      <c r="B73" s="22"/>
      <c r="C73" s="38">
        <f t="shared" si="13"/>
        <v>0</v>
      </c>
      <c r="D73" s="38">
        <f t="shared" si="23"/>
        <v>0.95</v>
      </c>
      <c r="E73" s="38">
        <f t="shared" si="14"/>
        <v>0</v>
      </c>
      <c r="F73" s="27"/>
      <c r="G73" s="38">
        <f t="shared" si="15"/>
        <v>0</v>
      </c>
      <c r="H73" s="25"/>
      <c r="I73" s="41">
        <f t="shared" si="16"/>
        <v>0</v>
      </c>
      <c r="J73" s="41">
        <f t="shared" si="24"/>
        <v>0.92</v>
      </c>
      <c r="K73" s="41">
        <f t="shared" si="17"/>
        <v>0</v>
      </c>
      <c r="L73" s="27"/>
      <c r="M73" s="41">
        <f t="shared" si="18"/>
        <v>0</v>
      </c>
      <c r="N73" s="33"/>
      <c r="O73" s="43">
        <f t="shared" si="19"/>
        <v>0</v>
      </c>
      <c r="P73" s="43">
        <f t="shared" si="25"/>
        <v>0.95</v>
      </c>
      <c r="Q73" s="43">
        <f t="shared" si="20"/>
        <v>0</v>
      </c>
      <c r="R73" s="27"/>
      <c r="S73" s="43">
        <f t="shared" si="21"/>
        <v>0</v>
      </c>
      <c r="T73" s="3"/>
    </row>
    <row r="74" spans="1:20" ht="15.75">
      <c r="A74" s="17" t="s">
        <v>3</v>
      </c>
      <c r="B74" s="21">
        <f>SUM(B45:B73)</f>
        <v>160</v>
      </c>
      <c r="C74" s="21">
        <f>SUM(C45:C73)</f>
        <v>152</v>
      </c>
      <c r="D74" s="39"/>
      <c r="E74" s="21">
        <f>SUM(E45:E73)</f>
        <v>8.0000000000000089</v>
      </c>
      <c r="F74" s="28">
        <f>SUM(F45:F73)</f>
        <v>150</v>
      </c>
      <c r="G74" s="21">
        <f>SUM(G45:G73)</f>
        <v>142.5</v>
      </c>
      <c r="H74" s="24">
        <f>SUM(H45:H73)</f>
        <v>122</v>
      </c>
      <c r="I74" s="24">
        <f>SUM(I45:I73)</f>
        <v>112.24000000000004</v>
      </c>
      <c r="J74" s="42"/>
      <c r="K74" s="24">
        <f>SUM(K45:K73)</f>
        <v>9.7599999999999927</v>
      </c>
      <c r="L74" s="28">
        <f>SUM(L45:L73)</f>
        <v>150</v>
      </c>
      <c r="M74" s="24">
        <f>SUM(M45:M73)</f>
        <v>138</v>
      </c>
      <c r="N74" s="32">
        <f>SUM(N45:N73)</f>
        <v>0</v>
      </c>
      <c r="O74" s="32">
        <f>SUM(O45:O73)</f>
        <v>0</v>
      </c>
      <c r="P74" s="42"/>
      <c r="Q74" s="32">
        <f>SUM(Q45:Q73)</f>
        <v>0</v>
      </c>
      <c r="R74" s="28">
        <f>SUM(R45:R73)</f>
        <v>0</v>
      </c>
      <c r="S74" s="32">
        <f>SUM(S45:S73)</f>
        <v>0</v>
      </c>
      <c r="T74" s="1">
        <f>SUM(T45:T73)</f>
        <v>0</v>
      </c>
    </row>
    <row r="77" spans="1:20" ht="18">
      <c r="A77" s="76" t="s">
        <v>32</v>
      </c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</row>
    <row r="78" spans="1:20">
      <c r="A78" s="71" t="s">
        <v>1</v>
      </c>
      <c r="B78" s="73" t="s">
        <v>0</v>
      </c>
      <c r="C78" s="73"/>
      <c r="D78" s="73"/>
      <c r="E78" s="73"/>
      <c r="F78" s="73"/>
      <c r="G78" s="73"/>
      <c r="H78" s="74" t="s">
        <v>16</v>
      </c>
      <c r="I78" s="74"/>
      <c r="J78" s="74"/>
      <c r="K78" s="74"/>
      <c r="L78" s="74"/>
      <c r="M78" s="74"/>
      <c r="N78" s="75" t="s">
        <v>60</v>
      </c>
      <c r="O78" s="75"/>
      <c r="P78" s="75"/>
      <c r="Q78" s="75"/>
      <c r="R78" s="75"/>
      <c r="S78" s="75"/>
      <c r="T78" s="77" t="s">
        <v>21</v>
      </c>
    </row>
    <row r="79" spans="1:20">
      <c r="A79" s="72"/>
      <c r="B79" s="21" t="s">
        <v>20</v>
      </c>
      <c r="C79" s="21" t="s">
        <v>61</v>
      </c>
      <c r="D79" s="21" t="s">
        <v>62</v>
      </c>
      <c r="E79" s="21" t="s">
        <v>21</v>
      </c>
      <c r="F79" s="21" t="s">
        <v>14</v>
      </c>
      <c r="G79" s="21" t="s">
        <v>63</v>
      </c>
      <c r="H79" s="24" t="s">
        <v>20</v>
      </c>
      <c r="I79" s="24" t="s">
        <v>61</v>
      </c>
      <c r="J79" s="24" t="s">
        <v>62</v>
      </c>
      <c r="K79" s="24" t="s">
        <v>21</v>
      </c>
      <c r="L79" s="30" t="s">
        <v>14</v>
      </c>
      <c r="M79" s="24" t="s">
        <v>63</v>
      </c>
      <c r="N79" s="32" t="s">
        <v>20</v>
      </c>
      <c r="O79" s="32" t="s">
        <v>61</v>
      </c>
      <c r="P79" s="32" t="s">
        <v>62</v>
      </c>
      <c r="Q79" s="32" t="s">
        <v>21</v>
      </c>
      <c r="R79" s="35" t="s">
        <v>14</v>
      </c>
      <c r="S79" s="32" t="s">
        <v>63</v>
      </c>
      <c r="T79" s="77"/>
    </row>
    <row r="80" spans="1:20">
      <c r="A80" s="15">
        <f>A72+1</f>
        <v>40238</v>
      </c>
      <c r="B80" s="22">
        <v>2</v>
      </c>
      <c r="C80" s="38">
        <f>B80*D80</f>
        <v>1.9</v>
      </c>
      <c r="D80" s="38">
        <f>47500/50000</f>
        <v>0.95</v>
      </c>
      <c r="E80" s="38">
        <f>B80-C80</f>
        <v>0.10000000000000009</v>
      </c>
      <c r="F80" s="27"/>
      <c r="G80" s="38">
        <f>F80*D80</f>
        <v>0</v>
      </c>
      <c r="H80" s="25">
        <v>1</v>
      </c>
      <c r="I80" s="41">
        <f>H80*J80</f>
        <v>0.92</v>
      </c>
      <c r="J80" s="41">
        <f>92/100</f>
        <v>0.92</v>
      </c>
      <c r="K80" s="41">
        <f>H80-I80</f>
        <v>7.999999999999996E-2</v>
      </c>
      <c r="L80" s="27"/>
      <c r="M80" s="41">
        <f>L80*J80</f>
        <v>0</v>
      </c>
      <c r="N80" s="33"/>
      <c r="O80" s="43">
        <f>N80*P80</f>
        <v>0</v>
      </c>
      <c r="P80" s="43">
        <f>47500/50000</f>
        <v>0.95</v>
      </c>
      <c r="Q80" s="43">
        <f>N80-O80</f>
        <v>0</v>
      </c>
      <c r="R80" s="27"/>
      <c r="S80" s="43">
        <f>R80*P80</f>
        <v>0</v>
      </c>
      <c r="T80" s="45"/>
    </row>
    <row r="81" spans="1:20">
      <c r="A81" s="15">
        <f>A80+1</f>
        <v>40239</v>
      </c>
      <c r="B81" s="22">
        <v>14</v>
      </c>
      <c r="C81" s="38">
        <f t="shared" ref="C81:C110" si="26">B81*D81</f>
        <v>13.299999999999999</v>
      </c>
      <c r="D81" s="38">
        <f>D80</f>
        <v>0.95</v>
      </c>
      <c r="E81" s="38">
        <f t="shared" ref="E81:E110" si="27">B81-C81</f>
        <v>0.70000000000000107</v>
      </c>
      <c r="F81" s="27"/>
      <c r="G81" s="38">
        <f t="shared" ref="G81:G110" si="28">F81*D81</f>
        <v>0</v>
      </c>
      <c r="H81" s="25">
        <v>10</v>
      </c>
      <c r="I81" s="41">
        <f t="shared" ref="I81:I110" si="29">H81*J81</f>
        <v>9.2000000000000011</v>
      </c>
      <c r="J81" s="41">
        <f>J80</f>
        <v>0.92</v>
      </c>
      <c r="K81" s="41">
        <f t="shared" ref="K81:K110" si="30">H81-I81</f>
        <v>0.79999999999999893</v>
      </c>
      <c r="L81" s="27"/>
      <c r="M81" s="41">
        <f t="shared" ref="M81:M110" si="31">L81*J81</f>
        <v>0</v>
      </c>
      <c r="N81" s="33"/>
      <c r="O81" s="43">
        <f t="shared" ref="O81:O110" si="32">N81*P81</f>
        <v>0</v>
      </c>
      <c r="P81" s="43">
        <f>P80</f>
        <v>0.95</v>
      </c>
      <c r="Q81" s="43">
        <f t="shared" ref="Q81:Q110" si="33">N81-O81</f>
        <v>0</v>
      </c>
      <c r="R81" s="27"/>
      <c r="S81" s="43">
        <f t="shared" ref="S81:S110" si="34">R81*P81</f>
        <v>0</v>
      </c>
      <c r="T81" s="3"/>
    </row>
    <row r="82" spans="1:20">
      <c r="A82" s="15">
        <f t="shared" ref="A82:A110" si="35">A81+1</f>
        <v>40240</v>
      </c>
      <c r="B82" s="22">
        <v>5</v>
      </c>
      <c r="C82" s="38">
        <f t="shared" si="26"/>
        <v>4.75</v>
      </c>
      <c r="D82" s="38">
        <f t="shared" ref="D82:D110" si="36">D81</f>
        <v>0.95</v>
      </c>
      <c r="E82" s="38">
        <f t="shared" si="27"/>
        <v>0.25</v>
      </c>
      <c r="F82" s="27"/>
      <c r="G82" s="38">
        <f t="shared" si="28"/>
        <v>0</v>
      </c>
      <c r="H82" s="25">
        <v>2</v>
      </c>
      <c r="I82" s="41">
        <f t="shared" si="29"/>
        <v>1.84</v>
      </c>
      <c r="J82" s="41">
        <f t="shared" ref="J82:J110" si="37">J81</f>
        <v>0.92</v>
      </c>
      <c r="K82" s="41">
        <f t="shared" si="30"/>
        <v>0.15999999999999992</v>
      </c>
      <c r="L82" s="27"/>
      <c r="M82" s="41">
        <f t="shared" si="31"/>
        <v>0</v>
      </c>
      <c r="N82" s="33"/>
      <c r="O82" s="43">
        <f t="shared" si="32"/>
        <v>0</v>
      </c>
      <c r="P82" s="43">
        <f t="shared" ref="P82:P110" si="38">P81</f>
        <v>0.95</v>
      </c>
      <c r="Q82" s="43">
        <f t="shared" si="33"/>
        <v>0</v>
      </c>
      <c r="R82" s="27"/>
      <c r="S82" s="43">
        <f t="shared" si="34"/>
        <v>0</v>
      </c>
      <c r="T82" s="3"/>
    </row>
    <row r="83" spans="1:20">
      <c r="A83" s="15">
        <f t="shared" si="35"/>
        <v>40241</v>
      </c>
      <c r="B83" s="22">
        <v>11</v>
      </c>
      <c r="C83" s="38">
        <f t="shared" si="26"/>
        <v>10.45</v>
      </c>
      <c r="D83" s="38">
        <f t="shared" si="36"/>
        <v>0.95</v>
      </c>
      <c r="E83" s="38">
        <f t="shared" si="27"/>
        <v>0.55000000000000071</v>
      </c>
      <c r="F83" s="27">
        <v>50</v>
      </c>
      <c r="G83" s="38">
        <f t="shared" si="28"/>
        <v>47.5</v>
      </c>
      <c r="H83" s="25">
        <v>4</v>
      </c>
      <c r="I83" s="41">
        <f t="shared" si="29"/>
        <v>3.68</v>
      </c>
      <c r="J83" s="41">
        <f t="shared" si="37"/>
        <v>0.92</v>
      </c>
      <c r="K83" s="41">
        <f t="shared" si="30"/>
        <v>0.31999999999999984</v>
      </c>
      <c r="L83" s="27"/>
      <c r="M83" s="41">
        <f t="shared" si="31"/>
        <v>0</v>
      </c>
      <c r="N83" s="33"/>
      <c r="O83" s="43">
        <f t="shared" si="32"/>
        <v>0</v>
      </c>
      <c r="P83" s="43">
        <f t="shared" si="38"/>
        <v>0.95</v>
      </c>
      <c r="Q83" s="43">
        <f t="shared" si="33"/>
        <v>0</v>
      </c>
      <c r="R83" s="27"/>
      <c r="S83" s="43">
        <f t="shared" si="34"/>
        <v>0</v>
      </c>
      <c r="T83" s="3"/>
    </row>
    <row r="84" spans="1:20">
      <c r="A84" s="15">
        <f t="shared" si="35"/>
        <v>40242</v>
      </c>
      <c r="B84" s="22">
        <v>2</v>
      </c>
      <c r="C84" s="38">
        <f t="shared" si="26"/>
        <v>1.9</v>
      </c>
      <c r="D84" s="38">
        <f t="shared" si="36"/>
        <v>0.95</v>
      </c>
      <c r="E84" s="38">
        <f t="shared" si="27"/>
        <v>0.10000000000000009</v>
      </c>
      <c r="F84" s="27"/>
      <c r="G84" s="38">
        <f t="shared" si="28"/>
        <v>0</v>
      </c>
      <c r="H84" s="25">
        <v>1</v>
      </c>
      <c r="I84" s="41">
        <f t="shared" si="29"/>
        <v>0.92</v>
      </c>
      <c r="J84" s="41">
        <f t="shared" si="37"/>
        <v>0.92</v>
      </c>
      <c r="K84" s="41">
        <f t="shared" si="30"/>
        <v>7.999999999999996E-2</v>
      </c>
      <c r="L84" s="27"/>
      <c r="M84" s="41">
        <f t="shared" si="31"/>
        <v>0</v>
      </c>
      <c r="N84" s="33"/>
      <c r="O84" s="43">
        <f t="shared" si="32"/>
        <v>0</v>
      </c>
      <c r="P84" s="43">
        <f t="shared" si="38"/>
        <v>0.95</v>
      </c>
      <c r="Q84" s="43">
        <f t="shared" si="33"/>
        <v>0</v>
      </c>
      <c r="R84" s="27"/>
      <c r="S84" s="43">
        <f t="shared" si="34"/>
        <v>0</v>
      </c>
      <c r="T84" s="3"/>
    </row>
    <row r="85" spans="1:20">
      <c r="A85" s="15">
        <f t="shared" si="35"/>
        <v>40243</v>
      </c>
      <c r="B85" s="22">
        <v>16</v>
      </c>
      <c r="C85" s="38">
        <f t="shared" si="26"/>
        <v>15.2</v>
      </c>
      <c r="D85" s="38">
        <f t="shared" si="36"/>
        <v>0.95</v>
      </c>
      <c r="E85" s="38">
        <f t="shared" si="27"/>
        <v>0.80000000000000071</v>
      </c>
      <c r="F85" s="27"/>
      <c r="G85" s="38">
        <f t="shared" si="28"/>
        <v>0</v>
      </c>
      <c r="H85" s="25">
        <v>3</v>
      </c>
      <c r="I85" s="41">
        <f t="shared" si="29"/>
        <v>2.7600000000000002</v>
      </c>
      <c r="J85" s="41">
        <f t="shared" si="37"/>
        <v>0.92</v>
      </c>
      <c r="K85" s="41">
        <f t="shared" si="30"/>
        <v>0.23999999999999977</v>
      </c>
      <c r="L85" s="27"/>
      <c r="M85" s="41">
        <f t="shared" si="31"/>
        <v>0</v>
      </c>
      <c r="N85" s="33"/>
      <c r="O85" s="43">
        <f t="shared" si="32"/>
        <v>0</v>
      </c>
      <c r="P85" s="43">
        <f t="shared" si="38"/>
        <v>0.95</v>
      </c>
      <c r="Q85" s="43">
        <f t="shared" si="33"/>
        <v>0</v>
      </c>
      <c r="R85" s="27"/>
      <c r="S85" s="43">
        <f t="shared" si="34"/>
        <v>0</v>
      </c>
      <c r="T85" s="3"/>
    </row>
    <row r="86" spans="1:20">
      <c r="A86" s="15">
        <f t="shared" si="35"/>
        <v>40244</v>
      </c>
      <c r="B86" s="22">
        <v>0</v>
      </c>
      <c r="C86" s="38">
        <f t="shared" si="26"/>
        <v>0</v>
      </c>
      <c r="D86" s="38">
        <f t="shared" si="36"/>
        <v>0.95</v>
      </c>
      <c r="E86" s="38">
        <f t="shared" si="27"/>
        <v>0</v>
      </c>
      <c r="F86" s="27"/>
      <c r="G86" s="38">
        <f t="shared" si="28"/>
        <v>0</v>
      </c>
      <c r="H86" s="25">
        <v>0</v>
      </c>
      <c r="I86" s="41">
        <f t="shared" si="29"/>
        <v>0</v>
      </c>
      <c r="J86" s="41">
        <f t="shared" si="37"/>
        <v>0.92</v>
      </c>
      <c r="K86" s="41">
        <f t="shared" si="30"/>
        <v>0</v>
      </c>
      <c r="L86" s="27"/>
      <c r="M86" s="41">
        <f t="shared" si="31"/>
        <v>0</v>
      </c>
      <c r="N86" s="33"/>
      <c r="O86" s="43">
        <f t="shared" si="32"/>
        <v>0</v>
      </c>
      <c r="P86" s="43">
        <f t="shared" si="38"/>
        <v>0.95</v>
      </c>
      <c r="Q86" s="43">
        <f t="shared" si="33"/>
        <v>0</v>
      </c>
      <c r="R86" s="27"/>
      <c r="S86" s="43">
        <f t="shared" si="34"/>
        <v>0</v>
      </c>
      <c r="T86" s="3"/>
    </row>
    <row r="87" spans="1:20">
      <c r="A87" s="15">
        <f t="shared" si="35"/>
        <v>40245</v>
      </c>
      <c r="B87" s="22">
        <v>0</v>
      </c>
      <c r="C87" s="38">
        <f t="shared" si="26"/>
        <v>0</v>
      </c>
      <c r="D87" s="38">
        <f t="shared" si="36"/>
        <v>0.95</v>
      </c>
      <c r="E87" s="38">
        <f t="shared" si="27"/>
        <v>0</v>
      </c>
      <c r="F87" s="27"/>
      <c r="G87" s="38">
        <f t="shared" si="28"/>
        <v>0</v>
      </c>
      <c r="H87" s="25">
        <v>0</v>
      </c>
      <c r="I87" s="41">
        <f t="shared" si="29"/>
        <v>0</v>
      </c>
      <c r="J87" s="41">
        <f t="shared" si="37"/>
        <v>0.92</v>
      </c>
      <c r="K87" s="41">
        <f t="shared" si="30"/>
        <v>0</v>
      </c>
      <c r="L87" s="27"/>
      <c r="M87" s="41">
        <f t="shared" si="31"/>
        <v>0</v>
      </c>
      <c r="N87" s="33"/>
      <c r="O87" s="43">
        <f t="shared" si="32"/>
        <v>0</v>
      </c>
      <c r="P87" s="43">
        <f t="shared" si="38"/>
        <v>0.95</v>
      </c>
      <c r="Q87" s="43">
        <f t="shared" si="33"/>
        <v>0</v>
      </c>
      <c r="R87" s="27"/>
      <c r="S87" s="43">
        <f t="shared" si="34"/>
        <v>0</v>
      </c>
      <c r="T87" s="3"/>
    </row>
    <row r="88" spans="1:20">
      <c r="A88" s="15">
        <f t="shared" si="35"/>
        <v>40246</v>
      </c>
      <c r="B88" s="22">
        <v>31</v>
      </c>
      <c r="C88" s="38">
        <f t="shared" si="26"/>
        <v>29.45</v>
      </c>
      <c r="D88" s="38">
        <f t="shared" si="36"/>
        <v>0.95</v>
      </c>
      <c r="E88" s="38">
        <f t="shared" si="27"/>
        <v>1.5500000000000007</v>
      </c>
      <c r="F88" s="27">
        <v>50</v>
      </c>
      <c r="G88" s="38">
        <f t="shared" si="28"/>
        <v>47.5</v>
      </c>
      <c r="H88" s="25">
        <v>7</v>
      </c>
      <c r="I88" s="41">
        <f t="shared" si="29"/>
        <v>6.44</v>
      </c>
      <c r="J88" s="41">
        <f t="shared" si="37"/>
        <v>0.92</v>
      </c>
      <c r="K88" s="41">
        <f t="shared" si="30"/>
        <v>0.55999999999999961</v>
      </c>
      <c r="L88" s="27">
        <v>50</v>
      </c>
      <c r="M88" s="41">
        <f t="shared" si="31"/>
        <v>46</v>
      </c>
      <c r="N88" s="33"/>
      <c r="O88" s="43">
        <f t="shared" si="32"/>
        <v>0</v>
      </c>
      <c r="P88" s="43">
        <f t="shared" si="38"/>
        <v>0.95</v>
      </c>
      <c r="Q88" s="43">
        <f t="shared" si="33"/>
        <v>0</v>
      </c>
      <c r="R88" s="27"/>
      <c r="S88" s="43">
        <f t="shared" si="34"/>
        <v>0</v>
      </c>
      <c r="T88" s="3"/>
    </row>
    <row r="89" spans="1:20">
      <c r="A89" s="15">
        <f t="shared" si="35"/>
        <v>40247</v>
      </c>
      <c r="B89" s="22">
        <v>11</v>
      </c>
      <c r="C89" s="38">
        <f t="shared" si="26"/>
        <v>10.45</v>
      </c>
      <c r="D89" s="38">
        <f t="shared" si="36"/>
        <v>0.95</v>
      </c>
      <c r="E89" s="38">
        <f t="shared" si="27"/>
        <v>0.55000000000000071</v>
      </c>
      <c r="F89" s="27"/>
      <c r="G89" s="38">
        <f t="shared" si="28"/>
        <v>0</v>
      </c>
      <c r="H89" s="25">
        <v>0</v>
      </c>
      <c r="I89" s="41">
        <f t="shared" si="29"/>
        <v>0</v>
      </c>
      <c r="J89" s="41">
        <f t="shared" si="37"/>
        <v>0.92</v>
      </c>
      <c r="K89" s="41">
        <f t="shared" si="30"/>
        <v>0</v>
      </c>
      <c r="L89" s="27"/>
      <c r="M89" s="41">
        <f t="shared" si="31"/>
        <v>0</v>
      </c>
      <c r="N89" s="33"/>
      <c r="O89" s="43">
        <f t="shared" si="32"/>
        <v>0</v>
      </c>
      <c r="P89" s="43">
        <f t="shared" si="38"/>
        <v>0.95</v>
      </c>
      <c r="Q89" s="43">
        <f t="shared" si="33"/>
        <v>0</v>
      </c>
      <c r="R89" s="27"/>
      <c r="S89" s="43">
        <f t="shared" si="34"/>
        <v>0</v>
      </c>
      <c r="T89" s="3"/>
    </row>
    <row r="90" spans="1:20">
      <c r="A90" s="15">
        <f t="shared" si="35"/>
        <v>40248</v>
      </c>
      <c r="B90" s="22">
        <v>22</v>
      </c>
      <c r="C90" s="38">
        <f t="shared" si="26"/>
        <v>20.9</v>
      </c>
      <c r="D90" s="38">
        <f t="shared" si="36"/>
        <v>0.95</v>
      </c>
      <c r="E90" s="38">
        <f t="shared" si="27"/>
        <v>1.1000000000000014</v>
      </c>
      <c r="F90" s="27"/>
      <c r="G90" s="38">
        <f t="shared" si="28"/>
        <v>0</v>
      </c>
      <c r="H90" s="25">
        <v>2</v>
      </c>
      <c r="I90" s="41">
        <f t="shared" si="29"/>
        <v>1.84</v>
      </c>
      <c r="J90" s="41">
        <f t="shared" si="37"/>
        <v>0.92</v>
      </c>
      <c r="K90" s="41">
        <f t="shared" si="30"/>
        <v>0.15999999999999992</v>
      </c>
      <c r="L90" s="27"/>
      <c r="M90" s="41">
        <f t="shared" si="31"/>
        <v>0</v>
      </c>
      <c r="N90" s="33"/>
      <c r="O90" s="43">
        <f t="shared" si="32"/>
        <v>0</v>
      </c>
      <c r="P90" s="43">
        <f t="shared" si="38"/>
        <v>0.95</v>
      </c>
      <c r="Q90" s="43">
        <f t="shared" si="33"/>
        <v>0</v>
      </c>
      <c r="R90" s="27"/>
      <c r="S90" s="43">
        <f t="shared" si="34"/>
        <v>0</v>
      </c>
      <c r="T90" s="3"/>
    </row>
    <row r="91" spans="1:20">
      <c r="A91" s="15">
        <f t="shared" si="35"/>
        <v>40249</v>
      </c>
      <c r="B91" s="22">
        <v>26</v>
      </c>
      <c r="C91" s="38">
        <f t="shared" si="26"/>
        <v>24.7</v>
      </c>
      <c r="D91" s="38">
        <f t="shared" si="36"/>
        <v>0.95</v>
      </c>
      <c r="E91" s="38">
        <f t="shared" si="27"/>
        <v>1.3000000000000007</v>
      </c>
      <c r="F91" s="27">
        <v>50</v>
      </c>
      <c r="G91" s="38">
        <f t="shared" si="28"/>
        <v>47.5</v>
      </c>
      <c r="H91" s="25">
        <v>6</v>
      </c>
      <c r="I91" s="41">
        <f t="shared" si="29"/>
        <v>5.5200000000000005</v>
      </c>
      <c r="J91" s="41">
        <f t="shared" si="37"/>
        <v>0.92</v>
      </c>
      <c r="K91" s="41">
        <f t="shared" si="30"/>
        <v>0.47999999999999954</v>
      </c>
      <c r="L91" s="27"/>
      <c r="M91" s="41">
        <f t="shared" si="31"/>
        <v>0</v>
      </c>
      <c r="N91" s="33"/>
      <c r="O91" s="43">
        <f t="shared" si="32"/>
        <v>0</v>
      </c>
      <c r="P91" s="43">
        <f t="shared" si="38"/>
        <v>0.95</v>
      </c>
      <c r="Q91" s="43">
        <f t="shared" si="33"/>
        <v>0</v>
      </c>
      <c r="R91" s="27"/>
      <c r="S91" s="43">
        <f t="shared" si="34"/>
        <v>0</v>
      </c>
      <c r="T91" s="3"/>
    </row>
    <row r="92" spans="1:20">
      <c r="A92" s="15">
        <f t="shared" si="35"/>
        <v>40250</v>
      </c>
      <c r="B92" s="22">
        <v>0</v>
      </c>
      <c r="C92" s="38">
        <f t="shared" si="26"/>
        <v>0</v>
      </c>
      <c r="D92" s="38">
        <f t="shared" si="36"/>
        <v>0.95</v>
      </c>
      <c r="E92" s="38">
        <f t="shared" si="27"/>
        <v>0</v>
      </c>
      <c r="F92" s="27"/>
      <c r="G92" s="38">
        <f t="shared" si="28"/>
        <v>0</v>
      </c>
      <c r="H92" s="25">
        <v>0</v>
      </c>
      <c r="I92" s="41">
        <f t="shared" si="29"/>
        <v>0</v>
      </c>
      <c r="J92" s="41">
        <f t="shared" si="37"/>
        <v>0.92</v>
      </c>
      <c r="K92" s="41">
        <f t="shared" si="30"/>
        <v>0</v>
      </c>
      <c r="L92" s="27"/>
      <c r="M92" s="41">
        <f t="shared" si="31"/>
        <v>0</v>
      </c>
      <c r="N92" s="33"/>
      <c r="O92" s="43">
        <f t="shared" si="32"/>
        <v>0</v>
      </c>
      <c r="P92" s="43">
        <f t="shared" si="38"/>
        <v>0.95</v>
      </c>
      <c r="Q92" s="43">
        <f t="shared" si="33"/>
        <v>0</v>
      </c>
      <c r="R92" s="27"/>
      <c r="S92" s="43">
        <f t="shared" si="34"/>
        <v>0</v>
      </c>
      <c r="T92" s="3"/>
    </row>
    <row r="93" spans="1:20">
      <c r="A93" s="15">
        <f t="shared" si="35"/>
        <v>40251</v>
      </c>
      <c r="B93" s="22">
        <v>16</v>
      </c>
      <c r="C93" s="38">
        <f t="shared" si="26"/>
        <v>15.2</v>
      </c>
      <c r="D93" s="38">
        <f t="shared" si="36"/>
        <v>0.95</v>
      </c>
      <c r="E93" s="38">
        <f t="shared" si="27"/>
        <v>0.80000000000000071</v>
      </c>
      <c r="F93" s="27"/>
      <c r="G93" s="38">
        <f t="shared" si="28"/>
        <v>0</v>
      </c>
      <c r="H93" s="25">
        <v>6</v>
      </c>
      <c r="I93" s="41">
        <f t="shared" si="29"/>
        <v>5.5200000000000005</v>
      </c>
      <c r="J93" s="41">
        <f t="shared" si="37"/>
        <v>0.92</v>
      </c>
      <c r="K93" s="41">
        <f t="shared" si="30"/>
        <v>0.47999999999999954</v>
      </c>
      <c r="L93" s="27"/>
      <c r="M93" s="41">
        <f t="shared" si="31"/>
        <v>0</v>
      </c>
      <c r="N93" s="33"/>
      <c r="O93" s="43">
        <f t="shared" si="32"/>
        <v>0</v>
      </c>
      <c r="P93" s="43">
        <f t="shared" si="38"/>
        <v>0.95</v>
      </c>
      <c r="Q93" s="43">
        <f t="shared" si="33"/>
        <v>0</v>
      </c>
      <c r="R93" s="27"/>
      <c r="S93" s="43">
        <f t="shared" si="34"/>
        <v>0</v>
      </c>
      <c r="T93" s="3"/>
    </row>
    <row r="94" spans="1:20">
      <c r="A94" s="15">
        <f t="shared" si="35"/>
        <v>40252</v>
      </c>
      <c r="B94" s="22">
        <v>7</v>
      </c>
      <c r="C94" s="38">
        <f t="shared" si="26"/>
        <v>6.6499999999999995</v>
      </c>
      <c r="D94" s="38">
        <f t="shared" si="36"/>
        <v>0.95</v>
      </c>
      <c r="E94" s="38">
        <f t="shared" si="27"/>
        <v>0.35000000000000053</v>
      </c>
      <c r="F94" s="27"/>
      <c r="G94" s="38">
        <f t="shared" si="28"/>
        <v>0</v>
      </c>
      <c r="H94" s="25">
        <v>15</v>
      </c>
      <c r="I94" s="41">
        <f t="shared" si="29"/>
        <v>13.8</v>
      </c>
      <c r="J94" s="41">
        <f t="shared" si="37"/>
        <v>0.92</v>
      </c>
      <c r="K94" s="41">
        <f t="shared" si="30"/>
        <v>1.1999999999999993</v>
      </c>
      <c r="L94" s="27"/>
      <c r="M94" s="41">
        <f t="shared" si="31"/>
        <v>0</v>
      </c>
      <c r="N94" s="33"/>
      <c r="O94" s="43">
        <f t="shared" si="32"/>
        <v>0</v>
      </c>
      <c r="P94" s="43">
        <f t="shared" si="38"/>
        <v>0.95</v>
      </c>
      <c r="Q94" s="43">
        <f t="shared" si="33"/>
        <v>0</v>
      </c>
      <c r="R94" s="27"/>
      <c r="S94" s="43">
        <f t="shared" si="34"/>
        <v>0</v>
      </c>
      <c r="T94" s="3"/>
    </row>
    <row r="95" spans="1:20">
      <c r="A95" s="15">
        <f t="shared" si="35"/>
        <v>40253</v>
      </c>
      <c r="B95" s="22">
        <v>0</v>
      </c>
      <c r="C95" s="38">
        <f t="shared" si="26"/>
        <v>0</v>
      </c>
      <c r="D95" s="38">
        <f t="shared" si="36"/>
        <v>0.95</v>
      </c>
      <c r="E95" s="38">
        <f t="shared" si="27"/>
        <v>0</v>
      </c>
      <c r="F95" s="27"/>
      <c r="G95" s="38">
        <f t="shared" si="28"/>
        <v>0</v>
      </c>
      <c r="H95" s="25">
        <v>0</v>
      </c>
      <c r="I95" s="41">
        <f t="shared" si="29"/>
        <v>0</v>
      </c>
      <c r="J95" s="41">
        <f t="shared" si="37"/>
        <v>0.92</v>
      </c>
      <c r="K95" s="41">
        <f t="shared" si="30"/>
        <v>0</v>
      </c>
      <c r="L95" s="27"/>
      <c r="M95" s="41">
        <f t="shared" si="31"/>
        <v>0</v>
      </c>
      <c r="N95" s="33"/>
      <c r="O95" s="43">
        <f t="shared" si="32"/>
        <v>0</v>
      </c>
      <c r="P95" s="43">
        <f t="shared" si="38"/>
        <v>0.95</v>
      </c>
      <c r="Q95" s="43">
        <f t="shared" si="33"/>
        <v>0</v>
      </c>
      <c r="R95" s="27"/>
      <c r="S95" s="43">
        <f t="shared" si="34"/>
        <v>0</v>
      </c>
      <c r="T95" s="3"/>
    </row>
    <row r="96" spans="1:20">
      <c r="A96" s="15">
        <f t="shared" si="35"/>
        <v>40254</v>
      </c>
      <c r="B96" s="22">
        <v>9</v>
      </c>
      <c r="C96" s="38">
        <f t="shared" si="26"/>
        <v>8.5499999999999989</v>
      </c>
      <c r="D96" s="38">
        <f t="shared" si="36"/>
        <v>0.95</v>
      </c>
      <c r="E96" s="38">
        <f t="shared" si="27"/>
        <v>0.45000000000000107</v>
      </c>
      <c r="F96" s="27">
        <v>50</v>
      </c>
      <c r="G96" s="38">
        <f t="shared" si="28"/>
        <v>47.5</v>
      </c>
      <c r="H96" s="25">
        <v>11</v>
      </c>
      <c r="I96" s="41">
        <f t="shared" si="29"/>
        <v>10.120000000000001</v>
      </c>
      <c r="J96" s="41">
        <f t="shared" si="37"/>
        <v>0.92</v>
      </c>
      <c r="K96" s="41">
        <f t="shared" si="30"/>
        <v>0.87999999999999901</v>
      </c>
      <c r="L96" s="27"/>
      <c r="M96" s="41">
        <f t="shared" si="31"/>
        <v>0</v>
      </c>
      <c r="N96" s="33"/>
      <c r="O96" s="43">
        <f t="shared" si="32"/>
        <v>0</v>
      </c>
      <c r="P96" s="43">
        <f t="shared" si="38"/>
        <v>0.95</v>
      </c>
      <c r="Q96" s="43">
        <f t="shared" si="33"/>
        <v>0</v>
      </c>
      <c r="R96" s="27"/>
      <c r="S96" s="43">
        <f t="shared" si="34"/>
        <v>0</v>
      </c>
      <c r="T96" s="3"/>
    </row>
    <row r="97" spans="1:20">
      <c r="A97" s="15">
        <f t="shared" si="35"/>
        <v>40255</v>
      </c>
      <c r="B97" s="22">
        <v>16</v>
      </c>
      <c r="C97" s="38">
        <f t="shared" si="26"/>
        <v>15.2</v>
      </c>
      <c r="D97" s="38">
        <f t="shared" si="36"/>
        <v>0.95</v>
      </c>
      <c r="E97" s="38">
        <f t="shared" si="27"/>
        <v>0.80000000000000071</v>
      </c>
      <c r="F97" s="27"/>
      <c r="G97" s="38">
        <f t="shared" si="28"/>
        <v>0</v>
      </c>
      <c r="H97" s="25">
        <v>21</v>
      </c>
      <c r="I97" s="41">
        <f t="shared" si="29"/>
        <v>19.32</v>
      </c>
      <c r="J97" s="41">
        <f t="shared" si="37"/>
        <v>0.92</v>
      </c>
      <c r="K97" s="41">
        <f t="shared" si="30"/>
        <v>1.6799999999999997</v>
      </c>
      <c r="L97" s="27"/>
      <c r="M97" s="41">
        <f t="shared" si="31"/>
        <v>0</v>
      </c>
      <c r="N97" s="33"/>
      <c r="O97" s="43">
        <f t="shared" si="32"/>
        <v>0</v>
      </c>
      <c r="P97" s="43">
        <f t="shared" si="38"/>
        <v>0.95</v>
      </c>
      <c r="Q97" s="43">
        <f t="shared" si="33"/>
        <v>0</v>
      </c>
      <c r="R97" s="27"/>
      <c r="S97" s="43">
        <f t="shared" si="34"/>
        <v>0</v>
      </c>
      <c r="T97" s="3"/>
    </row>
    <row r="98" spans="1:20">
      <c r="A98" s="15">
        <f t="shared" si="35"/>
        <v>40256</v>
      </c>
      <c r="B98" s="22">
        <v>0</v>
      </c>
      <c r="C98" s="38">
        <f t="shared" si="26"/>
        <v>0</v>
      </c>
      <c r="D98" s="38">
        <f t="shared" si="36"/>
        <v>0.95</v>
      </c>
      <c r="E98" s="38">
        <f t="shared" si="27"/>
        <v>0</v>
      </c>
      <c r="F98" s="27"/>
      <c r="G98" s="38">
        <f t="shared" si="28"/>
        <v>0</v>
      </c>
      <c r="H98" s="25">
        <v>0</v>
      </c>
      <c r="I98" s="41">
        <f t="shared" si="29"/>
        <v>0</v>
      </c>
      <c r="J98" s="41">
        <f t="shared" si="37"/>
        <v>0.92</v>
      </c>
      <c r="K98" s="41">
        <f t="shared" si="30"/>
        <v>0</v>
      </c>
      <c r="L98" s="27"/>
      <c r="M98" s="41">
        <f t="shared" si="31"/>
        <v>0</v>
      </c>
      <c r="N98" s="33"/>
      <c r="O98" s="43">
        <f t="shared" si="32"/>
        <v>0</v>
      </c>
      <c r="P98" s="43">
        <f t="shared" si="38"/>
        <v>0.95</v>
      </c>
      <c r="Q98" s="43">
        <f t="shared" si="33"/>
        <v>0</v>
      </c>
      <c r="R98" s="27"/>
      <c r="S98" s="43">
        <f t="shared" si="34"/>
        <v>0</v>
      </c>
      <c r="T98" s="3"/>
    </row>
    <row r="99" spans="1:20">
      <c r="A99" s="15">
        <f t="shared" si="35"/>
        <v>40257</v>
      </c>
      <c r="B99" s="22">
        <v>0</v>
      </c>
      <c r="C99" s="38">
        <f t="shared" si="26"/>
        <v>0</v>
      </c>
      <c r="D99" s="38">
        <f t="shared" si="36"/>
        <v>0.95</v>
      </c>
      <c r="E99" s="38">
        <f t="shared" si="27"/>
        <v>0</v>
      </c>
      <c r="F99" s="27"/>
      <c r="G99" s="38">
        <f t="shared" si="28"/>
        <v>0</v>
      </c>
      <c r="H99" s="25">
        <v>0</v>
      </c>
      <c r="I99" s="41">
        <f t="shared" si="29"/>
        <v>0</v>
      </c>
      <c r="J99" s="41">
        <f t="shared" si="37"/>
        <v>0.92</v>
      </c>
      <c r="K99" s="41">
        <f t="shared" si="30"/>
        <v>0</v>
      </c>
      <c r="L99" s="27"/>
      <c r="M99" s="41">
        <f t="shared" si="31"/>
        <v>0</v>
      </c>
      <c r="N99" s="33"/>
      <c r="O99" s="43">
        <f t="shared" si="32"/>
        <v>0</v>
      </c>
      <c r="P99" s="43">
        <f t="shared" si="38"/>
        <v>0.95</v>
      </c>
      <c r="Q99" s="43">
        <f t="shared" si="33"/>
        <v>0</v>
      </c>
      <c r="R99" s="27"/>
      <c r="S99" s="43">
        <f t="shared" si="34"/>
        <v>0</v>
      </c>
      <c r="T99" s="3"/>
    </row>
    <row r="100" spans="1:20">
      <c r="A100" s="15">
        <f t="shared" si="35"/>
        <v>40258</v>
      </c>
      <c r="B100" s="22">
        <v>6</v>
      </c>
      <c r="C100" s="38">
        <f t="shared" si="26"/>
        <v>5.6999999999999993</v>
      </c>
      <c r="D100" s="38">
        <f t="shared" si="36"/>
        <v>0.95</v>
      </c>
      <c r="E100" s="38">
        <f t="shared" si="27"/>
        <v>0.30000000000000071</v>
      </c>
      <c r="F100" s="27">
        <v>50</v>
      </c>
      <c r="G100" s="38">
        <f t="shared" si="28"/>
        <v>47.5</v>
      </c>
      <c r="H100" s="25">
        <v>18</v>
      </c>
      <c r="I100" s="41">
        <f t="shared" si="29"/>
        <v>16.560000000000002</v>
      </c>
      <c r="J100" s="41">
        <f t="shared" si="37"/>
        <v>0.92</v>
      </c>
      <c r="K100" s="41">
        <f t="shared" si="30"/>
        <v>1.4399999999999977</v>
      </c>
      <c r="L100" s="27">
        <v>50</v>
      </c>
      <c r="M100" s="41">
        <f t="shared" si="31"/>
        <v>46</v>
      </c>
      <c r="N100" s="33"/>
      <c r="O100" s="43">
        <f t="shared" si="32"/>
        <v>0</v>
      </c>
      <c r="P100" s="43">
        <f t="shared" si="38"/>
        <v>0.95</v>
      </c>
      <c r="Q100" s="43">
        <f t="shared" si="33"/>
        <v>0</v>
      </c>
      <c r="R100" s="27"/>
      <c r="S100" s="43">
        <f t="shared" si="34"/>
        <v>0</v>
      </c>
      <c r="T100" s="3"/>
    </row>
    <row r="101" spans="1:20">
      <c r="A101" s="15">
        <f t="shared" si="35"/>
        <v>40259</v>
      </c>
      <c r="B101" s="22">
        <v>6</v>
      </c>
      <c r="C101" s="38">
        <f t="shared" si="26"/>
        <v>5.6999999999999993</v>
      </c>
      <c r="D101" s="38">
        <f t="shared" si="36"/>
        <v>0.95</v>
      </c>
      <c r="E101" s="38">
        <f t="shared" si="27"/>
        <v>0.30000000000000071</v>
      </c>
      <c r="F101" s="27"/>
      <c r="G101" s="38">
        <f t="shared" si="28"/>
        <v>0</v>
      </c>
      <c r="H101" s="25">
        <v>5</v>
      </c>
      <c r="I101" s="41">
        <f t="shared" si="29"/>
        <v>4.6000000000000005</v>
      </c>
      <c r="J101" s="41">
        <f t="shared" si="37"/>
        <v>0.92</v>
      </c>
      <c r="K101" s="41">
        <f t="shared" si="30"/>
        <v>0.39999999999999947</v>
      </c>
      <c r="L101" s="27"/>
      <c r="M101" s="41">
        <f t="shared" si="31"/>
        <v>0</v>
      </c>
      <c r="N101" s="33"/>
      <c r="O101" s="43">
        <f t="shared" si="32"/>
        <v>0</v>
      </c>
      <c r="P101" s="43">
        <f t="shared" si="38"/>
        <v>0.95</v>
      </c>
      <c r="Q101" s="43">
        <f t="shared" si="33"/>
        <v>0</v>
      </c>
      <c r="R101" s="27"/>
      <c r="S101" s="43">
        <f t="shared" si="34"/>
        <v>0</v>
      </c>
      <c r="T101" s="3"/>
    </row>
    <row r="102" spans="1:20">
      <c r="A102" s="15">
        <f t="shared" si="35"/>
        <v>40260</v>
      </c>
      <c r="B102" s="22">
        <v>7</v>
      </c>
      <c r="C102" s="38">
        <f t="shared" si="26"/>
        <v>6.6499999999999995</v>
      </c>
      <c r="D102" s="38">
        <f t="shared" si="36"/>
        <v>0.95</v>
      </c>
      <c r="E102" s="38">
        <f t="shared" si="27"/>
        <v>0.35000000000000053</v>
      </c>
      <c r="F102" s="27"/>
      <c r="G102" s="38">
        <f t="shared" si="28"/>
        <v>0</v>
      </c>
      <c r="H102" s="25">
        <v>6</v>
      </c>
      <c r="I102" s="41">
        <f t="shared" si="29"/>
        <v>5.5200000000000005</v>
      </c>
      <c r="J102" s="41">
        <f t="shared" si="37"/>
        <v>0.92</v>
      </c>
      <c r="K102" s="41">
        <f t="shared" si="30"/>
        <v>0.47999999999999954</v>
      </c>
      <c r="L102" s="27"/>
      <c r="M102" s="41">
        <f t="shared" si="31"/>
        <v>0</v>
      </c>
      <c r="N102" s="33"/>
      <c r="O102" s="43">
        <f t="shared" si="32"/>
        <v>0</v>
      </c>
      <c r="P102" s="43">
        <f t="shared" si="38"/>
        <v>0.95</v>
      </c>
      <c r="Q102" s="43">
        <f t="shared" si="33"/>
        <v>0</v>
      </c>
      <c r="R102" s="27"/>
      <c r="S102" s="43">
        <f t="shared" si="34"/>
        <v>0</v>
      </c>
      <c r="T102" s="3"/>
    </row>
    <row r="103" spans="1:20">
      <c r="A103" s="15">
        <f t="shared" si="35"/>
        <v>40261</v>
      </c>
      <c r="B103" s="22">
        <v>15</v>
      </c>
      <c r="C103" s="38">
        <f t="shared" si="26"/>
        <v>14.25</v>
      </c>
      <c r="D103" s="38">
        <f t="shared" si="36"/>
        <v>0.95</v>
      </c>
      <c r="E103" s="38">
        <f t="shared" si="27"/>
        <v>0.75</v>
      </c>
      <c r="F103" s="27"/>
      <c r="G103" s="38">
        <f t="shared" si="28"/>
        <v>0</v>
      </c>
      <c r="H103" s="25">
        <v>9</v>
      </c>
      <c r="I103" s="41">
        <f t="shared" si="29"/>
        <v>8.2800000000000011</v>
      </c>
      <c r="J103" s="41">
        <f t="shared" si="37"/>
        <v>0.92</v>
      </c>
      <c r="K103" s="41">
        <f t="shared" si="30"/>
        <v>0.71999999999999886</v>
      </c>
      <c r="L103" s="27"/>
      <c r="M103" s="41">
        <f t="shared" si="31"/>
        <v>0</v>
      </c>
      <c r="N103" s="33"/>
      <c r="O103" s="43">
        <f t="shared" si="32"/>
        <v>0</v>
      </c>
      <c r="P103" s="43">
        <f t="shared" si="38"/>
        <v>0.95</v>
      </c>
      <c r="Q103" s="43">
        <f t="shared" si="33"/>
        <v>0</v>
      </c>
      <c r="R103" s="27"/>
      <c r="S103" s="43">
        <f t="shared" si="34"/>
        <v>0</v>
      </c>
      <c r="T103" s="3"/>
    </row>
    <row r="104" spans="1:20">
      <c r="A104" s="15">
        <f t="shared" si="35"/>
        <v>40262</v>
      </c>
      <c r="B104" s="22">
        <v>13</v>
      </c>
      <c r="C104" s="38">
        <f t="shared" si="26"/>
        <v>12.35</v>
      </c>
      <c r="D104" s="38">
        <f t="shared" si="36"/>
        <v>0.95</v>
      </c>
      <c r="E104" s="38">
        <f t="shared" si="27"/>
        <v>0.65000000000000036</v>
      </c>
      <c r="F104" s="27"/>
      <c r="G104" s="38">
        <f t="shared" si="28"/>
        <v>0</v>
      </c>
      <c r="H104" s="25">
        <v>5</v>
      </c>
      <c r="I104" s="41">
        <f t="shared" si="29"/>
        <v>4.6000000000000005</v>
      </c>
      <c r="J104" s="41">
        <f t="shared" si="37"/>
        <v>0.92</v>
      </c>
      <c r="K104" s="41">
        <f t="shared" si="30"/>
        <v>0.39999999999999947</v>
      </c>
      <c r="L104" s="27"/>
      <c r="M104" s="41">
        <f t="shared" si="31"/>
        <v>0</v>
      </c>
      <c r="N104" s="33"/>
      <c r="O104" s="43">
        <f t="shared" si="32"/>
        <v>0</v>
      </c>
      <c r="P104" s="43">
        <f t="shared" si="38"/>
        <v>0.95</v>
      </c>
      <c r="Q104" s="43">
        <f t="shared" si="33"/>
        <v>0</v>
      </c>
      <c r="R104" s="27"/>
      <c r="S104" s="43">
        <f t="shared" si="34"/>
        <v>0</v>
      </c>
      <c r="T104" s="3"/>
    </row>
    <row r="105" spans="1:20">
      <c r="A105" s="15">
        <f t="shared" si="35"/>
        <v>40263</v>
      </c>
      <c r="B105" s="22">
        <v>9</v>
      </c>
      <c r="C105" s="38">
        <f t="shared" si="26"/>
        <v>8.5499999999999989</v>
      </c>
      <c r="D105" s="38">
        <f t="shared" si="36"/>
        <v>0.95</v>
      </c>
      <c r="E105" s="38">
        <f t="shared" si="27"/>
        <v>0.45000000000000107</v>
      </c>
      <c r="F105" s="27"/>
      <c r="G105" s="38">
        <f t="shared" si="28"/>
        <v>0</v>
      </c>
      <c r="H105" s="25">
        <v>15</v>
      </c>
      <c r="I105" s="41">
        <f t="shared" si="29"/>
        <v>13.8</v>
      </c>
      <c r="J105" s="41">
        <f t="shared" si="37"/>
        <v>0.92</v>
      </c>
      <c r="K105" s="41">
        <f t="shared" si="30"/>
        <v>1.1999999999999993</v>
      </c>
      <c r="L105" s="27"/>
      <c r="M105" s="41">
        <f t="shared" si="31"/>
        <v>0</v>
      </c>
      <c r="N105" s="33"/>
      <c r="O105" s="43">
        <f t="shared" si="32"/>
        <v>0</v>
      </c>
      <c r="P105" s="43">
        <f t="shared" si="38"/>
        <v>0.95</v>
      </c>
      <c r="Q105" s="43">
        <f t="shared" si="33"/>
        <v>0</v>
      </c>
      <c r="R105" s="27"/>
      <c r="S105" s="43">
        <f t="shared" si="34"/>
        <v>0</v>
      </c>
      <c r="T105" s="3"/>
    </row>
    <row r="106" spans="1:20">
      <c r="A106" s="15">
        <f t="shared" si="35"/>
        <v>40264</v>
      </c>
      <c r="B106" s="22">
        <v>13</v>
      </c>
      <c r="C106" s="38">
        <f t="shared" si="26"/>
        <v>12.35</v>
      </c>
      <c r="D106" s="38">
        <f t="shared" si="36"/>
        <v>0.95</v>
      </c>
      <c r="E106" s="38">
        <f t="shared" si="27"/>
        <v>0.65000000000000036</v>
      </c>
      <c r="F106" s="27">
        <v>50</v>
      </c>
      <c r="G106" s="38">
        <f t="shared" si="28"/>
        <v>47.5</v>
      </c>
      <c r="H106" s="25">
        <v>11</v>
      </c>
      <c r="I106" s="41">
        <f t="shared" si="29"/>
        <v>10.120000000000001</v>
      </c>
      <c r="J106" s="41">
        <f t="shared" si="37"/>
        <v>0.92</v>
      </c>
      <c r="K106" s="41">
        <f t="shared" si="30"/>
        <v>0.87999999999999901</v>
      </c>
      <c r="L106" s="27">
        <v>50</v>
      </c>
      <c r="M106" s="41">
        <f t="shared" si="31"/>
        <v>46</v>
      </c>
      <c r="N106" s="33"/>
      <c r="O106" s="43">
        <f t="shared" si="32"/>
        <v>0</v>
      </c>
      <c r="P106" s="43">
        <f t="shared" si="38"/>
        <v>0.95</v>
      </c>
      <c r="Q106" s="43">
        <f t="shared" si="33"/>
        <v>0</v>
      </c>
      <c r="R106" s="27"/>
      <c r="S106" s="43">
        <f t="shared" si="34"/>
        <v>0</v>
      </c>
      <c r="T106" s="3"/>
    </row>
    <row r="107" spans="1:20">
      <c r="A107" s="15">
        <f t="shared" si="35"/>
        <v>40265</v>
      </c>
      <c r="B107" s="22">
        <v>6</v>
      </c>
      <c r="C107" s="38">
        <f t="shared" si="26"/>
        <v>5.6999999999999993</v>
      </c>
      <c r="D107" s="38">
        <f t="shared" si="36"/>
        <v>0.95</v>
      </c>
      <c r="E107" s="38">
        <f t="shared" si="27"/>
        <v>0.30000000000000071</v>
      </c>
      <c r="F107" s="27"/>
      <c r="G107" s="38">
        <f t="shared" si="28"/>
        <v>0</v>
      </c>
      <c r="H107" s="25">
        <v>5</v>
      </c>
      <c r="I107" s="41">
        <f t="shared" si="29"/>
        <v>4.6000000000000005</v>
      </c>
      <c r="J107" s="41">
        <f t="shared" si="37"/>
        <v>0.92</v>
      </c>
      <c r="K107" s="41">
        <f t="shared" si="30"/>
        <v>0.39999999999999947</v>
      </c>
      <c r="L107" s="27"/>
      <c r="M107" s="41">
        <f t="shared" si="31"/>
        <v>0</v>
      </c>
      <c r="N107" s="33"/>
      <c r="O107" s="43">
        <f t="shared" si="32"/>
        <v>0</v>
      </c>
      <c r="P107" s="43">
        <f t="shared" si="38"/>
        <v>0.95</v>
      </c>
      <c r="Q107" s="43">
        <f t="shared" si="33"/>
        <v>0</v>
      </c>
      <c r="R107" s="27"/>
      <c r="S107" s="43">
        <f t="shared" si="34"/>
        <v>0</v>
      </c>
      <c r="T107" s="3"/>
    </row>
    <row r="108" spans="1:20">
      <c r="A108" s="15">
        <f t="shared" si="35"/>
        <v>40266</v>
      </c>
      <c r="B108" s="22">
        <v>12</v>
      </c>
      <c r="C108" s="38">
        <f t="shared" si="26"/>
        <v>11.399999999999999</v>
      </c>
      <c r="D108" s="38">
        <f t="shared" si="36"/>
        <v>0.95</v>
      </c>
      <c r="E108" s="38">
        <f t="shared" si="27"/>
        <v>0.60000000000000142</v>
      </c>
      <c r="F108" s="27"/>
      <c r="G108" s="38">
        <f t="shared" si="28"/>
        <v>0</v>
      </c>
      <c r="H108" s="25">
        <v>8</v>
      </c>
      <c r="I108" s="41">
        <f t="shared" si="29"/>
        <v>7.36</v>
      </c>
      <c r="J108" s="41">
        <f t="shared" si="37"/>
        <v>0.92</v>
      </c>
      <c r="K108" s="41">
        <f t="shared" si="30"/>
        <v>0.63999999999999968</v>
      </c>
      <c r="L108" s="27"/>
      <c r="M108" s="41">
        <f t="shared" si="31"/>
        <v>0</v>
      </c>
      <c r="N108" s="33"/>
      <c r="O108" s="43">
        <f t="shared" si="32"/>
        <v>0</v>
      </c>
      <c r="P108" s="43">
        <f t="shared" si="38"/>
        <v>0.95</v>
      </c>
      <c r="Q108" s="43">
        <f t="shared" si="33"/>
        <v>0</v>
      </c>
      <c r="R108" s="27"/>
      <c r="S108" s="43">
        <f t="shared" si="34"/>
        <v>0</v>
      </c>
      <c r="T108" s="3"/>
    </row>
    <row r="109" spans="1:20">
      <c r="A109" s="15">
        <f t="shared" si="35"/>
        <v>40267</v>
      </c>
      <c r="B109" s="22">
        <v>7</v>
      </c>
      <c r="C109" s="38">
        <f t="shared" si="26"/>
        <v>6.6499999999999995</v>
      </c>
      <c r="D109" s="38">
        <f t="shared" si="36"/>
        <v>0.95</v>
      </c>
      <c r="E109" s="38">
        <f t="shared" si="27"/>
        <v>0.35000000000000053</v>
      </c>
      <c r="F109" s="27"/>
      <c r="G109" s="38">
        <f t="shared" si="28"/>
        <v>0</v>
      </c>
      <c r="H109" s="25">
        <v>7</v>
      </c>
      <c r="I109" s="41">
        <f t="shared" si="29"/>
        <v>6.44</v>
      </c>
      <c r="J109" s="41">
        <f t="shared" si="37"/>
        <v>0.92</v>
      </c>
      <c r="K109" s="41">
        <f t="shared" si="30"/>
        <v>0.55999999999999961</v>
      </c>
      <c r="L109" s="27"/>
      <c r="M109" s="41">
        <f t="shared" si="31"/>
        <v>0</v>
      </c>
      <c r="N109" s="33"/>
      <c r="O109" s="43">
        <f t="shared" si="32"/>
        <v>0</v>
      </c>
      <c r="P109" s="43">
        <f t="shared" si="38"/>
        <v>0.95</v>
      </c>
      <c r="Q109" s="43">
        <f t="shared" si="33"/>
        <v>0</v>
      </c>
      <c r="R109" s="27"/>
      <c r="S109" s="43">
        <f t="shared" si="34"/>
        <v>0</v>
      </c>
      <c r="T109" s="3"/>
    </row>
    <row r="110" spans="1:20">
      <c r="A110" s="15">
        <f t="shared" si="35"/>
        <v>40268</v>
      </c>
      <c r="B110" s="22">
        <v>12</v>
      </c>
      <c r="C110" s="38">
        <f t="shared" si="26"/>
        <v>11.399999999999999</v>
      </c>
      <c r="D110" s="38">
        <f t="shared" si="36"/>
        <v>0.95</v>
      </c>
      <c r="E110" s="38">
        <f t="shared" si="27"/>
        <v>0.60000000000000142</v>
      </c>
      <c r="F110" s="27"/>
      <c r="G110" s="38">
        <f t="shared" si="28"/>
        <v>0</v>
      </c>
      <c r="H110" s="25">
        <v>5</v>
      </c>
      <c r="I110" s="41">
        <f t="shared" si="29"/>
        <v>4.6000000000000005</v>
      </c>
      <c r="J110" s="41">
        <f t="shared" si="37"/>
        <v>0.92</v>
      </c>
      <c r="K110" s="41">
        <f t="shared" si="30"/>
        <v>0.39999999999999947</v>
      </c>
      <c r="L110" s="27"/>
      <c r="M110" s="41">
        <f t="shared" si="31"/>
        <v>0</v>
      </c>
      <c r="N110" s="33"/>
      <c r="O110" s="43">
        <f t="shared" si="32"/>
        <v>0</v>
      </c>
      <c r="P110" s="43">
        <f t="shared" si="38"/>
        <v>0.95</v>
      </c>
      <c r="Q110" s="43">
        <f t="shared" si="33"/>
        <v>0</v>
      </c>
      <c r="R110" s="27"/>
      <c r="S110" s="43">
        <f t="shared" si="34"/>
        <v>0</v>
      </c>
      <c r="T110" s="3"/>
    </row>
    <row r="111" spans="1:20" ht="15.75">
      <c r="A111" s="17" t="s">
        <v>3</v>
      </c>
      <c r="B111" s="21">
        <f>SUM(B80:B110)</f>
        <v>294</v>
      </c>
      <c r="C111" s="21">
        <f>SUM(C80:C110)</f>
        <v>279.2999999999999</v>
      </c>
      <c r="D111" s="39"/>
      <c r="E111" s="21">
        <f>SUM(E80:E110)</f>
        <v>14.700000000000017</v>
      </c>
      <c r="F111" s="28">
        <f>SUM(F80:F110)</f>
        <v>300</v>
      </c>
      <c r="G111" s="21">
        <f>SUM(G80:G110)</f>
        <v>285</v>
      </c>
      <c r="H111" s="24">
        <f>SUM(H80:H110)</f>
        <v>183</v>
      </c>
      <c r="I111" s="24">
        <f>SUM(I80:I110)</f>
        <v>168.36</v>
      </c>
      <c r="J111" s="42"/>
      <c r="K111" s="24">
        <f>SUM(K80:K110)</f>
        <v>14.639999999999983</v>
      </c>
      <c r="L111" s="28">
        <f>SUM(L80:L110)</f>
        <v>150</v>
      </c>
      <c r="M111" s="24">
        <f>SUM(M80:M110)</f>
        <v>138</v>
      </c>
      <c r="N111" s="32">
        <f>SUM(N80:N110)</f>
        <v>0</v>
      </c>
      <c r="O111" s="32">
        <f>SUM(O80:O110)</f>
        <v>0</v>
      </c>
      <c r="P111" s="42"/>
      <c r="Q111" s="32">
        <f>SUM(Q80:Q110)</f>
        <v>0</v>
      </c>
      <c r="R111" s="28">
        <f>SUM(R80:R110)</f>
        <v>0</v>
      </c>
      <c r="S111" s="32">
        <f>SUM(S80:S110)</f>
        <v>0</v>
      </c>
      <c r="T111" s="1">
        <f>SUM(T80:T110)</f>
        <v>0</v>
      </c>
    </row>
    <row r="114" spans="1:20" ht="18">
      <c r="A114" s="76" t="s">
        <v>33</v>
      </c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</row>
    <row r="115" spans="1:20">
      <c r="A115" s="71" t="s">
        <v>1</v>
      </c>
      <c r="B115" s="73" t="s">
        <v>0</v>
      </c>
      <c r="C115" s="73"/>
      <c r="D115" s="73"/>
      <c r="E115" s="73"/>
      <c r="F115" s="73"/>
      <c r="G115" s="73"/>
      <c r="H115" s="74" t="s">
        <v>16</v>
      </c>
      <c r="I115" s="74"/>
      <c r="J115" s="74"/>
      <c r="K115" s="74"/>
      <c r="L115" s="74"/>
      <c r="M115" s="74"/>
      <c r="N115" s="75" t="s">
        <v>60</v>
      </c>
      <c r="O115" s="75"/>
      <c r="P115" s="75"/>
      <c r="Q115" s="75"/>
      <c r="R115" s="75"/>
      <c r="S115" s="75"/>
      <c r="T115" s="77" t="s">
        <v>21</v>
      </c>
    </row>
    <row r="116" spans="1:20">
      <c r="A116" s="72"/>
      <c r="B116" s="21" t="s">
        <v>20</v>
      </c>
      <c r="C116" s="21" t="s">
        <v>61</v>
      </c>
      <c r="D116" s="21" t="s">
        <v>62</v>
      </c>
      <c r="E116" s="21" t="s">
        <v>21</v>
      </c>
      <c r="F116" s="21" t="s">
        <v>14</v>
      </c>
      <c r="G116" s="21" t="s">
        <v>63</v>
      </c>
      <c r="H116" s="24" t="s">
        <v>20</v>
      </c>
      <c r="I116" s="24" t="s">
        <v>61</v>
      </c>
      <c r="J116" s="24" t="s">
        <v>62</v>
      </c>
      <c r="K116" s="24" t="s">
        <v>21</v>
      </c>
      <c r="L116" s="30" t="s">
        <v>14</v>
      </c>
      <c r="M116" s="24" t="s">
        <v>63</v>
      </c>
      <c r="N116" s="32" t="s">
        <v>20</v>
      </c>
      <c r="O116" s="32" t="s">
        <v>61</v>
      </c>
      <c r="P116" s="32" t="s">
        <v>62</v>
      </c>
      <c r="Q116" s="32" t="s">
        <v>21</v>
      </c>
      <c r="R116" s="35" t="s">
        <v>14</v>
      </c>
      <c r="S116" s="32" t="s">
        <v>63</v>
      </c>
      <c r="T116" s="77"/>
    </row>
    <row r="117" spans="1:20">
      <c r="A117" s="15">
        <f>A110+1</f>
        <v>40269</v>
      </c>
      <c r="B117" s="22">
        <v>10</v>
      </c>
      <c r="C117" s="38">
        <f>B117*D117</f>
        <v>9.5</v>
      </c>
      <c r="D117" s="38">
        <f>47500/50000</f>
        <v>0.95</v>
      </c>
      <c r="E117" s="38">
        <f>B117-C117</f>
        <v>0.5</v>
      </c>
      <c r="F117" s="27"/>
      <c r="G117" s="38">
        <f>F117*D117</f>
        <v>0</v>
      </c>
      <c r="H117" s="25">
        <v>5</v>
      </c>
      <c r="I117" s="41">
        <f>H117*J117</f>
        <v>4.6000000000000005</v>
      </c>
      <c r="J117" s="41">
        <f>92/100</f>
        <v>0.92</v>
      </c>
      <c r="K117" s="41">
        <f>H117-I117</f>
        <v>0.39999999999999947</v>
      </c>
      <c r="L117" s="27"/>
      <c r="M117" s="41">
        <f>L117*J117</f>
        <v>0</v>
      </c>
      <c r="N117" s="33"/>
      <c r="O117" s="43">
        <f>N117*P117</f>
        <v>0</v>
      </c>
      <c r="P117" s="43">
        <f>47500/50000</f>
        <v>0.95</v>
      </c>
      <c r="Q117" s="43">
        <f>N117-O117</f>
        <v>0</v>
      </c>
      <c r="R117" s="27"/>
      <c r="S117" s="43">
        <f>R117*P117</f>
        <v>0</v>
      </c>
      <c r="T117" s="45"/>
    </row>
    <row r="118" spans="1:20">
      <c r="A118" s="15">
        <f>A117+1</f>
        <v>40270</v>
      </c>
      <c r="B118" s="22">
        <v>7</v>
      </c>
      <c r="C118" s="38">
        <f t="shared" ref="C118:C146" si="39">B118*D118</f>
        <v>6.6499999999999995</v>
      </c>
      <c r="D118" s="38">
        <f>D117</f>
        <v>0.95</v>
      </c>
      <c r="E118" s="38">
        <f t="shared" ref="E118:E146" si="40">B118-C118</f>
        <v>0.35000000000000053</v>
      </c>
      <c r="F118" s="27"/>
      <c r="G118" s="38">
        <f t="shared" ref="G118:G146" si="41">F118*D118</f>
        <v>0</v>
      </c>
      <c r="H118" s="25">
        <v>6</v>
      </c>
      <c r="I118" s="41">
        <f t="shared" ref="I118:I146" si="42">H118*J118</f>
        <v>5.5200000000000005</v>
      </c>
      <c r="J118" s="41">
        <f>J117</f>
        <v>0.92</v>
      </c>
      <c r="K118" s="41">
        <f t="shared" ref="K118:K146" si="43">H118-I118</f>
        <v>0.47999999999999954</v>
      </c>
      <c r="L118" s="27"/>
      <c r="M118" s="41">
        <f t="shared" ref="M118:M146" si="44">L118*J118</f>
        <v>0</v>
      </c>
      <c r="N118" s="33"/>
      <c r="O118" s="43">
        <f t="shared" ref="O118:O146" si="45">N118*P118</f>
        <v>0</v>
      </c>
      <c r="P118" s="43">
        <f>P117</f>
        <v>0.95</v>
      </c>
      <c r="Q118" s="43">
        <f t="shared" ref="Q118:Q146" si="46">N118-O118</f>
        <v>0</v>
      </c>
      <c r="R118" s="27"/>
      <c r="S118" s="43">
        <f t="shared" ref="S118:S146" si="47">R118*P118</f>
        <v>0</v>
      </c>
      <c r="T118" s="3"/>
    </row>
    <row r="119" spans="1:20">
      <c r="A119" s="15">
        <f t="shared" ref="A119:A146" si="48">A118+1</f>
        <v>40271</v>
      </c>
      <c r="B119" s="22">
        <v>7</v>
      </c>
      <c r="C119" s="38">
        <f t="shared" si="39"/>
        <v>6.6499999999999995</v>
      </c>
      <c r="D119" s="38">
        <f t="shared" ref="D119:D146" si="49">D118</f>
        <v>0.95</v>
      </c>
      <c r="E119" s="38">
        <f t="shared" si="40"/>
        <v>0.35000000000000053</v>
      </c>
      <c r="F119" s="27"/>
      <c r="G119" s="38">
        <f t="shared" si="41"/>
        <v>0</v>
      </c>
      <c r="H119" s="25">
        <v>7</v>
      </c>
      <c r="I119" s="41">
        <f t="shared" si="42"/>
        <v>6.44</v>
      </c>
      <c r="J119" s="41">
        <f t="shared" ref="J119:J146" si="50">J118</f>
        <v>0.92</v>
      </c>
      <c r="K119" s="41">
        <f t="shared" si="43"/>
        <v>0.55999999999999961</v>
      </c>
      <c r="L119" s="27"/>
      <c r="M119" s="41">
        <f t="shared" si="44"/>
        <v>0</v>
      </c>
      <c r="N119" s="33"/>
      <c r="O119" s="43">
        <f t="shared" si="45"/>
        <v>0</v>
      </c>
      <c r="P119" s="43">
        <f t="shared" ref="P119:P146" si="51">P118</f>
        <v>0.95</v>
      </c>
      <c r="Q119" s="43">
        <f t="shared" si="46"/>
        <v>0</v>
      </c>
      <c r="R119" s="27"/>
      <c r="S119" s="43">
        <f t="shared" si="47"/>
        <v>0</v>
      </c>
      <c r="T119" s="3"/>
    </row>
    <row r="120" spans="1:20">
      <c r="A120" s="15">
        <f t="shared" si="48"/>
        <v>40272</v>
      </c>
      <c r="B120" s="22">
        <v>8</v>
      </c>
      <c r="C120" s="38">
        <f t="shared" si="39"/>
        <v>7.6</v>
      </c>
      <c r="D120" s="38">
        <f t="shared" si="49"/>
        <v>0.95</v>
      </c>
      <c r="E120" s="38">
        <f t="shared" si="40"/>
        <v>0.40000000000000036</v>
      </c>
      <c r="F120" s="27">
        <v>50</v>
      </c>
      <c r="G120" s="38">
        <f t="shared" si="41"/>
        <v>47.5</v>
      </c>
      <c r="H120" s="25">
        <v>7</v>
      </c>
      <c r="I120" s="41">
        <f t="shared" si="42"/>
        <v>6.44</v>
      </c>
      <c r="J120" s="41">
        <f t="shared" si="50"/>
        <v>0.92</v>
      </c>
      <c r="K120" s="41">
        <f t="shared" si="43"/>
        <v>0.55999999999999961</v>
      </c>
      <c r="L120" s="27">
        <v>50</v>
      </c>
      <c r="M120" s="41">
        <f t="shared" si="44"/>
        <v>46</v>
      </c>
      <c r="N120" s="33"/>
      <c r="O120" s="43">
        <f t="shared" si="45"/>
        <v>0</v>
      </c>
      <c r="P120" s="43">
        <f t="shared" si="51"/>
        <v>0.95</v>
      </c>
      <c r="Q120" s="43">
        <f t="shared" si="46"/>
        <v>0</v>
      </c>
      <c r="R120" s="27"/>
      <c r="S120" s="43">
        <f t="shared" si="47"/>
        <v>0</v>
      </c>
      <c r="T120" s="3"/>
    </row>
    <row r="121" spans="1:20">
      <c r="A121" s="15">
        <f t="shared" si="48"/>
        <v>40273</v>
      </c>
      <c r="B121" s="22">
        <v>9</v>
      </c>
      <c r="C121" s="38">
        <f t="shared" si="39"/>
        <v>8.5499999999999989</v>
      </c>
      <c r="D121" s="38">
        <f t="shared" si="49"/>
        <v>0.95</v>
      </c>
      <c r="E121" s="38">
        <f t="shared" si="40"/>
        <v>0.45000000000000107</v>
      </c>
      <c r="F121" s="27"/>
      <c r="G121" s="38">
        <f t="shared" si="41"/>
        <v>0</v>
      </c>
      <c r="H121" s="25">
        <v>9</v>
      </c>
      <c r="I121" s="41">
        <f t="shared" si="42"/>
        <v>8.2800000000000011</v>
      </c>
      <c r="J121" s="41">
        <f t="shared" si="50"/>
        <v>0.92</v>
      </c>
      <c r="K121" s="41">
        <f t="shared" si="43"/>
        <v>0.71999999999999886</v>
      </c>
      <c r="L121" s="27"/>
      <c r="M121" s="41">
        <f t="shared" si="44"/>
        <v>0</v>
      </c>
      <c r="N121" s="33"/>
      <c r="O121" s="43">
        <f t="shared" si="45"/>
        <v>0</v>
      </c>
      <c r="P121" s="43">
        <f t="shared" si="51"/>
        <v>0.95</v>
      </c>
      <c r="Q121" s="43">
        <f t="shared" si="46"/>
        <v>0</v>
      </c>
      <c r="R121" s="27"/>
      <c r="S121" s="43">
        <f t="shared" si="47"/>
        <v>0</v>
      </c>
      <c r="T121" s="3"/>
    </row>
    <row r="122" spans="1:20">
      <c r="A122" s="15">
        <f t="shared" si="48"/>
        <v>40274</v>
      </c>
      <c r="B122" s="22">
        <v>0</v>
      </c>
      <c r="C122" s="38">
        <f t="shared" si="39"/>
        <v>0</v>
      </c>
      <c r="D122" s="38">
        <f t="shared" si="49"/>
        <v>0.95</v>
      </c>
      <c r="E122" s="38">
        <f t="shared" si="40"/>
        <v>0</v>
      </c>
      <c r="F122" s="27"/>
      <c r="G122" s="38">
        <f t="shared" si="41"/>
        <v>0</v>
      </c>
      <c r="H122" s="25">
        <v>0</v>
      </c>
      <c r="I122" s="41">
        <f t="shared" si="42"/>
        <v>0</v>
      </c>
      <c r="J122" s="41">
        <f t="shared" si="50"/>
        <v>0.92</v>
      </c>
      <c r="K122" s="41">
        <f t="shared" si="43"/>
        <v>0</v>
      </c>
      <c r="L122" s="27"/>
      <c r="M122" s="41">
        <f t="shared" si="44"/>
        <v>0</v>
      </c>
      <c r="N122" s="33"/>
      <c r="O122" s="43">
        <f t="shared" si="45"/>
        <v>0</v>
      </c>
      <c r="P122" s="43">
        <f t="shared" si="51"/>
        <v>0.95</v>
      </c>
      <c r="Q122" s="43">
        <f t="shared" si="46"/>
        <v>0</v>
      </c>
      <c r="R122" s="27"/>
      <c r="S122" s="43">
        <f t="shared" si="47"/>
        <v>0</v>
      </c>
      <c r="T122" s="3"/>
    </row>
    <row r="123" spans="1:20">
      <c r="A123" s="15">
        <f t="shared" si="48"/>
        <v>40275</v>
      </c>
      <c r="B123" s="22">
        <v>0</v>
      </c>
      <c r="C123" s="38">
        <f t="shared" si="39"/>
        <v>0</v>
      </c>
      <c r="D123" s="38">
        <f t="shared" si="49"/>
        <v>0.95</v>
      </c>
      <c r="E123" s="38">
        <f t="shared" si="40"/>
        <v>0</v>
      </c>
      <c r="F123" s="27"/>
      <c r="G123" s="38">
        <f t="shared" si="41"/>
        <v>0</v>
      </c>
      <c r="H123" s="25">
        <v>0</v>
      </c>
      <c r="I123" s="41">
        <f t="shared" si="42"/>
        <v>0</v>
      </c>
      <c r="J123" s="41">
        <f t="shared" si="50"/>
        <v>0.92</v>
      </c>
      <c r="K123" s="41">
        <f t="shared" si="43"/>
        <v>0</v>
      </c>
      <c r="L123" s="27"/>
      <c r="M123" s="41">
        <f t="shared" si="44"/>
        <v>0</v>
      </c>
      <c r="N123" s="33"/>
      <c r="O123" s="43">
        <f t="shared" si="45"/>
        <v>0</v>
      </c>
      <c r="P123" s="43">
        <f t="shared" si="51"/>
        <v>0.95</v>
      </c>
      <c r="Q123" s="43">
        <f t="shared" si="46"/>
        <v>0</v>
      </c>
      <c r="R123" s="27"/>
      <c r="S123" s="43">
        <f t="shared" si="47"/>
        <v>0</v>
      </c>
      <c r="T123" s="3"/>
    </row>
    <row r="124" spans="1:20">
      <c r="A124" s="15">
        <f t="shared" si="48"/>
        <v>40276</v>
      </c>
      <c r="B124" s="22">
        <v>0</v>
      </c>
      <c r="C124" s="38">
        <f t="shared" si="39"/>
        <v>0</v>
      </c>
      <c r="D124" s="38">
        <f t="shared" si="49"/>
        <v>0.95</v>
      </c>
      <c r="E124" s="38">
        <f t="shared" si="40"/>
        <v>0</v>
      </c>
      <c r="F124" s="27"/>
      <c r="G124" s="38">
        <f t="shared" si="41"/>
        <v>0</v>
      </c>
      <c r="H124" s="25">
        <v>0</v>
      </c>
      <c r="I124" s="41">
        <f t="shared" si="42"/>
        <v>0</v>
      </c>
      <c r="J124" s="41">
        <f t="shared" si="50"/>
        <v>0.92</v>
      </c>
      <c r="K124" s="41">
        <f t="shared" si="43"/>
        <v>0</v>
      </c>
      <c r="L124" s="27"/>
      <c r="M124" s="41">
        <f t="shared" si="44"/>
        <v>0</v>
      </c>
      <c r="N124" s="33"/>
      <c r="O124" s="43">
        <f t="shared" si="45"/>
        <v>0</v>
      </c>
      <c r="P124" s="43">
        <f t="shared" si="51"/>
        <v>0.95</v>
      </c>
      <c r="Q124" s="43">
        <f t="shared" si="46"/>
        <v>0</v>
      </c>
      <c r="R124" s="27"/>
      <c r="S124" s="43">
        <f t="shared" si="47"/>
        <v>0</v>
      </c>
      <c r="T124" s="3"/>
    </row>
    <row r="125" spans="1:20">
      <c r="A125" s="15">
        <f t="shared" si="48"/>
        <v>40277</v>
      </c>
      <c r="B125" s="22">
        <v>31</v>
      </c>
      <c r="C125" s="38">
        <f t="shared" si="39"/>
        <v>29.45</v>
      </c>
      <c r="D125" s="38">
        <f t="shared" si="49"/>
        <v>0.95</v>
      </c>
      <c r="E125" s="38">
        <f t="shared" si="40"/>
        <v>1.5500000000000007</v>
      </c>
      <c r="F125" s="27">
        <v>50</v>
      </c>
      <c r="G125" s="38">
        <f t="shared" si="41"/>
        <v>47.5</v>
      </c>
      <c r="H125" s="25">
        <v>60</v>
      </c>
      <c r="I125" s="41">
        <f t="shared" si="42"/>
        <v>55.2</v>
      </c>
      <c r="J125" s="41">
        <f t="shared" si="50"/>
        <v>0.92</v>
      </c>
      <c r="K125" s="41">
        <f t="shared" si="43"/>
        <v>4.7999999999999972</v>
      </c>
      <c r="L125" s="27">
        <v>50</v>
      </c>
      <c r="M125" s="41">
        <f t="shared" si="44"/>
        <v>46</v>
      </c>
      <c r="N125" s="33"/>
      <c r="O125" s="43">
        <f t="shared" si="45"/>
        <v>0</v>
      </c>
      <c r="P125" s="43">
        <f t="shared" si="51"/>
        <v>0.95</v>
      </c>
      <c r="Q125" s="43">
        <f t="shared" si="46"/>
        <v>0</v>
      </c>
      <c r="R125" s="27"/>
      <c r="S125" s="43">
        <f t="shared" si="47"/>
        <v>0</v>
      </c>
      <c r="T125" s="3"/>
    </row>
    <row r="126" spans="1:20">
      <c r="A126" s="15">
        <f t="shared" si="48"/>
        <v>40278</v>
      </c>
      <c r="B126" s="22">
        <v>12</v>
      </c>
      <c r="C126" s="38">
        <f t="shared" si="39"/>
        <v>11.399999999999999</v>
      </c>
      <c r="D126" s="38">
        <f t="shared" si="49"/>
        <v>0.95</v>
      </c>
      <c r="E126" s="38">
        <f t="shared" si="40"/>
        <v>0.60000000000000142</v>
      </c>
      <c r="F126" s="27"/>
      <c r="G126" s="38">
        <f t="shared" si="41"/>
        <v>0</v>
      </c>
      <c r="H126" s="25">
        <v>7</v>
      </c>
      <c r="I126" s="41">
        <f t="shared" si="42"/>
        <v>6.44</v>
      </c>
      <c r="J126" s="41">
        <f t="shared" si="50"/>
        <v>0.92</v>
      </c>
      <c r="K126" s="41">
        <f t="shared" si="43"/>
        <v>0.55999999999999961</v>
      </c>
      <c r="L126" s="27"/>
      <c r="M126" s="41">
        <f t="shared" si="44"/>
        <v>0</v>
      </c>
      <c r="N126" s="33"/>
      <c r="O126" s="43">
        <f t="shared" si="45"/>
        <v>0</v>
      </c>
      <c r="P126" s="43">
        <f t="shared" si="51"/>
        <v>0.95</v>
      </c>
      <c r="Q126" s="43">
        <f t="shared" si="46"/>
        <v>0</v>
      </c>
      <c r="R126" s="27"/>
      <c r="S126" s="43">
        <f t="shared" si="47"/>
        <v>0</v>
      </c>
      <c r="T126" s="3"/>
    </row>
    <row r="127" spans="1:20">
      <c r="A127" s="15">
        <f t="shared" si="48"/>
        <v>40279</v>
      </c>
      <c r="B127" s="22">
        <v>8</v>
      </c>
      <c r="C127" s="38">
        <f t="shared" si="39"/>
        <v>7.6</v>
      </c>
      <c r="D127" s="38">
        <f t="shared" si="49"/>
        <v>0.95</v>
      </c>
      <c r="E127" s="38">
        <f t="shared" si="40"/>
        <v>0.40000000000000036</v>
      </c>
      <c r="F127" s="27"/>
      <c r="G127" s="38">
        <f t="shared" si="41"/>
        <v>0</v>
      </c>
      <c r="H127" s="25">
        <v>5</v>
      </c>
      <c r="I127" s="41">
        <f t="shared" si="42"/>
        <v>4.6000000000000005</v>
      </c>
      <c r="J127" s="41">
        <f t="shared" si="50"/>
        <v>0.92</v>
      </c>
      <c r="K127" s="41">
        <f t="shared" si="43"/>
        <v>0.39999999999999947</v>
      </c>
      <c r="L127" s="27"/>
      <c r="M127" s="41">
        <f t="shared" si="44"/>
        <v>0</v>
      </c>
      <c r="N127" s="33"/>
      <c r="O127" s="43">
        <f t="shared" si="45"/>
        <v>0</v>
      </c>
      <c r="P127" s="43">
        <f t="shared" si="51"/>
        <v>0.95</v>
      </c>
      <c r="Q127" s="43">
        <f t="shared" si="46"/>
        <v>0</v>
      </c>
      <c r="R127" s="27"/>
      <c r="S127" s="43">
        <f t="shared" si="47"/>
        <v>0</v>
      </c>
      <c r="T127" s="3"/>
    </row>
    <row r="128" spans="1:20">
      <c r="A128" s="15">
        <f t="shared" si="48"/>
        <v>40280</v>
      </c>
      <c r="B128" s="22">
        <v>4</v>
      </c>
      <c r="C128" s="38">
        <f t="shared" si="39"/>
        <v>3.8</v>
      </c>
      <c r="D128" s="38">
        <f t="shared" si="49"/>
        <v>0.95</v>
      </c>
      <c r="E128" s="38">
        <f t="shared" si="40"/>
        <v>0.20000000000000018</v>
      </c>
      <c r="F128" s="27"/>
      <c r="G128" s="38">
        <f t="shared" si="41"/>
        <v>0</v>
      </c>
      <c r="H128" s="25">
        <v>2</v>
      </c>
      <c r="I128" s="41">
        <f t="shared" si="42"/>
        <v>1.84</v>
      </c>
      <c r="J128" s="41">
        <f t="shared" si="50"/>
        <v>0.92</v>
      </c>
      <c r="K128" s="41">
        <f t="shared" si="43"/>
        <v>0.15999999999999992</v>
      </c>
      <c r="L128" s="27"/>
      <c r="M128" s="41">
        <f t="shared" si="44"/>
        <v>0</v>
      </c>
      <c r="N128" s="33"/>
      <c r="O128" s="43">
        <f t="shared" si="45"/>
        <v>0</v>
      </c>
      <c r="P128" s="43">
        <f t="shared" si="51"/>
        <v>0.95</v>
      </c>
      <c r="Q128" s="43">
        <f t="shared" si="46"/>
        <v>0</v>
      </c>
      <c r="R128" s="27"/>
      <c r="S128" s="43">
        <f t="shared" si="47"/>
        <v>0</v>
      </c>
      <c r="T128" s="3"/>
    </row>
    <row r="129" spans="1:20">
      <c r="A129" s="15">
        <f t="shared" si="48"/>
        <v>40281</v>
      </c>
      <c r="B129" s="22">
        <v>12</v>
      </c>
      <c r="C129" s="38">
        <f t="shared" si="39"/>
        <v>11.399999999999999</v>
      </c>
      <c r="D129" s="38">
        <f t="shared" si="49"/>
        <v>0.95</v>
      </c>
      <c r="E129" s="38">
        <f t="shared" si="40"/>
        <v>0.60000000000000142</v>
      </c>
      <c r="F129" s="27"/>
      <c r="G129" s="38">
        <f t="shared" si="41"/>
        <v>0</v>
      </c>
      <c r="H129" s="25">
        <v>6</v>
      </c>
      <c r="I129" s="41">
        <f t="shared" si="42"/>
        <v>5.5200000000000005</v>
      </c>
      <c r="J129" s="41">
        <f t="shared" si="50"/>
        <v>0.92</v>
      </c>
      <c r="K129" s="41">
        <f t="shared" si="43"/>
        <v>0.47999999999999954</v>
      </c>
      <c r="L129" s="27"/>
      <c r="M129" s="41">
        <f t="shared" si="44"/>
        <v>0</v>
      </c>
      <c r="N129" s="33"/>
      <c r="O129" s="43">
        <f t="shared" si="45"/>
        <v>0</v>
      </c>
      <c r="P129" s="43">
        <f t="shared" si="51"/>
        <v>0.95</v>
      </c>
      <c r="Q129" s="43">
        <f t="shared" si="46"/>
        <v>0</v>
      </c>
      <c r="R129" s="27"/>
      <c r="S129" s="43">
        <f t="shared" si="47"/>
        <v>0</v>
      </c>
      <c r="T129" s="3"/>
    </row>
    <row r="130" spans="1:20">
      <c r="A130" s="15">
        <f t="shared" si="48"/>
        <v>40282</v>
      </c>
      <c r="B130" s="22">
        <v>10</v>
      </c>
      <c r="C130" s="38">
        <f t="shared" si="39"/>
        <v>9.5</v>
      </c>
      <c r="D130" s="38">
        <f t="shared" si="49"/>
        <v>0.95</v>
      </c>
      <c r="E130" s="38">
        <f t="shared" si="40"/>
        <v>0.5</v>
      </c>
      <c r="F130" s="27">
        <v>50</v>
      </c>
      <c r="G130" s="38">
        <f t="shared" si="41"/>
        <v>47.5</v>
      </c>
      <c r="H130" s="25">
        <v>7</v>
      </c>
      <c r="I130" s="41">
        <f t="shared" si="42"/>
        <v>6.44</v>
      </c>
      <c r="J130" s="41">
        <f t="shared" si="50"/>
        <v>0.92</v>
      </c>
      <c r="K130" s="41">
        <f t="shared" si="43"/>
        <v>0.55999999999999961</v>
      </c>
      <c r="L130" s="27">
        <v>50</v>
      </c>
      <c r="M130" s="41">
        <f t="shared" si="44"/>
        <v>46</v>
      </c>
      <c r="N130" s="33"/>
      <c r="O130" s="43">
        <f t="shared" si="45"/>
        <v>0</v>
      </c>
      <c r="P130" s="43">
        <f t="shared" si="51"/>
        <v>0.95</v>
      </c>
      <c r="Q130" s="43">
        <f t="shared" si="46"/>
        <v>0</v>
      </c>
      <c r="R130" s="27"/>
      <c r="S130" s="43">
        <f t="shared" si="47"/>
        <v>0</v>
      </c>
      <c r="T130" s="3"/>
    </row>
    <row r="131" spans="1:20">
      <c r="A131" s="15">
        <f t="shared" si="48"/>
        <v>40283</v>
      </c>
      <c r="B131" s="22">
        <v>16</v>
      </c>
      <c r="C131" s="38">
        <f t="shared" si="39"/>
        <v>15.2</v>
      </c>
      <c r="D131" s="38">
        <f t="shared" si="49"/>
        <v>0.95</v>
      </c>
      <c r="E131" s="38">
        <f t="shared" si="40"/>
        <v>0.80000000000000071</v>
      </c>
      <c r="F131" s="27"/>
      <c r="G131" s="38">
        <f t="shared" si="41"/>
        <v>0</v>
      </c>
      <c r="H131" s="25">
        <v>20</v>
      </c>
      <c r="I131" s="41">
        <f t="shared" si="42"/>
        <v>18.400000000000002</v>
      </c>
      <c r="J131" s="41">
        <f t="shared" si="50"/>
        <v>0.92</v>
      </c>
      <c r="K131" s="41">
        <f t="shared" si="43"/>
        <v>1.5999999999999979</v>
      </c>
      <c r="L131" s="27"/>
      <c r="M131" s="41">
        <f t="shared" si="44"/>
        <v>0</v>
      </c>
      <c r="N131" s="33"/>
      <c r="O131" s="43">
        <f t="shared" si="45"/>
        <v>0</v>
      </c>
      <c r="P131" s="43">
        <f t="shared" si="51"/>
        <v>0.95</v>
      </c>
      <c r="Q131" s="43">
        <f t="shared" si="46"/>
        <v>0</v>
      </c>
      <c r="R131" s="27"/>
      <c r="S131" s="43">
        <f t="shared" si="47"/>
        <v>0</v>
      </c>
      <c r="T131" s="3"/>
    </row>
    <row r="132" spans="1:20">
      <c r="A132" s="15">
        <f t="shared" si="48"/>
        <v>40284</v>
      </c>
      <c r="B132" s="22">
        <v>16</v>
      </c>
      <c r="C132" s="38">
        <f t="shared" si="39"/>
        <v>15.2</v>
      </c>
      <c r="D132" s="38">
        <f t="shared" si="49"/>
        <v>0.95</v>
      </c>
      <c r="E132" s="38">
        <f t="shared" si="40"/>
        <v>0.80000000000000071</v>
      </c>
      <c r="F132" s="27"/>
      <c r="G132" s="38">
        <f t="shared" si="41"/>
        <v>0</v>
      </c>
      <c r="H132" s="25">
        <v>7</v>
      </c>
      <c r="I132" s="41">
        <f t="shared" si="42"/>
        <v>6.44</v>
      </c>
      <c r="J132" s="41">
        <f t="shared" si="50"/>
        <v>0.92</v>
      </c>
      <c r="K132" s="41">
        <f t="shared" si="43"/>
        <v>0.55999999999999961</v>
      </c>
      <c r="L132" s="27"/>
      <c r="M132" s="41">
        <f t="shared" si="44"/>
        <v>0</v>
      </c>
      <c r="N132" s="33"/>
      <c r="O132" s="43">
        <f t="shared" si="45"/>
        <v>0</v>
      </c>
      <c r="P132" s="43">
        <f t="shared" si="51"/>
        <v>0.95</v>
      </c>
      <c r="Q132" s="43">
        <f t="shared" si="46"/>
        <v>0</v>
      </c>
      <c r="R132" s="27"/>
      <c r="S132" s="43">
        <f t="shared" si="47"/>
        <v>0</v>
      </c>
      <c r="T132" s="3"/>
    </row>
    <row r="133" spans="1:20">
      <c r="A133" s="15">
        <f t="shared" si="48"/>
        <v>40285</v>
      </c>
      <c r="B133" s="22">
        <v>30</v>
      </c>
      <c r="C133" s="38">
        <f t="shared" si="39"/>
        <v>28.5</v>
      </c>
      <c r="D133" s="38">
        <f t="shared" si="49"/>
        <v>0.95</v>
      </c>
      <c r="E133" s="38">
        <f t="shared" si="40"/>
        <v>1.5</v>
      </c>
      <c r="F133" s="27">
        <v>50</v>
      </c>
      <c r="G133" s="38">
        <f t="shared" si="41"/>
        <v>47.5</v>
      </c>
      <c r="H133" s="25">
        <v>19</v>
      </c>
      <c r="I133" s="41">
        <f t="shared" si="42"/>
        <v>17.48</v>
      </c>
      <c r="J133" s="41">
        <f t="shared" si="50"/>
        <v>0.92</v>
      </c>
      <c r="K133" s="41">
        <f t="shared" si="43"/>
        <v>1.5199999999999996</v>
      </c>
      <c r="L133" s="27"/>
      <c r="M133" s="41">
        <f t="shared" si="44"/>
        <v>0</v>
      </c>
      <c r="N133" s="33"/>
      <c r="O133" s="43">
        <f t="shared" si="45"/>
        <v>0</v>
      </c>
      <c r="P133" s="43">
        <f t="shared" si="51"/>
        <v>0.95</v>
      </c>
      <c r="Q133" s="43">
        <f t="shared" si="46"/>
        <v>0</v>
      </c>
      <c r="R133" s="27"/>
      <c r="S133" s="43">
        <f t="shared" si="47"/>
        <v>0</v>
      </c>
      <c r="T133" s="3"/>
    </row>
    <row r="134" spans="1:20">
      <c r="A134" s="15">
        <f t="shared" si="48"/>
        <v>40286</v>
      </c>
      <c r="B134" s="22">
        <v>4</v>
      </c>
      <c r="C134" s="38">
        <f t="shared" si="39"/>
        <v>3.8</v>
      </c>
      <c r="D134" s="38">
        <f t="shared" si="49"/>
        <v>0.95</v>
      </c>
      <c r="E134" s="38">
        <f t="shared" si="40"/>
        <v>0.20000000000000018</v>
      </c>
      <c r="F134" s="27"/>
      <c r="G134" s="38">
        <f t="shared" si="41"/>
        <v>0</v>
      </c>
      <c r="H134" s="25">
        <v>4</v>
      </c>
      <c r="I134" s="41">
        <f t="shared" si="42"/>
        <v>3.68</v>
      </c>
      <c r="J134" s="41">
        <f t="shared" si="50"/>
        <v>0.92</v>
      </c>
      <c r="K134" s="41">
        <f t="shared" si="43"/>
        <v>0.31999999999999984</v>
      </c>
      <c r="L134" s="27">
        <v>50</v>
      </c>
      <c r="M134" s="41">
        <f t="shared" si="44"/>
        <v>46</v>
      </c>
      <c r="N134" s="33"/>
      <c r="O134" s="43">
        <f t="shared" si="45"/>
        <v>0</v>
      </c>
      <c r="P134" s="43">
        <f t="shared" si="51"/>
        <v>0.95</v>
      </c>
      <c r="Q134" s="43">
        <f t="shared" si="46"/>
        <v>0</v>
      </c>
      <c r="R134" s="27"/>
      <c r="S134" s="43">
        <f t="shared" si="47"/>
        <v>0</v>
      </c>
      <c r="T134" s="3"/>
    </row>
    <row r="135" spans="1:20">
      <c r="A135" s="15">
        <f t="shared" si="48"/>
        <v>40287</v>
      </c>
      <c r="B135" s="22">
        <v>18</v>
      </c>
      <c r="C135" s="38">
        <f t="shared" si="39"/>
        <v>17.099999999999998</v>
      </c>
      <c r="D135" s="38">
        <f t="shared" si="49"/>
        <v>0.95</v>
      </c>
      <c r="E135" s="38">
        <f t="shared" si="40"/>
        <v>0.90000000000000213</v>
      </c>
      <c r="F135" s="27"/>
      <c r="G135" s="38">
        <f t="shared" si="41"/>
        <v>0</v>
      </c>
      <c r="H135" s="25">
        <v>18</v>
      </c>
      <c r="I135" s="41">
        <f t="shared" si="42"/>
        <v>16.560000000000002</v>
      </c>
      <c r="J135" s="41">
        <f t="shared" si="50"/>
        <v>0.92</v>
      </c>
      <c r="K135" s="41">
        <f t="shared" si="43"/>
        <v>1.4399999999999977</v>
      </c>
      <c r="L135" s="27"/>
      <c r="M135" s="41">
        <f t="shared" si="44"/>
        <v>0</v>
      </c>
      <c r="N135" s="33"/>
      <c r="O135" s="43">
        <f t="shared" si="45"/>
        <v>0</v>
      </c>
      <c r="P135" s="43">
        <f t="shared" si="51"/>
        <v>0.95</v>
      </c>
      <c r="Q135" s="43">
        <f t="shared" si="46"/>
        <v>0</v>
      </c>
      <c r="R135" s="27"/>
      <c r="S135" s="43">
        <f t="shared" si="47"/>
        <v>0</v>
      </c>
      <c r="T135" s="3"/>
    </row>
    <row r="136" spans="1:20">
      <c r="A136" s="15">
        <f t="shared" si="48"/>
        <v>40288</v>
      </c>
      <c r="B136" s="22">
        <v>13</v>
      </c>
      <c r="C136" s="38">
        <f t="shared" si="39"/>
        <v>12.35</v>
      </c>
      <c r="D136" s="38">
        <f t="shared" si="49"/>
        <v>0.95</v>
      </c>
      <c r="E136" s="38">
        <f t="shared" si="40"/>
        <v>0.65000000000000036</v>
      </c>
      <c r="F136" s="27"/>
      <c r="G136" s="38">
        <f t="shared" si="41"/>
        <v>0</v>
      </c>
      <c r="H136" s="25">
        <v>12</v>
      </c>
      <c r="I136" s="41">
        <f t="shared" si="42"/>
        <v>11.040000000000001</v>
      </c>
      <c r="J136" s="41">
        <f t="shared" si="50"/>
        <v>0.92</v>
      </c>
      <c r="K136" s="41">
        <f t="shared" si="43"/>
        <v>0.95999999999999908</v>
      </c>
      <c r="L136" s="27"/>
      <c r="M136" s="41">
        <f t="shared" si="44"/>
        <v>0</v>
      </c>
      <c r="N136" s="33"/>
      <c r="O136" s="43">
        <f t="shared" si="45"/>
        <v>0</v>
      </c>
      <c r="P136" s="43">
        <f t="shared" si="51"/>
        <v>0.95</v>
      </c>
      <c r="Q136" s="43">
        <f t="shared" si="46"/>
        <v>0</v>
      </c>
      <c r="R136" s="27"/>
      <c r="S136" s="43">
        <f t="shared" si="47"/>
        <v>0</v>
      </c>
      <c r="T136" s="3"/>
    </row>
    <row r="137" spans="1:20">
      <c r="A137" s="15">
        <f t="shared" si="48"/>
        <v>40289</v>
      </c>
      <c r="B137" s="22">
        <v>5</v>
      </c>
      <c r="C137" s="38">
        <f t="shared" si="39"/>
        <v>4.75</v>
      </c>
      <c r="D137" s="38">
        <f t="shared" si="49"/>
        <v>0.95</v>
      </c>
      <c r="E137" s="38">
        <f t="shared" si="40"/>
        <v>0.25</v>
      </c>
      <c r="F137" s="27"/>
      <c r="G137" s="38">
        <f t="shared" si="41"/>
        <v>0</v>
      </c>
      <c r="H137" s="25">
        <v>1</v>
      </c>
      <c r="I137" s="41">
        <f t="shared" si="42"/>
        <v>0.92</v>
      </c>
      <c r="J137" s="41">
        <f t="shared" si="50"/>
        <v>0.92</v>
      </c>
      <c r="K137" s="41">
        <f t="shared" si="43"/>
        <v>7.999999999999996E-2</v>
      </c>
      <c r="L137" s="27"/>
      <c r="M137" s="41">
        <f t="shared" si="44"/>
        <v>0</v>
      </c>
      <c r="N137" s="33"/>
      <c r="O137" s="43">
        <f t="shared" si="45"/>
        <v>0</v>
      </c>
      <c r="P137" s="43">
        <f t="shared" si="51"/>
        <v>0.95</v>
      </c>
      <c r="Q137" s="43">
        <f t="shared" si="46"/>
        <v>0</v>
      </c>
      <c r="R137" s="27"/>
      <c r="S137" s="43">
        <f t="shared" si="47"/>
        <v>0</v>
      </c>
      <c r="T137" s="3"/>
    </row>
    <row r="138" spans="1:20">
      <c r="A138" s="15">
        <f t="shared" si="48"/>
        <v>40290</v>
      </c>
      <c r="B138" s="22">
        <v>8</v>
      </c>
      <c r="C138" s="38">
        <f t="shared" si="39"/>
        <v>7.6</v>
      </c>
      <c r="D138" s="38">
        <f t="shared" si="49"/>
        <v>0.95</v>
      </c>
      <c r="E138" s="38">
        <f t="shared" si="40"/>
        <v>0.40000000000000036</v>
      </c>
      <c r="F138" s="27"/>
      <c r="G138" s="38">
        <f t="shared" si="41"/>
        <v>0</v>
      </c>
      <c r="H138" s="25">
        <v>5</v>
      </c>
      <c r="I138" s="41">
        <f t="shared" si="42"/>
        <v>4.6000000000000005</v>
      </c>
      <c r="J138" s="41">
        <f t="shared" si="50"/>
        <v>0.92</v>
      </c>
      <c r="K138" s="41">
        <f t="shared" si="43"/>
        <v>0.39999999999999947</v>
      </c>
      <c r="L138" s="27"/>
      <c r="M138" s="41">
        <f t="shared" si="44"/>
        <v>0</v>
      </c>
      <c r="N138" s="33"/>
      <c r="O138" s="43">
        <f t="shared" si="45"/>
        <v>0</v>
      </c>
      <c r="P138" s="43">
        <f t="shared" si="51"/>
        <v>0.95</v>
      </c>
      <c r="Q138" s="43">
        <f t="shared" si="46"/>
        <v>0</v>
      </c>
      <c r="R138" s="27"/>
      <c r="S138" s="43">
        <f t="shared" si="47"/>
        <v>0</v>
      </c>
      <c r="T138" s="3"/>
    </row>
    <row r="139" spans="1:20">
      <c r="A139" s="15">
        <f t="shared" si="48"/>
        <v>40291</v>
      </c>
      <c r="B139" s="22">
        <v>3</v>
      </c>
      <c r="C139" s="38">
        <f t="shared" si="39"/>
        <v>2.8499999999999996</v>
      </c>
      <c r="D139" s="38">
        <f t="shared" si="49"/>
        <v>0.95</v>
      </c>
      <c r="E139" s="38">
        <f t="shared" si="40"/>
        <v>0.15000000000000036</v>
      </c>
      <c r="F139" s="27">
        <v>50</v>
      </c>
      <c r="G139" s="38">
        <f t="shared" si="41"/>
        <v>47.5</v>
      </c>
      <c r="H139" s="25">
        <v>12</v>
      </c>
      <c r="I139" s="41">
        <f t="shared" si="42"/>
        <v>11.040000000000001</v>
      </c>
      <c r="J139" s="41">
        <f t="shared" si="50"/>
        <v>0.92</v>
      </c>
      <c r="K139" s="41">
        <f t="shared" si="43"/>
        <v>0.95999999999999908</v>
      </c>
      <c r="L139" s="27">
        <v>50</v>
      </c>
      <c r="M139" s="41">
        <f t="shared" si="44"/>
        <v>46</v>
      </c>
      <c r="N139" s="33"/>
      <c r="O139" s="43">
        <f t="shared" si="45"/>
        <v>0</v>
      </c>
      <c r="P139" s="43">
        <f t="shared" si="51"/>
        <v>0.95</v>
      </c>
      <c r="Q139" s="43">
        <f t="shared" si="46"/>
        <v>0</v>
      </c>
      <c r="R139" s="27"/>
      <c r="S139" s="43">
        <f t="shared" si="47"/>
        <v>0</v>
      </c>
      <c r="T139" s="3"/>
    </row>
    <row r="140" spans="1:20">
      <c r="A140" s="15">
        <f t="shared" si="48"/>
        <v>40292</v>
      </c>
      <c r="B140" s="22">
        <v>4</v>
      </c>
      <c r="C140" s="38">
        <f t="shared" si="39"/>
        <v>3.8</v>
      </c>
      <c r="D140" s="38">
        <f t="shared" si="49"/>
        <v>0.95</v>
      </c>
      <c r="E140" s="38">
        <f t="shared" si="40"/>
        <v>0.20000000000000018</v>
      </c>
      <c r="F140" s="27"/>
      <c r="G140" s="38">
        <f t="shared" si="41"/>
        <v>0</v>
      </c>
      <c r="H140" s="25">
        <v>2</v>
      </c>
      <c r="I140" s="41">
        <f t="shared" si="42"/>
        <v>1.84</v>
      </c>
      <c r="J140" s="41">
        <f t="shared" si="50"/>
        <v>0.92</v>
      </c>
      <c r="K140" s="41">
        <f t="shared" si="43"/>
        <v>0.15999999999999992</v>
      </c>
      <c r="L140" s="27"/>
      <c r="M140" s="41">
        <f t="shared" si="44"/>
        <v>0</v>
      </c>
      <c r="N140" s="33"/>
      <c r="O140" s="43">
        <f t="shared" si="45"/>
        <v>0</v>
      </c>
      <c r="P140" s="43">
        <f t="shared" si="51"/>
        <v>0.95</v>
      </c>
      <c r="Q140" s="43">
        <f t="shared" si="46"/>
        <v>0</v>
      </c>
      <c r="R140" s="27"/>
      <c r="S140" s="43">
        <f t="shared" si="47"/>
        <v>0</v>
      </c>
      <c r="T140" s="3"/>
    </row>
    <row r="141" spans="1:20">
      <c r="A141" s="15">
        <f t="shared" si="48"/>
        <v>40293</v>
      </c>
      <c r="B141" s="22">
        <v>5</v>
      </c>
      <c r="C141" s="38">
        <f t="shared" si="39"/>
        <v>4.75</v>
      </c>
      <c r="D141" s="38">
        <f t="shared" si="49"/>
        <v>0.95</v>
      </c>
      <c r="E141" s="38">
        <f t="shared" si="40"/>
        <v>0.25</v>
      </c>
      <c r="F141" s="27"/>
      <c r="G141" s="38">
        <f t="shared" si="41"/>
        <v>0</v>
      </c>
      <c r="H141" s="25">
        <v>4</v>
      </c>
      <c r="I141" s="41">
        <f t="shared" si="42"/>
        <v>3.68</v>
      </c>
      <c r="J141" s="41">
        <f t="shared" si="50"/>
        <v>0.92</v>
      </c>
      <c r="K141" s="41">
        <f t="shared" si="43"/>
        <v>0.31999999999999984</v>
      </c>
      <c r="L141" s="27"/>
      <c r="M141" s="41">
        <f t="shared" si="44"/>
        <v>0</v>
      </c>
      <c r="N141" s="33"/>
      <c r="O141" s="43">
        <f t="shared" si="45"/>
        <v>0</v>
      </c>
      <c r="P141" s="43">
        <f t="shared" si="51"/>
        <v>0.95</v>
      </c>
      <c r="Q141" s="43">
        <f t="shared" si="46"/>
        <v>0</v>
      </c>
      <c r="R141" s="27"/>
      <c r="S141" s="43">
        <f t="shared" si="47"/>
        <v>0</v>
      </c>
      <c r="T141" s="3"/>
    </row>
    <row r="142" spans="1:20">
      <c r="A142" s="15">
        <f t="shared" si="48"/>
        <v>40294</v>
      </c>
      <c r="B142" s="22">
        <v>6</v>
      </c>
      <c r="C142" s="38">
        <f t="shared" si="39"/>
        <v>5.6999999999999993</v>
      </c>
      <c r="D142" s="38">
        <f t="shared" si="49"/>
        <v>0.95</v>
      </c>
      <c r="E142" s="38">
        <f t="shared" si="40"/>
        <v>0.30000000000000071</v>
      </c>
      <c r="F142" s="27"/>
      <c r="G142" s="38">
        <f t="shared" si="41"/>
        <v>0</v>
      </c>
      <c r="H142" s="25">
        <v>2</v>
      </c>
      <c r="I142" s="41">
        <f t="shared" si="42"/>
        <v>1.84</v>
      </c>
      <c r="J142" s="41">
        <f t="shared" si="50"/>
        <v>0.92</v>
      </c>
      <c r="K142" s="41">
        <f t="shared" si="43"/>
        <v>0.15999999999999992</v>
      </c>
      <c r="L142" s="27"/>
      <c r="M142" s="41">
        <f t="shared" si="44"/>
        <v>0</v>
      </c>
      <c r="N142" s="33"/>
      <c r="O142" s="43">
        <f t="shared" si="45"/>
        <v>0</v>
      </c>
      <c r="P142" s="43">
        <f t="shared" si="51"/>
        <v>0.95</v>
      </c>
      <c r="Q142" s="43">
        <f t="shared" si="46"/>
        <v>0</v>
      </c>
      <c r="R142" s="27"/>
      <c r="S142" s="43">
        <f t="shared" si="47"/>
        <v>0</v>
      </c>
      <c r="T142" s="3"/>
    </row>
    <row r="143" spans="1:20">
      <c r="A143" s="15">
        <f t="shared" si="48"/>
        <v>40295</v>
      </c>
      <c r="B143" s="22">
        <v>4</v>
      </c>
      <c r="C143" s="38">
        <f t="shared" si="39"/>
        <v>3.8</v>
      </c>
      <c r="D143" s="38">
        <f t="shared" si="49"/>
        <v>0.95</v>
      </c>
      <c r="E143" s="38">
        <f t="shared" si="40"/>
        <v>0.20000000000000018</v>
      </c>
      <c r="F143" s="27"/>
      <c r="G143" s="38">
        <f t="shared" si="41"/>
        <v>0</v>
      </c>
      <c r="H143" s="25">
        <v>13</v>
      </c>
      <c r="I143" s="41">
        <f t="shared" si="42"/>
        <v>11.96</v>
      </c>
      <c r="J143" s="41">
        <f t="shared" si="50"/>
        <v>0.92</v>
      </c>
      <c r="K143" s="41">
        <f t="shared" si="43"/>
        <v>1.0399999999999991</v>
      </c>
      <c r="L143" s="27"/>
      <c r="M143" s="41">
        <f t="shared" si="44"/>
        <v>0</v>
      </c>
      <c r="N143" s="33"/>
      <c r="O143" s="43">
        <f t="shared" si="45"/>
        <v>0</v>
      </c>
      <c r="P143" s="43">
        <f t="shared" si="51"/>
        <v>0.95</v>
      </c>
      <c r="Q143" s="43">
        <f t="shared" si="46"/>
        <v>0</v>
      </c>
      <c r="R143" s="27"/>
      <c r="S143" s="43">
        <f t="shared" si="47"/>
        <v>0</v>
      </c>
      <c r="T143" s="3"/>
    </row>
    <row r="144" spans="1:20">
      <c r="A144" s="15">
        <f t="shared" si="48"/>
        <v>40296</v>
      </c>
      <c r="B144" s="22">
        <v>5</v>
      </c>
      <c r="C144" s="38">
        <f t="shared" si="39"/>
        <v>4.75</v>
      </c>
      <c r="D144" s="38">
        <f t="shared" si="49"/>
        <v>0.95</v>
      </c>
      <c r="E144" s="38">
        <f t="shared" si="40"/>
        <v>0.25</v>
      </c>
      <c r="F144" s="27"/>
      <c r="G144" s="38">
        <f t="shared" si="41"/>
        <v>0</v>
      </c>
      <c r="H144" s="25">
        <v>10</v>
      </c>
      <c r="I144" s="41">
        <f t="shared" si="42"/>
        <v>9.2000000000000011</v>
      </c>
      <c r="J144" s="41">
        <f t="shared" si="50"/>
        <v>0.92</v>
      </c>
      <c r="K144" s="41">
        <f t="shared" si="43"/>
        <v>0.79999999999999893</v>
      </c>
      <c r="L144" s="27"/>
      <c r="M144" s="41">
        <f t="shared" si="44"/>
        <v>0</v>
      </c>
      <c r="N144" s="33"/>
      <c r="O144" s="43">
        <f t="shared" si="45"/>
        <v>0</v>
      </c>
      <c r="P144" s="43">
        <f t="shared" si="51"/>
        <v>0.95</v>
      </c>
      <c r="Q144" s="43">
        <f t="shared" si="46"/>
        <v>0</v>
      </c>
      <c r="R144" s="27"/>
      <c r="S144" s="43">
        <f t="shared" si="47"/>
        <v>0</v>
      </c>
      <c r="T144" s="3"/>
    </row>
    <row r="145" spans="1:20">
      <c r="A145" s="15">
        <f t="shared" si="48"/>
        <v>40297</v>
      </c>
      <c r="B145" s="22">
        <v>6</v>
      </c>
      <c r="C145" s="38">
        <f t="shared" si="39"/>
        <v>5.6999999999999993</v>
      </c>
      <c r="D145" s="38">
        <f t="shared" si="49"/>
        <v>0.95</v>
      </c>
      <c r="E145" s="38">
        <f t="shared" si="40"/>
        <v>0.30000000000000071</v>
      </c>
      <c r="F145" s="27"/>
      <c r="G145" s="38">
        <f t="shared" si="41"/>
        <v>0</v>
      </c>
      <c r="H145" s="25">
        <v>18</v>
      </c>
      <c r="I145" s="41">
        <f t="shared" si="42"/>
        <v>16.560000000000002</v>
      </c>
      <c r="J145" s="41">
        <f t="shared" si="50"/>
        <v>0.92</v>
      </c>
      <c r="K145" s="41">
        <f t="shared" si="43"/>
        <v>1.4399999999999977</v>
      </c>
      <c r="L145" s="27"/>
      <c r="M145" s="41">
        <f t="shared" si="44"/>
        <v>0</v>
      </c>
      <c r="N145" s="33"/>
      <c r="O145" s="43">
        <f t="shared" si="45"/>
        <v>0</v>
      </c>
      <c r="P145" s="43">
        <f t="shared" si="51"/>
        <v>0.95</v>
      </c>
      <c r="Q145" s="43">
        <f t="shared" si="46"/>
        <v>0</v>
      </c>
      <c r="R145" s="27"/>
      <c r="S145" s="43">
        <f t="shared" si="47"/>
        <v>0</v>
      </c>
      <c r="T145" s="3"/>
    </row>
    <row r="146" spans="1:20">
      <c r="A146" s="15">
        <f t="shared" si="48"/>
        <v>40298</v>
      </c>
      <c r="B146" s="22">
        <v>6</v>
      </c>
      <c r="C146" s="38">
        <f t="shared" si="39"/>
        <v>5.6999999999999993</v>
      </c>
      <c r="D146" s="38">
        <f t="shared" si="49"/>
        <v>0.95</v>
      </c>
      <c r="E146" s="38">
        <f t="shared" si="40"/>
        <v>0.30000000000000071</v>
      </c>
      <c r="F146" s="27">
        <v>50</v>
      </c>
      <c r="G146" s="38">
        <f t="shared" si="41"/>
        <v>47.5</v>
      </c>
      <c r="H146" s="25">
        <v>2</v>
      </c>
      <c r="I146" s="41">
        <f t="shared" si="42"/>
        <v>1.84</v>
      </c>
      <c r="J146" s="41">
        <f t="shared" si="50"/>
        <v>0.92</v>
      </c>
      <c r="K146" s="41">
        <f t="shared" si="43"/>
        <v>0.15999999999999992</v>
      </c>
      <c r="L146" s="27">
        <v>50</v>
      </c>
      <c r="M146" s="41">
        <f t="shared" si="44"/>
        <v>46</v>
      </c>
      <c r="N146" s="33"/>
      <c r="O146" s="43">
        <f t="shared" si="45"/>
        <v>0</v>
      </c>
      <c r="P146" s="43">
        <f t="shared" si="51"/>
        <v>0.95</v>
      </c>
      <c r="Q146" s="43">
        <f t="shared" si="46"/>
        <v>0</v>
      </c>
      <c r="R146" s="27"/>
      <c r="S146" s="43">
        <f t="shared" si="47"/>
        <v>0</v>
      </c>
      <c r="T146" s="3"/>
    </row>
    <row r="147" spans="1:20" ht="15.75">
      <c r="A147" s="17" t="s">
        <v>3</v>
      </c>
      <c r="B147" s="21">
        <f>SUM(B117:B146)</f>
        <v>267</v>
      </c>
      <c r="C147" s="21">
        <f>SUM(C117:C146)</f>
        <v>253.64999999999995</v>
      </c>
      <c r="D147" s="39"/>
      <c r="E147" s="21">
        <f>SUM(E117:E146)</f>
        <v>13.350000000000012</v>
      </c>
      <c r="F147" s="28">
        <f>SUM(F117:F146)</f>
        <v>300</v>
      </c>
      <c r="G147" s="21">
        <f>SUM(G117:G146)</f>
        <v>285</v>
      </c>
      <c r="H147" s="24">
        <f>SUM(H117:H146)</f>
        <v>270</v>
      </c>
      <c r="I147" s="24">
        <f>SUM(I117:I146)</f>
        <v>248.39999999999998</v>
      </c>
      <c r="J147" s="42"/>
      <c r="K147" s="24">
        <f>SUM(K117:K146)</f>
        <v>21.599999999999977</v>
      </c>
      <c r="L147" s="28">
        <f>SUM(L117:L146)</f>
        <v>300</v>
      </c>
      <c r="M147" s="24">
        <f>SUM(M117:M146)</f>
        <v>276</v>
      </c>
      <c r="N147" s="32">
        <f>SUM(N117:N146)</f>
        <v>0</v>
      </c>
      <c r="O147" s="32">
        <f>SUM(O117:O146)</f>
        <v>0</v>
      </c>
      <c r="P147" s="42"/>
      <c r="Q147" s="32">
        <f>SUM(Q117:Q146)</f>
        <v>0</v>
      </c>
      <c r="R147" s="28">
        <f>SUM(R117:R146)</f>
        <v>0</v>
      </c>
      <c r="S147" s="32">
        <f>SUM(S117:S146)</f>
        <v>0</v>
      </c>
      <c r="T147" s="1">
        <f>SUM(T117:T146)</f>
        <v>0</v>
      </c>
    </row>
    <row r="150" spans="1:20" ht="18">
      <c r="A150" s="76" t="s">
        <v>34</v>
      </c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</row>
    <row r="151" spans="1:20">
      <c r="A151" s="71" t="s">
        <v>1</v>
      </c>
      <c r="B151" s="73" t="s">
        <v>0</v>
      </c>
      <c r="C151" s="73"/>
      <c r="D151" s="73"/>
      <c r="E151" s="73"/>
      <c r="F151" s="73"/>
      <c r="G151" s="73"/>
      <c r="H151" s="74" t="s">
        <v>16</v>
      </c>
      <c r="I151" s="74"/>
      <c r="J151" s="74"/>
      <c r="K151" s="74"/>
      <c r="L151" s="74"/>
      <c r="M151" s="74"/>
      <c r="N151" s="75" t="s">
        <v>60</v>
      </c>
      <c r="O151" s="75"/>
      <c r="P151" s="75"/>
      <c r="Q151" s="75"/>
      <c r="R151" s="75"/>
      <c r="S151" s="75"/>
      <c r="T151" s="77" t="s">
        <v>21</v>
      </c>
    </row>
    <row r="152" spans="1:20">
      <c r="A152" s="72"/>
      <c r="B152" s="21" t="s">
        <v>20</v>
      </c>
      <c r="C152" s="21" t="s">
        <v>61</v>
      </c>
      <c r="D152" s="21" t="s">
        <v>62</v>
      </c>
      <c r="E152" s="21" t="s">
        <v>21</v>
      </c>
      <c r="F152" s="21" t="s">
        <v>14</v>
      </c>
      <c r="G152" s="21" t="s">
        <v>63</v>
      </c>
      <c r="H152" s="24" t="s">
        <v>20</v>
      </c>
      <c r="I152" s="24" t="s">
        <v>61</v>
      </c>
      <c r="J152" s="24" t="s">
        <v>62</v>
      </c>
      <c r="K152" s="24" t="s">
        <v>21</v>
      </c>
      <c r="L152" s="30" t="s">
        <v>14</v>
      </c>
      <c r="M152" s="24" t="s">
        <v>63</v>
      </c>
      <c r="N152" s="32" t="s">
        <v>20</v>
      </c>
      <c r="O152" s="32" t="s">
        <v>61</v>
      </c>
      <c r="P152" s="32" t="s">
        <v>62</v>
      </c>
      <c r="Q152" s="32" t="s">
        <v>21</v>
      </c>
      <c r="R152" s="35" t="s">
        <v>14</v>
      </c>
      <c r="S152" s="32" t="s">
        <v>63</v>
      </c>
      <c r="T152" s="77"/>
    </row>
    <row r="153" spans="1:20">
      <c r="A153" s="15">
        <f>A146+1</f>
        <v>40299</v>
      </c>
      <c r="B153" s="22">
        <v>4</v>
      </c>
      <c r="C153" s="38">
        <f>B153*D153</f>
        <v>3.8</v>
      </c>
      <c r="D153" s="38">
        <f>47500/50000</f>
        <v>0.95</v>
      </c>
      <c r="E153" s="38">
        <f>B153-C153</f>
        <v>0.20000000000000018</v>
      </c>
      <c r="F153" s="27"/>
      <c r="G153" s="38">
        <f>F153*D153</f>
        <v>0</v>
      </c>
      <c r="H153" s="25">
        <v>1</v>
      </c>
      <c r="I153" s="41">
        <f>H153*J153</f>
        <v>0.92</v>
      </c>
      <c r="J153" s="41">
        <f>92/100</f>
        <v>0.92</v>
      </c>
      <c r="K153" s="41">
        <f>H153-I153</f>
        <v>7.999999999999996E-2</v>
      </c>
      <c r="L153" s="27"/>
      <c r="M153" s="41">
        <f>L153*J153</f>
        <v>0</v>
      </c>
      <c r="N153" s="33"/>
      <c r="O153" s="43">
        <f>N153*P153</f>
        <v>0</v>
      </c>
      <c r="P153" s="43">
        <f>47500/50000</f>
        <v>0.95</v>
      </c>
      <c r="Q153" s="43">
        <f>N153-O153</f>
        <v>0</v>
      </c>
      <c r="R153" s="27"/>
      <c r="S153" s="43">
        <f>R153*P153</f>
        <v>0</v>
      </c>
      <c r="T153" s="45"/>
    </row>
    <row r="154" spans="1:20">
      <c r="A154" s="15">
        <f>A153+1</f>
        <v>40300</v>
      </c>
      <c r="B154" s="22">
        <v>6</v>
      </c>
      <c r="C154" s="38">
        <f t="shared" ref="C154:C183" si="52">B154*D154</f>
        <v>5.6999999999999993</v>
      </c>
      <c r="D154" s="38">
        <f>D153</f>
        <v>0.95</v>
      </c>
      <c r="E154" s="38">
        <f t="shared" ref="E154:E183" si="53">B154-C154</f>
        <v>0.30000000000000071</v>
      </c>
      <c r="F154" s="27"/>
      <c r="G154" s="38">
        <f t="shared" ref="G154:G183" si="54">F154*D154</f>
        <v>0</v>
      </c>
      <c r="H154" s="25">
        <v>11</v>
      </c>
      <c r="I154" s="41">
        <f t="shared" ref="I154:I183" si="55">H154*J154</f>
        <v>10.120000000000001</v>
      </c>
      <c r="J154" s="41">
        <f>J153</f>
        <v>0.92</v>
      </c>
      <c r="K154" s="41">
        <f t="shared" ref="K154:K183" si="56">H154-I154</f>
        <v>0.87999999999999901</v>
      </c>
      <c r="L154" s="27"/>
      <c r="M154" s="41">
        <f t="shared" ref="M154:M183" si="57">L154*J154</f>
        <v>0</v>
      </c>
      <c r="N154" s="33"/>
      <c r="O154" s="43">
        <f t="shared" ref="O154:O183" si="58">N154*P154</f>
        <v>0</v>
      </c>
      <c r="P154" s="43">
        <f>P153</f>
        <v>0.95</v>
      </c>
      <c r="Q154" s="43">
        <f t="shared" ref="Q154:Q183" si="59">N154-O154</f>
        <v>0</v>
      </c>
      <c r="R154" s="27"/>
      <c r="S154" s="43">
        <f t="shared" ref="S154:S183" si="60">R154*P154</f>
        <v>0</v>
      </c>
      <c r="T154" s="3"/>
    </row>
    <row r="155" spans="1:20">
      <c r="A155" s="15">
        <f t="shared" ref="A155:A183" si="61">A154+1</f>
        <v>40301</v>
      </c>
      <c r="B155" s="22">
        <v>9</v>
      </c>
      <c r="C155" s="38">
        <f t="shared" si="52"/>
        <v>8.5499999999999989</v>
      </c>
      <c r="D155" s="38">
        <f t="shared" ref="D155:D183" si="62">D154</f>
        <v>0.95</v>
      </c>
      <c r="E155" s="38">
        <f t="shared" si="53"/>
        <v>0.45000000000000107</v>
      </c>
      <c r="F155" s="27"/>
      <c r="G155" s="38">
        <f t="shared" si="54"/>
        <v>0</v>
      </c>
      <c r="H155" s="25">
        <v>13</v>
      </c>
      <c r="I155" s="41">
        <f t="shared" si="55"/>
        <v>11.96</v>
      </c>
      <c r="J155" s="41">
        <f t="shared" ref="J155:J183" si="63">J154</f>
        <v>0.92</v>
      </c>
      <c r="K155" s="41">
        <f t="shared" si="56"/>
        <v>1.0399999999999991</v>
      </c>
      <c r="L155" s="27"/>
      <c r="M155" s="41">
        <f t="shared" si="57"/>
        <v>0</v>
      </c>
      <c r="N155" s="33"/>
      <c r="O155" s="43">
        <f t="shared" si="58"/>
        <v>0</v>
      </c>
      <c r="P155" s="43">
        <f t="shared" ref="P155:P183" si="64">P154</f>
        <v>0.95</v>
      </c>
      <c r="Q155" s="43">
        <f t="shared" si="59"/>
        <v>0</v>
      </c>
      <c r="R155" s="27"/>
      <c r="S155" s="43">
        <f t="shared" si="60"/>
        <v>0</v>
      </c>
      <c r="T155" s="3"/>
    </row>
    <row r="156" spans="1:20">
      <c r="A156" s="15">
        <f t="shared" si="61"/>
        <v>40302</v>
      </c>
      <c r="B156" s="22">
        <v>8</v>
      </c>
      <c r="C156" s="38">
        <f t="shared" si="52"/>
        <v>7.6</v>
      </c>
      <c r="D156" s="38">
        <f t="shared" si="62"/>
        <v>0.95</v>
      </c>
      <c r="E156" s="38">
        <f t="shared" si="53"/>
        <v>0.40000000000000036</v>
      </c>
      <c r="F156" s="27"/>
      <c r="G156" s="38">
        <f t="shared" si="54"/>
        <v>0</v>
      </c>
      <c r="H156" s="25">
        <v>3</v>
      </c>
      <c r="I156" s="41">
        <f t="shared" si="55"/>
        <v>2.7600000000000002</v>
      </c>
      <c r="J156" s="41">
        <f t="shared" si="63"/>
        <v>0.92</v>
      </c>
      <c r="K156" s="41">
        <f t="shared" si="56"/>
        <v>0.23999999999999977</v>
      </c>
      <c r="L156" s="27"/>
      <c r="M156" s="41">
        <f t="shared" si="57"/>
        <v>0</v>
      </c>
      <c r="N156" s="33"/>
      <c r="O156" s="43">
        <f t="shared" si="58"/>
        <v>0</v>
      </c>
      <c r="P156" s="43">
        <f t="shared" si="64"/>
        <v>0.95</v>
      </c>
      <c r="Q156" s="43">
        <f t="shared" si="59"/>
        <v>0</v>
      </c>
      <c r="R156" s="27"/>
      <c r="S156" s="43">
        <f t="shared" si="60"/>
        <v>0</v>
      </c>
      <c r="T156" s="3"/>
    </row>
    <row r="157" spans="1:20">
      <c r="A157" s="15">
        <f t="shared" si="61"/>
        <v>40303</v>
      </c>
      <c r="B157" s="22">
        <v>0</v>
      </c>
      <c r="C157" s="38">
        <f t="shared" si="52"/>
        <v>0</v>
      </c>
      <c r="D157" s="38">
        <f t="shared" si="62"/>
        <v>0.95</v>
      </c>
      <c r="E157" s="38">
        <f t="shared" si="53"/>
        <v>0</v>
      </c>
      <c r="F157" s="27"/>
      <c r="G157" s="38">
        <f t="shared" si="54"/>
        <v>0</v>
      </c>
      <c r="H157" s="25">
        <v>0</v>
      </c>
      <c r="I157" s="41">
        <f t="shared" si="55"/>
        <v>0</v>
      </c>
      <c r="J157" s="41">
        <f t="shared" si="63"/>
        <v>0.92</v>
      </c>
      <c r="K157" s="41">
        <f t="shared" si="56"/>
        <v>0</v>
      </c>
      <c r="L157" s="27"/>
      <c r="M157" s="41">
        <f t="shared" si="57"/>
        <v>0</v>
      </c>
      <c r="N157" s="33"/>
      <c r="O157" s="43">
        <f t="shared" si="58"/>
        <v>0</v>
      </c>
      <c r="P157" s="43">
        <f t="shared" si="64"/>
        <v>0.95</v>
      </c>
      <c r="Q157" s="43">
        <f t="shared" si="59"/>
        <v>0</v>
      </c>
      <c r="R157" s="27"/>
      <c r="S157" s="43">
        <f t="shared" si="60"/>
        <v>0</v>
      </c>
      <c r="T157" s="3"/>
    </row>
    <row r="158" spans="1:20">
      <c r="A158" s="15">
        <f t="shared" si="61"/>
        <v>40304</v>
      </c>
      <c r="B158" s="22">
        <v>0</v>
      </c>
      <c r="C158" s="38">
        <f t="shared" si="52"/>
        <v>0</v>
      </c>
      <c r="D158" s="38">
        <f t="shared" si="62"/>
        <v>0.95</v>
      </c>
      <c r="E158" s="38">
        <f t="shared" si="53"/>
        <v>0</v>
      </c>
      <c r="F158" s="27"/>
      <c r="G158" s="38">
        <f t="shared" si="54"/>
        <v>0</v>
      </c>
      <c r="H158" s="25">
        <v>0</v>
      </c>
      <c r="I158" s="41">
        <f t="shared" si="55"/>
        <v>0</v>
      </c>
      <c r="J158" s="41">
        <f t="shared" si="63"/>
        <v>0.92</v>
      </c>
      <c r="K158" s="41">
        <f t="shared" si="56"/>
        <v>0</v>
      </c>
      <c r="L158" s="27"/>
      <c r="M158" s="41">
        <f t="shared" si="57"/>
        <v>0</v>
      </c>
      <c r="N158" s="33"/>
      <c r="O158" s="43">
        <f t="shared" si="58"/>
        <v>0</v>
      </c>
      <c r="P158" s="43">
        <f t="shared" si="64"/>
        <v>0.95</v>
      </c>
      <c r="Q158" s="43">
        <f t="shared" si="59"/>
        <v>0</v>
      </c>
      <c r="R158" s="27"/>
      <c r="S158" s="43">
        <f t="shared" si="60"/>
        <v>0</v>
      </c>
      <c r="T158" s="3"/>
    </row>
    <row r="159" spans="1:20">
      <c r="A159" s="15">
        <f t="shared" si="61"/>
        <v>40305</v>
      </c>
      <c r="B159" s="22">
        <v>0</v>
      </c>
      <c r="C159" s="38">
        <f t="shared" si="52"/>
        <v>0</v>
      </c>
      <c r="D159" s="38">
        <f t="shared" si="62"/>
        <v>0.95</v>
      </c>
      <c r="E159" s="38">
        <f t="shared" si="53"/>
        <v>0</v>
      </c>
      <c r="F159" s="27"/>
      <c r="G159" s="38">
        <f t="shared" si="54"/>
        <v>0</v>
      </c>
      <c r="H159" s="25">
        <v>0</v>
      </c>
      <c r="I159" s="41">
        <f t="shared" si="55"/>
        <v>0</v>
      </c>
      <c r="J159" s="41">
        <f t="shared" si="63"/>
        <v>0.92</v>
      </c>
      <c r="K159" s="41">
        <f t="shared" si="56"/>
        <v>0</v>
      </c>
      <c r="L159" s="27"/>
      <c r="M159" s="41">
        <f t="shared" si="57"/>
        <v>0</v>
      </c>
      <c r="N159" s="33"/>
      <c r="O159" s="43">
        <f t="shared" si="58"/>
        <v>0</v>
      </c>
      <c r="P159" s="43">
        <f t="shared" si="64"/>
        <v>0.95</v>
      </c>
      <c r="Q159" s="43">
        <f t="shared" si="59"/>
        <v>0</v>
      </c>
      <c r="R159" s="27"/>
      <c r="S159" s="43">
        <f t="shared" si="60"/>
        <v>0</v>
      </c>
      <c r="T159" s="3"/>
    </row>
    <row r="160" spans="1:20">
      <c r="A160" s="15">
        <f t="shared" si="61"/>
        <v>40306</v>
      </c>
      <c r="B160" s="22">
        <v>0</v>
      </c>
      <c r="C160" s="38">
        <f t="shared" si="52"/>
        <v>0</v>
      </c>
      <c r="D160" s="38">
        <f t="shared" si="62"/>
        <v>0.95</v>
      </c>
      <c r="E160" s="38">
        <f t="shared" si="53"/>
        <v>0</v>
      </c>
      <c r="F160" s="27"/>
      <c r="G160" s="38">
        <f t="shared" si="54"/>
        <v>0</v>
      </c>
      <c r="H160" s="25">
        <v>0</v>
      </c>
      <c r="I160" s="41">
        <f t="shared" si="55"/>
        <v>0</v>
      </c>
      <c r="J160" s="41">
        <f t="shared" si="63"/>
        <v>0.92</v>
      </c>
      <c r="K160" s="41">
        <f t="shared" si="56"/>
        <v>0</v>
      </c>
      <c r="L160" s="27"/>
      <c r="M160" s="41">
        <f t="shared" si="57"/>
        <v>0</v>
      </c>
      <c r="N160" s="33"/>
      <c r="O160" s="43">
        <f t="shared" si="58"/>
        <v>0</v>
      </c>
      <c r="P160" s="43">
        <f t="shared" si="64"/>
        <v>0.95</v>
      </c>
      <c r="Q160" s="43">
        <f t="shared" si="59"/>
        <v>0</v>
      </c>
      <c r="R160" s="27"/>
      <c r="S160" s="43">
        <f t="shared" si="60"/>
        <v>0</v>
      </c>
      <c r="T160" s="3"/>
    </row>
    <row r="161" spans="1:20">
      <c r="A161" s="15">
        <f t="shared" si="61"/>
        <v>40307</v>
      </c>
      <c r="B161" s="22">
        <v>40</v>
      </c>
      <c r="C161" s="38">
        <f t="shared" si="52"/>
        <v>38</v>
      </c>
      <c r="D161" s="38">
        <f t="shared" si="62"/>
        <v>0.95</v>
      </c>
      <c r="E161" s="38">
        <f t="shared" si="53"/>
        <v>2</v>
      </c>
      <c r="F161" s="27">
        <v>50</v>
      </c>
      <c r="G161" s="38">
        <f t="shared" si="54"/>
        <v>47.5</v>
      </c>
      <c r="H161" s="25">
        <v>22</v>
      </c>
      <c r="I161" s="41">
        <f t="shared" si="55"/>
        <v>20.240000000000002</v>
      </c>
      <c r="J161" s="41">
        <f t="shared" si="63"/>
        <v>0.92</v>
      </c>
      <c r="K161" s="41">
        <f t="shared" si="56"/>
        <v>1.759999999999998</v>
      </c>
      <c r="L161" s="27">
        <v>50</v>
      </c>
      <c r="M161" s="41">
        <f t="shared" si="57"/>
        <v>46</v>
      </c>
      <c r="N161" s="33"/>
      <c r="O161" s="43">
        <f t="shared" si="58"/>
        <v>0</v>
      </c>
      <c r="P161" s="43">
        <f t="shared" si="64"/>
        <v>0.95</v>
      </c>
      <c r="Q161" s="43">
        <f t="shared" si="59"/>
        <v>0</v>
      </c>
      <c r="R161" s="27"/>
      <c r="S161" s="43">
        <f t="shared" si="60"/>
        <v>0</v>
      </c>
      <c r="T161" s="3"/>
    </row>
    <row r="162" spans="1:20">
      <c r="A162" s="15">
        <f t="shared" si="61"/>
        <v>40308</v>
      </c>
      <c r="B162" s="22">
        <v>10</v>
      </c>
      <c r="C162" s="38">
        <f t="shared" si="52"/>
        <v>9.5</v>
      </c>
      <c r="D162" s="38">
        <f t="shared" si="62"/>
        <v>0.95</v>
      </c>
      <c r="E162" s="38">
        <f t="shared" si="53"/>
        <v>0.5</v>
      </c>
      <c r="F162" s="27"/>
      <c r="G162" s="38">
        <f t="shared" si="54"/>
        <v>0</v>
      </c>
      <c r="H162" s="25">
        <v>4</v>
      </c>
      <c r="I162" s="41">
        <f t="shared" si="55"/>
        <v>3.68</v>
      </c>
      <c r="J162" s="41">
        <f t="shared" si="63"/>
        <v>0.92</v>
      </c>
      <c r="K162" s="41">
        <f t="shared" si="56"/>
        <v>0.31999999999999984</v>
      </c>
      <c r="L162" s="27"/>
      <c r="M162" s="41">
        <f t="shared" si="57"/>
        <v>0</v>
      </c>
      <c r="N162" s="33"/>
      <c r="O162" s="43">
        <f t="shared" si="58"/>
        <v>0</v>
      </c>
      <c r="P162" s="43">
        <f t="shared" si="64"/>
        <v>0.95</v>
      </c>
      <c r="Q162" s="43">
        <f t="shared" si="59"/>
        <v>0</v>
      </c>
      <c r="R162" s="27"/>
      <c r="S162" s="43">
        <f t="shared" si="60"/>
        <v>0</v>
      </c>
      <c r="T162" s="3"/>
    </row>
    <row r="163" spans="1:20">
      <c r="A163" s="15">
        <f t="shared" si="61"/>
        <v>40309</v>
      </c>
      <c r="B163" s="22">
        <v>10</v>
      </c>
      <c r="C163" s="38">
        <f t="shared" si="52"/>
        <v>9.5</v>
      </c>
      <c r="D163" s="38">
        <f t="shared" si="62"/>
        <v>0.95</v>
      </c>
      <c r="E163" s="38">
        <f t="shared" si="53"/>
        <v>0.5</v>
      </c>
      <c r="F163" s="27"/>
      <c r="G163" s="38">
        <f t="shared" si="54"/>
        <v>0</v>
      </c>
      <c r="H163" s="25">
        <v>1</v>
      </c>
      <c r="I163" s="41">
        <f t="shared" si="55"/>
        <v>0.92</v>
      </c>
      <c r="J163" s="41">
        <f t="shared" si="63"/>
        <v>0.92</v>
      </c>
      <c r="K163" s="41">
        <f t="shared" si="56"/>
        <v>7.999999999999996E-2</v>
      </c>
      <c r="L163" s="27"/>
      <c r="M163" s="41">
        <f t="shared" si="57"/>
        <v>0</v>
      </c>
      <c r="N163" s="33"/>
      <c r="O163" s="43">
        <f t="shared" si="58"/>
        <v>0</v>
      </c>
      <c r="P163" s="43">
        <f t="shared" si="64"/>
        <v>0.95</v>
      </c>
      <c r="Q163" s="43">
        <f t="shared" si="59"/>
        <v>0</v>
      </c>
      <c r="R163" s="27"/>
      <c r="S163" s="43">
        <f t="shared" si="60"/>
        <v>0</v>
      </c>
      <c r="T163" s="3"/>
    </row>
    <row r="164" spans="1:20">
      <c r="A164" s="15">
        <f t="shared" si="61"/>
        <v>40310</v>
      </c>
      <c r="B164" s="22">
        <v>6</v>
      </c>
      <c r="C164" s="38">
        <f t="shared" si="52"/>
        <v>5.6999999999999993</v>
      </c>
      <c r="D164" s="38">
        <f t="shared" si="62"/>
        <v>0.95</v>
      </c>
      <c r="E164" s="38">
        <f t="shared" si="53"/>
        <v>0.30000000000000071</v>
      </c>
      <c r="F164" s="27"/>
      <c r="G164" s="38">
        <f t="shared" si="54"/>
        <v>0</v>
      </c>
      <c r="H164" s="25">
        <v>6</v>
      </c>
      <c r="I164" s="41">
        <f t="shared" si="55"/>
        <v>5.5200000000000005</v>
      </c>
      <c r="J164" s="41">
        <f t="shared" si="63"/>
        <v>0.92</v>
      </c>
      <c r="K164" s="41">
        <f t="shared" si="56"/>
        <v>0.47999999999999954</v>
      </c>
      <c r="L164" s="27"/>
      <c r="M164" s="41">
        <f t="shared" si="57"/>
        <v>0</v>
      </c>
      <c r="N164" s="33"/>
      <c r="O164" s="43">
        <f t="shared" si="58"/>
        <v>0</v>
      </c>
      <c r="P164" s="43">
        <f t="shared" si="64"/>
        <v>0.95</v>
      </c>
      <c r="Q164" s="43">
        <f t="shared" si="59"/>
        <v>0</v>
      </c>
      <c r="R164" s="27"/>
      <c r="S164" s="43">
        <f t="shared" si="60"/>
        <v>0</v>
      </c>
      <c r="T164" s="3"/>
    </row>
    <row r="165" spans="1:20">
      <c r="A165" s="15">
        <f t="shared" si="61"/>
        <v>40311</v>
      </c>
      <c r="B165" s="22">
        <v>8.5</v>
      </c>
      <c r="C165" s="38">
        <f t="shared" si="52"/>
        <v>8.0749999999999993</v>
      </c>
      <c r="D165" s="38">
        <f t="shared" si="62"/>
        <v>0.95</v>
      </c>
      <c r="E165" s="38">
        <f t="shared" si="53"/>
        <v>0.42500000000000071</v>
      </c>
      <c r="F165" s="27"/>
      <c r="G165" s="38">
        <f t="shared" si="54"/>
        <v>0</v>
      </c>
      <c r="H165" s="25">
        <v>11</v>
      </c>
      <c r="I165" s="41">
        <f t="shared" si="55"/>
        <v>10.120000000000001</v>
      </c>
      <c r="J165" s="41">
        <f t="shared" si="63"/>
        <v>0.92</v>
      </c>
      <c r="K165" s="41">
        <f t="shared" si="56"/>
        <v>0.87999999999999901</v>
      </c>
      <c r="L165" s="27"/>
      <c r="M165" s="41">
        <f t="shared" si="57"/>
        <v>0</v>
      </c>
      <c r="N165" s="33"/>
      <c r="O165" s="43">
        <f t="shared" si="58"/>
        <v>0</v>
      </c>
      <c r="P165" s="43">
        <f t="shared" si="64"/>
        <v>0.95</v>
      </c>
      <c r="Q165" s="43">
        <f t="shared" si="59"/>
        <v>0</v>
      </c>
      <c r="R165" s="27"/>
      <c r="S165" s="43">
        <f t="shared" si="60"/>
        <v>0</v>
      </c>
      <c r="T165" s="3"/>
    </row>
    <row r="166" spans="1:20">
      <c r="A166" s="15">
        <f t="shared" si="61"/>
        <v>40312</v>
      </c>
      <c r="B166" s="22">
        <v>16</v>
      </c>
      <c r="C166" s="38">
        <f t="shared" si="52"/>
        <v>15.2</v>
      </c>
      <c r="D166" s="38">
        <f t="shared" si="62"/>
        <v>0.95</v>
      </c>
      <c r="E166" s="38">
        <f t="shared" si="53"/>
        <v>0.80000000000000071</v>
      </c>
      <c r="F166" s="27">
        <v>50</v>
      </c>
      <c r="G166" s="38">
        <f t="shared" si="54"/>
        <v>47.5</v>
      </c>
      <c r="H166" s="25">
        <v>45</v>
      </c>
      <c r="I166" s="41">
        <f t="shared" si="55"/>
        <v>41.4</v>
      </c>
      <c r="J166" s="41">
        <f t="shared" si="63"/>
        <v>0.92</v>
      </c>
      <c r="K166" s="41">
        <f t="shared" si="56"/>
        <v>3.6000000000000014</v>
      </c>
      <c r="L166" s="27">
        <v>50</v>
      </c>
      <c r="M166" s="41">
        <f t="shared" si="57"/>
        <v>46</v>
      </c>
      <c r="N166" s="33"/>
      <c r="O166" s="43">
        <f t="shared" si="58"/>
        <v>0</v>
      </c>
      <c r="P166" s="43">
        <f t="shared" si="64"/>
        <v>0.95</v>
      </c>
      <c r="Q166" s="43">
        <f t="shared" si="59"/>
        <v>0</v>
      </c>
      <c r="R166" s="27"/>
      <c r="S166" s="43">
        <f t="shared" si="60"/>
        <v>0</v>
      </c>
      <c r="T166" s="3"/>
    </row>
    <row r="167" spans="1:20">
      <c r="A167" s="15">
        <f t="shared" si="61"/>
        <v>40313</v>
      </c>
      <c r="B167" s="22">
        <v>8</v>
      </c>
      <c r="C167" s="38">
        <f t="shared" si="52"/>
        <v>7.6</v>
      </c>
      <c r="D167" s="38">
        <f t="shared" si="62"/>
        <v>0.95</v>
      </c>
      <c r="E167" s="38">
        <f t="shared" si="53"/>
        <v>0.40000000000000036</v>
      </c>
      <c r="F167" s="27"/>
      <c r="G167" s="38">
        <f t="shared" si="54"/>
        <v>0</v>
      </c>
      <c r="H167" s="25">
        <v>8</v>
      </c>
      <c r="I167" s="41">
        <f t="shared" si="55"/>
        <v>7.36</v>
      </c>
      <c r="J167" s="41">
        <f t="shared" si="63"/>
        <v>0.92</v>
      </c>
      <c r="K167" s="41">
        <f t="shared" si="56"/>
        <v>0.63999999999999968</v>
      </c>
      <c r="L167" s="27"/>
      <c r="M167" s="41">
        <f t="shared" si="57"/>
        <v>0</v>
      </c>
      <c r="N167" s="33"/>
      <c r="O167" s="43">
        <f t="shared" si="58"/>
        <v>0</v>
      </c>
      <c r="P167" s="43">
        <f t="shared" si="64"/>
        <v>0.95</v>
      </c>
      <c r="Q167" s="43">
        <f t="shared" si="59"/>
        <v>0</v>
      </c>
      <c r="R167" s="27"/>
      <c r="S167" s="43">
        <f t="shared" si="60"/>
        <v>0</v>
      </c>
      <c r="T167" s="3"/>
    </row>
    <row r="168" spans="1:20">
      <c r="A168" s="15">
        <f t="shared" si="61"/>
        <v>40314</v>
      </c>
      <c r="B168" s="22">
        <v>0</v>
      </c>
      <c r="C168" s="38">
        <f t="shared" si="52"/>
        <v>0</v>
      </c>
      <c r="D168" s="38">
        <f t="shared" si="62"/>
        <v>0.95</v>
      </c>
      <c r="E168" s="38">
        <f t="shared" si="53"/>
        <v>0</v>
      </c>
      <c r="F168" s="27"/>
      <c r="G168" s="38">
        <f t="shared" si="54"/>
        <v>0</v>
      </c>
      <c r="H168" s="25">
        <v>0</v>
      </c>
      <c r="I168" s="41">
        <f t="shared" si="55"/>
        <v>0</v>
      </c>
      <c r="J168" s="41">
        <f t="shared" si="63"/>
        <v>0.92</v>
      </c>
      <c r="K168" s="41">
        <f t="shared" si="56"/>
        <v>0</v>
      </c>
      <c r="L168" s="27"/>
      <c r="M168" s="41">
        <f t="shared" si="57"/>
        <v>0</v>
      </c>
      <c r="N168" s="33"/>
      <c r="O168" s="43">
        <f t="shared" si="58"/>
        <v>0</v>
      </c>
      <c r="P168" s="43">
        <f t="shared" si="64"/>
        <v>0.95</v>
      </c>
      <c r="Q168" s="43">
        <f t="shared" si="59"/>
        <v>0</v>
      </c>
      <c r="R168" s="27"/>
      <c r="S168" s="43">
        <f t="shared" si="60"/>
        <v>0</v>
      </c>
      <c r="T168" s="3"/>
    </row>
    <row r="169" spans="1:20">
      <c r="A169" s="15">
        <f t="shared" si="61"/>
        <v>40315</v>
      </c>
      <c r="B169" s="22">
        <v>0</v>
      </c>
      <c r="C169" s="38">
        <f t="shared" si="52"/>
        <v>0</v>
      </c>
      <c r="D169" s="38">
        <f t="shared" si="62"/>
        <v>0.95</v>
      </c>
      <c r="E169" s="38">
        <f t="shared" si="53"/>
        <v>0</v>
      </c>
      <c r="F169" s="27"/>
      <c r="G169" s="38">
        <f t="shared" si="54"/>
        <v>0</v>
      </c>
      <c r="H169" s="25">
        <v>0</v>
      </c>
      <c r="I169" s="41">
        <f t="shared" si="55"/>
        <v>0</v>
      </c>
      <c r="J169" s="41">
        <f t="shared" si="63"/>
        <v>0.92</v>
      </c>
      <c r="K169" s="41">
        <f t="shared" si="56"/>
        <v>0</v>
      </c>
      <c r="L169" s="27"/>
      <c r="M169" s="41">
        <f t="shared" si="57"/>
        <v>0</v>
      </c>
      <c r="N169" s="33"/>
      <c r="O169" s="43">
        <f t="shared" si="58"/>
        <v>0</v>
      </c>
      <c r="P169" s="43">
        <f t="shared" si="64"/>
        <v>0.95</v>
      </c>
      <c r="Q169" s="43">
        <f t="shared" si="59"/>
        <v>0</v>
      </c>
      <c r="R169" s="27"/>
      <c r="S169" s="43">
        <f t="shared" si="60"/>
        <v>0</v>
      </c>
      <c r="T169" s="3"/>
    </row>
    <row r="170" spans="1:20">
      <c r="A170" s="15">
        <f t="shared" si="61"/>
        <v>40316</v>
      </c>
      <c r="B170" s="22">
        <v>15</v>
      </c>
      <c r="C170" s="38">
        <f t="shared" si="52"/>
        <v>14.25</v>
      </c>
      <c r="D170" s="38">
        <f t="shared" si="62"/>
        <v>0.95</v>
      </c>
      <c r="E170" s="38">
        <f t="shared" si="53"/>
        <v>0.75</v>
      </c>
      <c r="F170" s="27"/>
      <c r="G170" s="38">
        <f t="shared" si="54"/>
        <v>0</v>
      </c>
      <c r="H170" s="25">
        <v>15</v>
      </c>
      <c r="I170" s="41">
        <f t="shared" si="55"/>
        <v>13.8</v>
      </c>
      <c r="J170" s="41">
        <f t="shared" si="63"/>
        <v>0.92</v>
      </c>
      <c r="K170" s="41">
        <f t="shared" si="56"/>
        <v>1.1999999999999993</v>
      </c>
      <c r="L170" s="27"/>
      <c r="M170" s="41">
        <f t="shared" si="57"/>
        <v>0</v>
      </c>
      <c r="N170" s="33"/>
      <c r="O170" s="43">
        <f t="shared" si="58"/>
        <v>0</v>
      </c>
      <c r="P170" s="43">
        <f t="shared" si="64"/>
        <v>0.95</v>
      </c>
      <c r="Q170" s="43">
        <f t="shared" si="59"/>
        <v>0</v>
      </c>
      <c r="R170" s="27"/>
      <c r="S170" s="43">
        <f t="shared" si="60"/>
        <v>0</v>
      </c>
      <c r="T170" s="3"/>
    </row>
    <row r="171" spans="1:20">
      <c r="A171" s="15">
        <f t="shared" si="61"/>
        <v>40317</v>
      </c>
      <c r="B171" s="22">
        <v>17</v>
      </c>
      <c r="C171" s="38">
        <f t="shared" si="52"/>
        <v>16.149999999999999</v>
      </c>
      <c r="D171" s="38">
        <f t="shared" si="62"/>
        <v>0.95</v>
      </c>
      <c r="E171" s="38">
        <f t="shared" si="53"/>
        <v>0.85000000000000142</v>
      </c>
      <c r="F171" s="27"/>
      <c r="G171" s="38">
        <f t="shared" si="54"/>
        <v>0</v>
      </c>
      <c r="H171" s="25">
        <v>5</v>
      </c>
      <c r="I171" s="41">
        <f t="shared" si="55"/>
        <v>4.6000000000000005</v>
      </c>
      <c r="J171" s="41">
        <f t="shared" si="63"/>
        <v>0.92</v>
      </c>
      <c r="K171" s="41">
        <f t="shared" si="56"/>
        <v>0.39999999999999947</v>
      </c>
      <c r="L171" s="27"/>
      <c r="M171" s="41">
        <f t="shared" si="57"/>
        <v>0</v>
      </c>
      <c r="N171" s="33"/>
      <c r="O171" s="43">
        <f t="shared" si="58"/>
        <v>0</v>
      </c>
      <c r="P171" s="43">
        <f t="shared" si="64"/>
        <v>0.95</v>
      </c>
      <c r="Q171" s="43">
        <f t="shared" si="59"/>
        <v>0</v>
      </c>
      <c r="R171" s="27"/>
      <c r="S171" s="43">
        <f t="shared" si="60"/>
        <v>0</v>
      </c>
      <c r="T171" s="3"/>
    </row>
    <row r="172" spans="1:20">
      <c r="A172" s="15">
        <f t="shared" si="61"/>
        <v>40318</v>
      </c>
      <c r="B172" s="22">
        <v>0</v>
      </c>
      <c r="C172" s="38">
        <f t="shared" si="52"/>
        <v>0</v>
      </c>
      <c r="D172" s="38">
        <f t="shared" si="62"/>
        <v>0.95</v>
      </c>
      <c r="E172" s="38">
        <f t="shared" si="53"/>
        <v>0</v>
      </c>
      <c r="F172" s="27"/>
      <c r="G172" s="38">
        <f t="shared" si="54"/>
        <v>0</v>
      </c>
      <c r="H172" s="25">
        <v>0</v>
      </c>
      <c r="I172" s="41">
        <f t="shared" si="55"/>
        <v>0</v>
      </c>
      <c r="J172" s="41">
        <f t="shared" si="63"/>
        <v>0.92</v>
      </c>
      <c r="K172" s="41">
        <f t="shared" si="56"/>
        <v>0</v>
      </c>
      <c r="L172" s="27"/>
      <c r="M172" s="41">
        <f t="shared" si="57"/>
        <v>0</v>
      </c>
      <c r="N172" s="33"/>
      <c r="O172" s="43">
        <f t="shared" si="58"/>
        <v>0</v>
      </c>
      <c r="P172" s="43">
        <f t="shared" si="64"/>
        <v>0.95</v>
      </c>
      <c r="Q172" s="43">
        <f t="shared" si="59"/>
        <v>0</v>
      </c>
      <c r="R172" s="27"/>
      <c r="S172" s="43">
        <f t="shared" si="60"/>
        <v>0</v>
      </c>
      <c r="T172" s="3"/>
    </row>
    <row r="173" spans="1:20">
      <c r="A173" s="15">
        <f t="shared" si="61"/>
        <v>40319</v>
      </c>
      <c r="B173" s="22">
        <v>0</v>
      </c>
      <c r="C173" s="38">
        <f t="shared" si="52"/>
        <v>0</v>
      </c>
      <c r="D173" s="38">
        <f t="shared" si="62"/>
        <v>0.95</v>
      </c>
      <c r="E173" s="38">
        <f t="shared" si="53"/>
        <v>0</v>
      </c>
      <c r="F173" s="27">
        <v>50</v>
      </c>
      <c r="G173" s="38">
        <f t="shared" si="54"/>
        <v>47.5</v>
      </c>
      <c r="H173" s="25">
        <v>0</v>
      </c>
      <c r="I173" s="41">
        <f t="shared" si="55"/>
        <v>0</v>
      </c>
      <c r="J173" s="41">
        <f t="shared" si="63"/>
        <v>0.92</v>
      </c>
      <c r="K173" s="41">
        <f t="shared" si="56"/>
        <v>0</v>
      </c>
      <c r="L173" s="27">
        <v>50</v>
      </c>
      <c r="M173" s="41">
        <f t="shared" si="57"/>
        <v>46</v>
      </c>
      <c r="N173" s="33"/>
      <c r="O173" s="43">
        <f t="shared" si="58"/>
        <v>0</v>
      </c>
      <c r="P173" s="43">
        <f t="shared" si="64"/>
        <v>0.95</v>
      </c>
      <c r="Q173" s="43">
        <f t="shared" si="59"/>
        <v>0</v>
      </c>
      <c r="R173" s="27"/>
      <c r="S173" s="43">
        <f t="shared" si="60"/>
        <v>0</v>
      </c>
      <c r="T173" s="3"/>
    </row>
    <row r="174" spans="1:20">
      <c r="A174" s="15">
        <f t="shared" si="61"/>
        <v>40320</v>
      </c>
      <c r="B174" s="22">
        <v>53</v>
      </c>
      <c r="C174" s="38">
        <f t="shared" si="52"/>
        <v>50.349999999999994</v>
      </c>
      <c r="D174" s="38">
        <f t="shared" si="62"/>
        <v>0.95</v>
      </c>
      <c r="E174" s="38">
        <f t="shared" si="53"/>
        <v>2.6500000000000057</v>
      </c>
      <c r="F174" s="27"/>
      <c r="G174" s="38">
        <f t="shared" si="54"/>
        <v>0</v>
      </c>
      <c r="H174" s="25">
        <v>21</v>
      </c>
      <c r="I174" s="41">
        <f t="shared" si="55"/>
        <v>19.32</v>
      </c>
      <c r="J174" s="41">
        <f t="shared" si="63"/>
        <v>0.92</v>
      </c>
      <c r="K174" s="41">
        <f t="shared" si="56"/>
        <v>1.6799999999999997</v>
      </c>
      <c r="L174" s="27"/>
      <c r="M174" s="41">
        <f t="shared" si="57"/>
        <v>0</v>
      </c>
      <c r="N174" s="33"/>
      <c r="O174" s="43">
        <f t="shared" si="58"/>
        <v>0</v>
      </c>
      <c r="P174" s="43">
        <f t="shared" si="64"/>
        <v>0.95</v>
      </c>
      <c r="Q174" s="43">
        <f t="shared" si="59"/>
        <v>0</v>
      </c>
      <c r="R174" s="27"/>
      <c r="S174" s="43">
        <f t="shared" si="60"/>
        <v>0</v>
      </c>
      <c r="T174" s="3"/>
    </row>
    <row r="175" spans="1:20">
      <c r="A175" s="15">
        <f t="shared" si="61"/>
        <v>40321</v>
      </c>
      <c r="B175" s="22">
        <v>6</v>
      </c>
      <c r="C175" s="38">
        <f t="shared" si="52"/>
        <v>5.6999999999999993</v>
      </c>
      <c r="D175" s="38">
        <f t="shared" si="62"/>
        <v>0.95</v>
      </c>
      <c r="E175" s="38">
        <f t="shared" si="53"/>
        <v>0.30000000000000071</v>
      </c>
      <c r="F175" s="27">
        <v>100</v>
      </c>
      <c r="G175" s="38">
        <f t="shared" si="54"/>
        <v>95</v>
      </c>
      <c r="H175" s="25">
        <v>0</v>
      </c>
      <c r="I175" s="41">
        <f t="shared" si="55"/>
        <v>0</v>
      </c>
      <c r="J175" s="41">
        <f t="shared" si="63"/>
        <v>0.92</v>
      </c>
      <c r="K175" s="41">
        <f t="shared" si="56"/>
        <v>0</v>
      </c>
      <c r="L175" s="27">
        <v>50</v>
      </c>
      <c r="M175" s="41">
        <f t="shared" si="57"/>
        <v>46</v>
      </c>
      <c r="N175" s="33"/>
      <c r="O175" s="43">
        <f t="shared" si="58"/>
        <v>0</v>
      </c>
      <c r="P175" s="43">
        <f t="shared" si="64"/>
        <v>0.95</v>
      </c>
      <c r="Q175" s="43">
        <f t="shared" si="59"/>
        <v>0</v>
      </c>
      <c r="R175" s="27"/>
      <c r="S175" s="43">
        <f t="shared" si="60"/>
        <v>0</v>
      </c>
      <c r="T175" s="3"/>
    </row>
    <row r="176" spans="1:20">
      <c r="A176" s="15">
        <f t="shared" si="61"/>
        <v>40322</v>
      </c>
      <c r="B176" s="22">
        <v>5</v>
      </c>
      <c r="C176" s="38">
        <f t="shared" si="52"/>
        <v>4.75</v>
      </c>
      <c r="D176" s="38">
        <f t="shared" si="62"/>
        <v>0.95</v>
      </c>
      <c r="E176" s="38">
        <f t="shared" si="53"/>
        <v>0.25</v>
      </c>
      <c r="F176" s="27"/>
      <c r="G176" s="38">
        <f t="shared" si="54"/>
        <v>0</v>
      </c>
      <c r="H176" s="25">
        <v>19</v>
      </c>
      <c r="I176" s="41">
        <f t="shared" si="55"/>
        <v>17.48</v>
      </c>
      <c r="J176" s="41">
        <f t="shared" si="63"/>
        <v>0.92</v>
      </c>
      <c r="K176" s="41">
        <f t="shared" si="56"/>
        <v>1.5199999999999996</v>
      </c>
      <c r="L176" s="27"/>
      <c r="M176" s="41">
        <f t="shared" si="57"/>
        <v>0</v>
      </c>
      <c r="N176" s="33"/>
      <c r="O176" s="43">
        <f t="shared" si="58"/>
        <v>0</v>
      </c>
      <c r="P176" s="43">
        <f t="shared" si="64"/>
        <v>0.95</v>
      </c>
      <c r="Q176" s="43">
        <f t="shared" si="59"/>
        <v>0</v>
      </c>
      <c r="R176" s="27"/>
      <c r="S176" s="43">
        <f t="shared" si="60"/>
        <v>0</v>
      </c>
      <c r="T176" s="3"/>
    </row>
    <row r="177" spans="1:20">
      <c r="A177" s="15">
        <f t="shared" si="61"/>
        <v>40323</v>
      </c>
      <c r="B177" s="22">
        <v>10</v>
      </c>
      <c r="C177" s="38">
        <f t="shared" si="52"/>
        <v>9.5</v>
      </c>
      <c r="D177" s="38">
        <f t="shared" si="62"/>
        <v>0.95</v>
      </c>
      <c r="E177" s="38">
        <f t="shared" si="53"/>
        <v>0.5</v>
      </c>
      <c r="F177" s="27"/>
      <c r="G177" s="38">
        <f t="shared" si="54"/>
        <v>0</v>
      </c>
      <c r="H177" s="25">
        <v>14</v>
      </c>
      <c r="I177" s="41">
        <f t="shared" si="55"/>
        <v>12.88</v>
      </c>
      <c r="J177" s="41">
        <f t="shared" si="63"/>
        <v>0.92</v>
      </c>
      <c r="K177" s="41">
        <f t="shared" si="56"/>
        <v>1.1199999999999992</v>
      </c>
      <c r="L177" s="27"/>
      <c r="M177" s="41">
        <f t="shared" si="57"/>
        <v>0</v>
      </c>
      <c r="N177" s="33"/>
      <c r="O177" s="43">
        <f t="shared" si="58"/>
        <v>0</v>
      </c>
      <c r="P177" s="43">
        <f t="shared" si="64"/>
        <v>0.95</v>
      </c>
      <c r="Q177" s="43">
        <f t="shared" si="59"/>
        <v>0</v>
      </c>
      <c r="R177" s="27"/>
      <c r="S177" s="43">
        <f t="shared" si="60"/>
        <v>0</v>
      </c>
      <c r="T177" s="3"/>
    </row>
    <row r="178" spans="1:20">
      <c r="A178" s="15">
        <f t="shared" si="61"/>
        <v>40324</v>
      </c>
      <c r="B178" s="22">
        <v>11.5</v>
      </c>
      <c r="C178" s="38">
        <f t="shared" si="52"/>
        <v>10.924999999999999</v>
      </c>
      <c r="D178" s="38">
        <f t="shared" si="62"/>
        <v>0.95</v>
      </c>
      <c r="E178" s="38">
        <f t="shared" si="53"/>
        <v>0.57500000000000107</v>
      </c>
      <c r="F178" s="27"/>
      <c r="G178" s="38">
        <f t="shared" si="54"/>
        <v>0</v>
      </c>
      <c r="H178" s="25">
        <v>11</v>
      </c>
      <c r="I178" s="41">
        <f t="shared" si="55"/>
        <v>10.120000000000001</v>
      </c>
      <c r="J178" s="41">
        <f t="shared" si="63"/>
        <v>0.92</v>
      </c>
      <c r="K178" s="41">
        <f t="shared" si="56"/>
        <v>0.87999999999999901</v>
      </c>
      <c r="L178" s="27"/>
      <c r="M178" s="41">
        <f t="shared" si="57"/>
        <v>0</v>
      </c>
      <c r="N178" s="33"/>
      <c r="O178" s="43">
        <f t="shared" si="58"/>
        <v>0</v>
      </c>
      <c r="P178" s="43">
        <f t="shared" si="64"/>
        <v>0.95</v>
      </c>
      <c r="Q178" s="43">
        <f t="shared" si="59"/>
        <v>0</v>
      </c>
      <c r="R178" s="27"/>
      <c r="S178" s="43">
        <f t="shared" si="60"/>
        <v>0</v>
      </c>
      <c r="T178" s="3"/>
    </row>
    <row r="179" spans="1:20">
      <c r="A179" s="15">
        <f t="shared" si="61"/>
        <v>40325</v>
      </c>
      <c r="B179" s="22">
        <v>5</v>
      </c>
      <c r="C179" s="38">
        <f t="shared" si="52"/>
        <v>4.75</v>
      </c>
      <c r="D179" s="38">
        <f t="shared" si="62"/>
        <v>0.95</v>
      </c>
      <c r="E179" s="38">
        <f t="shared" si="53"/>
        <v>0.25</v>
      </c>
      <c r="F179" s="27"/>
      <c r="G179" s="38">
        <f t="shared" si="54"/>
        <v>0</v>
      </c>
      <c r="H179" s="25">
        <v>3</v>
      </c>
      <c r="I179" s="41">
        <f t="shared" si="55"/>
        <v>2.7600000000000002</v>
      </c>
      <c r="J179" s="41">
        <f t="shared" si="63"/>
        <v>0.92</v>
      </c>
      <c r="K179" s="41">
        <f t="shared" si="56"/>
        <v>0.23999999999999977</v>
      </c>
      <c r="L179" s="27"/>
      <c r="M179" s="41">
        <f t="shared" si="57"/>
        <v>0</v>
      </c>
      <c r="N179" s="33"/>
      <c r="O179" s="43">
        <f t="shared" si="58"/>
        <v>0</v>
      </c>
      <c r="P179" s="43">
        <f t="shared" si="64"/>
        <v>0.95</v>
      </c>
      <c r="Q179" s="43">
        <f t="shared" si="59"/>
        <v>0</v>
      </c>
      <c r="R179" s="27"/>
      <c r="S179" s="43">
        <f t="shared" si="60"/>
        <v>0</v>
      </c>
      <c r="T179" s="3"/>
    </row>
    <row r="180" spans="1:20">
      <c r="A180" s="15">
        <f t="shared" si="61"/>
        <v>40326</v>
      </c>
      <c r="B180" s="22">
        <v>6</v>
      </c>
      <c r="C180" s="38">
        <f t="shared" si="52"/>
        <v>5.6999999999999993</v>
      </c>
      <c r="D180" s="38">
        <f t="shared" si="62"/>
        <v>0.95</v>
      </c>
      <c r="E180" s="38">
        <f t="shared" si="53"/>
        <v>0.30000000000000071</v>
      </c>
      <c r="F180" s="27"/>
      <c r="G180" s="38">
        <f t="shared" si="54"/>
        <v>0</v>
      </c>
      <c r="H180" s="25">
        <v>5</v>
      </c>
      <c r="I180" s="41">
        <f t="shared" si="55"/>
        <v>4.6000000000000005</v>
      </c>
      <c r="J180" s="41">
        <f t="shared" si="63"/>
        <v>0.92</v>
      </c>
      <c r="K180" s="41">
        <f t="shared" si="56"/>
        <v>0.39999999999999947</v>
      </c>
      <c r="L180" s="27"/>
      <c r="M180" s="41">
        <f t="shared" si="57"/>
        <v>0</v>
      </c>
      <c r="N180" s="33"/>
      <c r="O180" s="43">
        <f t="shared" si="58"/>
        <v>0</v>
      </c>
      <c r="P180" s="43">
        <f t="shared" si="64"/>
        <v>0.95</v>
      </c>
      <c r="Q180" s="43">
        <f t="shared" si="59"/>
        <v>0</v>
      </c>
      <c r="R180" s="27"/>
      <c r="S180" s="43">
        <f t="shared" si="60"/>
        <v>0</v>
      </c>
      <c r="T180" s="3"/>
    </row>
    <row r="181" spans="1:20">
      <c r="A181" s="15">
        <f t="shared" si="61"/>
        <v>40327</v>
      </c>
      <c r="B181" s="22">
        <v>0</v>
      </c>
      <c r="C181" s="38">
        <f t="shared" si="52"/>
        <v>0</v>
      </c>
      <c r="D181" s="38">
        <f t="shared" si="62"/>
        <v>0.95</v>
      </c>
      <c r="E181" s="38">
        <f t="shared" si="53"/>
        <v>0</v>
      </c>
      <c r="F181" s="27"/>
      <c r="G181" s="38">
        <f t="shared" si="54"/>
        <v>0</v>
      </c>
      <c r="H181" s="25">
        <v>0</v>
      </c>
      <c r="I181" s="41">
        <f t="shared" si="55"/>
        <v>0</v>
      </c>
      <c r="J181" s="41">
        <f t="shared" si="63"/>
        <v>0.92</v>
      </c>
      <c r="K181" s="41">
        <f t="shared" si="56"/>
        <v>0</v>
      </c>
      <c r="L181" s="27">
        <v>50</v>
      </c>
      <c r="M181" s="41">
        <f t="shared" si="57"/>
        <v>46</v>
      </c>
      <c r="N181" s="33"/>
      <c r="O181" s="43">
        <f t="shared" si="58"/>
        <v>0</v>
      </c>
      <c r="P181" s="43">
        <f t="shared" si="64"/>
        <v>0.95</v>
      </c>
      <c r="Q181" s="43">
        <f t="shared" si="59"/>
        <v>0</v>
      </c>
      <c r="R181" s="27"/>
      <c r="S181" s="43">
        <f t="shared" si="60"/>
        <v>0</v>
      </c>
      <c r="T181" s="3"/>
    </row>
    <row r="182" spans="1:20">
      <c r="A182" s="15">
        <f t="shared" si="61"/>
        <v>40328</v>
      </c>
      <c r="B182" s="22">
        <v>0</v>
      </c>
      <c r="C182" s="38">
        <f t="shared" si="52"/>
        <v>0</v>
      </c>
      <c r="D182" s="38">
        <f t="shared" si="62"/>
        <v>0.95</v>
      </c>
      <c r="E182" s="38">
        <f t="shared" si="53"/>
        <v>0</v>
      </c>
      <c r="F182" s="27"/>
      <c r="G182" s="38">
        <f t="shared" si="54"/>
        <v>0</v>
      </c>
      <c r="H182" s="25">
        <v>0</v>
      </c>
      <c r="I182" s="41">
        <f t="shared" si="55"/>
        <v>0</v>
      </c>
      <c r="J182" s="41">
        <f t="shared" si="63"/>
        <v>0.92</v>
      </c>
      <c r="K182" s="41">
        <f t="shared" si="56"/>
        <v>0</v>
      </c>
      <c r="L182" s="27"/>
      <c r="M182" s="41">
        <f t="shared" si="57"/>
        <v>0</v>
      </c>
      <c r="N182" s="33"/>
      <c r="O182" s="43">
        <f t="shared" si="58"/>
        <v>0</v>
      </c>
      <c r="P182" s="43">
        <f t="shared" si="64"/>
        <v>0.95</v>
      </c>
      <c r="Q182" s="43">
        <f t="shared" si="59"/>
        <v>0</v>
      </c>
      <c r="R182" s="27"/>
      <c r="S182" s="43">
        <f t="shared" si="60"/>
        <v>0</v>
      </c>
      <c r="T182" s="3"/>
    </row>
    <row r="183" spans="1:20">
      <c r="A183" s="15">
        <f t="shared" si="61"/>
        <v>40329</v>
      </c>
      <c r="B183" s="22">
        <v>0</v>
      </c>
      <c r="C183" s="38">
        <f t="shared" si="52"/>
        <v>0</v>
      </c>
      <c r="D183" s="38">
        <f t="shared" si="62"/>
        <v>0.95</v>
      </c>
      <c r="E183" s="38">
        <f t="shared" si="53"/>
        <v>0</v>
      </c>
      <c r="F183" s="27"/>
      <c r="G183" s="38">
        <f t="shared" si="54"/>
        <v>0</v>
      </c>
      <c r="H183" s="25">
        <v>0</v>
      </c>
      <c r="I183" s="41">
        <f t="shared" si="55"/>
        <v>0</v>
      </c>
      <c r="J183" s="41">
        <f t="shared" si="63"/>
        <v>0.92</v>
      </c>
      <c r="K183" s="41">
        <f t="shared" si="56"/>
        <v>0</v>
      </c>
      <c r="L183" s="27"/>
      <c r="M183" s="41">
        <f t="shared" si="57"/>
        <v>0</v>
      </c>
      <c r="N183" s="33"/>
      <c r="O183" s="43">
        <f t="shared" si="58"/>
        <v>0</v>
      </c>
      <c r="P183" s="43">
        <f t="shared" si="64"/>
        <v>0.95</v>
      </c>
      <c r="Q183" s="43">
        <f t="shared" si="59"/>
        <v>0</v>
      </c>
      <c r="R183" s="27"/>
      <c r="S183" s="43">
        <f t="shared" si="60"/>
        <v>0</v>
      </c>
      <c r="T183" s="3"/>
    </row>
    <row r="184" spans="1:20" ht="15.75">
      <c r="A184" s="17" t="s">
        <v>3</v>
      </c>
      <c r="B184" s="21">
        <f>SUM(B153:B183)</f>
        <v>254</v>
      </c>
      <c r="C184" s="21">
        <f>SUM(C153:C183)</f>
        <v>241.3</v>
      </c>
      <c r="D184" s="39"/>
      <c r="E184" s="21">
        <f>SUM(E153:E183)</f>
        <v>12.700000000000015</v>
      </c>
      <c r="F184" s="28">
        <f>SUM(F153:F183)</f>
        <v>250</v>
      </c>
      <c r="G184" s="21">
        <f>SUM(G153:G183)</f>
        <v>237.5</v>
      </c>
      <c r="H184" s="24">
        <f>SUM(H153:H183)</f>
        <v>218</v>
      </c>
      <c r="I184" s="24">
        <f>SUM(I153:I183)</f>
        <v>200.55999999999997</v>
      </c>
      <c r="J184" s="42"/>
      <c r="K184" s="24">
        <f>SUM(K153:K183)</f>
        <v>17.439999999999987</v>
      </c>
      <c r="L184" s="28">
        <f>SUM(L153:L183)</f>
        <v>250</v>
      </c>
      <c r="M184" s="24">
        <f>SUM(M153:M183)</f>
        <v>230</v>
      </c>
      <c r="N184" s="32">
        <f>SUM(N153:N183)</f>
        <v>0</v>
      </c>
      <c r="O184" s="32">
        <f>SUM(O153:O183)</f>
        <v>0</v>
      </c>
      <c r="P184" s="42"/>
      <c r="Q184" s="32">
        <f>SUM(Q153:Q183)</f>
        <v>0</v>
      </c>
      <c r="R184" s="28">
        <f>SUM(R153:R183)</f>
        <v>0</v>
      </c>
      <c r="S184" s="32">
        <f>SUM(S153:S183)</f>
        <v>0</v>
      </c>
      <c r="T184" s="1">
        <f>SUM(T153:T183)</f>
        <v>0</v>
      </c>
    </row>
    <row r="187" spans="1:20" ht="18">
      <c r="A187" s="76" t="s">
        <v>35</v>
      </c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</row>
    <row r="188" spans="1:20">
      <c r="A188" s="71" t="s">
        <v>1</v>
      </c>
      <c r="B188" s="73" t="s">
        <v>0</v>
      </c>
      <c r="C188" s="73"/>
      <c r="D188" s="73"/>
      <c r="E188" s="73"/>
      <c r="F188" s="73"/>
      <c r="G188" s="73"/>
      <c r="H188" s="74" t="s">
        <v>16</v>
      </c>
      <c r="I188" s="74"/>
      <c r="J188" s="74"/>
      <c r="K188" s="74"/>
      <c r="L188" s="74"/>
      <c r="M188" s="74"/>
      <c r="N188" s="75" t="s">
        <v>60</v>
      </c>
      <c r="O188" s="75"/>
      <c r="P188" s="75"/>
      <c r="Q188" s="75"/>
      <c r="R188" s="75"/>
      <c r="S188" s="75"/>
      <c r="T188" s="77" t="s">
        <v>21</v>
      </c>
    </row>
    <row r="189" spans="1:20">
      <c r="A189" s="72"/>
      <c r="B189" s="21" t="s">
        <v>20</v>
      </c>
      <c r="C189" s="21" t="s">
        <v>61</v>
      </c>
      <c r="D189" s="21" t="s">
        <v>62</v>
      </c>
      <c r="E189" s="21" t="s">
        <v>21</v>
      </c>
      <c r="F189" s="21" t="s">
        <v>14</v>
      </c>
      <c r="G189" s="21" t="s">
        <v>63</v>
      </c>
      <c r="H189" s="24" t="s">
        <v>20</v>
      </c>
      <c r="I189" s="24" t="s">
        <v>61</v>
      </c>
      <c r="J189" s="24" t="s">
        <v>62</v>
      </c>
      <c r="K189" s="24" t="s">
        <v>21</v>
      </c>
      <c r="L189" s="30" t="s">
        <v>14</v>
      </c>
      <c r="M189" s="24" t="s">
        <v>63</v>
      </c>
      <c r="N189" s="32" t="s">
        <v>20</v>
      </c>
      <c r="O189" s="32" t="s">
        <v>61</v>
      </c>
      <c r="P189" s="32" t="s">
        <v>62</v>
      </c>
      <c r="Q189" s="32" t="s">
        <v>21</v>
      </c>
      <c r="R189" s="35" t="s">
        <v>14</v>
      </c>
      <c r="S189" s="32" t="s">
        <v>63</v>
      </c>
      <c r="T189" s="77"/>
    </row>
    <row r="190" spans="1:20">
      <c r="A190" s="15">
        <f>A183+1</f>
        <v>40330</v>
      </c>
      <c r="B190" s="22">
        <v>0</v>
      </c>
      <c r="C190" s="38">
        <f>B190*D190</f>
        <v>0</v>
      </c>
      <c r="D190" s="38">
        <f>47500/50000</f>
        <v>0.95</v>
      </c>
      <c r="E190" s="38">
        <f>B190-C190</f>
        <v>0</v>
      </c>
      <c r="F190" s="27"/>
      <c r="G190" s="38">
        <f>F190*D190</f>
        <v>0</v>
      </c>
      <c r="H190" s="25">
        <v>0</v>
      </c>
      <c r="I190" s="41">
        <f>H190*J190</f>
        <v>0</v>
      </c>
      <c r="J190" s="41">
        <f>92/100</f>
        <v>0.92</v>
      </c>
      <c r="K190" s="41">
        <f>H190-I190</f>
        <v>0</v>
      </c>
      <c r="L190" s="27"/>
      <c r="M190" s="41">
        <f>L190*J190</f>
        <v>0</v>
      </c>
      <c r="N190" s="33"/>
      <c r="O190" s="43">
        <f>N190*P190</f>
        <v>0</v>
      </c>
      <c r="P190" s="43">
        <f>47500/50000</f>
        <v>0.95</v>
      </c>
      <c r="Q190" s="43">
        <f>N190-O190</f>
        <v>0</v>
      </c>
      <c r="R190" s="27"/>
      <c r="S190" s="43">
        <f>R190*P190</f>
        <v>0</v>
      </c>
      <c r="T190" s="45"/>
    </row>
    <row r="191" spans="1:20">
      <c r="A191" s="15">
        <f>A190+1</f>
        <v>40331</v>
      </c>
      <c r="B191" s="22">
        <v>0</v>
      </c>
      <c r="C191" s="38">
        <f t="shared" ref="C191:C219" si="65">B191*D191</f>
        <v>0</v>
      </c>
      <c r="D191" s="38">
        <f>D190</f>
        <v>0.95</v>
      </c>
      <c r="E191" s="38">
        <f t="shared" ref="E191:E219" si="66">B191-C191</f>
        <v>0</v>
      </c>
      <c r="F191" s="27"/>
      <c r="G191" s="38">
        <f t="shared" ref="G191:G219" si="67">F191*D191</f>
        <v>0</v>
      </c>
      <c r="H191" s="25">
        <v>0</v>
      </c>
      <c r="I191" s="41">
        <f t="shared" ref="I191:I219" si="68">H191*J191</f>
        <v>0</v>
      </c>
      <c r="J191" s="41">
        <f>J190</f>
        <v>0.92</v>
      </c>
      <c r="K191" s="41">
        <f t="shared" ref="K191:K219" si="69">H191-I191</f>
        <v>0</v>
      </c>
      <c r="L191" s="27"/>
      <c r="M191" s="41">
        <f t="shared" ref="M191:M219" si="70">L191*J191</f>
        <v>0</v>
      </c>
      <c r="N191" s="33"/>
      <c r="O191" s="43">
        <f t="shared" ref="O191:O219" si="71">N191*P191</f>
        <v>0</v>
      </c>
      <c r="P191" s="43">
        <f>P190</f>
        <v>0.95</v>
      </c>
      <c r="Q191" s="43">
        <f t="shared" ref="Q191:Q219" si="72">N191-O191</f>
        <v>0</v>
      </c>
      <c r="R191" s="27"/>
      <c r="S191" s="43">
        <f t="shared" ref="S191:S219" si="73">R191*P191</f>
        <v>0</v>
      </c>
      <c r="T191" s="3"/>
    </row>
    <row r="192" spans="1:20">
      <c r="A192" s="15">
        <f t="shared" ref="A192:A219" si="74">A191+1</f>
        <v>40332</v>
      </c>
      <c r="B192" s="22">
        <v>37.5</v>
      </c>
      <c r="C192" s="38">
        <f t="shared" si="65"/>
        <v>35.625</v>
      </c>
      <c r="D192" s="38">
        <f t="shared" ref="D192:D219" si="75">D191</f>
        <v>0.95</v>
      </c>
      <c r="E192" s="38">
        <f t="shared" si="66"/>
        <v>1.875</v>
      </c>
      <c r="F192" s="27"/>
      <c r="G192" s="38">
        <f t="shared" si="67"/>
        <v>0</v>
      </c>
      <c r="H192" s="25">
        <v>32</v>
      </c>
      <c r="I192" s="41">
        <f t="shared" si="68"/>
        <v>29.44</v>
      </c>
      <c r="J192" s="41">
        <f t="shared" ref="J192:J219" si="76">J191</f>
        <v>0.92</v>
      </c>
      <c r="K192" s="41">
        <f t="shared" si="69"/>
        <v>2.5599999999999987</v>
      </c>
      <c r="L192" s="27"/>
      <c r="M192" s="41">
        <f t="shared" si="70"/>
        <v>0</v>
      </c>
      <c r="N192" s="33"/>
      <c r="O192" s="43">
        <f t="shared" si="71"/>
        <v>0</v>
      </c>
      <c r="P192" s="43">
        <f t="shared" ref="P192:P219" si="77">P191</f>
        <v>0.95</v>
      </c>
      <c r="Q192" s="43">
        <f t="shared" si="72"/>
        <v>0</v>
      </c>
      <c r="R192" s="27"/>
      <c r="S192" s="43">
        <f t="shared" si="73"/>
        <v>0</v>
      </c>
      <c r="T192" s="3"/>
    </row>
    <row r="193" spans="1:20">
      <c r="A193" s="15">
        <f t="shared" si="74"/>
        <v>40333</v>
      </c>
      <c r="B193" s="22">
        <v>9</v>
      </c>
      <c r="C193" s="38">
        <f t="shared" si="65"/>
        <v>8.5499999999999989</v>
      </c>
      <c r="D193" s="38">
        <f t="shared" si="75"/>
        <v>0.95</v>
      </c>
      <c r="E193" s="38">
        <f t="shared" si="66"/>
        <v>0.45000000000000107</v>
      </c>
      <c r="F193" s="27"/>
      <c r="G193" s="38">
        <f t="shared" si="67"/>
        <v>0</v>
      </c>
      <c r="H193" s="25">
        <v>31</v>
      </c>
      <c r="I193" s="41">
        <f t="shared" si="68"/>
        <v>28.52</v>
      </c>
      <c r="J193" s="41">
        <f t="shared" si="76"/>
        <v>0.92</v>
      </c>
      <c r="K193" s="41">
        <f t="shared" si="69"/>
        <v>2.4800000000000004</v>
      </c>
      <c r="L193" s="27"/>
      <c r="M193" s="41">
        <f t="shared" si="70"/>
        <v>0</v>
      </c>
      <c r="N193" s="33"/>
      <c r="O193" s="43">
        <f t="shared" si="71"/>
        <v>0</v>
      </c>
      <c r="P193" s="43">
        <f t="shared" si="77"/>
        <v>0.95</v>
      </c>
      <c r="Q193" s="43">
        <f t="shared" si="72"/>
        <v>0</v>
      </c>
      <c r="R193" s="27"/>
      <c r="S193" s="43">
        <f t="shared" si="73"/>
        <v>0</v>
      </c>
      <c r="T193" s="3"/>
    </row>
    <row r="194" spans="1:20">
      <c r="A194" s="15">
        <f t="shared" si="74"/>
        <v>40334</v>
      </c>
      <c r="B194" s="22">
        <v>9</v>
      </c>
      <c r="C194" s="38">
        <f t="shared" si="65"/>
        <v>8.5499999999999989</v>
      </c>
      <c r="D194" s="38">
        <f t="shared" si="75"/>
        <v>0.95</v>
      </c>
      <c r="E194" s="38">
        <f t="shared" si="66"/>
        <v>0.45000000000000107</v>
      </c>
      <c r="F194" s="27">
        <v>50</v>
      </c>
      <c r="G194" s="38">
        <f t="shared" si="67"/>
        <v>47.5</v>
      </c>
      <c r="H194" s="25">
        <v>31</v>
      </c>
      <c r="I194" s="41">
        <f t="shared" si="68"/>
        <v>28.52</v>
      </c>
      <c r="J194" s="41">
        <f t="shared" si="76"/>
        <v>0.92</v>
      </c>
      <c r="K194" s="41">
        <f t="shared" si="69"/>
        <v>2.4800000000000004</v>
      </c>
      <c r="L194" s="27">
        <v>50</v>
      </c>
      <c r="M194" s="41">
        <f t="shared" si="70"/>
        <v>46</v>
      </c>
      <c r="N194" s="33"/>
      <c r="O194" s="43">
        <f t="shared" si="71"/>
        <v>0</v>
      </c>
      <c r="P194" s="43">
        <f t="shared" si="77"/>
        <v>0.95</v>
      </c>
      <c r="Q194" s="43">
        <f t="shared" si="72"/>
        <v>0</v>
      </c>
      <c r="R194" s="27"/>
      <c r="S194" s="43">
        <f t="shared" si="73"/>
        <v>0</v>
      </c>
      <c r="T194" s="3"/>
    </row>
    <row r="195" spans="1:20">
      <c r="A195" s="15">
        <f t="shared" si="74"/>
        <v>40335</v>
      </c>
      <c r="B195" s="22">
        <v>0</v>
      </c>
      <c r="C195" s="38">
        <f t="shared" si="65"/>
        <v>0</v>
      </c>
      <c r="D195" s="38">
        <f t="shared" si="75"/>
        <v>0.95</v>
      </c>
      <c r="E195" s="38">
        <f t="shared" si="66"/>
        <v>0</v>
      </c>
      <c r="F195" s="27"/>
      <c r="G195" s="38">
        <f t="shared" si="67"/>
        <v>0</v>
      </c>
      <c r="H195" s="25">
        <v>0</v>
      </c>
      <c r="I195" s="41">
        <f t="shared" si="68"/>
        <v>0</v>
      </c>
      <c r="J195" s="41">
        <f t="shared" si="76"/>
        <v>0.92</v>
      </c>
      <c r="K195" s="41">
        <f t="shared" si="69"/>
        <v>0</v>
      </c>
      <c r="L195" s="27"/>
      <c r="M195" s="41">
        <f t="shared" si="70"/>
        <v>0</v>
      </c>
      <c r="N195" s="33"/>
      <c r="O195" s="43">
        <f t="shared" si="71"/>
        <v>0</v>
      </c>
      <c r="P195" s="43">
        <f t="shared" si="77"/>
        <v>0.95</v>
      </c>
      <c r="Q195" s="43">
        <f t="shared" si="72"/>
        <v>0</v>
      </c>
      <c r="R195" s="27"/>
      <c r="S195" s="43">
        <f t="shared" si="73"/>
        <v>0</v>
      </c>
      <c r="T195" s="3"/>
    </row>
    <row r="196" spans="1:20">
      <c r="A196" s="15">
        <f t="shared" si="74"/>
        <v>40336</v>
      </c>
      <c r="B196" s="22">
        <v>5</v>
      </c>
      <c r="C196" s="38">
        <f t="shared" si="65"/>
        <v>4.75</v>
      </c>
      <c r="D196" s="38">
        <f t="shared" si="75"/>
        <v>0.95</v>
      </c>
      <c r="E196" s="38">
        <f t="shared" si="66"/>
        <v>0.25</v>
      </c>
      <c r="F196" s="27"/>
      <c r="G196" s="38">
        <f t="shared" si="67"/>
        <v>0</v>
      </c>
      <c r="H196" s="25">
        <v>13</v>
      </c>
      <c r="I196" s="41">
        <f t="shared" si="68"/>
        <v>11.96</v>
      </c>
      <c r="J196" s="41">
        <f t="shared" si="76"/>
        <v>0.92</v>
      </c>
      <c r="K196" s="41">
        <f t="shared" si="69"/>
        <v>1.0399999999999991</v>
      </c>
      <c r="L196" s="27"/>
      <c r="M196" s="41">
        <f t="shared" si="70"/>
        <v>0</v>
      </c>
      <c r="N196" s="33"/>
      <c r="O196" s="43">
        <f t="shared" si="71"/>
        <v>0</v>
      </c>
      <c r="P196" s="43">
        <f t="shared" si="77"/>
        <v>0.95</v>
      </c>
      <c r="Q196" s="43">
        <f t="shared" si="72"/>
        <v>0</v>
      </c>
      <c r="R196" s="27"/>
      <c r="S196" s="43">
        <f t="shared" si="73"/>
        <v>0</v>
      </c>
      <c r="T196" s="3"/>
    </row>
    <row r="197" spans="1:20">
      <c r="A197" s="15">
        <f t="shared" si="74"/>
        <v>40337</v>
      </c>
      <c r="B197" s="22">
        <v>9</v>
      </c>
      <c r="C197" s="38">
        <f t="shared" si="65"/>
        <v>8.5499999999999989</v>
      </c>
      <c r="D197" s="38">
        <f t="shared" si="75"/>
        <v>0.95</v>
      </c>
      <c r="E197" s="38">
        <f t="shared" si="66"/>
        <v>0.45000000000000107</v>
      </c>
      <c r="F197" s="27"/>
      <c r="G197" s="38">
        <f t="shared" si="67"/>
        <v>0</v>
      </c>
      <c r="H197" s="25">
        <v>2</v>
      </c>
      <c r="I197" s="41">
        <f t="shared" si="68"/>
        <v>1.84</v>
      </c>
      <c r="J197" s="41">
        <f t="shared" si="76"/>
        <v>0.92</v>
      </c>
      <c r="K197" s="41">
        <f t="shared" si="69"/>
        <v>0.15999999999999992</v>
      </c>
      <c r="L197" s="27"/>
      <c r="M197" s="41">
        <f t="shared" si="70"/>
        <v>0</v>
      </c>
      <c r="N197" s="33"/>
      <c r="O197" s="43">
        <f t="shared" si="71"/>
        <v>0</v>
      </c>
      <c r="P197" s="43">
        <f t="shared" si="77"/>
        <v>0.95</v>
      </c>
      <c r="Q197" s="43">
        <f t="shared" si="72"/>
        <v>0</v>
      </c>
      <c r="R197" s="27"/>
      <c r="S197" s="43">
        <f t="shared" si="73"/>
        <v>0</v>
      </c>
      <c r="T197" s="3"/>
    </row>
    <row r="198" spans="1:20">
      <c r="A198" s="15">
        <f t="shared" si="74"/>
        <v>40338</v>
      </c>
      <c r="B198" s="22">
        <v>0</v>
      </c>
      <c r="C198" s="38">
        <f t="shared" si="65"/>
        <v>0</v>
      </c>
      <c r="D198" s="38">
        <f t="shared" si="75"/>
        <v>0.95</v>
      </c>
      <c r="E198" s="38">
        <f t="shared" si="66"/>
        <v>0</v>
      </c>
      <c r="F198" s="27"/>
      <c r="G198" s="38">
        <f t="shared" si="67"/>
        <v>0</v>
      </c>
      <c r="H198" s="25">
        <v>0</v>
      </c>
      <c r="I198" s="41">
        <f t="shared" si="68"/>
        <v>0</v>
      </c>
      <c r="J198" s="41">
        <f t="shared" si="76"/>
        <v>0.92</v>
      </c>
      <c r="K198" s="41">
        <f t="shared" si="69"/>
        <v>0</v>
      </c>
      <c r="L198" s="27"/>
      <c r="M198" s="41">
        <f t="shared" si="70"/>
        <v>0</v>
      </c>
      <c r="N198" s="33"/>
      <c r="O198" s="43">
        <f t="shared" si="71"/>
        <v>0</v>
      </c>
      <c r="P198" s="43">
        <f t="shared" si="77"/>
        <v>0.95</v>
      </c>
      <c r="Q198" s="43">
        <f t="shared" si="72"/>
        <v>0</v>
      </c>
      <c r="R198" s="27"/>
      <c r="S198" s="43">
        <f t="shared" si="73"/>
        <v>0</v>
      </c>
      <c r="T198" s="3"/>
    </row>
    <row r="199" spans="1:20">
      <c r="A199" s="15">
        <f t="shared" si="74"/>
        <v>40339</v>
      </c>
      <c r="B199" s="22">
        <v>9.5</v>
      </c>
      <c r="C199" s="38">
        <f t="shared" si="65"/>
        <v>9.0250000000000004</v>
      </c>
      <c r="D199" s="38">
        <f t="shared" si="75"/>
        <v>0.95</v>
      </c>
      <c r="E199" s="38">
        <f t="shared" si="66"/>
        <v>0.47499999999999964</v>
      </c>
      <c r="F199" s="27"/>
      <c r="G199" s="38">
        <f t="shared" si="67"/>
        <v>0</v>
      </c>
      <c r="H199" s="25">
        <v>4</v>
      </c>
      <c r="I199" s="41">
        <f t="shared" si="68"/>
        <v>3.68</v>
      </c>
      <c r="J199" s="41">
        <f t="shared" si="76"/>
        <v>0.92</v>
      </c>
      <c r="K199" s="41">
        <f t="shared" si="69"/>
        <v>0.31999999999999984</v>
      </c>
      <c r="L199" s="27"/>
      <c r="M199" s="41">
        <f t="shared" si="70"/>
        <v>0</v>
      </c>
      <c r="N199" s="33"/>
      <c r="O199" s="43">
        <f t="shared" si="71"/>
        <v>0</v>
      </c>
      <c r="P199" s="43">
        <f t="shared" si="77"/>
        <v>0.95</v>
      </c>
      <c r="Q199" s="43">
        <f t="shared" si="72"/>
        <v>0</v>
      </c>
      <c r="R199" s="27"/>
      <c r="S199" s="43">
        <f t="shared" si="73"/>
        <v>0</v>
      </c>
      <c r="T199" s="3"/>
    </row>
    <row r="200" spans="1:20">
      <c r="A200" s="15">
        <f t="shared" si="74"/>
        <v>40340</v>
      </c>
      <c r="B200" s="22">
        <v>0</v>
      </c>
      <c r="C200" s="38">
        <f t="shared" si="65"/>
        <v>0</v>
      </c>
      <c r="D200" s="38">
        <f t="shared" si="75"/>
        <v>0.95</v>
      </c>
      <c r="E200" s="38">
        <f t="shared" si="66"/>
        <v>0</v>
      </c>
      <c r="F200" s="27"/>
      <c r="G200" s="38">
        <f t="shared" si="67"/>
        <v>0</v>
      </c>
      <c r="H200" s="25">
        <v>0</v>
      </c>
      <c r="I200" s="41">
        <f t="shared" si="68"/>
        <v>0</v>
      </c>
      <c r="J200" s="41">
        <f t="shared" si="76"/>
        <v>0.92</v>
      </c>
      <c r="K200" s="41">
        <f t="shared" si="69"/>
        <v>0</v>
      </c>
      <c r="L200" s="27"/>
      <c r="M200" s="41">
        <f t="shared" si="70"/>
        <v>0</v>
      </c>
      <c r="N200" s="33"/>
      <c r="O200" s="43">
        <f t="shared" si="71"/>
        <v>0</v>
      </c>
      <c r="P200" s="43">
        <f t="shared" si="77"/>
        <v>0.95</v>
      </c>
      <c r="Q200" s="43">
        <f t="shared" si="72"/>
        <v>0</v>
      </c>
      <c r="R200" s="27"/>
      <c r="S200" s="43">
        <f t="shared" si="73"/>
        <v>0</v>
      </c>
      <c r="T200" s="3"/>
    </row>
    <row r="201" spans="1:20">
      <c r="A201" s="15">
        <f t="shared" si="74"/>
        <v>40341</v>
      </c>
      <c r="B201" s="22">
        <v>0</v>
      </c>
      <c r="C201" s="38">
        <f t="shared" si="65"/>
        <v>0</v>
      </c>
      <c r="D201" s="38">
        <f t="shared" si="75"/>
        <v>0.95</v>
      </c>
      <c r="E201" s="38">
        <f t="shared" si="66"/>
        <v>0</v>
      </c>
      <c r="F201" s="27">
        <v>50</v>
      </c>
      <c r="G201" s="38">
        <f t="shared" si="67"/>
        <v>47.5</v>
      </c>
      <c r="H201" s="25">
        <v>0</v>
      </c>
      <c r="I201" s="41">
        <f t="shared" si="68"/>
        <v>0</v>
      </c>
      <c r="J201" s="41">
        <f t="shared" si="76"/>
        <v>0.92</v>
      </c>
      <c r="K201" s="41">
        <f t="shared" si="69"/>
        <v>0</v>
      </c>
      <c r="L201" s="27">
        <v>50</v>
      </c>
      <c r="M201" s="41">
        <f t="shared" si="70"/>
        <v>46</v>
      </c>
      <c r="N201" s="33"/>
      <c r="O201" s="43">
        <f t="shared" si="71"/>
        <v>0</v>
      </c>
      <c r="P201" s="43">
        <f t="shared" si="77"/>
        <v>0.95</v>
      </c>
      <c r="Q201" s="43">
        <f t="shared" si="72"/>
        <v>0</v>
      </c>
      <c r="R201" s="27"/>
      <c r="S201" s="43">
        <f t="shared" si="73"/>
        <v>0</v>
      </c>
      <c r="T201" s="3"/>
    </row>
    <row r="202" spans="1:20">
      <c r="A202" s="15">
        <f t="shared" si="74"/>
        <v>40342</v>
      </c>
      <c r="B202" s="22">
        <v>34</v>
      </c>
      <c r="C202" s="38">
        <f t="shared" si="65"/>
        <v>32.299999999999997</v>
      </c>
      <c r="D202" s="38">
        <f t="shared" si="75"/>
        <v>0.95</v>
      </c>
      <c r="E202" s="38">
        <f t="shared" si="66"/>
        <v>1.7000000000000028</v>
      </c>
      <c r="F202" s="27"/>
      <c r="G202" s="38">
        <f t="shared" si="67"/>
        <v>0</v>
      </c>
      <c r="H202" s="25">
        <v>23</v>
      </c>
      <c r="I202" s="41">
        <f t="shared" si="68"/>
        <v>21.16</v>
      </c>
      <c r="J202" s="41">
        <f t="shared" si="76"/>
        <v>0.92</v>
      </c>
      <c r="K202" s="41">
        <f t="shared" si="69"/>
        <v>1.8399999999999999</v>
      </c>
      <c r="L202" s="27"/>
      <c r="M202" s="41">
        <f t="shared" si="70"/>
        <v>0</v>
      </c>
      <c r="N202" s="33"/>
      <c r="O202" s="43">
        <f t="shared" si="71"/>
        <v>0</v>
      </c>
      <c r="P202" s="43">
        <f t="shared" si="77"/>
        <v>0.95</v>
      </c>
      <c r="Q202" s="43">
        <f t="shared" si="72"/>
        <v>0</v>
      </c>
      <c r="R202" s="27"/>
      <c r="S202" s="43">
        <f t="shared" si="73"/>
        <v>0</v>
      </c>
      <c r="T202" s="3"/>
    </row>
    <row r="203" spans="1:20">
      <c r="A203" s="15">
        <f t="shared" si="74"/>
        <v>40343</v>
      </c>
      <c r="B203" s="22">
        <v>0</v>
      </c>
      <c r="C203" s="38">
        <f t="shared" si="65"/>
        <v>0</v>
      </c>
      <c r="D203" s="38">
        <f t="shared" si="75"/>
        <v>0.95</v>
      </c>
      <c r="E203" s="38">
        <f t="shared" si="66"/>
        <v>0</v>
      </c>
      <c r="F203" s="27"/>
      <c r="G203" s="38">
        <f t="shared" si="67"/>
        <v>0</v>
      </c>
      <c r="H203" s="25">
        <v>0</v>
      </c>
      <c r="I203" s="41">
        <f t="shared" si="68"/>
        <v>0</v>
      </c>
      <c r="J203" s="41">
        <f t="shared" si="76"/>
        <v>0.92</v>
      </c>
      <c r="K203" s="41">
        <f t="shared" si="69"/>
        <v>0</v>
      </c>
      <c r="L203" s="27"/>
      <c r="M203" s="41">
        <f t="shared" si="70"/>
        <v>0</v>
      </c>
      <c r="N203" s="33"/>
      <c r="O203" s="43">
        <f t="shared" si="71"/>
        <v>0</v>
      </c>
      <c r="P203" s="43">
        <f t="shared" si="77"/>
        <v>0.95</v>
      </c>
      <c r="Q203" s="43">
        <f t="shared" si="72"/>
        <v>0</v>
      </c>
      <c r="R203" s="27"/>
      <c r="S203" s="43">
        <f t="shared" si="73"/>
        <v>0</v>
      </c>
      <c r="T203" s="3"/>
    </row>
    <row r="204" spans="1:20">
      <c r="A204" s="15">
        <f t="shared" si="74"/>
        <v>40344</v>
      </c>
      <c r="B204" s="22">
        <v>26.5</v>
      </c>
      <c r="C204" s="38">
        <f t="shared" si="65"/>
        <v>25.174999999999997</v>
      </c>
      <c r="D204" s="38">
        <f t="shared" si="75"/>
        <v>0.95</v>
      </c>
      <c r="E204" s="38">
        <f t="shared" si="66"/>
        <v>1.3250000000000028</v>
      </c>
      <c r="F204" s="27"/>
      <c r="G204" s="38">
        <f t="shared" si="67"/>
        <v>0</v>
      </c>
      <c r="H204" s="25">
        <v>18</v>
      </c>
      <c r="I204" s="41">
        <f t="shared" si="68"/>
        <v>16.560000000000002</v>
      </c>
      <c r="J204" s="41">
        <f t="shared" si="76"/>
        <v>0.92</v>
      </c>
      <c r="K204" s="41">
        <f t="shared" si="69"/>
        <v>1.4399999999999977</v>
      </c>
      <c r="L204" s="27"/>
      <c r="M204" s="41">
        <f t="shared" si="70"/>
        <v>0</v>
      </c>
      <c r="N204" s="33"/>
      <c r="O204" s="43">
        <f t="shared" si="71"/>
        <v>0</v>
      </c>
      <c r="P204" s="43">
        <f t="shared" si="77"/>
        <v>0.95</v>
      </c>
      <c r="Q204" s="43">
        <f t="shared" si="72"/>
        <v>0</v>
      </c>
      <c r="R204" s="27"/>
      <c r="S204" s="43">
        <f t="shared" si="73"/>
        <v>0</v>
      </c>
      <c r="T204" s="3"/>
    </row>
    <row r="205" spans="1:20">
      <c r="A205" s="15">
        <f t="shared" si="74"/>
        <v>40345</v>
      </c>
      <c r="B205" s="22">
        <v>12.5</v>
      </c>
      <c r="C205" s="38">
        <f t="shared" si="65"/>
        <v>11.875</v>
      </c>
      <c r="D205" s="38">
        <f t="shared" si="75"/>
        <v>0.95</v>
      </c>
      <c r="E205" s="38">
        <f t="shared" si="66"/>
        <v>0.625</v>
      </c>
      <c r="F205" s="27"/>
      <c r="G205" s="38">
        <f t="shared" si="67"/>
        <v>0</v>
      </c>
      <c r="H205" s="25">
        <v>3</v>
      </c>
      <c r="I205" s="41">
        <f t="shared" si="68"/>
        <v>2.7600000000000002</v>
      </c>
      <c r="J205" s="41">
        <f t="shared" si="76"/>
        <v>0.92</v>
      </c>
      <c r="K205" s="41">
        <f t="shared" si="69"/>
        <v>0.23999999999999977</v>
      </c>
      <c r="L205" s="27"/>
      <c r="M205" s="41">
        <f t="shared" si="70"/>
        <v>0</v>
      </c>
      <c r="N205" s="33"/>
      <c r="O205" s="43">
        <f t="shared" si="71"/>
        <v>0</v>
      </c>
      <c r="P205" s="43">
        <f t="shared" si="77"/>
        <v>0.95</v>
      </c>
      <c r="Q205" s="43">
        <f t="shared" si="72"/>
        <v>0</v>
      </c>
      <c r="R205" s="27"/>
      <c r="S205" s="43">
        <f t="shared" si="73"/>
        <v>0</v>
      </c>
      <c r="T205" s="3"/>
    </row>
    <row r="206" spans="1:20">
      <c r="A206" s="15">
        <f t="shared" si="74"/>
        <v>40346</v>
      </c>
      <c r="B206" s="22">
        <v>0</v>
      </c>
      <c r="C206" s="38">
        <f t="shared" si="65"/>
        <v>0</v>
      </c>
      <c r="D206" s="38">
        <f t="shared" si="75"/>
        <v>0.95</v>
      </c>
      <c r="E206" s="38">
        <f t="shared" si="66"/>
        <v>0</v>
      </c>
      <c r="F206" s="27"/>
      <c r="G206" s="38">
        <f t="shared" si="67"/>
        <v>0</v>
      </c>
      <c r="H206" s="25">
        <v>0</v>
      </c>
      <c r="I206" s="41">
        <f t="shared" si="68"/>
        <v>0</v>
      </c>
      <c r="J206" s="41">
        <f t="shared" si="76"/>
        <v>0.92</v>
      </c>
      <c r="K206" s="41">
        <f t="shared" si="69"/>
        <v>0</v>
      </c>
      <c r="L206" s="27"/>
      <c r="M206" s="41">
        <f t="shared" si="70"/>
        <v>0</v>
      </c>
      <c r="N206" s="33"/>
      <c r="O206" s="43">
        <f t="shared" si="71"/>
        <v>0</v>
      </c>
      <c r="P206" s="43">
        <f t="shared" si="77"/>
        <v>0.95</v>
      </c>
      <c r="Q206" s="43">
        <f t="shared" si="72"/>
        <v>0</v>
      </c>
      <c r="R206" s="27"/>
      <c r="S206" s="43">
        <f t="shared" si="73"/>
        <v>0</v>
      </c>
      <c r="T206" s="3"/>
    </row>
    <row r="207" spans="1:20">
      <c r="A207" s="15">
        <f t="shared" si="74"/>
        <v>40347</v>
      </c>
      <c r="B207" s="22">
        <v>0</v>
      </c>
      <c r="C207" s="38">
        <f t="shared" si="65"/>
        <v>0</v>
      </c>
      <c r="D207" s="38">
        <f t="shared" si="75"/>
        <v>0.95</v>
      </c>
      <c r="E207" s="38">
        <f t="shared" si="66"/>
        <v>0</v>
      </c>
      <c r="F207" s="27"/>
      <c r="G207" s="38">
        <f t="shared" si="67"/>
        <v>0</v>
      </c>
      <c r="H207" s="25">
        <v>0</v>
      </c>
      <c r="I207" s="41">
        <f t="shared" si="68"/>
        <v>0</v>
      </c>
      <c r="J207" s="41">
        <f t="shared" si="76"/>
        <v>0.92</v>
      </c>
      <c r="K207" s="41">
        <f t="shared" si="69"/>
        <v>0</v>
      </c>
      <c r="L207" s="27"/>
      <c r="M207" s="41">
        <f t="shared" si="70"/>
        <v>0</v>
      </c>
      <c r="N207" s="33"/>
      <c r="O207" s="43">
        <f t="shared" si="71"/>
        <v>0</v>
      </c>
      <c r="P207" s="43">
        <f t="shared" si="77"/>
        <v>0.95</v>
      </c>
      <c r="Q207" s="43">
        <f t="shared" si="72"/>
        <v>0</v>
      </c>
      <c r="R207" s="27"/>
      <c r="S207" s="43">
        <f t="shared" si="73"/>
        <v>0</v>
      </c>
      <c r="T207" s="3"/>
    </row>
    <row r="208" spans="1:20">
      <c r="A208" s="15">
        <f t="shared" si="74"/>
        <v>40348</v>
      </c>
      <c r="B208" s="22">
        <v>0</v>
      </c>
      <c r="C208" s="38">
        <f t="shared" si="65"/>
        <v>0</v>
      </c>
      <c r="D208" s="38">
        <f t="shared" si="75"/>
        <v>0.95</v>
      </c>
      <c r="E208" s="38">
        <f t="shared" si="66"/>
        <v>0</v>
      </c>
      <c r="F208" s="27"/>
      <c r="G208" s="38">
        <f t="shared" si="67"/>
        <v>0</v>
      </c>
      <c r="H208" s="25">
        <v>0</v>
      </c>
      <c r="I208" s="41">
        <f t="shared" si="68"/>
        <v>0</v>
      </c>
      <c r="J208" s="41">
        <f t="shared" si="76"/>
        <v>0.92</v>
      </c>
      <c r="K208" s="41">
        <f t="shared" si="69"/>
        <v>0</v>
      </c>
      <c r="L208" s="27"/>
      <c r="M208" s="41">
        <f t="shared" si="70"/>
        <v>0</v>
      </c>
      <c r="N208" s="33"/>
      <c r="O208" s="43">
        <f t="shared" si="71"/>
        <v>0</v>
      </c>
      <c r="P208" s="43">
        <f t="shared" si="77"/>
        <v>0.95</v>
      </c>
      <c r="Q208" s="43">
        <f t="shared" si="72"/>
        <v>0</v>
      </c>
      <c r="R208" s="27"/>
      <c r="S208" s="43">
        <f t="shared" si="73"/>
        <v>0</v>
      </c>
      <c r="T208" s="3"/>
    </row>
    <row r="209" spans="1:20">
      <c r="A209" s="15">
        <f t="shared" si="74"/>
        <v>40349</v>
      </c>
      <c r="B209" s="22">
        <v>21.5</v>
      </c>
      <c r="C209" s="38">
        <f t="shared" si="65"/>
        <v>20.425000000000001</v>
      </c>
      <c r="D209" s="38">
        <f t="shared" si="75"/>
        <v>0.95</v>
      </c>
      <c r="E209" s="38">
        <f t="shared" si="66"/>
        <v>1.0749999999999993</v>
      </c>
      <c r="F209" s="27">
        <v>50</v>
      </c>
      <c r="G209" s="38">
        <f t="shared" si="67"/>
        <v>47.5</v>
      </c>
      <c r="H209" s="25">
        <v>18</v>
      </c>
      <c r="I209" s="41">
        <f t="shared" si="68"/>
        <v>16.560000000000002</v>
      </c>
      <c r="J209" s="41">
        <f t="shared" si="76"/>
        <v>0.92</v>
      </c>
      <c r="K209" s="41">
        <f t="shared" si="69"/>
        <v>1.4399999999999977</v>
      </c>
      <c r="L209" s="27"/>
      <c r="M209" s="41">
        <f t="shared" si="70"/>
        <v>0</v>
      </c>
      <c r="N209" s="33"/>
      <c r="O209" s="43">
        <f t="shared" si="71"/>
        <v>0</v>
      </c>
      <c r="P209" s="43">
        <f t="shared" si="77"/>
        <v>0.95</v>
      </c>
      <c r="Q209" s="43">
        <f t="shared" si="72"/>
        <v>0</v>
      </c>
      <c r="R209" s="27"/>
      <c r="S209" s="43">
        <f t="shared" si="73"/>
        <v>0</v>
      </c>
      <c r="T209" s="3"/>
    </row>
    <row r="210" spans="1:20">
      <c r="A210" s="15">
        <f t="shared" si="74"/>
        <v>40350</v>
      </c>
      <c r="B210" s="22">
        <v>7</v>
      </c>
      <c r="C210" s="38">
        <f t="shared" si="65"/>
        <v>6.6499999999999995</v>
      </c>
      <c r="D210" s="38">
        <f t="shared" si="75"/>
        <v>0.95</v>
      </c>
      <c r="E210" s="38">
        <f t="shared" si="66"/>
        <v>0.35000000000000053</v>
      </c>
      <c r="F210" s="27"/>
      <c r="G210" s="38">
        <f t="shared" si="67"/>
        <v>0</v>
      </c>
      <c r="H210" s="25">
        <v>5</v>
      </c>
      <c r="I210" s="41">
        <f t="shared" si="68"/>
        <v>4.6000000000000005</v>
      </c>
      <c r="J210" s="41">
        <f t="shared" si="76"/>
        <v>0.92</v>
      </c>
      <c r="K210" s="41">
        <f t="shared" si="69"/>
        <v>0.39999999999999947</v>
      </c>
      <c r="L210" s="27"/>
      <c r="M210" s="41">
        <f t="shared" si="70"/>
        <v>0</v>
      </c>
      <c r="N210" s="33"/>
      <c r="O210" s="43">
        <f t="shared" si="71"/>
        <v>0</v>
      </c>
      <c r="P210" s="43">
        <f t="shared" si="77"/>
        <v>0.95</v>
      </c>
      <c r="Q210" s="43">
        <f t="shared" si="72"/>
        <v>0</v>
      </c>
      <c r="R210" s="27"/>
      <c r="S210" s="43">
        <f t="shared" si="73"/>
        <v>0</v>
      </c>
      <c r="T210" s="3"/>
    </row>
    <row r="211" spans="1:20">
      <c r="A211" s="15">
        <f t="shared" si="74"/>
        <v>40351</v>
      </c>
      <c r="B211" s="22">
        <v>23.5</v>
      </c>
      <c r="C211" s="38">
        <f t="shared" si="65"/>
        <v>22.324999999999999</v>
      </c>
      <c r="D211" s="38">
        <f t="shared" si="75"/>
        <v>0.95</v>
      </c>
      <c r="E211" s="38">
        <f t="shared" si="66"/>
        <v>1.1750000000000007</v>
      </c>
      <c r="F211" s="27">
        <v>100</v>
      </c>
      <c r="G211" s="38">
        <f t="shared" si="67"/>
        <v>95</v>
      </c>
      <c r="H211" s="25">
        <v>15</v>
      </c>
      <c r="I211" s="41">
        <f t="shared" si="68"/>
        <v>13.8</v>
      </c>
      <c r="J211" s="41">
        <f t="shared" si="76"/>
        <v>0.92</v>
      </c>
      <c r="K211" s="41">
        <f t="shared" si="69"/>
        <v>1.1999999999999993</v>
      </c>
      <c r="L211" s="27">
        <v>50</v>
      </c>
      <c r="M211" s="41">
        <f t="shared" si="70"/>
        <v>46</v>
      </c>
      <c r="N211" s="33"/>
      <c r="O211" s="43">
        <f t="shared" si="71"/>
        <v>0</v>
      </c>
      <c r="P211" s="43">
        <f t="shared" si="77"/>
        <v>0.95</v>
      </c>
      <c r="Q211" s="43">
        <f t="shared" si="72"/>
        <v>0</v>
      </c>
      <c r="R211" s="27"/>
      <c r="S211" s="43">
        <f t="shared" si="73"/>
        <v>0</v>
      </c>
      <c r="T211" s="3"/>
    </row>
    <row r="212" spans="1:20">
      <c r="A212" s="15">
        <f t="shared" si="74"/>
        <v>40352</v>
      </c>
      <c r="B212" s="22">
        <v>3.5</v>
      </c>
      <c r="C212" s="38">
        <f t="shared" si="65"/>
        <v>3.3249999999999997</v>
      </c>
      <c r="D212" s="38">
        <f t="shared" si="75"/>
        <v>0.95</v>
      </c>
      <c r="E212" s="38">
        <f t="shared" si="66"/>
        <v>0.17500000000000027</v>
      </c>
      <c r="F212" s="27"/>
      <c r="G212" s="38">
        <f t="shared" si="67"/>
        <v>0</v>
      </c>
      <c r="H212" s="25">
        <v>5</v>
      </c>
      <c r="I212" s="41">
        <f t="shared" si="68"/>
        <v>4.6000000000000005</v>
      </c>
      <c r="J212" s="41">
        <f t="shared" si="76"/>
        <v>0.92</v>
      </c>
      <c r="K212" s="41">
        <f t="shared" si="69"/>
        <v>0.39999999999999947</v>
      </c>
      <c r="L212" s="27"/>
      <c r="M212" s="41">
        <f t="shared" si="70"/>
        <v>0</v>
      </c>
      <c r="N212" s="33"/>
      <c r="O212" s="43">
        <f t="shared" si="71"/>
        <v>0</v>
      </c>
      <c r="P212" s="43">
        <f t="shared" si="77"/>
        <v>0.95</v>
      </c>
      <c r="Q212" s="43">
        <f t="shared" si="72"/>
        <v>0</v>
      </c>
      <c r="R212" s="27"/>
      <c r="S212" s="43">
        <f t="shared" si="73"/>
        <v>0</v>
      </c>
      <c r="T212" s="3"/>
    </row>
    <row r="213" spans="1:20">
      <c r="A213" s="15">
        <f t="shared" si="74"/>
        <v>40353</v>
      </c>
      <c r="B213" s="22">
        <v>10.5</v>
      </c>
      <c r="C213" s="38">
        <f t="shared" si="65"/>
        <v>9.9749999999999996</v>
      </c>
      <c r="D213" s="38">
        <f t="shared" si="75"/>
        <v>0.95</v>
      </c>
      <c r="E213" s="38">
        <f t="shared" si="66"/>
        <v>0.52500000000000036</v>
      </c>
      <c r="F213" s="27"/>
      <c r="G213" s="38">
        <f t="shared" si="67"/>
        <v>0</v>
      </c>
      <c r="H213" s="25">
        <v>10</v>
      </c>
      <c r="I213" s="41">
        <f t="shared" si="68"/>
        <v>9.2000000000000011</v>
      </c>
      <c r="J213" s="41">
        <f t="shared" si="76"/>
        <v>0.92</v>
      </c>
      <c r="K213" s="41">
        <f t="shared" si="69"/>
        <v>0.79999999999999893</v>
      </c>
      <c r="L213" s="27"/>
      <c r="M213" s="41">
        <f t="shared" si="70"/>
        <v>0</v>
      </c>
      <c r="N213" s="33"/>
      <c r="O213" s="43">
        <f t="shared" si="71"/>
        <v>0</v>
      </c>
      <c r="P213" s="43">
        <f t="shared" si="77"/>
        <v>0.95</v>
      </c>
      <c r="Q213" s="43">
        <f t="shared" si="72"/>
        <v>0</v>
      </c>
      <c r="R213" s="27"/>
      <c r="S213" s="43">
        <f t="shared" si="73"/>
        <v>0</v>
      </c>
      <c r="T213" s="3"/>
    </row>
    <row r="214" spans="1:20">
      <c r="A214" s="15">
        <f t="shared" si="74"/>
        <v>40354</v>
      </c>
      <c r="B214" s="22">
        <v>0</v>
      </c>
      <c r="C214" s="38">
        <f t="shared" si="65"/>
        <v>0</v>
      </c>
      <c r="D214" s="38">
        <f t="shared" si="75"/>
        <v>0.95</v>
      </c>
      <c r="E214" s="38">
        <f t="shared" si="66"/>
        <v>0</v>
      </c>
      <c r="F214" s="27"/>
      <c r="G214" s="38">
        <f t="shared" si="67"/>
        <v>0</v>
      </c>
      <c r="H214" s="25">
        <v>0</v>
      </c>
      <c r="I214" s="41">
        <f t="shared" si="68"/>
        <v>0</v>
      </c>
      <c r="J214" s="41">
        <f t="shared" si="76"/>
        <v>0.92</v>
      </c>
      <c r="K214" s="41">
        <f t="shared" si="69"/>
        <v>0</v>
      </c>
      <c r="L214" s="27"/>
      <c r="M214" s="41">
        <f t="shared" si="70"/>
        <v>0</v>
      </c>
      <c r="N214" s="33"/>
      <c r="O214" s="43">
        <f t="shared" si="71"/>
        <v>0</v>
      </c>
      <c r="P214" s="43">
        <f t="shared" si="77"/>
        <v>0.95</v>
      </c>
      <c r="Q214" s="43">
        <f t="shared" si="72"/>
        <v>0</v>
      </c>
      <c r="R214" s="27"/>
      <c r="S214" s="43">
        <f t="shared" si="73"/>
        <v>0</v>
      </c>
      <c r="T214" s="3"/>
    </row>
    <row r="215" spans="1:20">
      <c r="A215" s="15">
        <f t="shared" si="74"/>
        <v>40355</v>
      </c>
      <c r="B215" s="22">
        <v>0</v>
      </c>
      <c r="C215" s="38">
        <f t="shared" si="65"/>
        <v>0</v>
      </c>
      <c r="D215" s="38">
        <f t="shared" si="75"/>
        <v>0.95</v>
      </c>
      <c r="E215" s="38">
        <f t="shared" si="66"/>
        <v>0</v>
      </c>
      <c r="F215" s="27"/>
      <c r="G215" s="38">
        <f t="shared" si="67"/>
        <v>0</v>
      </c>
      <c r="H215" s="25">
        <v>0</v>
      </c>
      <c r="I215" s="41">
        <f t="shared" si="68"/>
        <v>0</v>
      </c>
      <c r="J215" s="41">
        <f t="shared" si="76"/>
        <v>0.92</v>
      </c>
      <c r="K215" s="41">
        <f t="shared" si="69"/>
        <v>0</v>
      </c>
      <c r="L215" s="27"/>
      <c r="M215" s="41">
        <f t="shared" si="70"/>
        <v>0</v>
      </c>
      <c r="N215" s="33"/>
      <c r="O215" s="43">
        <f t="shared" si="71"/>
        <v>0</v>
      </c>
      <c r="P215" s="43">
        <f t="shared" si="77"/>
        <v>0.95</v>
      </c>
      <c r="Q215" s="43">
        <f t="shared" si="72"/>
        <v>0</v>
      </c>
      <c r="R215" s="27"/>
      <c r="S215" s="43">
        <f t="shared" si="73"/>
        <v>0</v>
      </c>
      <c r="T215" s="3"/>
    </row>
    <row r="216" spans="1:20">
      <c r="A216" s="15">
        <f t="shared" si="74"/>
        <v>40356</v>
      </c>
      <c r="B216" s="22">
        <v>0</v>
      </c>
      <c r="C216" s="38">
        <f t="shared" si="65"/>
        <v>0</v>
      </c>
      <c r="D216" s="38">
        <f t="shared" si="75"/>
        <v>0.95</v>
      </c>
      <c r="E216" s="38">
        <f t="shared" si="66"/>
        <v>0</v>
      </c>
      <c r="F216" s="27"/>
      <c r="G216" s="38">
        <f t="shared" si="67"/>
        <v>0</v>
      </c>
      <c r="H216" s="25">
        <v>0</v>
      </c>
      <c r="I216" s="41">
        <f t="shared" si="68"/>
        <v>0</v>
      </c>
      <c r="J216" s="41">
        <f t="shared" si="76"/>
        <v>0.92</v>
      </c>
      <c r="K216" s="41">
        <f t="shared" si="69"/>
        <v>0</v>
      </c>
      <c r="L216" s="27"/>
      <c r="M216" s="41">
        <f t="shared" si="70"/>
        <v>0</v>
      </c>
      <c r="N216" s="33"/>
      <c r="O216" s="43">
        <f t="shared" si="71"/>
        <v>0</v>
      </c>
      <c r="P216" s="43">
        <f t="shared" si="77"/>
        <v>0.95</v>
      </c>
      <c r="Q216" s="43">
        <f t="shared" si="72"/>
        <v>0</v>
      </c>
      <c r="R216" s="27"/>
      <c r="S216" s="43">
        <f t="shared" si="73"/>
        <v>0</v>
      </c>
      <c r="T216" s="3"/>
    </row>
    <row r="217" spans="1:20">
      <c r="A217" s="15">
        <f t="shared" si="74"/>
        <v>40357</v>
      </c>
      <c r="B217" s="22">
        <v>48</v>
      </c>
      <c r="C217" s="38">
        <f t="shared" si="65"/>
        <v>45.599999999999994</v>
      </c>
      <c r="D217" s="38">
        <f t="shared" si="75"/>
        <v>0.95</v>
      </c>
      <c r="E217" s="38">
        <f t="shared" si="66"/>
        <v>2.4000000000000057</v>
      </c>
      <c r="F217" s="27"/>
      <c r="G217" s="38">
        <f t="shared" si="67"/>
        <v>0</v>
      </c>
      <c r="H217" s="25">
        <v>0</v>
      </c>
      <c r="I217" s="41">
        <f t="shared" si="68"/>
        <v>0</v>
      </c>
      <c r="J217" s="41">
        <f t="shared" si="76"/>
        <v>0.92</v>
      </c>
      <c r="K217" s="41">
        <f t="shared" si="69"/>
        <v>0</v>
      </c>
      <c r="L217" s="27"/>
      <c r="M217" s="41">
        <f t="shared" si="70"/>
        <v>0</v>
      </c>
      <c r="N217" s="33"/>
      <c r="O217" s="43">
        <f t="shared" si="71"/>
        <v>0</v>
      </c>
      <c r="P217" s="43">
        <f t="shared" si="77"/>
        <v>0.95</v>
      </c>
      <c r="Q217" s="43">
        <f t="shared" si="72"/>
        <v>0</v>
      </c>
      <c r="R217" s="27"/>
      <c r="S217" s="43">
        <f t="shared" si="73"/>
        <v>0</v>
      </c>
      <c r="T217" s="3"/>
    </row>
    <row r="218" spans="1:20">
      <c r="A218" s="15">
        <f t="shared" si="74"/>
        <v>40358</v>
      </c>
      <c r="B218" s="22">
        <v>9</v>
      </c>
      <c r="C218" s="38">
        <f t="shared" si="65"/>
        <v>8.5499999999999989</v>
      </c>
      <c r="D218" s="38">
        <f t="shared" si="75"/>
        <v>0.95</v>
      </c>
      <c r="E218" s="38">
        <f t="shared" si="66"/>
        <v>0.45000000000000107</v>
      </c>
      <c r="F218" s="27"/>
      <c r="G218" s="38">
        <f t="shared" si="67"/>
        <v>0</v>
      </c>
      <c r="H218" s="25">
        <v>0</v>
      </c>
      <c r="I218" s="41">
        <f t="shared" si="68"/>
        <v>0</v>
      </c>
      <c r="J218" s="41">
        <f t="shared" si="76"/>
        <v>0.92</v>
      </c>
      <c r="K218" s="41">
        <f t="shared" si="69"/>
        <v>0</v>
      </c>
      <c r="L218" s="27"/>
      <c r="M218" s="41">
        <f t="shared" si="70"/>
        <v>0</v>
      </c>
      <c r="N218" s="33"/>
      <c r="O218" s="43">
        <f t="shared" si="71"/>
        <v>0</v>
      </c>
      <c r="P218" s="43">
        <f t="shared" si="77"/>
        <v>0.95</v>
      </c>
      <c r="Q218" s="43">
        <f t="shared" si="72"/>
        <v>0</v>
      </c>
      <c r="R218" s="27"/>
      <c r="S218" s="43">
        <f t="shared" si="73"/>
        <v>0</v>
      </c>
      <c r="T218" s="3"/>
    </row>
    <row r="219" spans="1:20">
      <c r="A219" s="15">
        <f t="shared" si="74"/>
        <v>40359</v>
      </c>
      <c r="B219" s="22">
        <v>0</v>
      </c>
      <c r="C219" s="38">
        <f t="shared" si="65"/>
        <v>0</v>
      </c>
      <c r="D219" s="38">
        <f t="shared" si="75"/>
        <v>0.95</v>
      </c>
      <c r="E219" s="38">
        <f t="shared" si="66"/>
        <v>0</v>
      </c>
      <c r="F219" s="27"/>
      <c r="G219" s="38">
        <f t="shared" si="67"/>
        <v>0</v>
      </c>
      <c r="H219" s="25">
        <v>0</v>
      </c>
      <c r="I219" s="41">
        <f t="shared" si="68"/>
        <v>0</v>
      </c>
      <c r="J219" s="41">
        <f t="shared" si="76"/>
        <v>0.92</v>
      </c>
      <c r="K219" s="41">
        <f t="shared" si="69"/>
        <v>0</v>
      </c>
      <c r="L219" s="27"/>
      <c r="M219" s="41">
        <f t="shared" si="70"/>
        <v>0</v>
      </c>
      <c r="N219" s="33"/>
      <c r="O219" s="43">
        <f t="shared" si="71"/>
        <v>0</v>
      </c>
      <c r="P219" s="43">
        <f t="shared" si="77"/>
        <v>0.95</v>
      </c>
      <c r="Q219" s="43">
        <f t="shared" si="72"/>
        <v>0</v>
      </c>
      <c r="R219" s="27"/>
      <c r="S219" s="43">
        <f t="shared" si="73"/>
        <v>0</v>
      </c>
      <c r="T219" s="3"/>
    </row>
    <row r="220" spans="1:20" ht="15.75">
      <c r="A220" s="17" t="s">
        <v>3</v>
      </c>
      <c r="B220" s="21">
        <f>SUM(B190:B219)</f>
        <v>275</v>
      </c>
      <c r="C220" s="21">
        <f>SUM(C190:C219)</f>
        <v>261.24999999999994</v>
      </c>
      <c r="D220" s="39"/>
      <c r="E220" s="21">
        <f>SUM(E190:E219)</f>
        <v>13.750000000000018</v>
      </c>
      <c r="F220" s="28">
        <f>SUM(F190:F219)</f>
        <v>250</v>
      </c>
      <c r="G220" s="21">
        <f>SUM(G190:G219)</f>
        <v>237.5</v>
      </c>
      <c r="H220" s="24">
        <f>SUM(H190:H219)</f>
        <v>210</v>
      </c>
      <c r="I220" s="24">
        <f>SUM(I190:I219)</f>
        <v>193.2</v>
      </c>
      <c r="J220" s="42"/>
      <c r="K220" s="24">
        <f>SUM(K190:K219)</f>
        <v>16.79999999999999</v>
      </c>
      <c r="L220" s="28">
        <f>SUM(L190:L219)</f>
        <v>150</v>
      </c>
      <c r="M220" s="24">
        <f>SUM(M190:M219)</f>
        <v>138</v>
      </c>
      <c r="N220" s="32">
        <f>SUM(N190:N219)</f>
        <v>0</v>
      </c>
      <c r="O220" s="32">
        <f>SUM(O190:O219)</f>
        <v>0</v>
      </c>
      <c r="P220" s="42"/>
      <c r="Q220" s="32">
        <f>SUM(Q190:Q219)</f>
        <v>0</v>
      </c>
      <c r="R220" s="28">
        <f>SUM(R190:R219)</f>
        <v>0</v>
      </c>
      <c r="S220" s="32">
        <f>SUM(S190:S219)</f>
        <v>0</v>
      </c>
      <c r="T220" s="1">
        <f>SUM(T190:T219)</f>
        <v>0</v>
      </c>
    </row>
    <row r="223" spans="1:20" ht="18">
      <c r="A223" s="76" t="s">
        <v>36</v>
      </c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</row>
    <row r="224" spans="1:20">
      <c r="A224" s="71" t="s">
        <v>1</v>
      </c>
      <c r="B224" s="73" t="s">
        <v>0</v>
      </c>
      <c r="C224" s="73"/>
      <c r="D224" s="73"/>
      <c r="E224" s="73"/>
      <c r="F224" s="73"/>
      <c r="G224" s="73"/>
      <c r="H224" s="74" t="s">
        <v>16</v>
      </c>
      <c r="I224" s="74"/>
      <c r="J224" s="74"/>
      <c r="K224" s="74"/>
      <c r="L224" s="74"/>
      <c r="M224" s="74"/>
      <c r="N224" s="75" t="s">
        <v>60</v>
      </c>
      <c r="O224" s="75"/>
      <c r="P224" s="75"/>
      <c r="Q224" s="75"/>
      <c r="R224" s="75"/>
      <c r="S224" s="75"/>
      <c r="T224" s="77" t="s">
        <v>21</v>
      </c>
    </row>
    <row r="225" spans="1:20">
      <c r="A225" s="72"/>
      <c r="B225" s="21" t="s">
        <v>20</v>
      </c>
      <c r="C225" s="21" t="s">
        <v>61</v>
      </c>
      <c r="D225" s="21" t="s">
        <v>62</v>
      </c>
      <c r="E225" s="21" t="s">
        <v>21</v>
      </c>
      <c r="F225" s="21" t="s">
        <v>14</v>
      </c>
      <c r="G225" s="21" t="s">
        <v>63</v>
      </c>
      <c r="H225" s="24" t="s">
        <v>20</v>
      </c>
      <c r="I225" s="24" t="s">
        <v>61</v>
      </c>
      <c r="J225" s="24" t="s">
        <v>62</v>
      </c>
      <c r="K225" s="24" t="s">
        <v>21</v>
      </c>
      <c r="L225" s="30" t="s">
        <v>14</v>
      </c>
      <c r="M225" s="24" t="s">
        <v>63</v>
      </c>
      <c r="N225" s="32" t="s">
        <v>20</v>
      </c>
      <c r="O225" s="32" t="s">
        <v>61</v>
      </c>
      <c r="P225" s="32" t="s">
        <v>62</v>
      </c>
      <c r="Q225" s="32" t="s">
        <v>21</v>
      </c>
      <c r="R225" s="35" t="s">
        <v>14</v>
      </c>
      <c r="S225" s="32" t="s">
        <v>63</v>
      </c>
      <c r="T225" s="77"/>
    </row>
    <row r="226" spans="1:20">
      <c r="A226" s="15">
        <f>A219+1</f>
        <v>40360</v>
      </c>
      <c r="B226" s="22">
        <v>16</v>
      </c>
      <c r="C226" s="38">
        <f>B226*D226</f>
        <v>15.2</v>
      </c>
      <c r="D226" s="38">
        <f>47500/50000</f>
        <v>0.95</v>
      </c>
      <c r="E226" s="38">
        <f>B226-C226</f>
        <v>0.80000000000000071</v>
      </c>
      <c r="F226" s="27">
        <v>50</v>
      </c>
      <c r="G226" s="38">
        <f>F226*D226</f>
        <v>47.5</v>
      </c>
      <c r="H226" s="25">
        <v>0</v>
      </c>
      <c r="I226" s="41">
        <f>H226*J226</f>
        <v>0</v>
      </c>
      <c r="J226" s="41">
        <f>92/100</f>
        <v>0.92</v>
      </c>
      <c r="K226" s="41">
        <f>H226-I226</f>
        <v>0</v>
      </c>
      <c r="L226" s="27"/>
      <c r="M226" s="41">
        <f>L226*J226</f>
        <v>0</v>
      </c>
      <c r="N226" s="33"/>
      <c r="O226" s="43">
        <f>N226*P226</f>
        <v>0</v>
      </c>
      <c r="P226" s="43">
        <f>47500/50000</f>
        <v>0.95</v>
      </c>
      <c r="Q226" s="43">
        <f>N226-O226</f>
        <v>0</v>
      </c>
      <c r="R226" s="27"/>
      <c r="S226" s="43">
        <f>R226*P226</f>
        <v>0</v>
      </c>
      <c r="T226" s="45"/>
    </row>
    <row r="227" spans="1:20">
      <c r="A227" s="15">
        <f>A226+1</f>
        <v>40361</v>
      </c>
      <c r="B227" s="22">
        <v>3</v>
      </c>
      <c r="C227" s="38">
        <f t="shared" ref="C227:C256" si="78">B227*D227</f>
        <v>2.8499999999999996</v>
      </c>
      <c r="D227" s="38">
        <f>D226</f>
        <v>0.95</v>
      </c>
      <c r="E227" s="38">
        <f t="shared" ref="E227:E256" si="79">B227-C227</f>
        <v>0.15000000000000036</v>
      </c>
      <c r="F227" s="27"/>
      <c r="G227" s="38">
        <f t="shared" ref="G227:G256" si="80">F227*D227</f>
        <v>0</v>
      </c>
      <c r="H227" s="25">
        <v>0</v>
      </c>
      <c r="I227" s="41">
        <f t="shared" ref="I227:I256" si="81">H227*J227</f>
        <v>0</v>
      </c>
      <c r="J227" s="41">
        <f>J226</f>
        <v>0.92</v>
      </c>
      <c r="K227" s="41">
        <f t="shared" ref="K227:K256" si="82">H227-I227</f>
        <v>0</v>
      </c>
      <c r="L227" s="27"/>
      <c r="M227" s="41">
        <f t="shared" ref="M227:M256" si="83">L227*J227</f>
        <v>0</v>
      </c>
      <c r="N227" s="33"/>
      <c r="O227" s="43">
        <f t="shared" ref="O227:O256" si="84">N227*P227</f>
        <v>0</v>
      </c>
      <c r="P227" s="43">
        <f>P226</f>
        <v>0.95</v>
      </c>
      <c r="Q227" s="43">
        <f t="shared" ref="Q227:Q256" si="85">N227-O227</f>
        <v>0</v>
      </c>
      <c r="R227" s="27"/>
      <c r="S227" s="43">
        <f t="shared" ref="S227:S256" si="86">R227*P227</f>
        <v>0</v>
      </c>
      <c r="T227" s="3"/>
    </row>
    <row r="228" spans="1:20">
      <c r="A228" s="15">
        <f t="shared" ref="A228:A256" si="87">A227+1</f>
        <v>40362</v>
      </c>
      <c r="B228" s="22">
        <v>0</v>
      </c>
      <c r="C228" s="38">
        <f t="shared" si="78"/>
        <v>0</v>
      </c>
      <c r="D228" s="38">
        <f t="shared" ref="D228:D256" si="88">D227</f>
        <v>0.95</v>
      </c>
      <c r="E228" s="38">
        <f t="shared" si="79"/>
        <v>0</v>
      </c>
      <c r="F228" s="27"/>
      <c r="G228" s="38">
        <f t="shared" si="80"/>
        <v>0</v>
      </c>
      <c r="H228" s="25">
        <v>0</v>
      </c>
      <c r="I228" s="41">
        <f t="shared" si="81"/>
        <v>0</v>
      </c>
      <c r="J228" s="41">
        <f t="shared" ref="J228:J256" si="89">J227</f>
        <v>0.92</v>
      </c>
      <c r="K228" s="41">
        <f t="shared" si="82"/>
        <v>0</v>
      </c>
      <c r="L228" s="27"/>
      <c r="M228" s="41">
        <f t="shared" si="83"/>
        <v>0</v>
      </c>
      <c r="N228" s="33"/>
      <c r="O228" s="43">
        <f t="shared" si="84"/>
        <v>0</v>
      </c>
      <c r="P228" s="43">
        <f t="shared" ref="P228:P256" si="90">P227</f>
        <v>0.95</v>
      </c>
      <c r="Q228" s="43">
        <f t="shared" si="85"/>
        <v>0</v>
      </c>
      <c r="R228" s="27"/>
      <c r="S228" s="43">
        <f t="shared" si="86"/>
        <v>0</v>
      </c>
      <c r="T228" s="3"/>
    </row>
    <row r="229" spans="1:20">
      <c r="A229" s="15">
        <f t="shared" si="87"/>
        <v>40363</v>
      </c>
      <c r="B229" s="22">
        <v>11</v>
      </c>
      <c r="C229" s="38">
        <f t="shared" si="78"/>
        <v>10.45</v>
      </c>
      <c r="D229" s="38">
        <f t="shared" si="88"/>
        <v>0.95</v>
      </c>
      <c r="E229" s="38">
        <f t="shared" si="79"/>
        <v>0.55000000000000071</v>
      </c>
      <c r="F229" s="27"/>
      <c r="G229" s="38">
        <f t="shared" si="80"/>
        <v>0</v>
      </c>
      <c r="H229" s="25">
        <v>0</v>
      </c>
      <c r="I229" s="41">
        <f t="shared" si="81"/>
        <v>0</v>
      </c>
      <c r="J229" s="41">
        <f t="shared" si="89"/>
        <v>0.92</v>
      </c>
      <c r="K229" s="41">
        <f t="shared" si="82"/>
        <v>0</v>
      </c>
      <c r="L229" s="27"/>
      <c r="M229" s="41">
        <f t="shared" si="83"/>
        <v>0</v>
      </c>
      <c r="N229" s="33"/>
      <c r="O229" s="43">
        <f t="shared" si="84"/>
        <v>0</v>
      </c>
      <c r="P229" s="43">
        <f t="shared" si="90"/>
        <v>0.95</v>
      </c>
      <c r="Q229" s="43">
        <f t="shared" si="85"/>
        <v>0</v>
      </c>
      <c r="R229" s="27"/>
      <c r="S229" s="43">
        <f t="shared" si="86"/>
        <v>0</v>
      </c>
      <c r="T229" s="3"/>
    </row>
    <row r="230" spans="1:20">
      <c r="A230" s="15">
        <f t="shared" si="87"/>
        <v>40364</v>
      </c>
      <c r="B230" s="22">
        <v>2</v>
      </c>
      <c r="C230" s="38">
        <f t="shared" si="78"/>
        <v>1.9</v>
      </c>
      <c r="D230" s="38">
        <f t="shared" si="88"/>
        <v>0.95</v>
      </c>
      <c r="E230" s="38">
        <f t="shared" si="79"/>
        <v>0.10000000000000009</v>
      </c>
      <c r="F230" s="27"/>
      <c r="G230" s="38">
        <f t="shared" si="80"/>
        <v>0</v>
      </c>
      <c r="H230" s="25">
        <v>0</v>
      </c>
      <c r="I230" s="41">
        <f t="shared" si="81"/>
        <v>0</v>
      </c>
      <c r="J230" s="41">
        <f t="shared" si="89"/>
        <v>0.92</v>
      </c>
      <c r="K230" s="41">
        <f t="shared" si="82"/>
        <v>0</v>
      </c>
      <c r="L230" s="27"/>
      <c r="M230" s="41">
        <f t="shared" si="83"/>
        <v>0</v>
      </c>
      <c r="N230" s="33"/>
      <c r="O230" s="43">
        <f t="shared" si="84"/>
        <v>0</v>
      </c>
      <c r="P230" s="43">
        <f t="shared" si="90"/>
        <v>0.95</v>
      </c>
      <c r="Q230" s="43">
        <f t="shared" si="85"/>
        <v>0</v>
      </c>
      <c r="R230" s="27"/>
      <c r="S230" s="43">
        <f t="shared" si="86"/>
        <v>0</v>
      </c>
      <c r="T230" s="3"/>
    </row>
    <row r="231" spans="1:20">
      <c r="A231" s="15">
        <f t="shared" si="87"/>
        <v>40365</v>
      </c>
      <c r="B231" s="22">
        <v>9</v>
      </c>
      <c r="C231" s="38">
        <f t="shared" si="78"/>
        <v>8.5499999999999989</v>
      </c>
      <c r="D231" s="38">
        <f t="shared" si="88"/>
        <v>0.95</v>
      </c>
      <c r="E231" s="38">
        <f t="shared" si="79"/>
        <v>0.45000000000000107</v>
      </c>
      <c r="F231" s="27"/>
      <c r="G231" s="38">
        <f t="shared" si="80"/>
        <v>0</v>
      </c>
      <c r="H231" s="25">
        <v>0</v>
      </c>
      <c r="I231" s="41">
        <f t="shared" si="81"/>
        <v>0</v>
      </c>
      <c r="J231" s="41">
        <f t="shared" si="89"/>
        <v>0.92</v>
      </c>
      <c r="K231" s="41">
        <f t="shared" si="82"/>
        <v>0</v>
      </c>
      <c r="L231" s="27"/>
      <c r="M231" s="41">
        <f t="shared" si="83"/>
        <v>0</v>
      </c>
      <c r="N231" s="33"/>
      <c r="O231" s="43">
        <f t="shared" si="84"/>
        <v>0</v>
      </c>
      <c r="P231" s="43">
        <f t="shared" si="90"/>
        <v>0.95</v>
      </c>
      <c r="Q231" s="43">
        <f t="shared" si="85"/>
        <v>0</v>
      </c>
      <c r="R231" s="27"/>
      <c r="S231" s="43">
        <f t="shared" si="86"/>
        <v>0</v>
      </c>
      <c r="T231" s="3"/>
    </row>
    <row r="232" spans="1:20">
      <c r="A232" s="15">
        <f t="shared" si="87"/>
        <v>40366</v>
      </c>
      <c r="B232" s="22">
        <v>9</v>
      </c>
      <c r="C232" s="38">
        <f t="shared" si="78"/>
        <v>8.5499999999999989</v>
      </c>
      <c r="D232" s="38">
        <f t="shared" si="88"/>
        <v>0.95</v>
      </c>
      <c r="E232" s="38">
        <f t="shared" si="79"/>
        <v>0.45000000000000107</v>
      </c>
      <c r="F232" s="27"/>
      <c r="G232" s="38">
        <f t="shared" si="80"/>
        <v>0</v>
      </c>
      <c r="H232" s="25">
        <v>0</v>
      </c>
      <c r="I232" s="41">
        <f t="shared" si="81"/>
        <v>0</v>
      </c>
      <c r="J232" s="41">
        <f t="shared" si="89"/>
        <v>0.92</v>
      </c>
      <c r="K232" s="41">
        <f t="shared" si="82"/>
        <v>0</v>
      </c>
      <c r="L232" s="27"/>
      <c r="M232" s="41">
        <f t="shared" si="83"/>
        <v>0</v>
      </c>
      <c r="N232" s="33"/>
      <c r="O232" s="43">
        <f t="shared" si="84"/>
        <v>0</v>
      </c>
      <c r="P232" s="43">
        <f t="shared" si="90"/>
        <v>0.95</v>
      </c>
      <c r="Q232" s="43">
        <f t="shared" si="85"/>
        <v>0</v>
      </c>
      <c r="R232" s="27"/>
      <c r="S232" s="43">
        <f t="shared" si="86"/>
        <v>0</v>
      </c>
      <c r="T232" s="3"/>
    </row>
    <row r="233" spans="1:20">
      <c r="A233" s="15">
        <f t="shared" si="87"/>
        <v>40367</v>
      </c>
      <c r="B233" s="22">
        <v>15</v>
      </c>
      <c r="C233" s="38">
        <f t="shared" si="78"/>
        <v>14.25</v>
      </c>
      <c r="D233" s="38">
        <f t="shared" si="88"/>
        <v>0.95</v>
      </c>
      <c r="E233" s="38">
        <f t="shared" si="79"/>
        <v>0.75</v>
      </c>
      <c r="F233" s="27"/>
      <c r="G233" s="38">
        <f t="shared" si="80"/>
        <v>0</v>
      </c>
      <c r="H233" s="25">
        <v>0</v>
      </c>
      <c r="I233" s="41">
        <f t="shared" si="81"/>
        <v>0</v>
      </c>
      <c r="J233" s="41">
        <f t="shared" si="89"/>
        <v>0.92</v>
      </c>
      <c r="K233" s="41">
        <f t="shared" si="82"/>
        <v>0</v>
      </c>
      <c r="L233" s="27"/>
      <c r="M233" s="41">
        <f t="shared" si="83"/>
        <v>0</v>
      </c>
      <c r="N233" s="33"/>
      <c r="O233" s="43">
        <f t="shared" si="84"/>
        <v>0</v>
      </c>
      <c r="P233" s="43">
        <f t="shared" si="90"/>
        <v>0.95</v>
      </c>
      <c r="Q233" s="43">
        <f t="shared" si="85"/>
        <v>0</v>
      </c>
      <c r="R233" s="27"/>
      <c r="S233" s="43">
        <f t="shared" si="86"/>
        <v>0</v>
      </c>
      <c r="T233" s="3"/>
    </row>
    <row r="234" spans="1:20">
      <c r="A234" s="15">
        <f t="shared" si="87"/>
        <v>40368</v>
      </c>
      <c r="B234" s="22">
        <v>10</v>
      </c>
      <c r="C234" s="38">
        <f t="shared" si="78"/>
        <v>9.5</v>
      </c>
      <c r="D234" s="38">
        <f t="shared" si="88"/>
        <v>0.95</v>
      </c>
      <c r="E234" s="38">
        <f t="shared" si="79"/>
        <v>0.5</v>
      </c>
      <c r="F234" s="27"/>
      <c r="G234" s="38">
        <f t="shared" si="80"/>
        <v>0</v>
      </c>
      <c r="H234" s="25">
        <v>0</v>
      </c>
      <c r="I234" s="41">
        <f t="shared" si="81"/>
        <v>0</v>
      </c>
      <c r="J234" s="41">
        <f t="shared" si="89"/>
        <v>0.92</v>
      </c>
      <c r="K234" s="41">
        <f t="shared" si="82"/>
        <v>0</v>
      </c>
      <c r="L234" s="27"/>
      <c r="M234" s="41">
        <f t="shared" si="83"/>
        <v>0</v>
      </c>
      <c r="N234" s="33"/>
      <c r="O234" s="43">
        <f t="shared" si="84"/>
        <v>0</v>
      </c>
      <c r="P234" s="43">
        <f t="shared" si="90"/>
        <v>0.95</v>
      </c>
      <c r="Q234" s="43">
        <f t="shared" si="85"/>
        <v>0</v>
      </c>
      <c r="R234" s="27"/>
      <c r="S234" s="43">
        <f t="shared" si="86"/>
        <v>0</v>
      </c>
      <c r="T234" s="3"/>
    </row>
    <row r="235" spans="1:20">
      <c r="A235" s="15">
        <f t="shared" si="87"/>
        <v>40369</v>
      </c>
      <c r="B235" s="22">
        <v>9.5</v>
      </c>
      <c r="C235" s="38">
        <f t="shared" si="78"/>
        <v>9.0250000000000004</v>
      </c>
      <c r="D235" s="38">
        <f t="shared" si="88"/>
        <v>0.95</v>
      </c>
      <c r="E235" s="38">
        <f t="shared" si="79"/>
        <v>0.47499999999999964</v>
      </c>
      <c r="F235" s="27">
        <v>100</v>
      </c>
      <c r="G235" s="38">
        <f t="shared" si="80"/>
        <v>95</v>
      </c>
      <c r="H235" s="25">
        <v>0</v>
      </c>
      <c r="I235" s="41">
        <f t="shared" si="81"/>
        <v>0</v>
      </c>
      <c r="J235" s="41">
        <f t="shared" si="89"/>
        <v>0.92</v>
      </c>
      <c r="K235" s="41">
        <f t="shared" si="82"/>
        <v>0</v>
      </c>
      <c r="L235" s="27"/>
      <c r="M235" s="41">
        <f t="shared" si="83"/>
        <v>0</v>
      </c>
      <c r="N235" s="33"/>
      <c r="O235" s="43">
        <f t="shared" si="84"/>
        <v>0</v>
      </c>
      <c r="P235" s="43">
        <f t="shared" si="90"/>
        <v>0.95</v>
      </c>
      <c r="Q235" s="43">
        <f t="shared" si="85"/>
        <v>0</v>
      </c>
      <c r="R235" s="27"/>
      <c r="S235" s="43">
        <f t="shared" si="86"/>
        <v>0</v>
      </c>
      <c r="T235" s="3"/>
    </row>
    <row r="236" spans="1:20">
      <c r="A236" s="15">
        <f t="shared" si="87"/>
        <v>40370</v>
      </c>
      <c r="B236" s="22">
        <v>0</v>
      </c>
      <c r="C236" s="38">
        <f t="shared" si="78"/>
        <v>0</v>
      </c>
      <c r="D236" s="38">
        <f t="shared" si="88"/>
        <v>0.95</v>
      </c>
      <c r="E236" s="38">
        <f t="shared" si="79"/>
        <v>0</v>
      </c>
      <c r="F236" s="27"/>
      <c r="G236" s="38">
        <f t="shared" si="80"/>
        <v>0</v>
      </c>
      <c r="H236" s="25">
        <v>0</v>
      </c>
      <c r="I236" s="41">
        <f t="shared" si="81"/>
        <v>0</v>
      </c>
      <c r="J236" s="41">
        <f t="shared" si="89"/>
        <v>0.92</v>
      </c>
      <c r="K236" s="41">
        <f t="shared" si="82"/>
        <v>0</v>
      </c>
      <c r="L236" s="27"/>
      <c r="M236" s="41">
        <f t="shared" si="83"/>
        <v>0</v>
      </c>
      <c r="N236" s="33"/>
      <c r="O236" s="43">
        <f t="shared" si="84"/>
        <v>0</v>
      </c>
      <c r="P236" s="43">
        <f t="shared" si="90"/>
        <v>0.95</v>
      </c>
      <c r="Q236" s="43">
        <f t="shared" si="85"/>
        <v>0</v>
      </c>
      <c r="R236" s="27"/>
      <c r="S236" s="43">
        <f t="shared" si="86"/>
        <v>0</v>
      </c>
      <c r="T236" s="3"/>
    </row>
    <row r="237" spans="1:20">
      <c r="A237" s="15">
        <f t="shared" si="87"/>
        <v>40371</v>
      </c>
      <c r="B237" s="22">
        <v>0</v>
      </c>
      <c r="C237" s="38">
        <f t="shared" si="78"/>
        <v>0</v>
      </c>
      <c r="D237" s="38">
        <f t="shared" si="88"/>
        <v>0.95</v>
      </c>
      <c r="E237" s="38">
        <f t="shared" si="79"/>
        <v>0</v>
      </c>
      <c r="F237" s="27"/>
      <c r="G237" s="38">
        <f t="shared" si="80"/>
        <v>0</v>
      </c>
      <c r="H237" s="25">
        <v>0</v>
      </c>
      <c r="I237" s="41">
        <f t="shared" si="81"/>
        <v>0</v>
      </c>
      <c r="J237" s="41">
        <f t="shared" si="89"/>
        <v>0.92</v>
      </c>
      <c r="K237" s="41">
        <f t="shared" si="82"/>
        <v>0</v>
      </c>
      <c r="L237" s="27"/>
      <c r="M237" s="41">
        <f t="shared" si="83"/>
        <v>0</v>
      </c>
      <c r="N237" s="33"/>
      <c r="O237" s="43">
        <f t="shared" si="84"/>
        <v>0</v>
      </c>
      <c r="P237" s="43">
        <f t="shared" si="90"/>
        <v>0.95</v>
      </c>
      <c r="Q237" s="43">
        <f t="shared" si="85"/>
        <v>0</v>
      </c>
      <c r="R237" s="27"/>
      <c r="S237" s="43">
        <f t="shared" si="86"/>
        <v>0</v>
      </c>
      <c r="T237" s="3"/>
    </row>
    <row r="238" spans="1:20">
      <c r="A238" s="15">
        <f t="shared" si="87"/>
        <v>40372</v>
      </c>
      <c r="B238" s="22">
        <v>19</v>
      </c>
      <c r="C238" s="38">
        <f t="shared" si="78"/>
        <v>18.05</v>
      </c>
      <c r="D238" s="38">
        <f t="shared" si="88"/>
        <v>0.95</v>
      </c>
      <c r="E238" s="38">
        <f t="shared" si="79"/>
        <v>0.94999999999999929</v>
      </c>
      <c r="F238" s="27"/>
      <c r="G238" s="38">
        <f t="shared" si="80"/>
        <v>0</v>
      </c>
      <c r="H238" s="25">
        <v>0</v>
      </c>
      <c r="I238" s="41">
        <f t="shared" si="81"/>
        <v>0</v>
      </c>
      <c r="J238" s="41">
        <f t="shared" si="89"/>
        <v>0.92</v>
      </c>
      <c r="K238" s="41">
        <f t="shared" si="82"/>
        <v>0</v>
      </c>
      <c r="L238" s="27"/>
      <c r="M238" s="41">
        <f t="shared" si="83"/>
        <v>0</v>
      </c>
      <c r="N238" s="33"/>
      <c r="O238" s="43">
        <f t="shared" si="84"/>
        <v>0</v>
      </c>
      <c r="P238" s="43">
        <f t="shared" si="90"/>
        <v>0.95</v>
      </c>
      <c r="Q238" s="43">
        <f t="shared" si="85"/>
        <v>0</v>
      </c>
      <c r="R238" s="27"/>
      <c r="S238" s="43">
        <f t="shared" si="86"/>
        <v>0</v>
      </c>
      <c r="T238" s="3"/>
    </row>
    <row r="239" spans="1:20">
      <c r="A239" s="15">
        <f t="shared" si="87"/>
        <v>40373</v>
      </c>
      <c r="B239" s="22">
        <v>13</v>
      </c>
      <c r="C239" s="38">
        <f t="shared" si="78"/>
        <v>12.35</v>
      </c>
      <c r="D239" s="38">
        <f t="shared" si="88"/>
        <v>0.95</v>
      </c>
      <c r="E239" s="38">
        <f t="shared" si="79"/>
        <v>0.65000000000000036</v>
      </c>
      <c r="F239" s="27"/>
      <c r="G239" s="38">
        <f t="shared" si="80"/>
        <v>0</v>
      </c>
      <c r="H239" s="25">
        <v>0</v>
      </c>
      <c r="I239" s="41">
        <f t="shared" si="81"/>
        <v>0</v>
      </c>
      <c r="J239" s="41">
        <f t="shared" si="89"/>
        <v>0.92</v>
      </c>
      <c r="K239" s="41">
        <f t="shared" si="82"/>
        <v>0</v>
      </c>
      <c r="L239" s="27">
        <v>50</v>
      </c>
      <c r="M239" s="41">
        <f t="shared" si="83"/>
        <v>46</v>
      </c>
      <c r="N239" s="33"/>
      <c r="O239" s="43">
        <f t="shared" si="84"/>
        <v>0</v>
      </c>
      <c r="P239" s="43">
        <f t="shared" si="90"/>
        <v>0.95</v>
      </c>
      <c r="Q239" s="43">
        <f t="shared" si="85"/>
        <v>0</v>
      </c>
      <c r="R239" s="27"/>
      <c r="S239" s="43">
        <f t="shared" si="86"/>
        <v>0</v>
      </c>
      <c r="T239" s="3"/>
    </row>
    <row r="240" spans="1:20">
      <c r="A240" s="15">
        <f t="shared" si="87"/>
        <v>40374</v>
      </c>
      <c r="B240" s="22">
        <v>0</v>
      </c>
      <c r="C240" s="38">
        <f t="shared" si="78"/>
        <v>0</v>
      </c>
      <c r="D240" s="38">
        <f t="shared" si="88"/>
        <v>0.95</v>
      </c>
      <c r="E240" s="38">
        <f t="shared" si="79"/>
        <v>0</v>
      </c>
      <c r="F240" s="27"/>
      <c r="G240" s="38">
        <f t="shared" si="80"/>
        <v>0</v>
      </c>
      <c r="H240" s="25">
        <v>0</v>
      </c>
      <c r="I240" s="41">
        <f t="shared" si="81"/>
        <v>0</v>
      </c>
      <c r="J240" s="41">
        <f t="shared" si="89"/>
        <v>0.92</v>
      </c>
      <c r="K240" s="41">
        <f t="shared" si="82"/>
        <v>0</v>
      </c>
      <c r="L240" s="27"/>
      <c r="M240" s="41">
        <f t="shared" si="83"/>
        <v>0</v>
      </c>
      <c r="N240" s="33"/>
      <c r="O240" s="43">
        <f t="shared" si="84"/>
        <v>0</v>
      </c>
      <c r="P240" s="43">
        <f t="shared" si="90"/>
        <v>0.95</v>
      </c>
      <c r="Q240" s="43">
        <f t="shared" si="85"/>
        <v>0</v>
      </c>
      <c r="R240" s="27"/>
      <c r="S240" s="43">
        <f t="shared" si="86"/>
        <v>0</v>
      </c>
      <c r="T240" s="3"/>
    </row>
    <row r="241" spans="1:20">
      <c r="A241" s="15">
        <f t="shared" si="87"/>
        <v>40375</v>
      </c>
      <c r="B241" s="22">
        <v>0</v>
      </c>
      <c r="C241" s="38">
        <f t="shared" si="78"/>
        <v>0</v>
      </c>
      <c r="D241" s="38">
        <f t="shared" si="88"/>
        <v>0.95</v>
      </c>
      <c r="E241" s="38">
        <f t="shared" si="79"/>
        <v>0</v>
      </c>
      <c r="F241" s="27"/>
      <c r="G241" s="38">
        <f t="shared" si="80"/>
        <v>0</v>
      </c>
      <c r="H241" s="25">
        <v>0</v>
      </c>
      <c r="I241" s="41">
        <f t="shared" si="81"/>
        <v>0</v>
      </c>
      <c r="J241" s="41">
        <f t="shared" si="89"/>
        <v>0.92</v>
      </c>
      <c r="K241" s="41">
        <f t="shared" si="82"/>
        <v>0</v>
      </c>
      <c r="L241" s="27"/>
      <c r="M241" s="41">
        <f t="shared" si="83"/>
        <v>0</v>
      </c>
      <c r="N241" s="33"/>
      <c r="O241" s="43">
        <f t="shared" si="84"/>
        <v>0</v>
      </c>
      <c r="P241" s="43">
        <f t="shared" si="90"/>
        <v>0.95</v>
      </c>
      <c r="Q241" s="43">
        <f t="shared" si="85"/>
        <v>0</v>
      </c>
      <c r="R241" s="27"/>
      <c r="S241" s="43">
        <f t="shared" si="86"/>
        <v>0</v>
      </c>
      <c r="T241" s="3"/>
    </row>
    <row r="242" spans="1:20">
      <c r="A242" s="15">
        <f t="shared" si="87"/>
        <v>40376</v>
      </c>
      <c r="B242" s="22">
        <v>21</v>
      </c>
      <c r="C242" s="38">
        <f t="shared" si="78"/>
        <v>19.95</v>
      </c>
      <c r="D242" s="38">
        <f t="shared" si="88"/>
        <v>0.95</v>
      </c>
      <c r="E242" s="38">
        <f t="shared" si="79"/>
        <v>1.0500000000000007</v>
      </c>
      <c r="F242" s="27"/>
      <c r="G242" s="38">
        <f t="shared" si="80"/>
        <v>0</v>
      </c>
      <c r="H242" s="25">
        <v>0</v>
      </c>
      <c r="I242" s="41">
        <f t="shared" si="81"/>
        <v>0</v>
      </c>
      <c r="J242" s="41">
        <f t="shared" si="89"/>
        <v>0.92</v>
      </c>
      <c r="K242" s="41">
        <f t="shared" si="82"/>
        <v>0</v>
      </c>
      <c r="L242" s="27"/>
      <c r="M242" s="41">
        <f t="shared" si="83"/>
        <v>0</v>
      </c>
      <c r="N242" s="33"/>
      <c r="O242" s="43">
        <f t="shared" si="84"/>
        <v>0</v>
      </c>
      <c r="P242" s="43">
        <f t="shared" si="90"/>
        <v>0.95</v>
      </c>
      <c r="Q242" s="43">
        <f t="shared" si="85"/>
        <v>0</v>
      </c>
      <c r="R242" s="27"/>
      <c r="S242" s="43">
        <f t="shared" si="86"/>
        <v>0</v>
      </c>
      <c r="T242" s="3"/>
    </row>
    <row r="243" spans="1:20">
      <c r="A243" s="15">
        <f t="shared" si="87"/>
        <v>40377</v>
      </c>
      <c r="B243" s="22">
        <v>0</v>
      </c>
      <c r="C243" s="38">
        <f t="shared" si="78"/>
        <v>0</v>
      </c>
      <c r="D243" s="38">
        <f t="shared" si="88"/>
        <v>0.95</v>
      </c>
      <c r="E243" s="38">
        <f t="shared" si="79"/>
        <v>0</v>
      </c>
      <c r="F243" s="27"/>
      <c r="G243" s="38">
        <f t="shared" si="80"/>
        <v>0</v>
      </c>
      <c r="H243" s="25">
        <v>0</v>
      </c>
      <c r="I243" s="41">
        <f t="shared" si="81"/>
        <v>0</v>
      </c>
      <c r="J243" s="41">
        <f t="shared" si="89"/>
        <v>0.92</v>
      </c>
      <c r="K243" s="41">
        <f t="shared" si="82"/>
        <v>0</v>
      </c>
      <c r="L243" s="27"/>
      <c r="M243" s="41">
        <f t="shared" si="83"/>
        <v>0</v>
      </c>
      <c r="N243" s="33"/>
      <c r="O243" s="43">
        <f t="shared" si="84"/>
        <v>0</v>
      </c>
      <c r="P243" s="43">
        <f t="shared" si="90"/>
        <v>0.95</v>
      </c>
      <c r="Q243" s="43">
        <f t="shared" si="85"/>
        <v>0</v>
      </c>
      <c r="R243" s="27"/>
      <c r="S243" s="43">
        <f t="shared" si="86"/>
        <v>0</v>
      </c>
      <c r="T243" s="3"/>
    </row>
    <row r="244" spans="1:20">
      <c r="A244" s="15">
        <f t="shared" si="87"/>
        <v>40378</v>
      </c>
      <c r="B244" s="22">
        <v>0.5</v>
      </c>
      <c r="C244" s="38">
        <f t="shared" si="78"/>
        <v>0.47499999999999998</v>
      </c>
      <c r="D244" s="38">
        <f t="shared" si="88"/>
        <v>0.95</v>
      </c>
      <c r="E244" s="38">
        <f t="shared" si="79"/>
        <v>2.5000000000000022E-2</v>
      </c>
      <c r="F244" s="27"/>
      <c r="G244" s="38">
        <f t="shared" si="80"/>
        <v>0</v>
      </c>
      <c r="H244" s="25">
        <v>0</v>
      </c>
      <c r="I244" s="41">
        <f t="shared" si="81"/>
        <v>0</v>
      </c>
      <c r="J244" s="41">
        <f t="shared" si="89"/>
        <v>0.92</v>
      </c>
      <c r="K244" s="41">
        <f t="shared" si="82"/>
        <v>0</v>
      </c>
      <c r="L244" s="27"/>
      <c r="M244" s="41">
        <f t="shared" si="83"/>
        <v>0</v>
      </c>
      <c r="N244" s="33"/>
      <c r="O244" s="43">
        <f t="shared" si="84"/>
        <v>0</v>
      </c>
      <c r="P244" s="43">
        <f t="shared" si="90"/>
        <v>0.95</v>
      </c>
      <c r="Q244" s="43">
        <f t="shared" si="85"/>
        <v>0</v>
      </c>
      <c r="R244" s="27"/>
      <c r="S244" s="43">
        <f t="shared" si="86"/>
        <v>0</v>
      </c>
      <c r="T244" s="3"/>
    </row>
    <row r="245" spans="1:20">
      <c r="A245" s="15">
        <f t="shared" si="87"/>
        <v>40379</v>
      </c>
      <c r="B245" s="22">
        <v>15</v>
      </c>
      <c r="C245" s="38">
        <f t="shared" si="78"/>
        <v>14.25</v>
      </c>
      <c r="D245" s="38">
        <f t="shared" si="88"/>
        <v>0.95</v>
      </c>
      <c r="E245" s="38">
        <f t="shared" si="79"/>
        <v>0.75</v>
      </c>
      <c r="F245" s="27"/>
      <c r="G245" s="38">
        <f t="shared" si="80"/>
        <v>0</v>
      </c>
      <c r="H245" s="25">
        <v>1</v>
      </c>
      <c r="I245" s="41">
        <f t="shared" si="81"/>
        <v>0.92</v>
      </c>
      <c r="J245" s="41">
        <f t="shared" si="89"/>
        <v>0.92</v>
      </c>
      <c r="K245" s="41">
        <f t="shared" si="82"/>
        <v>7.999999999999996E-2</v>
      </c>
      <c r="L245" s="27"/>
      <c r="M245" s="41">
        <f t="shared" si="83"/>
        <v>0</v>
      </c>
      <c r="N245" s="33"/>
      <c r="O245" s="43">
        <f t="shared" si="84"/>
        <v>0</v>
      </c>
      <c r="P245" s="43">
        <f t="shared" si="90"/>
        <v>0.95</v>
      </c>
      <c r="Q245" s="43">
        <f t="shared" si="85"/>
        <v>0</v>
      </c>
      <c r="R245" s="27"/>
      <c r="S245" s="43">
        <f t="shared" si="86"/>
        <v>0</v>
      </c>
      <c r="T245" s="3"/>
    </row>
    <row r="246" spans="1:20">
      <c r="A246" s="15">
        <f t="shared" si="87"/>
        <v>40380</v>
      </c>
      <c r="B246" s="22">
        <v>6</v>
      </c>
      <c r="C246" s="38">
        <f t="shared" si="78"/>
        <v>5.6999999999999993</v>
      </c>
      <c r="D246" s="38">
        <f t="shared" si="88"/>
        <v>0.95</v>
      </c>
      <c r="E246" s="38">
        <f t="shared" si="79"/>
        <v>0.30000000000000071</v>
      </c>
      <c r="F246" s="27"/>
      <c r="G246" s="38">
        <f t="shared" si="80"/>
        <v>0</v>
      </c>
      <c r="H246" s="25">
        <v>24</v>
      </c>
      <c r="I246" s="41">
        <f t="shared" si="81"/>
        <v>22.080000000000002</v>
      </c>
      <c r="J246" s="41">
        <f t="shared" si="89"/>
        <v>0.92</v>
      </c>
      <c r="K246" s="41">
        <f t="shared" si="82"/>
        <v>1.9199999999999982</v>
      </c>
      <c r="L246" s="27"/>
      <c r="M246" s="41">
        <f t="shared" si="83"/>
        <v>0</v>
      </c>
      <c r="N246" s="33"/>
      <c r="O246" s="43">
        <f t="shared" si="84"/>
        <v>0</v>
      </c>
      <c r="P246" s="43">
        <f t="shared" si="90"/>
        <v>0.95</v>
      </c>
      <c r="Q246" s="43">
        <f t="shared" si="85"/>
        <v>0</v>
      </c>
      <c r="R246" s="27"/>
      <c r="S246" s="43">
        <f t="shared" si="86"/>
        <v>0</v>
      </c>
      <c r="T246" s="3"/>
    </row>
    <row r="247" spans="1:20">
      <c r="A247" s="15">
        <f t="shared" si="87"/>
        <v>40381</v>
      </c>
      <c r="B247" s="22">
        <v>10</v>
      </c>
      <c r="C247" s="38">
        <f t="shared" si="78"/>
        <v>9.5</v>
      </c>
      <c r="D247" s="38">
        <f t="shared" si="88"/>
        <v>0.95</v>
      </c>
      <c r="E247" s="38">
        <f t="shared" si="79"/>
        <v>0.5</v>
      </c>
      <c r="F247" s="27"/>
      <c r="G247" s="38">
        <f t="shared" si="80"/>
        <v>0</v>
      </c>
      <c r="H247" s="25">
        <v>9</v>
      </c>
      <c r="I247" s="41">
        <f t="shared" si="81"/>
        <v>8.2800000000000011</v>
      </c>
      <c r="J247" s="41">
        <f t="shared" si="89"/>
        <v>0.92</v>
      </c>
      <c r="K247" s="41">
        <f t="shared" si="82"/>
        <v>0.71999999999999886</v>
      </c>
      <c r="L247" s="27"/>
      <c r="M247" s="41">
        <f t="shared" si="83"/>
        <v>0</v>
      </c>
      <c r="N247" s="33"/>
      <c r="O247" s="43">
        <f t="shared" si="84"/>
        <v>0</v>
      </c>
      <c r="P247" s="43">
        <f t="shared" si="90"/>
        <v>0.95</v>
      </c>
      <c r="Q247" s="43">
        <f t="shared" si="85"/>
        <v>0</v>
      </c>
      <c r="R247" s="27"/>
      <c r="S247" s="43">
        <f t="shared" si="86"/>
        <v>0</v>
      </c>
      <c r="T247" s="3"/>
    </row>
    <row r="248" spans="1:20">
      <c r="A248" s="15">
        <f t="shared" si="87"/>
        <v>40382</v>
      </c>
      <c r="B248" s="22">
        <v>2</v>
      </c>
      <c r="C248" s="38">
        <f t="shared" si="78"/>
        <v>1.9</v>
      </c>
      <c r="D248" s="38">
        <f t="shared" si="88"/>
        <v>0.95</v>
      </c>
      <c r="E248" s="38">
        <f t="shared" si="79"/>
        <v>0.10000000000000009</v>
      </c>
      <c r="F248" s="27"/>
      <c r="G248" s="38">
        <f t="shared" si="80"/>
        <v>0</v>
      </c>
      <c r="H248" s="25">
        <v>13</v>
      </c>
      <c r="I248" s="41">
        <f t="shared" si="81"/>
        <v>11.96</v>
      </c>
      <c r="J248" s="41">
        <f t="shared" si="89"/>
        <v>0.92</v>
      </c>
      <c r="K248" s="41">
        <f t="shared" si="82"/>
        <v>1.0399999999999991</v>
      </c>
      <c r="L248" s="27"/>
      <c r="M248" s="41">
        <f t="shared" si="83"/>
        <v>0</v>
      </c>
      <c r="N248" s="33"/>
      <c r="O248" s="43">
        <f t="shared" si="84"/>
        <v>0</v>
      </c>
      <c r="P248" s="43">
        <f t="shared" si="90"/>
        <v>0.95</v>
      </c>
      <c r="Q248" s="43">
        <f t="shared" si="85"/>
        <v>0</v>
      </c>
      <c r="R248" s="27"/>
      <c r="S248" s="43">
        <f t="shared" si="86"/>
        <v>0</v>
      </c>
      <c r="T248" s="3"/>
    </row>
    <row r="249" spans="1:20">
      <c r="A249" s="15">
        <f t="shared" si="87"/>
        <v>40383</v>
      </c>
      <c r="B249" s="22">
        <v>0</v>
      </c>
      <c r="C249" s="38">
        <f t="shared" si="78"/>
        <v>0</v>
      </c>
      <c r="D249" s="38">
        <f t="shared" si="88"/>
        <v>0.95</v>
      </c>
      <c r="E249" s="38">
        <f t="shared" si="79"/>
        <v>0</v>
      </c>
      <c r="F249" s="27">
        <v>50</v>
      </c>
      <c r="G249" s="38">
        <f t="shared" si="80"/>
        <v>47.5</v>
      </c>
      <c r="H249" s="25">
        <v>0</v>
      </c>
      <c r="I249" s="41">
        <f t="shared" si="81"/>
        <v>0</v>
      </c>
      <c r="J249" s="41">
        <f t="shared" si="89"/>
        <v>0.92</v>
      </c>
      <c r="K249" s="41">
        <f t="shared" si="82"/>
        <v>0</v>
      </c>
      <c r="L249" s="27">
        <v>50</v>
      </c>
      <c r="M249" s="41">
        <f t="shared" si="83"/>
        <v>46</v>
      </c>
      <c r="N249" s="33"/>
      <c r="O249" s="43">
        <f t="shared" si="84"/>
        <v>0</v>
      </c>
      <c r="P249" s="43">
        <f t="shared" si="90"/>
        <v>0.95</v>
      </c>
      <c r="Q249" s="43">
        <f t="shared" si="85"/>
        <v>0</v>
      </c>
      <c r="R249" s="27"/>
      <c r="S249" s="43">
        <f t="shared" si="86"/>
        <v>0</v>
      </c>
      <c r="T249" s="3"/>
    </row>
    <row r="250" spans="1:20">
      <c r="A250" s="15">
        <f t="shared" si="87"/>
        <v>40384</v>
      </c>
      <c r="B250" s="22">
        <v>5</v>
      </c>
      <c r="C250" s="38">
        <f t="shared" si="78"/>
        <v>4.75</v>
      </c>
      <c r="D250" s="38">
        <f t="shared" si="88"/>
        <v>0.95</v>
      </c>
      <c r="E250" s="38">
        <f t="shared" si="79"/>
        <v>0.25</v>
      </c>
      <c r="F250" s="27"/>
      <c r="G250" s="38">
        <f t="shared" si="80"/>
        <v>0</v>
      </c>
      <c r="H250" s="25">
        <v>2</v>
      </c>
      <c r="I250" s="41">
        <f t="shared" si="81"/>
        <v>1.84</v>
      </c>
      <c r="J250" s="41">
        <f t="shared" si="89"/>
        <v>0.92</v>
      </c>
      <c r="K250" s="41">
        <f t="shared" si="82"/>
        <v>0.15999999999999992</v>
      </c>
      <c r="L250" s="27"/>
      <c r="M250" s="41">
        <f t="shared" si="83"/>
        <v>0</v>
      </c>
      <c r="N250" s="33"/>
      <c r="O250" s="43">
        <f t="shared" si="84"/>
        <v>0</v>
      </c>
      <c r="P250" s="43">
        <f t="shared" si="90"/>
        <v>0.95</v>
      </c>
      <c r="Q250" s="43">
        <f t="shared" si="85"/>
        <v>0</v>
      </c>
      <c r="R250" s="27"/>
      <c r="S250" s="43">
        <f t="shared" si="86"/>
        <v>0</v>
      </c>
      <c r="T250" s="3"/>
    </row>
    <row r="251" spans="1:20">
      <c r="A251" s="15">
        <f t="shared" si="87"/>
        <v>40385</v>
      </c>
      <c r="B251" s="22">
        <v>1</v>
      </c>
      <c r="C251" s="38">
        <f t="shared" si="78"/>
        <v>0.95</v>
      </c>
      <c r="D251" s="38">
        <f t="shared" si="88"/>
        <v>0.95</v>
      </c>
      <c r="E251" s="38">
        <f t="shared" si="79"/>
        <v>5.0000000000000044E-2</v>
      </c>
      <c r="F251" s="27"/>
      <c r="G251" s="38">
        <f t="shared" si="80"/>
        <v>0</v>
      </c>
      <c r="H251" s="25">
        <v>0</v>
      </c>
      <c r="I251" s="41">
        <f t="shared" si="81"/>
        <v>0</v>
      </c>
      <c r="J251" s="41">
        <f t="shared" si="89"/>
        <v>0.92</v>
      </c>
      <c r="K251" s="41">
        <f t="shared" si="82"/>
        <v>0</v>
      </c>
      <c r="L251" s="27"/>
      <c r="M251" s="41">
        <f t="shared" si="83"/>
        <v>0</v>
      </c>
      <c r="N251" s="33"/>
      <c r="O251" s="43">
        <f t="shared" si="84"/>
        <v>0</v>
      </c>
      <c r="P251" s="43">
        <f t="shared" si="90"/>
        <v>0.95</v>
      </c>
      <c r="Q251" s="43">
        <f t="shared" si="85"/>
        <v>0</v>
      </c>
      <c r="R251" s="27"/>
      <c r="S251" s="43">
        <f t="shared" si="86"/>
        <v>0</v>
      </c>
      <c r="T251" s="3"/>
    </row>
    <row r="252" spans="1:20">
      <c r="A252" s="15">
        <f t="shared" si="87"/>
        <v>40386</v>
      </c>
      <c r="B252" s="22">
        <v>4</v>
      </c>
      <c r="C252" s="38">
        <f t="shared" si="78"/>
        <v>3.8</v>
      </c>
      <c r="D252" s="38">
        <f t="shared" si="88"/>
        <v>0.95</v>
      </c>
      <c r="E252" s="38">
        <f t="shared" si="79"/>
        <v>0.20000000000000018</v>
      </c>
      <c r="F252" s="27"/>
      <c r="G252" s="38">
        <f t="shared" si="80"/>
        <v>0</v>
      </c>
      <c r="H252" s="25">
        <v>3</v>
      </c>
      <c r="I252" s="41">
        <f t="shared" si="81"/>
        <v>2.7600000000000002</v>
      </c>
      <c r="J252" s="41">
        <f t="shared" si="89"/>
        <v>0.92</v>
      </c>
      <c r="K252" s="41">
        <f t="shared" si="82"/>
        <v>0.23999999999999977</v>
      </c>
      <c r="L252" s="27"/>
      <c r="M252" s="41">
        <f t="shared" si="83"/>
        <v>0</v>
      </c>
      <c r="N252" s="33"/>
      <c r="O252" s="43">
        <f t="shared" si="84"/>
        <v>0</v>
      </c>
      <c r="P252" s="43">
        <f t="shared" si="90"/>
        <v>0.95</v>
      </c>
      <c r="Q252" s="43">
        <f t="shared" si="85"/>
        <v>0</v>
      </c>
      <c r="R252" s="27"/>
      <c r="S252" s="43">
        <f t="shared" si="86"/>
        <v>0</v>
      </c>
      <c r="T252" s="3"/>
    </row>
    <row r="253" spans="1:20">
      <c r="A253" s="15">
        <f t="shared" si="87"/>
        <v>40387</v>
      </c>
      <c r="B253" s="22">
        <v>18</v>
      </c>
      <c r="C253" s="38">
        <f t="shared" si="78"/>
        <v>17.099999999999998</v>
      </c>
      <c r="D253" s="38">
        <f t="shared" si="88"/>
        <v>0.95</v>
      </c>
      <c r="E253" s="38">
        <f t="shared" si="79"/>
        <v>0.90000000000000213</v>
      </c>
      <c r="F253" s="27"/>
      <c r="G253" s="38">
        <f t="shared" si="80"/>
        <v>0</v>
      </c>
      <c r="H253" s="25">
        <v>0</v>
      </c>
      <c r="I253" s="41">
        <f t="shared" si="81"/>
        <v>0</v>
      </c>
      <c r="J253" s="41">
        <f t="shared" si="89"/>
        <v>0.92</v>
      </c>
      <c r="K253" s="41">
        <f t="shared" si="82"/>
        <v>0</v>
      </c>
      <c r="L253" s="27"/>
      <c r="M253" s="41">
        <f t="shared" si="83"/>
        <v>0</v>
      </c>
      <c r="N253" s="33"/>
      <c r="O253" s="43">
        <f t="shared" si="84"/>
        <v>0</v>
      </c>
      <c r="P253" s="43">
        <f t="shared" si="90"/>
        <v>0.95</v>
      </c>
      <c r="Q253" s="43">
        <f t="shared" si="85"/>
        <v>0</v>
      </c>
      <c r="R253" s="27"/>
      <c r="S253" s="43">
        <f t="shared" si="86"/>
        <v>0</v>
      </c>
      <c r="T253" s="3"/>
    </row>
    <row r="254" spans="1:20">
      <c r="A254" s="15">
        <f t="shared" si="87"/>
        <v>40388</v>
      </c>
      <c r="B254" s="22">
        <v>2</v>
      </c>
      <c r="C254" s="38">
        <f t="shared" si="78"/>
        <v>1.9</v>
      </c>
      <c r="D254" s="38">
        <f t="shared" si="88"/>
        <v>0.95</v>
      </c>
      <c r="E254" s="38">
        <f t="shared" si="79"/>
        <v>0.10000000000000009</v>
      </c>
      <c r="F254" s="27"/>
      <c r="G254" s="38">
        <f t="shared" si="80"/>
        <v>0</v>
      </c>
      <c r="H254" s="25">
        <v>13</v>
      </c>
      <c r="I254" s="41">
        <f t="shared" si="81"/>
        <v>11.96</v>
      </c>
      <c r="J254" s="41">
        <f t="shared" si="89"/>
        <v>0.92</v>
      </c>
      <c r="K254" s="41">
        <f t="shared" si="82"/>
        <v>1.0399999999999991</v>
      </c>
      <c r="L254" s="27"/>
      <c r="M254" s="41">
        <f t="shared" si="83"/>
        <v>0</v>
      </c>
      <c r="N254" s="33"/>
      <c r="O254" s="43">
        <f t="shared" si="84"/>
        <v>0</v>
      </c>
      <c r="P254" s="43">
        <f t="shared" si="90"/>
        <v>0.95</v>
      </c>
      <c r="Q254" s="43">
        <f t="shared" si="85"/>
        <v>0</v>
      </c>
      <c r="R254" s="27"/>
      <c r="S254" s="43">
        <f t="shared" si="86"/>
        <v>0</v>
      </c>
      <c r="T254" s="3"/>
    </row>
    <row r="255" spans="1:20">
      <c r="A255" s="15">
        <f t="shared" si="87"/>
        <v>40389</v>
      </c>
      <c r="B255" s="22">
        <v>11</v>
      </c>
      <c r="C255" s="38">
        <f t="shared" si="78"/>
        <v>10.45</v>
      </c>
      <c r="D255" s="38">
        <f t="shared" si="88"/>
        <v>0.95</v>
      </c>
      <c r="E255" s="38">
        <f t="shared" si="79"/>
        <v>0.55000000000000071</v>
      </c>
      <c r="F255" s="27"/>
      <c r="G255" s="38">
        <f t="shared" si="80"/>
        <v>0</v>
      </c>
      <c r="H255" s="25">
        <v>5</v>
      </c>
      <c r="I255" s="41">
        <f t="shared" si="81"/>
        <v>4.6000000000000005</v>
      </c>
      <c r="J255" s="41">
        <f t="shared" si="89"/>
        <v>0.92</v>
      </c>
      <c r="K255" s="41">
        <f t="shared" si="82"/>
        <v>0.39999999999999947</v>
      </c>
      <c r="L255" s="27"/>
      <c r="M255" s="41">
        <f t="shared" si="83"/>
        <v>0</v>
      </c>
      <c r="N255" s="33"/>
      <c r="O255" s="43">
        <f t="shared" si="84"/>
        <v>0</v>
      </c>
      <c r="P255" s="43">
        <f t="shared" si="90"/>
        <v>0.95</v>
      </c>
      <c r="Q255" s="43">
        <f t="shared" si="85"/>
        <v>0</v>
      </c>
      <c r="R255" s="27"/>
      <c r="S255" s="43">
        <f t="shared" si="86"/>
        <v>0</v>
      </c>
      <c r="T255" s="3"/>
    </row>
    <row r="256" spans="1:20">
      <c r="A256" s="15">
        <f t="shared" si="87"/>
        <v>40390</v>
      </c>
      <c r="B256" s="22">
        <v>0</v>
      </c>
      <c r="C256" s="38">
        <f t="shared" si="78"/>
        <v>0</v>
      </c>
      <c r="D256" s="38">
        <f t="shared" si="88"/>
        <v>0.95</v>
      </c>
      <c r="E256" s="38">
        <f t="shared" si="79"/>
        <v>0</v>
      </c>
      <c r="F256" s="27"/>
      <c r="G256" s="38">
        <f t="shared" si="80"/>
        <v>0</v>
      </c>
      <c r="H256" s="25">
        <v>0</v>
      </c>
      <c r="I256" s="41">
        <f t="shared" si="81"/>
        <v>0</v>
      </c>
      <c r="J256" s="41">
        <f t="shared" si="89"/>
        <v>0.92</v>
      </c>
      <c r="K256" s="41">
        <f t="shared" si="82"/>
        <v>0</v>
      </c>
      <c r="L256" s="27"/>
      <c r="M256" s="41">
        <f t="shared" si="83"/>
        <v>0</v>
      </c>
      <c r="N256" s="33"/>
      <c r="O256" s="43">
        <f t="shared" si="84"/>
        <v>0</v>
      </c>
      <c r="P256" s="43">
        <f t="shared" si="90"/>
        <v>0.95</v>
      </c>
      <c r="Q256" s="43">
        <f t="shared" si="85"/>
        <v>0</v>
      </c>
      <c r="R256" s="27"/>
      <c r="S256" s="43">
        <f t="shared" si="86"/>
        <v>0</v>
      </c>
      <c r="T256" s="3"/>
    </row>
    <row r="257" spans="1:20" ht="15.75">
      <c r="A257" s="17" t="s">
        <v>3</v>
      </c>
      <c r="B257" s="21">
        <f>SUM(B226:B256)</f>
        <v>212</v>
      </c>
      <c r="C257" s="21">
        <f>SUM(C226:C256)</f>
        <v>201.39999999999998</v>
      </c>
      <c r="D257" s="39"/>
      <c r="E257" s="21">
        <f>SUM(E226:E256)</f>
        <v>10.600000000000007</v>
      </c>
      <c r="F257" s="28">
        <f>SUM(F226:F256)</f>
        <v>200</v>
      </c>
      <c r="G257" s="21">
        <f>SUM(G226:G256)</f>
        <v>190</v>
      </c>
      <c r="H257" s="24">
        <f>SUM(H226:H256)</f>
        <v>70</v>
      </c>
      <c r="I257" s="24">
        <f>SUM(I226:I256)</f>
        <v>64.400000000000006</v>
      </c>
      <c r="J257" s="42"/>
      <c r="K257" s="24">
        <f>SUM(K226:K256)</f>
        <v>5.5999999999999952</v>
      </c>
      <c r="L257" s="28">
        <f>SUM(L226:L256)</f>
        <v>100</v>
      </c>
      <c r="M257" s="24">
        <f>SUM(M226:M256)</f>
        <v>92</v>
      </c>
      <c r="N257" s="32">
        <f>SUM(N226:N256)</f>
        <v>0</v>
      </c>
      <c r="O257" s="32">
        <f>SUM(O226:O256)</f>
        <v>0</v>
      </c>
      <c r="P257" s="42"/>
      <c r="Q257" s="32">
        <f>SUM(Q226:Q256)</f>
        <v>0</v>
      </c>
      <c r="R257" s="28">
        <f>SUM(R226:R256)</f>
        <v>0</v>
      </c>
      <c r="S257" s="32">
        <f>SUM(S226:S256)</f>
        <v>0</v>
      </c>
      <c r="T257" s="1">
        <f>SUM(T226:T256)</f>
        <v>0</v>
      </c>
    </row>
    <row r="260" spans="1:20" ht="18">
      <c r="A260" s="76" t="s">
        <v>37</v>
      </c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</row>
    <row r="261" spans="1:20">
      <c r="A261" s="71" t="s">
        <v>1</v>
      </c>
      <c r="B261" s="73" t="s">
        <v>0</v>
      </c>
      <c r="C261" s="73"/>
      <c r="D261" s="73"/>
      <c r="E261" s="73"/>
      <c r="F261" s="73"/>
      <c r="G261" s="73"/>
      <c r="H261" s="74" t="s">
        <v>16</v>
      </c>
      <c r="I261" s="74"/>
      <c r="J261" s="74"/>
      <c r="K261" s="74"/>
      <c r="L261" s="74"/>
      <c r="M261" s="74"/>
      <c r="N261" s="75" t="s">
        <v>60</v>
      </c>
      <c r="O261" s="75"/>
      <c r="P261" s="75"/>
      <c r="Q261" s="75"/>
      <c r="R261" s="75"/>
      <c r="S261" s="75"/>
      <c r="T261" s="77" t="s">
        <v>21</v>
      </c>
    </row>
    <row r="262" spans="1:20">
      <c r="A262" s="72"/>
      <c r="B262" s="23" t="s">
        <v>20</v>
      </c>
      <c r="C262" s="23" t="s">
        <v>61</v>
      </c>
      <c r="D262" s="23" t="s">
        <v>62</v>
      </c>
      <c r="E262" s="23" t="s">
        <v>21</v>
      </c>
      <c r="F262" s="23" t="s">
        <v>14</v>
      </c>
      <c r="G262" s="23" t="s">
        <v>63</v>
      </c>
      <c r="H262" s="26" t="s">
        <v>20</v>
      </c>
      <c r="I262" s="26" t="s">
        <v>61</v>
      </c>
      <c r="J262" s="26" t="s">
        <v>62</v>
      </c>
      <c r="K262" s="26" t="s">
        <v>21</v>
      </c>
      <c r="L262" s="31" t="s">
        <v>14</v>
      </c>
      <c r="M262" s="26" t="s">
        <v>63</v>
      </c>
      <c r="N262" s="34" t="s">
        <v>20</v>
      </c>
      <c r="O262" s="34" t="s">
        <v>61</v>
      </c>
      <c r="P262" s="34" t="s">
        <v>62</v>
      </c>
      <c r="Q262" s="34" t="s">
        <v>21</v>
      </c>
      <c r="R262" s="36" t="s">
        <v>14</v>
      </c>
      <c r="S262" s="34" t="s">
        <v>63</v>
      </c>
      <c r="T262" s="77"/>
    </row>
    <row r="263" spans="1:20">
      <c r="A263" s="15">
        <f>A256+1</f>
        <v>40391</v>
      </c>
      <c r="B263" s="22">
        <v>2</v>
      </c>
      <c r="C263" s="38">
        <f>B263*D263</f>
        <v>1.9</v>
      </c>
      <c r="D263" s="38">
        <f>47500/50000</f>
        <v>0.95</v>
      </c>
      <c r="E263" s="38">
        <f>B263-C263</f>
        <v>0.10000000000000009</v>
      </c>
      <c r="F263" s="27"/>
      <c r="G263" s="38">
        <f>F263*D263</f>
        <v>0</v>
      </c>
      <c r="H263" s="25">
        <v>10</v>
      </c>
      <c r="I263" s="41">
        <f>H263*J263</f>
        <v>9.2000000000000011</v>
      </c>
      <c r="J263" s="41">
        <f>92/100</f>
        <v>0.92</v>
      </c>
      <c r="K263" s="41">
        <f>H263-I263</f>
        <v>0.79999999999999893</v>
      </c>
      <c r="L263" s="27"/>
      <c r="M263" s="41">
        <f>L263*J263</f>
        <v>0</v>
      </c>
      <c r="N263" s="33"/>
      <c r="O263" s="43">
        <f>N263*P263</f>
        <v>0</v>
      </c>
      <c r="P263" s="43">
        <f>47500/50000</f>
        <v>0.95</v>
      </c>
      <c r="Q263" s="43">
        <f>N263-O263</f>
        <v>0</v>
      </c>
      <c r="R263" s="27"/>
      <c r="S263" s="43">
        <f>R263*P263</f>
        <v>0</v>
      </c>
      <c r="T263" s="45"/>
    </row>
    <row r="264" spans="1:20">
      <c r="A264" s="15">
        <f>A263+1</f>
        <v>40392</v>
      </c>
      <c r="B264" s="22">
        <v>3</v>
      </c>
      <c r="C264" s="38">
        <f t="shared" ref="C264:C293" si="91">B264*D264</f>
        <v>2.8499999999999996</v>
      </c>
      <c r="D264" s="38">
        <f>D263</f>
        <v>0.95</v>
      </c>
      <c r="E264" s="38">
        <f t="shared" ref="E264:E293" si="92">B264-C264</f>
        <v>0.15000000000000036</v>
      </c>
      <c r="F264" s="27"/>
      <c r="G264" s="38">
        <f t="shared" ref="G264:G293" si="93">F264*D264</f>
        <v>0</v>
      </c>
      <c r="H264" s="25">
        <v>3</v>
      </c>
      <c r="I264" s="41">
        <f t="shared" ref="I264:I293" si="94">H264*J264</f>
        <v>2.7600000000000002</v>
      </c>
      <c r="J264" s="41">
        <f>J263</f>
        <v>0.92</v>
      </c>
      <c r="K264" s="41">
        <f t="shared" ref="K264:K293" si="95">H264-I264</f>
        <v>0.23999999999999977</v>
      </c>
      <c r="L264" s="27"/>
      <c r="M264" s="41">
        <f t="shared" ref="M264:M293" si="96">L264*J264</f>
        <v>0</v>
      </c>
      <c r="N264" s="33"/>
      <c r="O264" s="43">
        <f t="shared" ref="O264:O293" si="97">N264*P264</f>
        <v>0</v>
      </c>
      <c r="P264" s="43">
        <f>P263</f>
        <v>0.95</v>
      </c>
      <c r="Q264" s="43">
        <f t="shared" ref="Q264:Q293" si="98">N264-O264</f>
        <v>0</v>
      </c>
      <c r="R264" s="27"/>
      <c r="S264" s="43">
        <f t="shared" ref="S264:S293" si="99">R264*P264</f>
        <v>0</v>
      </c>
      <c r="T264" s="3"/>
    </row>
    <row r="265" spans="1:20">
      <c r="A265" s="15">
        <f t="shared" ref="A265:A293" si="100">A264+1</f>
        <v>40393</v>
      </c>
      <c r="B265" s="22">
        <v>6</v>
      </c>
      <c r="C265" s="38">
        <f t="shared" si="91"/>
        <v>5.6999999999999993</v>
      </c>
      <c r="D265" s="38">
        <f t="shared" ref="D265:D293" si="101">D264</f>
        <v>0.95</v>
      </c>
      <c r="E265" s="38">
        <f t="shared" si="92"/>
        <v>0.30000000000000071</v>
      </c>
      <c r="F265" s="27"/>
      <c r="G265" s="38">
        <f t="shared" si="93"/>
        <v>0</v>
      </c>
      <c r="H265" s="25">
        <v>3</v>
      </c>
      <c r="I265" s="41">
        <f t="shared" si="94"/>
        <v>2.7600000000000002</v>
      </c>
      <c r="J265" s="41">
        <f t="shared" ref="J265:J293" si="102">J264</f>
        <v>0.92</v>
      </c>
      <c r="K265" s="41">
        <f t="shared" si="95"/>
        <v>0.23999999999999977</v>
      </c>
      <c r="L265" s="27"/>
      <c r="M265" s="41">
        <f t="shared" si="96"/>
        <v>0</v>
      </c>
      <c r="N265" s="33"/>
      <c r="O265" s="43">
        <f t="shared" si="97"/>
        <v>0</v>
      </c>
      <c r="P265" s="43">
        <f t="shared" ref="P265:P293" si="103">P264</f>
        <v>0.95</v>
      </c>
      <c r="Q265" s="43">
        <f t="shared" si="98"/>
        <v>0</v>
      </c>
      <c r="R265" s="27"/>
      <c r="S265" s="43">
        <f t="shared" si="99"/>
        <v>0</v>
      </c>
      <c r="T265" s="3"/>
    </row>
    <row r="266" spans="1:20">
      <c r="A266" s="15">
        <f t="shared" si="100"/>
        <v>40394</v>
      </c>
      <c r="B266" s="22">
        <v>0</v>
      </c>
      <c r="C266" s="38">
        <f t="shared" si="91"/>
        <v>0</v>
      </c>
      <c r="D266" s="38">
        <f t="shared" si="101"/>
        <v>0.95</v>
      </c>
      <c r="E266" s="38">
        <f t="shared" si="92"/>
        <v>0</v>
      </c>
      <c r="F266" s="27"/>
      <c r="G266" s="38">
        <f t="shared" si="93"/>
        <v>0</v>
      </c>
      <c r="H266" s="25">
        <v>12</v>
      </c>
      <c r="I266" s="41">
        <f t="shared" si="94"/>
        <v>11.040000000000001</v>
      </c>
      <c r="J266" s="41">
        <f t="shared" si="102"/>
        <v>0.92</v>
      </c>
      <c r="K266" s="41">
        <f t="shared" si="95"/>
        <v>0.95999999999999908</v>
      </c>
      <c r="L266" s="27"/>
      <c r="M266" s="41">
        <f t="shared" si="96"/>
        <v>0</v>
      </c>
      <c r="N266" s="33"/>
      <c r="O266" s="43">
        <f t="shared" si="97"/>
        <v>0</v>
      </c>
      <c r="P266" s="43">
        <f t="shared" si="103"/>
        <v>0.95</v>
      </c>
      <c r="Q266" s="43">
        <f t="shared" si="98"/>
        <v>0</v>
      </c>
      <c r="R266" s="27"/>
      <c r="S266" s="43">
        <f t="shared" si="99"/>
        <v>0</v>
      </c>
      <c r="T266" s="3"/>
    </row>
    <row r="267" spans="1:20">
      <c r="A267" s="15">
        <f t="shared" si="100"/>
        <v>40395</v>
      </c>
      <c r="B267" s="22">
        <v>6</v>
      </c>
      <c r="C267" s="38">
        <f t="shared" si="91"/>
        <v>5.6999999999999993</v>
      </c>
      <c r="D267" s="38">
        <f t="shared" si="101"/>
        <v>0.95</v>
      </c>
      <c r="E267" s="38">
        <f t="shared" si="92"/>
        <v>0.30000000000000071</v>
      </c>
      <c r="F267" s="27">
        <v>50</v>
      </c>
      <c r="G267" s="38">
        <f t="shared" si="93"/>
        <v>47.5</v>
      </c>
      <c r="H267" s="25">
        <v>3</v>
      </c>
      <c r="I267" s="41">
        <f t="shared" si="94"/>
        <v>2.7600000000000002</v>
      </c>
      <c r="J267" s="41">
        <f t="shared" si="102"/>
        <v>0.92</v>
      </c>
      <c r="K267" s="41">
        <f t="shared" si="95"/>
        <v>0.23999999999999977</v>
      </c>
      <c r="L267" s="27">
        <v>50</v>
      </c>
      <c r="M267" s="41">
        <f t="shared" si="96"/>
        <v>46</v>
      </c>
      <c r="N267" s="33"/>
      <c r="O267" s="43">
        <f t="shared" si="97"/>
        <v>0</v>
      </c>
      <c r="P267" s="43">
        <f t="shared" si="103"/>
        <v>0.95</v>
      </c>
      <c r="Q267" s="43">
        <f t="shared" si="98"/>
        <v>0</v>
      </c>
      <c r="R267" s="27"/>
      <c r="S267" s="43">
        <f t="shared" si="99"/>
        <v>0</v>
      </c>
      <c r="T267" s="3"/>
    </row>
    <row r="268" spans="1:20">
      <c r="A268" s="15">
        <f t="shared" si="100"/>
        <v>40396</v>
      </c>
      <c r="B268" s="22">
        <v>4</v>
      </c>
      <c r="C268" s="38">
        <f t="shared" si="91"/>
        <v>3.8</v>
      </c>
      <c r="D268" s="38">
        <f t="shared" si="101"/>
        <v>0.95</v>
      </c>
      <c r="E268" s="38">
        <f t="shared" si="92"/>
        <v>0.20000000000000018</v>
      </c>
      <c r="F268" s="27"/>
      <c r="G268" s="38">
        <f t="shared" si="93"/>
        <v>0</v>
      </c>
      <c r="H268" s="25">
        <v>2</v>
      </c>
      <c r="I268" s="41">
        <f t="shared" si="94"/>
        <v>1.84</v>
      </c>
      <c r="J268" s="41">
        <f t="shared" si="102"/>
        <v>0.92</v>
      </c>
      <c r="K268" s="41">
        <f t="shared" si="95"/>
        <v>0.15999999999999992</v>
      </c>
      <c r="L268" s="27"/>
      <c r="M268" s="41">
        <f t="shared" si="96"/>
        <v>0</v>
      </c>
      <c r="N268" s="33"/>
      <c r="O268" s="43">
        <f t="shared" si="97"/>
        <v>0</v>
      </c>
      <c r="P268" s="43">
        <f t="shared" si="103"/>
        <v>0.95</v>
      </c>
      <c r="Q268" s="43">
        <f t="shared" si="98"/>
        <v>0</v>
      </c>
      <c r="R268" s="27"/>
      <c r="S268" s="43">
        <f t="shared" si="99"/>
        <v>0</v>
      </c>
      <c r="T268" s="3"/>
    </row>
    <row r="269" spans="1:20">
      <c r="A269" s="15">
        <f t="shared" si="100"/>
        <v>40397</v>
      </c>
      <c r="B269" s="22">
        <v>0</v>
      </c>
      <c r="C269" s="38">
        <f t="shared" si="91"/>
        <v>0</v>
      </c>
      <c r="D269" s="38">
        <f t="shared" si="101"/>
        <v>0.95</v>
      </c>
      <c r="E269" s="38">
        <f t="shared" si="92"/>
        <v>0</v>
      </c>
      <c r="F269" s="27"/>
      <c r="G269" s="38">
        <f t="shared" si="93"/>
        <v>0</v>
      </c>
      <c r="H269" s="25">
        <v>0</v>
      </c>
      <c r="I269" s="41">
        <f t="shared" si="94"/>
        <v>0</v>
      </c>
      <c r="J269" s="41">
        <f t="shared" si="102"/>
        <v>0.92</v>
      </c>
      <c r="K269" s="41">
        <f t="shared" si="95"/>
        <v>0</v>
      </c>
      <c r="L269" s="27"/>
      <c r="M269" s="41">
        <f t="shared" si="96"/>
        <v>0</v>
      </c>
      <c r="N269" s="33"/>
      <c r="O269" s="43">
        <f t="shared" si="97"/>
        <v>0</v>
      </c>
      <c r="P269" s="43">
        <f t="shared" si="103"/>
        <v>0.95</v>
      </c>
      <c r="Q269" s="43">
        <f t="shared" si="98"/>
        <v>0</v>
      </c>
      <c r="R269" s="27"/>
      <c r="S269" s="43">
        <f t="shared" si="99"/>
        <v>0</v>
      </c>
      <c r="T269" s="3"/>
    </row>
    <row r="270" spans="1:20">
      <c r="A270" s="15">
        <f t="shared" si="100"/>
        <v>40398</v>
      </c>
      <c r="B270" s="22">
        <v>10</v>
      </c>
      <c r="C270" s="38">
        <f t="shared" si="91"/>
        <v>9.5</v>
      </c>
      <c r="D270" s="38">
        <f t="shared" si="101"/>
        <v>0.95</v>
      </c>
      <c r="E270" s="38">
        <f t="shared" si="92"/>
        <v>0.5</v>
      </c>
      <c r="F270" s="27"/>
      <c r="G270" s="38">
        <f t="shared" si="93"/>
        <v>0</v>
      </c>
      <c r="H270" s="25">
        <v>8</v>
      </c>
      <c r="I270" s="41">
        <f t="shared" si="94"/>
        <v>7.36</v>
      </c>
      <c r="J270" s="41">
        <f t="shared" si="102"/>
        <v>0.92</v>
      </c>
      <c r="K270" s="41">
        <f t="shared" si="95"/>
        <v>0.63999999999999968</v>
      </c>
      <c r="L270" s="27"/>
      <c r="M270" s="41">
        <f t="shared" si="96"/>
        <v>0</v>
      </c>
      <c r="N270" s="33"/>
      <c r="O270" s="43">
        <f t="shared" si="97"/>
        <v>0</v>
      </c>
      <c r="P270" s="43">
        <f t="shared" si="103"/>
        <v>0.95</v>
      </c>
      <c r="Q270" s="43">
        <f t="shared" si="98"/>
        <v>0</v>
      </c>
      <c r="R270" s="27"/>
      <c r="S270" s="43">
        <f t="shared" si="99"/>
        <v>0</v>
      </c>
      <c r="T270" s="3"/>
    </row>
    <row r="271" spans="1:20">
      <c r="A271" s="15">
        <f t="shared" si="100"/>
        <v>40399</v>
      </c>
      <c r="B271" s="22">
        <v>8</v>
      </c>
      <c r="C271" s="38">
        <f t="shared" si="91"/>
        <v>7.6</v>
      </c>
      <c r="D271" s="38">
        <f t="shared" si="101"/>
        <v>0.95</v>
      </c>
      <c r="E271" s="38">
        <f t="shared" si="92"/>
        <v>0.40000000000000036</v>
      </c>
      <c r="F271" s="27"/>
      <c r="G271" s="38">
        <f t="shared" si="93"/>
        <v>0</v>
      </c>
      <c r="H271" s="25">
        <v>10</v>
      </c>
      <c r="I271" s="41">
        <f t="shared" si="94"/>
        <v>9.2000000000000011</v>
      </c>
      <c r="J271" s="41">
        <f t="shared" si="102"/>
        <v>0.92</v>
      </c>
      <c r="K271" s="41">
        <f t="shared" si="95"/>
        <v>0.79999999999999893</v>
      </c>
      <c r="L271" s="27"/>
      <c r="M271" s="41">
        <f t="shared" si="96"/>
        <v>0</v>
      </c>
      <c r="N271" s="33"/>
      <c r="O271" s="43">
        <f t="shared" si="97"/>
        <v>0</v>
      </c>
      <c r="P271" s="43">
        <f t="shared" si="103"/>
        <v>0.95</v>
      </c>
      <c r="Q271" s="43">
        <f t="shared" si="98"/>
        <v>0</v>
      </c>
      <c r="R271" s="27"/>
      <c r="S271" s="43">
        <f t="shared" si="99"/>
        <v>0</v>
      </c>
      <c r="T271" s="3"/>
    </row>
    <row r="272" spans="1:20">
      <c r="A272" s="15">
        <f t="shared" si="100"/>
        <v>40400</v>
      </c>
      <c r="B272" s="22">
        <v>5</v>
      </c>
      <c r="C272" s="38">
        <f t="shared" si="91"/>
        <v>4.75</v>
      </c>
      <c r="D272" s="38">
        <f t="shared" si="101"/>
        <v>0.95</v>
      </c>
      <c r="E272" s="38">
        <f t="shared" si="92"/>
        <v>0.25</v>
      </c>
      <c r="F272" s="27"/>
      <c r="G272" s="38">
        <f t="shared" si="93"/>
        <v>0</v>
      </c>
      <c r="H272" s="25">
        <v>4</v>
      </c>
      <c r="I272" s="41">
        <f t="shared" si="94"/>
        <v>3.68</v>
      </c>
      <c r="J272" s="41">
        <f t="shared" si="102"/>
        <v>0.92</v>
      </c>
      <c r="K272" s="41">
        <f t="shared" si="95"/>
        <v>0.31999999999999984</v>
      </c>
      <c r="L272" s="27"/>
      <c r="M272" s="41">
        <f t="shared" si="96"/>
        <v>0</v>
      </c>
      <c r="N272" s="33"/>
      <c r="O272" s="43">
        <f t="shared" si="97"/>
        <v>0</v>
      </c>
      <c r="P272" s="43">
        <f t="shared" si="103"/>
        <v>0.95</v>
      </c>
      <c r="Q272" s="43">
        <f t="shared" si="98"/>
        <v>0</v>
      </c>
      <c r="R272" s="27"/>
      <c r="S272" s="43">
        <f t="shared" si="99"/>
        <v>0</v>
      </c>
      <c r="T272" s="3"/>
    </row>
    <row r="273" spans="1:20">
      <c r="A273" s="15">
        <f t="shared" si="100"/>
        <v>40401</v>
      </c>
      <c r="B273" s="22">
        <v>4</v>
      </c>
      <c r="C273" s="38">
        <f t="shared" si="91"/>
        <v>3.8</v>
      </c>
      <c r="D273" s="38">
        <f t="shared" si="101"/>
        <v>0.95</v>
      </c>
      <c r="E273" s="38">
        <f t="shared" si="92"/>
        <v>0.20000000000000018</v>
      </c>
      <c r="F273" s="27">
        <v>50</v>
      </c>
      <c r="G273" s="38">
        <f t="shared" si="93"/>
        <v>47.5</v>
      </c>
      <c r="H273" s="25">
        <v>0</v>
      </c>
      <c r="I273" s="41">
        <f t="shared" si="94"/>
        <v>0</v>
      </c>
      <c r="J273" s="41">
        <f t="shared" si="102"/>
        <v>0.92</v>
      </c>
      <c r="K273" s="41">
        <f t="shared" si="95"/>
        <v>0</v>
      </c>
      <c r="L273" s="27">
        <v>50</v>
      </c>
      <c r="M273" s="41">
        <f t="shared" si="96"/>
        <v>46</v>
      </c>
      <c r="N273" s="33"/>
      <c r="O273" s="43">
        <f t="shared" si="97"/>
        <v>0</v>
      </c>
      <c r="P273" s="43">
        <f t="shared" si="103"/>
        <v>0.95</v>
      </c>
      <c r="Q273" s="43">
        <f t="shared" si="98"/>
        <v>0</v>
      </c>
      <c r="R273" s="27"/>
      <c r="S273" s="43">
        <f t="shared" si="99"/>
        <v>0</v>
      </c>
      <c r="T273" s="3"/>
    </row>
    <row r="274" spans="1:20">
      <c r="A274" s="15">
        <f t="shared" si="100"/>
        <v>40402</v>
      </c>
      <c r="B274" s="22">
        <v>5</v>
      </c>
      <c r="C274" s="38">
        <f t="shared" si="91"/>
        <v>4.75</v>
      </c>
      <c r="D274" s="38">
        <f t="shared" si="101"/>
        <v>0.95</v>
      </c>
      <c r="E274" s="38">
        <f t="shared" si="92"/>
        <v>0.25</v>
      </c>
      <c r="F274" s="27"/>
      <c r="G274" s="38">
        <f t="shared" si="93"/>
        <v>0</v>
      </c>
      <c r="H274" s="25">
        <v>3</v>
      </c>
      <c r="I274" s="41">
        <f t="shared" si="94"/>
        <v>2.7600000000000002</v>
      </c>
      <c r="J274" s="41">
        <f t="shared" si="102"/>
        <v>0.92</v>
      </c>
      <c r="K274" s="41">
        <f t="shared" si="95"/>
        <v>0.23999999999999977</v>
      </c>
      <c r="L274" s="27"/>
      <c r="M274" s="41">
        <f t="shared" si="96"/>
        <v>0</v>
      </c>
      <c r="N274" s="33"/>
      <c r="O274" s="43">
        <f t="shared" si="97"/>
        <v>0</v>
      </c>
      <c r="P274" s="43">
        <f t="shared" si="103"/>
        <v>0.95</v>
      </c>
      <c r="Q274" s="43">
        <f t="shared" si="98"/>
        <v>0</v>
      </c>
      <c r="R274" s="27"/>
      <c r="S274" s="43">
        <f t="shared" si="99"/>
        <v>0</v>
      </c>
      <c r="T274" s="3"/>
    </row>
    <row r="275" spans="1:20">
      <c r="A275" s="15">
        <f t="shared" si="100"/>
        <v>40403</v>
      </c>
      <c r="B275" s="22">
        <v>2</v>
      </c>
      <c r="C275" s="38">
        <f t="shared" si="91"/>
        <v>1.9</v>
      </c>
      <c r="D275" s="38">
        <f t="shared" si="101"/>
        <v>0.95</v>
      </c>
      <c r="E275" s="38">
        <f t="shared" si="92"/>
        <v>0.10000000000000009</v>
      </c>
      <c r="F275" s="27"/>
      <c r="G275" s="38">
        <f t="shared" si="93"/>
        <v>0</v>
      </c>
      <c r="H275" s="25">
        <v>31</v>
      </c>
      <c r="I275" s="41">
        <f t="shared" si="94"/>
        <v>28.52</v>
      </c>
      <c r="J275" s="41">
        <f t="shared" si="102"/>
        <v>0.92</v>
      </c>
      <c r="K275" s="41">
        <f t="shared" si="95"/>
        <v>2.4800000000000004</v>
      </c>
      <c r="L275" s="27"/>
      <c r="M275" s="41">
        <f t="shared" si="96"/>
        <v>0</v>
      </c>
      <c r="N275" s="33"/>
      <c r="O275" s="43">
        <f t="shared" si="97"/>
        <v>0</v>
      </c>
      <c r="P275" s="43">
        <f t="shared" si="103"/>
        <v>0.95</v>
      </c>
      <c r="Q275" s="43">
        <f t="shared" si="98"/>
        <v>0</v>
      </c>
      <c r="R275" s="27"/>
      <c r="S275" s="43">
        <f t="shared" si="99"/>
        <v>0</v>
      </c>
      <c r="T275" s="3"/>
    </row>
    <row r="276" spans="1:20">
      <c r="A276" s="15">
        <f t="shared" si="100"/>
        <v>40404</v>
      </c>
      <c r="B276" s="22">
        <v>2</v>
      </c>
      <c r="C276" s="38">
        <f t="shared" si="91"/>
        <v>1.9</v>
      </c>
      <c r="D276" s="38">
        <f t="shared" si="101"/>
        <v>0.95</v>
      </c>
      <c r="E276" s="38">
        <f t="shared" si="92"/>
        <v>0.10000000000000009</v>
      </c>
      <c r="F276" s="27"/>
      <c r="G276" s="38">
        <f t="shared" si="93"/>
        <v>0</v>
      </c>
      <c r="H276" s="25">
        <v>4</v>
      </c>
      <c r="I276" s="41">
        <f t="shared" si="94"/>
        <v>3.68</v>
      </c>
      <c r="J276" s="41">
        <f t="shared" si="102"/>
        <v>0.92</v>
      </c>
      <c r="K276" s="41">
        <f t="shared" si="95"/>
        <v>0.31999999999999984</v>
      </c>
      <c r="L276" s="27"/>
      <c r="M276" s="41">
        <f t="shared" si="96"/>
        <v>0</v>
      </c>
      <c r="N276" s="33"/>
      <c r="O276" s="43">
        <f t="shared" si="97"/>
        <v>0</v>
      </c>
      <c r="P276" s="43">
        <f t="shared" si="103"/>
        <v>0.95</v>
      </c>
      <c r="Q276" s="43">
        <f t="shared" si="98"/>
        <v>0</v>
      </c>
      <c r="R276" s="27"/>
      <c r="S276" s="43">
        <f t="shared" si="99"/>
        <v>0</v>
      </c>
      <c r="T276" s="3"/>
    </row>
    <row r="277" spans="1:20">
      <c r="A277" s="15">
        <f t="shared" si="100"/>
        <v>40405</v>
      </c>
      <c r="B277" s="22">
        <v>1</v>
      </c>
      <c r="C277" s="38">
        <f t="shared" si="91"/>
        <v>0.95</v>
      </c>
      <c r="D277" s="38">
        <f t="shared" si="101"/>
        <v>0.95</v>
      </c>
      <c r="E277" s="38">
        <f t="shared" si="92"/>
        <v>5.0000000000000044E-2</v>
      </c>
      <c r="F277" s="27"/>
      <c r="G277" s="38">
        <f t="shared" si="93"/>
        <v>0</v>
      </c>
      <c r="H277" s="25">
        <v>10</v>
      </c>
      <c r="I277" s="41">
        <f t="shared" si="94"/>
        <v>9.2000000000000011</v>
      </c>
      <c r="J277" s="41">
        <f t="shared" si="102"/>
        <v>0.92</v>
      </c>
      <c r="K277" s="41">
        <f t="shared" si="95"/>
        <v>0.79999999999999893</v>
      </c>
      <c r="L277" s="27"/>
      <c r="M277" s="41">
        <f t="shared" si="96"/>
        <v>0</v>
      </c>
      <c r="N277" s="33"/>
      <c r="O277" s="43">
        <f t="shared" si="97"/>
        <v>0</v>
      </c>
      <c r="P277" s="43">
        <f t="shared" si="103"/>
        <v>0.95</v>
      </c>
      <c r="Q277" s="43">
        <f t="shared" si="98"/>
        <v>0</v>
      </c>
      <c r="R277" s="27"/>
      <c r="S277" s="43">
        <f t="shared" si="99"/>
        <v>0</v>
      </c>
      <c r="T277" s="3"/>
    </row>
    <row r="278" spans="1:20">
      <c r="A278" s="15">
        <f t="shared" si="100"/>
        <v>40406</v>
      </c>
      <c r="B278" s="22">
        <v>4</v>
      </c>
      <c r="C278" s="38">
        <f t="shared" si="91"/>
        <v>3.8</v>
      </c>
      <c r="D278" s="38">
        <f t="shared" si="101"/>
        <v>0.95</v>
      </c>
      <c r="E278" s="38">
        <f t="shared" si="92"/>
        <v>0.20000000000000018</v>
      </c>
      <c r="F278" s="27"/>
      <c r="G278" s="38">
        <f t="shared" si="93"/>
        <v>0</v>
      </c>
      <c r="H278" s="25">
        <v>5</v>
      </c>
      <c r="I278" s="41">
        <f t="shared" si="94"/>
        <v>4.6000000000000005</v>
      </c>
      <c r="J278" s="41">
        <f t="shared" si="102"/>
        <v>0.92</v>
      </c>
      <c r="K278" s="41">
        <f t="shared" si="95"/>
        <v>0.39999999999999947</v>
      </c>
      <c r="L278" s="27"/>
      <c r="M278" s="41">
        <f t="shared" si="96"/>
        <v>0</v>
      </c>
      <c r="N278" s="33"/>
      <c r="O278" s="43">
        <f t="shared" si="97"/>
        <v>0</v>
      </c>
      <c r="P278" s="43">
        <f t="shared" si="103"/>
        <v>0.95</v>
      </c>
      <c r="Q278" s="43">
        <f t="shared" si="98"/>
        <v>0</v>
      </c>
      <c r="R278" s="27"/>
      <c r="S278" s="43">
        <f t="shared" si="99"/>
        <v>0</v>
      </c>
      <c r="T278" s="3"/>
    </row>
    <row r="279" spans="1:20">
      <c r="A279" s="15">
        <f t="shared" si="100"/>
        <v>40407</v>
      </c>
      <c r="B279" s="22">
        <v>16</v>
      </c>
      <c r="C279" s="38">
        <f t="shared" si="91"/>
        <v>15.2</v>
      </c>
      <c r="D279" s="38">
        <f t="shared" si="101"/>
        <v>0.95</v>
      </c>
      <c r="E279" s="38">
        <f t="shared" si="92"/>
        <v>0.80000000000000071</v>
      </c>
      <c r="F279" s="27"/>
      <c r="G279" s="38">
        <f t="shared" si="93"/>
        <v>0</v>
      </c>
      <c r="H279" s="25">
        <v>6</v>
      </c>
      <c r="I279" s="41">
        <f t="shared" si="94"/>
        <v>5.5200000000000005</v>
      </c>
      <c r="J279" s="41">
        <f t="shared" si="102"/>
        <v>0.92</v>
      </c>
      <c r="K279" s="41">
        <f t="shared" si="95"/>
        <v>0.47999999999999954</v>
      </c>
      <c r="L279" s="27"/>
      <c r="M279" s="41">
        <f t="shared" si="96"/>
        <v>0</v>
      </c>
      <c r="N279" s="33"/>
      <c r="O279" s="43">
        <f t="shared" si="97"/>
        <v>0</v>
      </c>
      <c r="P279" s="43">
        <f t="shared" si="103"/>
        <v>0.95</v>
      </c>
      <c r="Q279" s="43">
        <f t="shared" si="98"/>
        <v>0</v>
      </c>
      <c r="R279" s="27"/>
      <c r="S279" s="43">
        <f t="shared" si="99"/>
        <v>0</v>
      </c>
      <c r="T279" s="3"/>
    </row>
    <row r="280" spans="1:20">
      <c r="A280" s="15">
        <f t="shared" si="100"/>
        <v>40408</v>
      </c>
      <c r="B280" s="22">
        <v>4</v>
      </c>
      <c r="C280" s="38">
        <f t="shared" si="91"/>
        <v>3.8</v>
      </c>
      <c r="D280" s="38">
        <f t="shared" si="101"/>
        <v>0.95</v>
      </c>
      <c r="E280" s="38">
        <f t="shared" si="92"/>
        <v>0.20000000000000018</v>
      </c>
      <c r="F280" s="27"/>
      <c r="G280" s="38">
        <f t="shared" si="93"/>
        <v>0</v>
      </c>
      <c r="H280" s="25">
        <v>8</v>
      </c>
      <c r="I280" s="41">
        <f t="shared" si="94"/>
        <v>7.36</v>
      </c>
      <c r="J280" s="41">
        <f t="shared" si="102"/>
        <v>0.92</v>
      </c>
      <c r="K280" s="41">
        <f t="shared" si="95"/>
        <v>0.63999999999999968</v>
      </c>
      <c r="L280" s="27"/>
      <c r="M280" s="41">
        <f t="shared" si="96"/>
        <v>0</v>
      </c>
      <c r="N280" s="33"/>
      <c r="O280" s="43">
        <f t="shared" si="97"/>
        <v>0</v>
      </c>
      <c r="P280" s="43">
        <f t="shared" si="103"/>
        <v>0.95</v>
      </c>
      <c r="Q280" s="43">
        <f t="shared" si="98"/>
        <v>0</v>
      </c>
      <c r="R280" s="27"/>
      <c r="S280" s="43">
        <f t="shared" si="99"/>
        <v>0</v>
      </c>
      <c r="T280" s="3"/>
    </row>
    <row r="281" spans="1:20">
      <c r="A281" s="15">
        <f t="shared" si="100"/>
        <v>40409</v>
      </c>
      <c r="B281" s="22">
        <v>2</v>
      </c>
      <c r="C281" s="38">
        <f t="shared" si="91"/>
        <v>1.9</v>
      </c>
      <c r="D281" s="38">
        <f t="shared" si="101"/>
        <v>0.95</v>
      </c>
      <c r="E281" s="38">
        <f t="shared" si="92"/>
        <v>0.10000000000000009</v>
      </c>
      <c r="F281" s="27"/>
      <c r="G281" s="38">
        <f t="shared" si="93"/>
        <v>0</v>
      </c>
      <c r="H281" s="25">
        <v>6</v>
      </c>
      <c r="I281" s="41">
        <f t="shared" si="94"/>
        <v>5.5200000000000005</v>
      </c>
      <c r="J281" s="41">
        <f t="shared" si="102"/>
        <v>0.92</v>
      </c>
      <c r="K281" s="41">
        <f t="shared" si="95"/>
        <v>0.47999999999999954</v>
      </c>
      <c r="L281" s="27"/>
      <c r="M281" s="41">
        <f t="shared" si="96"/>
        <v>0</v>
      </c>
      <c r="N281" s="33"/>
      <c r="O281" s="43">
        <f t="shared" si="97"/>
        <v>0</v>
      </c>
      <c r="P281" s="43">
        <f t="shared" si="103"/>
        <v>0.95</v>
      </c>
      <c r="Q281" s="43">
        <f t="shared" si="98"/>
        <v>0</v>
      </c>
      <c r="R281" s="27"/>
      <c r="S281" s="43">
        <f t="shared" si="99"/>
        <v>0</v>
      </c>
      <c r="T281" s="3"/>
    </row>
    <row r="282" spans="1:20">
      <c r="A282" s="15">
        <f t="shared" si="100"/>
        <v>40410</v>
      </c>
      <c r="B282" s="22">
        <v>1</v>
      </c>
      <c r="C282" s="38">
        <f t="shared" si="91"/>
        <v>0.95</v>
      </c>
      <c r="D282" s="38">
        <f t="shared" si="101"/>
        <v>0.95</v>
      </c>
      <c r="E282" s="38">
        <f t="shared" si="92"/>
        <v>5.0000000000000044E-2</v>
      </c>
      <c r="F282" s="27"/>
      <c r="G282" s="38">
        <f t="shared" si="93"/>
        <v>0</v>
      </c>
      <c r="H282" s="25">
        <v>1</v>
      </c>
      <c r="I282" s="41">
        <f t="shared" si="94"/>
        <v>0.92</v>
      </c>
      <c r="J282" s="41">
        <f t="shared" si="102"/>
        <v>0.92</v>
      </c>
      <c r="K282" s="41">
        <f t="shared" si="95"/>
        <v>7.999999999999996E-2</v>
      </c>
      <c r="L282" s="27">
        <v>50</v>
      </c>
      <c r="M282" s="41">
        <f t="shared" si="96"/>
        <v>46</v>
      </c>
      <c r="N282" s="33"/>
      <c r="O282" s="43">
        <f t="shared" si="97"/>
        <v>0</v>
      </c>
      <c r="P282" s="43">
        <f t="shared" si="103"/>
        <v>0.95</v>
      </c>
      <c r="Q282" s="43">
        <f t="shared" si="98"/>
        <v>0</v>
      </c>
      <c r="R282" s="27"/>
      <c r="S282" s="43">
        <f t="shared" si="99"/>
        <v>0</v>
      </c>
      <c r="T282" s="3"/>
    </row>
    <row r="283" spans="1:20">
      <c r="A283" s="15">
        <f t="shared" si="100"/>
        <v>40411</v>
      </c>
      <c r="B283" s="22">
        <v>0</v>
      </c>
      <c r="C283" s="38">
        <f t="shared" si="91"/>
        <v>0</v>
      </c>
      <c r="D283" s="38">
        <f t="shared" si="101"/>
        <v>0.95</v>
      </c>
      <c r="E283" s="38">
        <f t="shared" si="92"/>
        <v>0</v>
      </c>
      <c r="F283" s="27"/>
      <c r="G283" s="38">
        <f t="shared" si="93"/>
        <v>0</v>
      </c>
      <c r="H283" s="25">
        <v>0</v>
      </c>
      <c r="I283" s="41">
        <f t="shared" si="94"/>
        <v>0</v>
      </c>
      <c r="J283" s="41">
        <f t="shared" si="102"/>
        <v>0.92</v>
      </c>
      <c r="K283" s="41">
        <f t="shared" si="95"/>
        <v>0</v>
      </c>
      <c r="L283" s="27"/>
      <c r="M283" s="41">
        <f t="shared" si="96"/>
        <v>0</v>
      </c>
      <c r="N283" s="33"/>
      <c r="O283" s="43">
        <f t="shared" si="97"/>
        <v>0</v>
      </c>
      <c r="P283" s="43">
        <f t="shared" si="103"/>
        <v>0.95</v>
      </c>
      <c r="Q283" s="43">
        <f t="shared" si="98"/>
        <v>0</v>
      </c>
      <c r="R283" s="27"/>
      <c r="S283" s="43">
        <f t="shared" si="99"/>
        <v>0</v>
      </c>
      <c r="T283" s="3"/>
    </row>
    <row r="284" spans="1:20">
      <c r="A284" s="15">
        <f t="shared" si="100"/>
        <v>40412</v>
      </c>
      <c r="B284" s="22">
        <v>0</v>
      </c>
      <c r="C284" s="38">
        <f t="shared" si="91"/>
        <v>0</v>
      </c>
      <c r="D284" s="38">
        <f t="shared" si="101"/>
        <v>0.95</v>
      </c>
      <c r="E284" s="38">
        <f t="shared" si="92"/>
        <v>0</v>
      </c>
      <c r="F284" s="27"/>
      <c r="G284" s="38">
        <f t="shared" si="93"/>
        <v>0</v>
      </c>
      <c r="H284" s="25">
        <v>0</v>
      </c>
      <c r="I284" s="41">
        <f t="shared" si="94"/>
        <v>0</v>
      </c>
      <c r="J284" s="41">
        <f t="shared" si="102"/>
        <v>0.92</v>
      </c>
      <c r="K284" s="41">
        <f t="shared" si="95"/>
        <v>0</v>
      </c>
      <c r="L284" s="27"/>
      <c r="M284" s="41">
        <f t="shared" si="96"/>
        <v>0</v>
      </c>
      <c r="N284" s="33"/>
      <c r="O284" s="43">
        <f t="shared" si="97"/>
        <v>0</v>
      </c>
      <c r="P284" s="43">
        <f t="shared" si="103"/>
        <v>0.95</v>
      </c>
      <c r="Q284" s="43">
        <f t="shared" si="98"/>
        <v>0</v>
      </c>
      <c r="R284" s="27"/>
      <c r="S284" s="43">
        <f t="shared" si="99"/>
        <v>0</v>
      </c>
      <c r="T284" s="3"/>
    </row>
    <row r="285" spans="1:20">
      <c r="A285" s="15">
        <f t="shared" si="100"/>
        <v>40413</v>
      </c>
      <c r="B285" s="22">
        <v>0</v>
      </c>
      <c r="C285" s="38">
        <f t="shared" si="91"/>
        <v>0</v>
      </c>
      <c r="D285" s="38">
        <f t="shared" si="101"/>
        <v>0.95</v>
      </c>
      <c r="E285" s="38">
        <f t="shared" si="92"/>
        <v>0</v>
      </c>
      <c r="F285" s="27"/>
      <c r="G285" s="38">
        <f t="shared" si="93"/>
        <v>0</v>
      </c>
      <c r="H285" s="25">
        <v>0</v>
      </c>
      <c r="I285" s="41">
        <f t="shared" si="94"/>
        <v>0</v>
      </c>
      <c r="J285" s="41">
        <f t="shared" si="102"/>
        <v>0.92</v>
      </c>
      <c r="K285" s="41">
        <f t="shared" si="95"/>
        <v>0</v>
      </c>
      <c r="L285" s="27"/>
      <c r="M285" s="41">
        <f t="shared" si="96"/>
        <v>0</v>
      </c>
      <c r="N285" s="33"/>
      <c r="O285" s="43">
        <f t="shared" si="97"/>
        <v>0</v>
      </c>
      <c r="P285" s="43">
        <f t="shared" si="103"/>
        <v>0.95</v>
      </c>
      <c r="Q285" s="43">
        <f t="shared" si="98"/>
        <v>0</v>
      </c>
      <c r="R285" s="27"/>
      <c r="S285" s="43">
        <f t="shared" si="99"/>
        <v>0</v>
      </c>
      <c r="T285" s="3"/>
    </row>
    <row r="286" spans="1:20">
      <c r="A286" s="15">
        <f t="shared" si="100"/>
        <v>40414</v>
      </c>
      <c r="B286" s="22">
        <v>14</v>
      </c>
      <c r="C286" s="38">
        <f t="shared" si="91"/>
        <v>13.299999999999999</v>
      </c>
      <c r="D286" s="38">
        <f t="shared" si="101"/>
        <v>0.95</v>
      </c>
      <c r="E286" s="38">
        <f t="shared" si="92"/>
        <v>0.70000000000000107</v>
      </c>
      <c r="F286" s="27"/>
      <c r="G286" s="38">
        <f t="shared" si="93"/>
        <v>0</v>
      </c>
      <c r="H286" s="25">
        <v>32</v>
      </c>
      <c r="I286" s="41">
        <f t="shared" si="94"/>
        <v>29.44</v>
      </c>
      <c r="J286" s="41">
        <f t="shared" si="102"/>
        <v>0.92</v>
      </c>
      <c r="K286" s="41">
        <f t="shared" si="95"/>
        <v>2.5599999999999987</v>
      </c>
      <c r="L286" s="27"/>
      <c r="M286" s="41">
        <f t="shared" si="96"/>
        <v>0</v>
      </c>
      <c r="N286" s="33"/>
      <c r="O286" s="43">
        <f t="shared" si="97"/>
        <v>0</v>
      </c>
      <c r="P286" s="43">
        <f t="shared" si="103"/>
        <v>0.95</v>
      </c>
      <c r="Q286" s="43">
        <f t="shared" si="98"/>
        <v>0</v>
      </c>
      <c r="R286" s="27"/>
      <c r="S286" s="43">
        <f t="shared" si="99"/>
        <v>0</v>
      </c>
      <c r="T286" s="3"/>
    </row>
    <row r="287" spans="1:20">
      <c r="A287" s="15">
        <f t="shared" si="100"/>
        <v>40415</v>
      </c>
      <c r="B287" s="22">
        <v>0</v>
      </c>
      <c r="C287" s="38">
        <f t="shared" si="91"/>
        <v>0</v>
      </c>
      <c r="D287" s="38">
        <f t="shared" si="101"/>
        <v>0.95</v>
      </c>
      <c r="E287" s="38">
        <f t="shared" si="92"/>
        <v>0</v>
      </c>
      <c r="F287" s="27"/>
      <c r="G287" s="38">
        <f t="shared" si="93"/>
        <v>0</v>
      </c>
      <c r="H287" s="25">
        <v>0</v>
      </c>
      <c r="I287" s="41">
        <f t="shared" si="94"/>
        <v>0</v>
      </c>
      <c r="J287" s="41">
        <f t="shared" si="102"/>
        <v>0.92</v>
      </c>
      <c r="K287" s="41">
        <f t="shared" si="95"/>
        <v>0</v>
      </c>
      <c r="L287" s="27"/>
      <c r="M287" s="41">
        <f t="shared" si="96"/>
        <v>0</v>
      </c>
      <c r="N287" s="33"/>
      <c r="O287" s="43">
        <f t="shared" si="97"/>
        <v>0</v>
      </c>
      <c r="P287" s="43">
        <f t="shared" si="103"/>
        <v>0.95</v>
      </c>
      <c r="Q287" s="43">
        <f t="shared" si="98"/>
        <v>0</v>
      </c>
      <c r="R287" s="27"/>
      <c r="S287" s="43">
        <f t="shared" si="99"/>
        <v>0</v>
      </c>
      <c r="T287" s="3"/>
    </row>
    <row r="288" spans="1:20">
      <c r="A288" s="15">
        <f t="shared" si="100"/>
        <v>40416</v>
      </c>
      <c r="B288" s="22">
        <v>16.5</v>
      </c>
      <c r="C288" s="38">
        <f t="shared" si="91"/>
        <v>15.674999999999999</v>
      </c>
      <c r="D288" s="38">
        <f t="shared" si="101"/>
        <v>0.95</v>
      </c>
      <c r="E288" s="38">
        <f t="shared" si="92"/>
        <v>0.82500000000000107</v>
      </c>
      <c r="F288" s="27"/>
      <c r="G288" s="38">
        <f t="shared" si="93"/>
        <v>0</v>
      </c>
      <c r="H288" s="25">
        <v>5</v>
      </c>
      <c r="I288" s="41">
        <f t="shared" si="94"/>
        <v>4.6000000000000005</v>
      </c>
      <c r="J288" s="41">
        <f t="shared" si="102"/>
        <v>0.92</v>
      </c>
      <c r="K288" s="41">
        <f t="shared" si="95"/>
        <v>0.39999999999999947</v>
      </c>
      <c r="L288" s="27"/>
      <c r="M288" s="41">
        <f t="shared" si="96"/>
        <v>0</v>
      </c>
      <c r="N288" s="33"/>
      <c r="O288" s="43">
        <f t="shared" si="97"/>
        <v>0</v>
      </c>
      <c r="P288" s="43">
        <f t="shared" si="103"/>
        <v>0.95</v>
      </c>
      <c r="Q288" s="43">
        <f t="shared" si="98"/>
        <v>0</v>
      </c>
      <c r="R288" s="27"/>
      <c r="S288" s="43">
        <f t="shared" si="99"/>
        <v>0</v>
      </c>
      <c r="T288" s="3"/>
    </row>
    <row r="289" spans="1:20">
      <c r="A289" s="15">
        <f t="shared" si="100"/>
        <v>40417</v>
      </c>
      <c r="B289" s="22">
        <v>9</v>
      </c>
      <c r="C289" s="38">
        <f t="shared" si="91"/>
        <v>8.5499999999999989</v>
      </c>
      <c r="D289" s="38">
        <f t="shared" si="101"/>
        <v>0.95</v>
      </c>
      <c r="E289" s="38">
        <f t="shared" si="92"/>
        <v>0.45000000000000107</v>
      </c>
      <c r="F289" s="27"/>
      <c r="G289" s="38">
        <f t="shared" si="93"/>
        <v>0</v>
      </c>
      <c r="H289" s="25">
        <v>2</v>
      </c>
      <c r="I289" s="41">
        <f t="shared" si="94"/>
        <v>1.84</v>
      </c>
      <c r="J289" s="41">
        <f t="shared" si="102"/>
        <v>0.92</v>
      </c>
      <c r="K289" s="41">
        <f t="shared" si="95"/>
        <v>0.15999999999999992</v>
      </c>
      <c r="L289" s="27"/>
      <c r="M289" s="41">
        <f t="shared" si="96"/>
        <v>0</v>
      </c>
      <c r="N289" s="33"/>
      <c r="O289" s="43">
        <f t="shared" si="97"/>
        <v>0</v>
      </c>
      <c r="P289" s="43">
        <f t="shared" si="103"/>
        <v>0.95</v>
      </c>
      <c r="Q289" s="43">
        <f t="shared" si="98"/>
        <v>0</v>
      </c>
      <c r="R289" s="27"/>
      <c r="S289" s="43">
        <f t="shared" si="99"/>
        <v>0</v>
      </c>
      <c r="T289" s="3"/>
    </row>
    <row r="290" spans="1:20">
      <c r="A290" s="15">
        <f t="shared" si="100"/>
        <v>40418</v>
      </c>
      <c r="B290" s="22">
        <v>2</v>
      </c>
      <c r="C290" s="38">
        <f t="shared" si="91"/>
        <v>1.9</v>
      </c>
      <c r="D290" s="38">
        <f t="shared" si="101"/>
        <v>0.95</v>
      </c>
      <c r="E290" s="38">
        <f t="shared" si="92"/>
        <v>0.10000000000000009</v>
      </c>
      <c r="F290" s="27">
        <v>50</v>
      </c>
      <c r="G290" s="38">
        <f t="shared" si="93"/>
        <v>47.5</v>
      </c>
      <c r="H290" s="25">
        <v>15</v>
      </c>
      <c r="I290" s="41">
        <f t="shared" si="94"/>
        <v>13.8</v>
      </c>
      <c r="J290" s="41">
        <f t="shared" si="102"/>
        <v>0.92</v>
      </c>
      <c r="K290" s="41">
        <f t="shared" si="95"/>
        <v>1.1999999999999993</v>
      </c>
      <c r="L290" s="27">
        <v>50</v>
      </c>
      <c r="M290" s="41">
        <f t="shared" si="96"/>
        <v>46</v>
      </c>
      <c r="N290" s="33"/>
      <c r="O290" s="43">
        <f t="shared" si="97"/>
        <v>0</v>
      </c>
      <c r="P290" s="43">
        <f t="shared" si="103"/>
        <v>0.95</v>
      </c>
      <c r="Q290" s="43">
        <f t="shared" si="98"/>
        <v>0</v>
      </c>
      <c r="R290" s="27"/>
      <c r="S290" s="43">
        <f t="shared" si="99"/>
        <v>0</v>
      </c>
      <c r="T290" s="3"/>
    </row>
    <row r="291" spans="1:20">
      <c r="A291" s="15">
        <f t="shared" si="100"/>
        <v>40419</v>
      </c>
      <c r="B291" s="22">
        <v>0</v>
      </c>
      <c r="C291" s="38">
        <f t="shared" si="91"/>
        <v>0</v>
      </c>
      <c r="D291" s="38">
        <f t="shared" si="101"/>
        <v>0.95</v>
      </c>
      <c r="E291" s="38">
        <f t="shared" si="92"/>
        <v>0</v>
      </c>
      <c r="F291" s="27"/>
      <c r="G291" s="38">
        <f t="shared" si="93"/>
        <v>0</v>
      </c>
      <c r="H291" s="25">
        <v>0</v>
      </c>
      <c r="I291" s="41">
        <f t="shared" si="94"/>
        <v>0</v>
      </c>
      <c r="J291" s="41">
        <f t="shared" si="102"/>
        <v>0.92</v>
      </c>
      <c r="K291" s="41">
        <f t="shared" si="95"/>
        <v>0</v>
      </c>
      <c r="L291" s="27"/>
      <c r="M291" s="41">
        <f t="shared" si="96"/>
        <v>0</v>
      </c>
      <c r="N291" s="33"/>
      <c r="O291" s="43">
        <f t="shared" si="97"/>
        <v>0</v>
      </c>
      <c r="P291" s="43">
        <f t="shared" si="103"/>
        <v>0.95</v>
      </c>
      <c r="Q291" s="43">
        <f t="shared" si="98"/>
        <v>0</v>
      </c>
      <c r="R291" s="27"/>
      <c r="S291" s="43">
        <f t="shared" si="99"/>
        <v>0</v>
      </c>
      <c r="T291" s="3"/>
    </row>
    <row r="292" spans="1:20">
      <c r="A292" s="15">
        <f t="shared" si="100"/>
        <v>40420</v>
      </c>
      <c r="B292" s="22">
        <v>4</v>
      </c>
      <c r="C292" s="38">
        <f t="shared" si="91"/>
        <v>3.8</v>
      </c>
      <c r="D292" s="38">
        <f t="shared" si="101"/>
        <v>0.95</v>
      </c>
      <c r="E292" s="38">
        <f t="shared" si="92"/>
        <v>0.20000000000000018</v>
      </c>
      <c r="F292" s="27"/>
      <c r="G292" s="38">
        <f t="shared" si="93"/>
        <v>0</v>
      </c>
      <c r="H292" s="25">
        <v>4</v>
      </c>
      <c r="I292" s="41">
        <f t="shared" si="94"/>
        <v>3.68</v>
      </c>
      <c r="J292" s="41">
        <f t="shared" si="102"/>
        <v>0.92</v>
      </c>
      <c r="K292" s="41">
        <f t="shared" si="95"/>
        <v>0.31999999999999984</v>
      </c>
      <c r="L292" s="27"/>
      <c r="M292" s="41">
        <f t="shared" si="96"/>
        <v>0</v>
      </c>
      <c r="N292" s="33"/>
      <c r="O292" s="43">
        <f t="shared" si="97"/>
        <v>0</v>
      </c>
      <c r="P292" s="43">
        <f t="shared" si="103"/>
        <v>0.95</v>
      </c>
      <c r="Q292" s="43">
        <f t="shared" si="98"/>
        <v>0</v>
      </c>
      <c r="R292" s="27"/>
      <c r="S292" s="43">
        <f t="shared" si="99"/>
        <v>0</v>
      </c>
      <c r="T292" s="3"/>
    </row>
    <row r="293" spans="1:20">
      <c r="A293" s="15">
        <f t="shared" si="100"/>
        <v>40421</v>
      </c>
      <c r="B293" s="22">
        <v>7.5</v>
      </c>
      <c r="C293" s="38">
        <f t="shared" si="91"/>
        <v>7.125</v>
      </c>
      <c r="D293" s="38">
        <f t="shared" si="101"/>
        <v>0.95</v>
      </c>
      <c r="E293" s="38">
        <f t="shared" si="92"/>
        <v>0.375</v>
      </c>
      <c r="F293" s="27"/>
      <c r="G293" s="38">
        <f t="shared" si="93"/>
        <v>0</v>
      </c>
      <c r="H293" s="25">
        <v>11</v>
      </c>
      <c r="I293" s="41">
        <f t="shared" si="94"/>
        <v>10.120000000000001</v>
      </c>
      <c r="J293" s="41">
        <f t="shared" si="102"/>
        <v>0.92</v>
      </c>
      <c r="K293" s="41">
        <f t="shared" si="95"/>
        <v>0.87999999999999901</v>
      </c>
      <c r="L293" s="27"/>
      <c r="M293" s="41">
        <f t="shared" si="96"/>
        <v>0</v>
      </c>
      <c r="N293" s="33"/>
      <c r="O293" s="43">
        <f t="shared" si="97"/>
        <v>0</v>
      </c>
      <c r="P293" s="43">
        <f t="shared" si="103"/>
        <v>0.95</v>
      </c>
      <c r="Q293" s="43">
        <f t="shared" si="98"/>
        <v>0</v>
      </c>
      <c r="R293" s="27"/>
      <c r="S293" s="43">
        <f t="shared" si="99"/>
        <v>0</v>
      </c>
      <c r="T293" s="3"/>
    </row>
    <row r="294" spans="1:20" ht="15.75">
      <c r="A294" s="17" t="s">
        <v>3</v>
      </c>
      <c r="B294" s="21">
        <f>SUM(B263:B293)</f>
        <v>138</v>
      </c>
      <c r="C294" s="21">
        <f>SUM(C263:C293)</f>
        <v>131.1</v>
      </c>
      <c r="D294" s="39"/>
      <c r="E294" s="21">
        <f>SUM(E263:E293)</f>
        <v>6.9000000000000083</v>
      </c>
      <c r="F294" s="28">
        <f>SUM(F263:F293)</f>
        <v>150</v>
      </c>
      <c r="G294" s="21">
        <f>SUM(G263:G293)</f>
        <v>142.5</v>
      </c>
      <c r="H294" s="24">
        <f>SUM(H263:H293)</f>
        <v>198</v>
      </c>
      <c r="I294" s="24">
        <f>SUM(I263:I293)</f>
        <v>182.16000000000003</v>
      </c>
      <c r="J294" s="42"/>
      <c r="K294" s="24">
        <f>SUM(K263:K293)</f>
        <v>15.839999999999993</v>
      </c>
      <c r="L294" s="28">
        <f>SUM(L263:L293)</f>
        <v>200</v>
      </c>
      <c r="M294" s="24">
        <f>SUM(M263:M293)</f>
        <v>184</v>
      </c>
      <c r="N294" s="32">
        <f>SUM(N263:N293)</f>
        <v>0</v>
      </c>
      <c r="O294" s="32">
        <f>SUM(O263:O293)</f>
        <v>0</v>
      </c>
      <c r="P294" s="42"/>
      <c r="Q294" s="32">
        <f>SUM(Q263:Q293)</f>
        <v>0</v>
      </c>
      <c r="R294" s="28">
        <f>SUM(R263:R293)</f>
        <v>0</v>
      </c>
      <c r="S294" s="32">
        <f>SUM(S263:S293)</f>
        <v>0</v>
      </c>
      <c r="T294" s="1">
        <f>SUM(T263:T293)</f>
        <v>0</v>
      </c>
    </row>
    <row r="297" spans="1:20" ht="18">
      <c r="A297" s="76" t="s">
        <v>38</v>
      </c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</row>
    <row r="298" spans="1:20">
      <c r="A298" s="71" t="s">
        <v>1</v>
      </c>
      <c r="B298" s="73" t="s">
        <v>0</v>
      </c>
      <c r="C298" s="73"/>
      <c r="D298" s="73"/>
      <c r="E298" s="73"/>
      <c r="F298" s="73"/>
      <c r="G298" s="73"/>
      <c r="H298" s="74" t="s">
        <v>16</v>
      </c>
      <c r="I298" s="74"/>
      <c r="J298" s="74"/>
      <c r="K298" s="74"/>
      <c r="L298" s="74"/>
      <c r="M298" s="74"/>
      <c r="N298" s="75" t="s">
        <v>60</v>
      </c>
      <c r="O298" s="75"/>
      <c r="P298" s="75"/>
      <c r="Q298" s="75"/>
      <c r="R298" s="75"/>
      <c r="S298" s="75"/>
      <c r="T298" s="77" t="s">
        <v>21</v>
      </c>
    </row>
    <row r="299" spans="1:20">
      <c r="A299" s="72"/>
      <c r="B299" s="21" t="s">
        <v>20</v>
      </c>
      <c r="C299" s="21" t="s">
        <v>61</v>
      </c>
      <c r="D299" s="21" t="s">
        <v>62</v>
      </c>
      <c r="E299" s="21" t="s">
        <v>21</v>
      </c>
      <c r="F299" s="21" t="s">
        <v>14</v>
      </c>
      <c r="G299" s="21" t="s">
        <v>63</v>
      </c>
      <c r="H299" s="24" t="s">
        <v>20</v>
      </c>
      <c r="I299" s="24" t="s">
        <v>61</v>
      </c>
      <c r="J299" s="24" t="s">
        <v>62</v>
      </c>
      <c r="K299" s="24" t="s">
        <v>21</v>
      </c>
      <c r="L299" s="30" t="s">
        <v>14</v>
      </c>
      <c r="M299" s="24" t="s">
        <v>63</v>
      </c>
      <c r="N299" s="32" t="s">
        <v>20</v>
      </c>
      <c r="O299" s="32" t="s">
        <v>61</v>
      </c>
      <c r="P299" s="32" t="s">
        <v>62</v>
      </c>
      <c r="Q299" s="32" t="s">
        <v>21</v>
      </c>
      <c r="R299" s="35" t="s">
        <v>14</v>
      </c>
      <c r="S299" s="32" t="s">
        <v>63</v>
      </c>
      <c r="T299" s="77"/>
    </row>
    <row r="300" spans="1:20">
      <c r="A300" s="15">
        <f>A293+1</f>
        <v>40422</v>
      </c>
      <c r="B300" s="22">
        <v>2</v>
      </c>
      <c r="C300" s="38">
        <f>B300*D300</f>
        <v>1.9</v>
      </c>
      <c r="D300" s="38">
        <f>47500/50000</f>
        <v>0.95</v>
      </c>
      <c r="E300" s="38">
        <f>B300-C300</f>
        <v>0.10000000000000009</v>
      </c>
      <c r="F300" s="27"/>
      <c r="G300" s="38">
        <f>F300*D300</f>
        <v>0</v>
      </c>
      <c r="H300" s="25">
        <v>8</v>
      </c>
      <c r="I300" s="41">
        <f>H300*J300</f>
        <v>7.36</v>
      </c>
      <c r="J300" s="41">
        <f>92/100</f>
        <v>0.92</v>
      </c>
      <c r="K300" s="41">
        <f>H300-I300</f>
        <v>0.63999999999999968</v>
      </c>
      <c r="L300" s="27"/>
      <c r="M300" s="41">
        <f>L300*J300</f>
        <v>0</v>
      </c>
      <c r="N300" s="33">
        <v>0</v>
      </c>
      <c r="O300" s="43">
        <f>N300*P300</f>
        <v>0</v>
      </c>
      <c r="P300" s="43">
        <f>47500/50000</f>
        <v>0.95</v>
      </c>
      <c r="Q300" s="43">
        <f>N300-O300</f>
        <v>0</v>
      </c>
      <c r="R300" s="27"/>
      <c r="S300" s="43">
        <f>R300*P300</f>
        <v>0</v>
      </c>
      <c r="T300" s="45"/>
    </row>
    <row r="301" spans="1:20">
      <c r="A301" s="15">
        <f>A300+1</f>
        <v>40423</v>
      </c>
      <c r="B301" s="22">
        <v>0</v>
      </c>
      <c r="C301" s="38">
        <f t="shared" ref="C301:C329" si="104">B301*D301</f>
        <v>0</v>
      </c>
      <c r="D301" s="38">
        <f>D300</f>
        <v>0.95</v>
      </c>
      <c r="E301" s="38">
        <f t="shared" ref="E301:E329" si="105">B301-C301</f>
        <v>0</v>
      </c>
      <c r="F301" s="27"/>
      <c r="G301" s="38">
        <f t="shared" ref="G301:G329" si="106">F301*D301</f>
        <v>0</v>
      </c>
      <c r="H301" s="25">
        <v>0</v>
      </c>
      <c r="I301" s="41">
        <f t="shared" ref="I301:I329" si="107">H301*J301</f>
        <v>0</v>
      </c>
      <c r="J301" s="41">
        <f>J300</f>
        <v>0.92</v>
      </c>
      <c r="K301" s="41">
        <f t="shared" ref="K301:K329" si="108">H301-I301</f>
        <v>0</v>
      </c>
      <c r="L301" s="27"/>
      <c r="M301" s="41">
        <f t="shared" ref="M301:M329" si="109">L301*J301</f>
        <v>0</v>
      </c>
      <c r="N301" s="33">
        <v>0</v>
      </c>
      <c r="O301" s="43">
        <f t="shared" ref="O301:O329" si="110">N301*P301</f>
        <v>0</v>
      </c>
      <c r="P301" s="43">
        <f>P300</f>
        <v>0.95</v>
      </c>
      <c r="Q301" s="43">
        <f t="shared" ref="Q301:Q329" si="111">N301-O301</f>
        <v>0</v>
      </c>
      <c r="R301" s="27"/>
      <c r="S301" s="43">
        <f t="shared" ref="S301:S329" si="112">R301*P301</f>
        <v>0</v>
      </c>
      <c r="T301" s="3"/>
    </row>
    <row r="302" spans="1:20">
      <c r="A302" s="15">
        <f t="shared" ref="A302:A329" si="113">A301+1</f>
        <v>40424</v>
      </c>
      <c r="B302" s="22">
        <v>0</v>
      </c>
      <c r="C302" s="38">
        <f t="shared" si="104"/>
        <v>0</v>
      </c>
      <c r="D302" s="38">
        <f t="shared" ref="D302:D329" si="114">D301</f>
        <v>0.95</v>
      </c>
      <c r="E302" s="38">
        <f t="shared" si="105"/>
        <v>0</v>
      </c>
      <c r="F302" s="27"/>
      <c r="G302" s="38">
        <f t="shared" si="106"/>
        <v>0</v>
      </c>
      <c r="H302" s="25">
        <v>0</v>
      </c>
      <c r="I302" s="41">
        <f t="shared" si="107"/>
        <v>0</v>
      </c>
      <c r="J302" s="41">
        <f t="shared" ref="J302:J329" si="115">J301</f>
        <v>0.92</v>
      </c>
      <c r="K302" s="41">
        <f t="shared" si="108"/>
        <v>0</v>
      </c>
      <c r="L302" s="27"/>
      <c r="M302" s="41">
        <f t="shared" si="109"/>
        <v>0</v>
      </c>
      <c r="N302" s="33">
        <v>0</v>
      </c>
      <c r="O302" s="43">
        <f t="shared" si="110"/>
        <v>0</v>
      </c>
      <c r="P302" s="43">
        <f t="shared" ref="P302:P329" si="116">P301</f>
        <v>0.95</v>
      </c>
      <c r="Q302" s="43">
        <f t="shared" si="111"/>
        <v>0</v>
      </c>
      <c r="R302" s="27"/>
      <c r="S302" s="43">
        <f t="shared" si="112"/>
        <v>0</v>
      </c>
      <c r="T302" s="3"/>
    </row>
    <row r="303" spans="1:20">
      <c r="A303" s="15">
        <f t="shared" si="113"/>
        <v>40425</v>
      </c>
      <c r="B303" s="22">
        <v>14</v>
      </c>
      <c r="C303" s="38">
        <f t="shared" si="104"/>
        <v>13.299999999999999</v>
      </c>
      <c r="D303" s="38">
        <f t="shared" si="114"/>
        <v>0.95</v>
      </c>
      <c r="E303" s="38">
        <f t="shared" si="105"/>
        <v>0.70000000000000107</v>
      </c>
      <c r="F303" s="27"/>
      <c r="G303" s="38">
        <f t="shared" si="106"/>
        <v>0</v>
      </c>
      <c r="H303" s="25">
        <v>15</v>
      </c>
      <c r="I303" s="41">
        <f t="shared" si="107"/>
        <v>13.8</v>
      </c>
      <c r="J303" s="41">
        <f t="shared" si="115"/>
        <v>0.92</v>
      </c>
      <c r="K303" s="41">
        <f t="shared" si="108"/>
        <v>1.1999999999999993</v>
      </c>
      <c r="L303" s="27"/>
      <c r="M303" s="41">
        <f t="shared" si="109"/>
        <v>0</v>
      </c>
      <c r="N303" s="33">
        <v>0</v>
      </c>
      <c r="O303" s="43">
        <f t="shared" si="110"/>
        <v>0</v>
      </c>
      <c r="P303" s="43">
        <f t="shared" si="116"/>
        <v>0.95</v>
      </c>
      <c r="Q303" s="43">
        <f t="shared" si="111"/>
        <v>0</v>
      </c>
      <c r="R303" s="27"/>
      <c r="S303" s="43">
        <f t="shared" si="112"/>
        <v>0</v>
      </c>
      <c r="T303" s="3"/>
    </row>
    <row r="304" spans="1:20">
      <c r="A304" s="15">
        <f t="shared" si="113"/>
        <v>40426</v>
      </c>
      <c r="B304" s="22">
        <v>1.5</v>
      </c>
      <c r="C304" s="38">
        <f t="shared" si="104"/>
        <v>1.4249999999999998</v>
      </c>
      <c r="D304" s="38">
        <f t="shared" si="114"/>
        <v>0.95</v>
      </c>
      <c r="E304" s="38">
        <f t="shared" si="105"/>
        <v>7.5000000000000178E-2</v>
      </c>
      <c r="F304" s="27"/>
      <c r="G304" s="38">
        <f t="shared" si="106"/>
        <v>0</v>
      </c>
      <c r="H304" s="25">
        <v>0</v>
      </c>
      <c r="I304" s="41">
        <f t="shared" si="107"/>
        <v>0</v>
      </c>
      <c r="J304" s="41">
        <f t="shared" si="115"/>
        <v>0.92</v>
      </c>
      <c r="K304" s="41">
        <f t="shared" si="108"/>
        <v>0</v>
      </c>
      <c r="L304" s="27"/>
      <c r="M304" s="41">
        <f t="shared" si="109"/>
        <v>0</v>
      </c>
      <c r="N304" s="33">
        <v>0</v>
      </c>
      <c r="O304" s="43">
        <f t="shared" si="110"/>
        <v>0</v>
      </c>
      <c r="P304" s="43">
        <f t="shared" si="116"/>
        <v>0.95</v>
      </c>
      <c r="Q304" s="43">
        <f t="shared" si="111"/>
        <v>0</v>
      </c>
      <c r="R304" s="27"/>
      <c r="S304" s="43">
        <f t="shared" si="112"/>
        <v>0</v>
      </c>
      <c r="T304" s="3"/>
    </row>
    <row r="305" spans="1:20">
      <c r="A305" s="15">
        <f t="shared" si="113"/>
        <v>40427</v>
      </c>
      <c r="B305" s="22">
        <v>6</v>
      </c>
      <c r="C305" s="38">
        <f t="shared" si="104"/>
        <v>5.6999999999999993</v>
      </c>
      <c r="D305" s="38">
        <f t="shared" si="114"/>
        <v>0.95</v>
      </c>
      <c r="E305" s="38">
        <f t="shared" si="105"/>
        <v>0.30000000000000071</v>
      </c>
      <c r="F305" s="27"/>
      <c r="G305" s="38">
        <f t="shared" si="106"/>
        <v>0</v>
      </c>
      <c r="H305" s="25">
        <v>2</v>
      </c>
      <c r="I305" s="41">
        <f t="shared" si="107"/>
        <v>1.84</v>
      </c>
      <c r="J305" s="41">
        <f t="shared" si="115"/>
        <v>0.92</v>
      </c>
      <c r="K305" s="41">
        <f t="shared" si="108"/>
        <v>0.15999999999999992</v>
      </c>
      <c r="L305" s="27"/>
      <c r="M305" s="41">
        <f t="shared" si="109"/>
        <v>0</v>
      </c>
      <c r="N305" s="33">
        <v>0</v>
      </c>
      <c r="O305" s="43">
        <f t="shared" si="110"/>
        <v>0</v>
      </c>
      <c r="P305" s="43">
        <f t="shared" si="116"/>
        <v>0.95</v>
      </c>
      <c r="Q305" s="43">
        <f t="shared" si="111"/>
        <v>0</v>
      </c>
      <c r="R305" s="27"/>
      <c r="S305" s="43">
        <f t="shared" si="112"/>
        <v>0</v>
      </c>
      <c r="T305" s="3"/>
    </row>
    <row r="306" spans="1:20">
      <c r="A306" s="15">
        <f t="shared" si="113"/>
        <v>40428</v>
      </c>
      <c r="B306" s="22">
        <v>4</v>
      </c>
      <c r="C306" s="38">
        <f t="shared" si="104"/>
        <v>3.8</v>
      </c>
      <c r="D306" s="38">
        <f t="shared" si="114"/>
        <v>0.95</v>
      </c>
      <c r="E306" s="38">
        <f t="shared" si="105"/>
        <v>0.20000000000000018</v>
      </c>
      <c r="F306" s="27">
        <v>150</v>
      </c>
      <c r="G306" s="38">
        <f t="shared" si="106"/>
        <v>142.5</v>
      </c>
      <c r="H306" s="25">
        <v>6</v>
      </c>
      <c r="I306" s="41">
        <f t="shared" si="107"/>
        <v>5.5200000000000005</v>
      </c>
      <c r="J306" s="41">
        <f t="shared" si="115"/>
        <v>0.92</v>
      </c>
      <c r="K306" s="41">
        <f t="shared" si="108"/>
        <v>0.47999999999999954</v>
      </c>
      <c r="L306" s="27">
        <v>100</v>
      </c>
      <c r="M306" s="41">
        <f t="shared" si="109"/>
        <v>92</v>
      </c>
      <c r="N306" s="33">
        <v>0</v>
      </c>
      <c r="O306" s="43">
        <f t="shared" si="110"/>
        <v>0</v>
      </c>
      <c r="P306" s="43">
        <f t="shared" si="116"/>
        <v>0.95</v>
      </c>
      <c r="Q306" s="43">
        <f t="shared" si="111"/>
        <v>0</v>
      </c>
      <c r="R306" s="27">
        <v>50</v>
      </c>
      <c r="S306" s="43">
        <f t="shared" si="112"/>
        <v>47.5</v>
      </c>
      <c r="T306" s="3"/>
    </row>
    <row r="307" spans="1:20">
      <c r="A307" s="15">
        <f t="shared" si="113"/>
        <v>40429</v>
      </c>
      <c r="B307" s="22">
        <v>12</v>
      </c>
      <c r="C307" s="38">
        <f t="shared" si="104"/>
        <v>11.399999999999999</v>
      </c>
      <c r="D307" s="38">
        <f t="shared" si="114"/>
        <v>0.95</v>
      </c>
      <c r="E307" s="38">
        <f t="shared" si="105"/>
        <v>0.60000000000000142</v>
      </c>
      <c r="F307" s="27"/>
      <c r="G307" s="38">
        <f t="shared" si="106"/>
        <v>0</v>
      </c>
      <c r="H307" s="25">
        <v>2</v>
      </c>
      <c r="I307" s="41">
        <f t="shared" si="107"/>
        <v>1.84</v>
      </c>
      <c r="J307" s="41">
        <f t="shared" si="115"/>
        <v>0.92</v>
      </c>
      <c r="K307" s="41">
        <f t="shared" si="108"/>
        <v>0.15999999999999992</v>
      </c>
      <c r="L307" s="27"/>
      <c r="M307" s="41">
        <f t="shared" si="109"/>
        <v>0</v>
      </c>
      <c r="N307" s="33">
        <v>0</v>
      </c>
      <c r="O307" s="43">
        <f t="shared" si="110"/>
        <v>0</v>
      </c>
      <c r="P307" s="43">
        <f t="shared" si="116"/>
        <v>0.95</v>
      </c>
      <c r="Q307" s="43">
        <f t="shared" si="111"/>
        <v>0</v>
      </c>
      <c r="R307" s="27"/>
      <c r="S307" s="43">
        <f t="shared" si="112"/>
        <v>0</v>
      </c>
      <c r="T307" s="3"/>
    </row>
    <row r="308" spans="1:20">
      <c r="A308" s="15">
        <f t="shared" si="113"/>
        <v>40430</v>
      </c>
      <c r="B308" s="22">
        <v>13</v>
      </c>
      <c r="C308" s="38">
        <f t="shared" si="104"/>
        <v>12.35</v>
      </c>
      <c r="D308" s="38">
        <f t="shared" si="114"/>
        <v>0.95</v>
      </c>
      <c r="E308" s="38">
        <f t="shared" si="105"/>
        <v>0.65000000000000036</v>
      </c>
      <c r="F308" s="27"/>
      <c r="G308" s="38">
        <f t="shared" si="106"/>
        <v>0</v>
      </c>
      <c r="H308" s="25">
        <v>9</v>
      </c>
      <c r="I308" s="41">
        <f t="shared" si="107"/>
        <v>8.2800000000000011</v>
      </c>
      <c r="J308" s="41">
        <f t="shared" si="115"/>
        <v>0.92</v>
      </c>
      <c r="K308" s="41">
        <f t="shared" si="108"/>
        <v>0.71999999999999886</v>
      </c>
      <c r="L308" s="27"/>
      <c r="M308" s="41">
        <f t="shared" si="109"/>
        <v>0</v>
      </c>
      <c r="N308" s="33">
        <v>0</v>
      </c>
      <c r="O308" s="43">
        <f t="shared" si="110"/>
        <v>0</v>
      </c>
      <c r="P308" s="43">
        <f t="shared" si="116"/>
        <v>0.95</v>
      </c>
      <c r="Q308" s="43">
        <f t="shared" si="111"/>
        <v>0</v>
      </c>
      <c r="R308" s="27"/>
      <c r="S308" s="43">
        <f t="shared" si="112"/>
        <v>0</v>
      </c>
      <c r="T308" s="3"/>
    </row>
    <row r="309" spans="1:20">
      <c r="A309" s="15">
        <f t="shared" si="113"/>
        <v>40431</v>
      </c>
      <c r="B309" s="22">
        <v>0</v>
      </c>
      <c r="C309" s="38">
        <f t="shared" si="104"/>
        <v>0</v>
      </c>
      <c r="D309" s="38">
        <f t="shared" si="114"/>
        <v>0.95</v>
      </c>
      <c r="E309" s="38">
        <f t="shared" si="105"/>
        <v>0</v>
      </c>
      <c r="F309" s="27"/>
      <c r="G309" s="38">
        <f t="shared" si="106"/>
        <v>0</v>
      </c>
      <c r="H309" s="25">
        <v>0</v>
      </c>
      <c r="I309" s="41">
        <f t="shared" si="107"/>
        <v>0</v>
      </c>
      <c r="J309" s="41">
        <f t="shared" si="115"/>
        <v>0.92</v>
      </c>
      <c r="K309" s="41">
        <f t="shared" si="108"/>
        <v>0</v>
      </c>
      <c r="L309" s="27"/>
      <c r="M309" s="41">
        <f t="shared" si="109"/>
        <v>0</v>
      </c>
      <c r="N309" s="33">
        <v>0</v>
      </c>
      <c r="O309" s="43">
        <f t="shared" si="110"/>
        <v>0</v>
      </c>
      <c r="P309" s="43">
        <f t="shared" si="116"/>
        <v>0.95</v>
      </c>
      <c r="Q309" s="43">
        <f t="shared" si="111"/>
        <v>0</v>
      </c>
      <c r="R309" s="27"/>
      <c r="S309" s="43">
        <f t="shared" si="112"/>
        <v>0</v>
      </c>
      <c r="T309" s="3"/>
    </row>
    <row r="310" spans="1:20">
      <c r="A310" s="15">
        <f t="shared" si="113"/>
        <v>40432</v>
      </c>
      <c r="B310" s="22">
        <v>0</v>
      </c>
      <c r="C310" s="38">
        <f t="shared" si="104"/>
        <v>0</v>
      </c>
      <c r="D310" s="38">
        <f t="shared" si="114"/>
        <v>0.95</v>
      </c>
      <c r="E310" s="38">
        <f t="shared" si="105"/>
        <v>0</v>
      </c>
      <c r="F310" s="27"/>
      <c r="G310" s="38">
        <f t="shared" si="106"/>
        <v>0</v>
      </c>
      <c r="H310" s="25">
        <v>0</v>
      </c>
      <c r="I310" s="41">
        <f t="shared" si="107"/>
        <v>0</v>
      </c>
      <c r="J310" s="41">
        <f t="shared" si="115"/>
        <v>0.92</v>
      </c>
      <c r="K310" s="41">
        <f t="shared" si="108"/>
        <v>0</v>
      </c>
      <c r="L310" s="27"/>
      <c r="M310" s="41">
        <f t="shared" si="109"/>
        <v>0</v>
      </c>
      <c r="N310" s="33">
        <v>0</v>
      </c>
      <c r="O310" s="43">
        <f t="shared" si="110"/>
        <v>0</v>
      </c>
      <c r="P310" s="43">
        <f t="shared" si="116"/>
        <v>0.95</v>
      </c>
      <c r="Q310" s="43">
        <f t="shared" si="111"/>
        <v>0</v>
      </c>
      <c r="R310" s="27"/>
      <c r="S310" s="43">
        <f t="shared" si="112"/>
        <v>0</v>
      </c>
      <c r="T310" s="3"/>
    </row>
    <row r="311" spans="1:20">
      <c r="A311" s="15">
        <f t="shared" si="113"/>
        <v>40433</v>
      </c>
      <c r="B311" s="22">
        <v>10</v>
      </c>
      <c r="C311" s="38">
        <f t="shared" si="104"/>
        <v>9.5</v>
      </c>
      <c r="D311" s="38">
        <f t="shared" si="114"/>
        <v>0.95</v>
      </c>
      <c r="E311" s="38">
        <f t="shared" si="105"/>
        <v>0.5</v>
      </c>
      <c r="F311" s="27"/>
      <c r="G311" s="38">
        <f t="shared" si="106"/>
        <v>0</v>
      </c>
      <c r="H311" s="25">
        <v>2</v>
      </c>
      <c r="I311" s="41">
        <f t="shared" si="107"/>
        <v>1.84</v>
      </c>
      <c r="J311" s="41">
        <f t="shared" si="115"/>
        <v>0.92</v>
      </c>
      <c r="K311" s="41">
        <f t="shared" si="108"/>
        <v>0.15999999999999992</v>
      </c>
      <c r="L311" s="27"/>
      <c r="M311" s="41">
        <f t="shared" si="109"/>
        <v>0</v>
      </c>
      <c r="N311" s="33">
        <v>0</v>
      </c>
      <c r="O311" s="43">
        <f t="shared" si="110"/>
        <v>0</v>
      </c>
      <c r="P311" s="43">
        <f t="shared" si="116"/>
        <v>0.95</v>
      </c>
      <c r="Q311" s="43">
        <f t="shared" si="111"/>
        <v>0</v>
      </c>
      <c r="R311" s="27"/>
      <c r="S311" s="43">
        <f t="shared" si="112"/>
        <v>0</v>
      </c>
      <c r="T311" s="3"/>
    </row>
    <row r="312" spans="1:20">
      <c r="A312" s="15">
        <f t="shared" si="113"/>
        <v>40434</v>
      </c>
      <c r="B312" s="22">
        <v>5</v>
      </c>
      <c r="C312" s="38">
        <f t="shared" si="104"/>
        <v>4.75</v>
      </c>
      <c r="D312" s="38">
        <f t="shared" si="114"/>
        <v>0.95</v>
      </c>
      <c r="E312" s="38">
        <f t="shared" si="105"/>
        <v>0.25</v>
      </c>
      <c r="F312" s="27"/>
      <c r="G312" s="38">
        <f t="shared" si="106"/>
        <v>0</v>
      </c>
      <c r="H312" s="25">
        <v>1</v>
      </c>
      <c r="I312" s="41">
        <f t="shared" si="107"/>
        <v>0.92</v>
      </c>
      <c r="J312" s="41">
        <f t="shared" si="115"/>
        <v>0.92</v>
      </c>
      <c r="K312" s="41">
        <f t="shared" si="108"/>
        <v>7.999999999999996E-2</v>
      </c>
      <c r="L312" s="27"/>
      <c r="M312" s="41">
        <f t="shared" si="109"/>
        <v>0</v>
      </c>
      <c r="N312" s="33">
        <v>0</v>
      </c>
      <c r="O312" s="43">
        <f t="shared" si="110"/>
        <v>0</v>
      </c>
      <c r="P312" s="43">
        <f t="shared" si="116"/>
        <v>0.95</v>
      </c>
      <c r="Q312" s="43">
        <f t="shared" si="111"/>
        <v>0</v>
      </c>
      <c r="R312" s="27"/>
      <c r="S312" s="43">
        <f t="shared" si="112"/>
        <v>0</v>
      </c>
      <c r="T312" s="3"/>
    </row>
    <row r="313" spans="1:20">
      <c r="A313" s="15">
        <f t="shared" si="113"/>
        <v>40435</v>
      </c>
      <c r="B313" s="22">
        <v>9</v>
      </c>
      <c r="C313" s="38">
        <f t="shared" si="104"/>
        <v>8.5499999999999989</v>
      </c>
      <c r="D313" s="38">
        <f t="shared" si="114"/>
        <v>0.95</v>
      </c>
      <c r="E313" s="38">
        <f t="shared" si="105"/>
        <v>0.45000000000000107</v>
      </c>
      <c r="F313" s="27"/>
      <c r="G313" s="38">
        <f t="shared" si="106"/>
        <v>0</v>
      </c>
      <c r="H313" s="25">
        <v>1</v>
      </c>
      <c r="I313" s="41">
        <f t="shared" si="107"/>
        <v>0.92</v>
      </c>
      <c r="J313" s="41">
        <f t="shared" si="115"/>
        <v>0.92</v>
      </c>
      <c r="K313" s="41">
        <f t="shared" si="108"/>
        <v>7.999999999999996E-2</v>
      </c>
      <c r="L313" s="27"/>
      <c r="M313" s="41">
        <f t="shared" si="109"/>
        <v>0</v>
      </c>
      <c r="N313" s="33">
        <v>0</v>
      </c>
      <c r="O313" s="43">
        <f t="shared" si="110"/>
        <v>0</v>
      </c>
      <c r="P313" s="43">
        <f t="shared" si="116"/>
        <v>0.95</v>
      </c>
      <c r="Q313" s="43">
        <f t="shared" si="111"/>
        <v>0</v>
      </c>
      <c r="R313" s="27"/>
      <c r="S313" s="43">
        <f t="shared" si="112"/>
        <v>0</v>
      </c>
      <c r="T313" s="3"/>
    </row>
    <row r="314" spans="1:20">
      <c r="A314" s="15">
        <f t="shared" si="113"/>
        <v>40436</v>
      </c>
      <c r="B314" s="22">
        <v>13</v>
      </c>
      <c r="C314" s="38">
        <f t="shared" si="104"/>
        <v>12.35</v>
      </c>
      <c r="D314" s="38">
        <f t="shared" si="114"/>
        <v>0.95</v>
      </c>
      <c r="E314" s="38">
        <f t="shared" si="105"/>
        <v>0.65000000000000036</v>
      </c>
      <c r="F314" s="27"/>
      <c r="G314" s="38">
        <f t="shared" si="106"/>
        <v>0</v>
      </c>
      <c r="H314" s="25">
        <v>16</v>
      </c>
      <c r="I314" s="41">
        <f t="shared" si="107"/>
        <v>14.72</v>
      </c>
      <c r="J314" s="41">
        <f t="shared" si="115"/>
        <v>0.92</v>
      </c>
      <c r="K314" s="41">
        <f t="shared" si="108"/>
        <v>1.2799999999999994</v>
      </c>
      <c r="L314" s="27"/>
      <c r="M314" s="41">
        <f t="shared" si="109"/>
        <v>0</v>
      </c>
      <c r="N314" s="33">
        <v>0</v>
      </c>
      <c r="O314" s="43">
        <f t="shared" si="110"/>
        <v>0</v>
      </c>
      <c r="P314" s="43">
        <f t="shared" si="116"/>
        <v>0.95</v>
      </c>
      <c r="Q314" s="43">
        <f t="shared" si="111"/>
        <v>0</v>
      </c>
      <c r="R314" s="27"/>
      <c r="S314" s="43">
        <f t="shared" si="112"/>
        <v>0</v>
      </c>
      <c r="T314" s="3"/>
    </row>
    <row r="315" spans="1:20">
      <c r="A315" s="15">
        <f t="shared" si="113"/>
        <v>40437</v>
      </c>
      <c r="B315" s="22">
        <v>7.5</v>
      </c>
      <c r="C315" s="38">
        <f t="shared" si="104"/>
        <v>7.125</v>
      </c>
      <c r="D315" s="38">
        <f t="shared" si="114"/>
        <v>0.95</v>
      </c>
      <c r="E315" s="38">
        <f t="shared" si="105"/>
        <v>0.375</v>
      </c>
      <c r="F315" s="27"/>
      <c r="G315" s="38">
        <f t="shared" si="106"/>
        <v>0</v>
      </c>
      <c r="H315" s="25">
        <v>10</v>
      </c>
      <c r="I315" s="41">
        <f t="shared" si="107"/>
        <v>9.2000000000000011</v>
      </c>
      <c r="J315" s="41">
        <f t="shared" si="115"/>
        <v>0.92</v>
      </c>
      <c r="K315" s="41">
        <f t="shared" si="108"/>
        <v>0.79999999999999893</v>
      </c>
      <c r="L315" s="27"/>
      <c r="M315" s="41">
        <f t="shared" si="109"/>
        <v>0</v>
      </c>
      <c r="N315" s="33">
        <v>1</v>
      </c>
      <c r="O315" s="43">
        <f t="shared" si="110"/>
        <v>0.95</v>
      </c>
      <c r="P315" s="43">
        <f t="shared" si="116"/>
        <v>0.95</v>
      </c>
      <c r="Q315" s="43">
        <f t="shared" si="111"/>
        <v>5.0000000000000044E-2</v>
      </c>
      <c r="R315" s="27"/>
      <c r="S315" s="43">
        <f t="shared" si="112"/>
        <v>0</v>
      </c>
      <c r="T315" s="3">
        <v>9</v>
      </c>
    </row>
    <row r="316" spans="1:20">
      <c r="A316" s="15">
        <f t="shared" si="113"/>
        <v>40438</v>
      </c>
      <c r="B316" s="22">
        <v>6</v>
      </c>
      <c r="C316" s="38">
        <f t="shared" si="104"/>
        <v>5.6999999999999993</v>
      </c>
      <c r="D316" s="38">
        <f t="shared" si="114"/>
        <v>0.95</v>
      </c>
      <c r="E316" s="38">
        <f t="shared" si="105"/>
        <v>0.30000000000000071</v>
      </c>
      <c r="F316" s="27"/>
      <c r="G316" s="38">
        <f t="shared" si="106"/>
        <v>0</v>
      </c>
      <c r="H316" s="25">
        <v>1</v>
      </c>
      <c r="I316" s="41">
        <f t="shared" si="107"/>
        <v>0.92</v>
      </c>
      <c r="J316" s="41">
        <f t="shared" si="115"/>
        <v>0.92</v>
      </c>
      <c r="K316" s="41">
        <f t="shared" si="108"/>
        <v>7.999999999999996E-2</v>
      </c>
      <c r="L316" s="27"/>
      <c r="M316" s="41">
        <f t="shared" si="109"/>
        <v>0</v>
      </c>
      <c r="N316" s="33">
        <v>0</v>
      </c>
      <c r="O316" s="43">
        <f t="shared" si="110"/>
        <v>0</v>
      </c>
      <c r="P316" s="43">
        <f t="shared" si="116"/>
        <v>0.95</v>
      </c>
      <c r="Q316" s="43">
        <f t="shared" si="111"/>
        <v>0</v>
      </c>
      <c r="R316" s="27"/>
      <c r="S316" s="43">
        <f t="shared" si="112"/>
        <v>0</v>
      </c>
      <c r="T316" s="3"/>
    </row>
    <row r="317" spans="1:20">
      <c r="A317" s="15">
        <f t="shared" si="113"/>
        <v>40439</v>
      </c>
      <c r="B317" s="22">
        <v>0</v>
      </c>
      <c r="C317" s="38">
        <f t="shared" si="104"/>
        <v>0</v>
      </c>
      <c r="D317" s="38">
        <f t="shared" si="114"/>
        <v>0.95</v>
      </c>
      <c r="E317" s="38">
        <f t="shared" si="105"/>
        <v>0</v>
      </c>
      <c r="F317" s="27"/>
      <c r="G317" s="38">
        <f t="shared" si="106"/>
        <v>0</v>
      </c>
      <c r="H317" s="25">
        <v>0</v>
      </c>
      <c r="I317" s="41">
        <f t="shared" si="107"/>
        <v>0</v>
      </c>
      <c r="J317" s="41">
        <f t="shared" si="115"/>
        <v>0.92</v>
      </c>
      <c r="K317" s="41">
        <f t="shared" si="108"/>
        <v>0</v>
      </c>
      <c r="L317" s="27"/>
      <c r="M317" s="41">
        <f t="shared" si="109"/>
        <v>0</v>
      </c>
      <c r="N317" s="33">
        <v>30</v>
      </c>
      <c r="O317" s="43">
        <f t="shared" si="110"/>
        <v>28.5</v>
      </c>
      <c r="P317" s="43">
        <f t="shared" si="116"/>
        <v>0.95</v>
      </c>
      <c r="Q317" s="43">
        <f t="shared" si="111"/>
        <v>1.5</v>
      </c>
      <c r="R317" s="27"/>
      <c r="S317" s="43">
        <f t="shared" si="112"/>
        <v>0</v>
      </c>
      <c r="T317" s="3"/>
    </row>
    <row r="318" spans="1:20">
      <c r="A318" s="15">
        <f t="shared" si="113"/>
        <v>40440</v>
      </c>
      <c r="B318" s="22">
        <v>13</v>
      </c>
      <c r="C318" s="38">
        <f t="shared" si="104"/>
        <v>12.35</v>
      </c>
      <c r="D318" s="38">
        <f t="shared" si="114"/>
        <v>0.95</v>
      </c>
      <c r="E318" s="38">
        <f t="shared" si="105"/>
        <v>0.65000000000000036</v>
      </c>
      <c r="F318" s="27"/>
      <c r="G318" s="38">
        <f t="shared" si="106"/>
        <v>0</v>
      </c>
      <c r="H318" s="25">
        <v>4</v>
      </c>
      <c r="I318" s="41">
        <f t="shared" si="107"/>
        <v>3.68</v>
      </c>
      <c r="J318" s="41">
        <f t="shared" si="115"/>
        <v>0.92</v>
      </c>
      <c r="K318" s="41">
        <f t="shared" si="108"/>
        <v>0.31999999999999984</v>
      </c>
      <c r="L318" s="27"/>
      <c r="M318" s="41">
        <f t="shared" si="109"/>
        <v>0</v>
      </c>
      <c r="N318" s="33">
        <v>3</v>
      </c>
      <c r="O318" s="43">
        <f t="shared" si="110"/>
        <v>2.8499999999999996</v>
      </c>
      <c r="P318" s="43">
        <f t="shared" si="116"/>
        <v>0.95</v>
      </c>
      <c r="Q318" s="43">
        <f t="shared" si="111"/>
        <v>0.15000000000000036</v>
      </c>
      <c r="R318" s="27"/>
      <c r="S318" s="43">
        <f t="shared" si="112"/>
        <v>0</v>
      </c>
      <c r="T318" s="3"/>
    </row>
    <row r="319" spans="1:20">
      <c r="A319" s="15">
        <f t="shared" si="113"/>
        <v>40441</v>
      </c>
      <c r="B319" s="22">
        <v>9</v>
      </c>
      <c r="C319" s="38">
        <f t="shared" si="104"/>
        <v>8.5499999999999989</v>
      </c>
      <c r="D319" s="38">
        <f t="shared" si="114"/>
        <v>0.95</v>
      </c>
      <c r="E319" s="38">
        <f t="shared" si="105"/>
        <v>0.45000000000000107</v>
      </c>
      <c r="F319" s="27"/>
      <c r="G319" s="38">
        <f t="shared" si="106"/>
        <v>0</v>
      </c>
      <c r="H319" s="25">
        <v>5</v>
      </c>
      <c r="I319" s="41">
        <f t="shared" si="107"/>
        <v>4.6000000000000005</v>
      </c>
      <c r="J319" s="41">
        <f t="shared" si="115"/>
        <v>0.92</v>
      </c>
      <c r="K319" s="41">
        <f t="shared" si="108"/>
        <v>0.39999999999999947</v>
      </c>
      <c r="L319" s="27"/>
      <c r="M319" s="41">
        <f t="shared" si="109"/>
        <v>0</v>
      </c>
      <c r="N319" s="33">
        <v>1</v>
      </c>
      <c r="O319" s="43">
        <f t="shared" si="110"/>
        <v>0.95</v>
      </c>
      <c r="P319" s="43">
        <f t="shared" si="116"/>
        <v>0.95</v>
      </c>
      <c r="Q319" s="43">
        <f t="shared" si="111"/>
        <v>5.0000000000000044E-2</v>
      </c>
      <c r="R319" s="27"/>
      <c r="S319" s="43">
        <f t="shared" si="112"/>
        <v>0</v>
      </c>
      <c r="T319" s="3"/>
    </row>
    <row r="320" spans="1:20">
      <c r="A320" s="15">
        <f t="shared" si="113"/>
        <v>40442</v>
      </c>
      <c r="B320" s="22">
        <v>28</v>
      </c>
      <c r="C320" s="38">
        <f t="shared" si="104"/>
        <v>26.599999999999998</v>
      </c>
      <c r="D320" s="38">
        <f t="shared" si="114"/>
        <v>0.95</v>
      </c>
      <c r="E320" s="38">
        <f t="shared" si="105"/>
        <v>1.4000000000000021</v>
      </c>
      <c r="F320" s="27"/>
      <c r="G320" s="38">
        <f t="shared" si="106"/>
        <v>0</v>
      </c>
      <c r="H320" s="25">
        <v>1</v>
      </c>
      <c r="I320" s="41">
        <f t="shared" si="107"/>
        <v>0.92</v>
      </c>
      <c r="J320" s="41">
        <f t="shared" si="115"/>
        <v>0.92</v>
      </c>
      <c r="K320" s="41">
        <f t="shared" si="108"/>
        <v>7.999999999999996E-2</v>
      </c>
      <c r="L320" s="27"/>
      <c r="M320" s="41">
        <f t="shared" si="109"/>
        <v>0</v>
      </c>
      <c r="N320" s="33">
        <v>0</v>
      </c>
      <c r="O320" s="43">
        <f t="shared" si="110"/>
        <v>0</v>
      </c>
      <c r="P320" s="43">
        <f t="shared" si="116"/>
        <v>0.95</v>
      </c>
      <c r="Q320" s="43">
        <f t="shared" si="111"/>
        <v>0</v>
      </c>
      <c r="R320" s="27"/>
      <c r="S320" s="43">
        <f t="shared" si="112"/>
        <v>0</v>
      </c>
      <c r="T320" s="3"/>
    </row>
    <row r="321" spans="1:20">
      <c r="A321" s="15">
        <f t="shared" si="113"/>
        <v>40443</v>
      </c>
      <c r="B321" s="22">
        <v>1</v>
      </c>
      <c r="C321" s="38">
        <f t="shared" si="104"/>
        <v>0.95</v>
      </c>
      <c r="D321" s="38">
        <f t="shared" si="114"/>
        <v>0.95</v>
      </c>
      <c r="E321" s="38">
        <f t="shared" si="105"/>
        <v>5.0000000000000044E-2</v>
      </c>
      <c r="F321" s="27"/>
      <c r="G321" s="38">
        <f t="shared" si="106"/>
        <v>0</v>
      </c>
      <c r="H321" s="25">
        <v>4</v>
      </c>
      <c r="I321" s="41">
        <f t="shared" si="107"/>
        <v>3.68</v>
      </c>
      <c r="J321" s="41">
        <f t="shared" si="115"/>
        <v>0.92</v>
      </c>
      <c r="K321" s="41">
        <f t="shared" si="108"/>
        <v>0.31999999999999984</v>
      </c>
      <c r="L321" s="27"/>
      <c r="M321" s="41">
        <f t="shared" si="109"/>
        <v>0</v>
      </c>
      <c r="N321" s="33">
        <v>0</v>
      </c>
      <c r="O321" s="43">
        <f t="shared" si="110"/>
        <v>0</v>
      </c>
      <c r="P321" s="43">
        <f t="shared" si="116"/>
        <v>0.95</v>
      </c>
      <c r="Q321" s="43">
        <f t="shared" si="111"/>
        <v>0</v>
      </c>
      <c r="R321" s="27"/>
      <c r="S321" s="43">
        <f t="shared" si="112"/>
        <v>0</v>
      </c>
      <c r="T321" s="3"/>
    </row>
    <row r="322" spans="1:20">
      <c r="A322" s="15">
        <f t="shared" si="113"/>
        <v>40444</v>
      </c>
      <c r="B322" s="22">
        <v>10.5</v>
      </c>
      <c r="C322" s="38">
        <f t="shared" si="104"/>
        <v>9.9749999999999996</v>
      </c>
      <c r="D322" s="38">
        <f t="shared" si="114"/>
        <v>0.95</v>
      </c>
      <c r="E322" s="38">
        <f t="shared" si="105"/>
        <v>0.52500000000000036</v>
      </c>
      <c r="F322" s="27"/>
      <c r="G322" s="38">
        <f t="shared" si="106"/>
        <v>0</v>
      </c>
      <c r="H322" s="25">
        <v>2</v>
      </c>
      <c r="I322" s="41">
        <f t="shared" si="107"/>
        <v>1.84</v>
      </c>
      <c r="J322" s="41">
        <f t="shared" si="115"/>
        <v>0.92</v>
      </c>
      <c r="K322" s="41">
        <f t="shared" si="108"/>
        <v>0.15999999999999992</v>
      </c>
      <c r="L322" s="27"/>
      <c r="M322" s="41">
        <f t="shared" si="109"/>
        <v>0</v>
      </c>
      <c r="N322" s="33">
        <v>0</v>
      </c>
      <c r="O322" s="43">
        <f t="shared" si="110"/>
        <v>0</v>
      </c>
      <c r="P322" s="43">
        <f t="shared" si="116"/>
        <v>0.95</v>
      </c>
      <c r="Q322" s="43">
        <f t="shared" si="111"/>
        <v>0</v>
      </c>
      <c r="R322" s="27"/>
      <c r="S322" s="43">
        <f t="shared" si="112"/>
        <v>0</v>
      </c>
      <c r="T322" s="3"/>
    </row>
    <row r="323" spans="1:20">
      <c r="A323" s="15">
        <f t="shared" si="113"/>
        <v>40445</v>
      </c>
      <c r="B323" s="22">
        <v>12</v>
      </c>
      <c r="C323" s="38">
        <f t="shared" si="104"/>
        <v>11.399999999999999</v>
      </c>
      <c r="D323" s="38">
        <f t="shared" si="114"/>
        <v>0.95</v>
      </c>
      <c r="E323" s="38">
        <f t="shared" si="105"/>
        <v>0.60000000000000142</v>
      </c>
      <c r="F323" s="27"/>
      <c r="G323" s="38">
        <f t="shared" si="106"/>
        <v>0</v>
      </c>
      <c r="H323" s="25">
        <v>23</v>
      </c>
      <c r="I323" s="41">
        <f t="shared" si="107"/>
        <v>21.16</v>
      </c>
      <c r="J323" s="41">
        <f t="shared" si="115"/>
        <v>0.92</v>
      </c>
      <c r="K323" s="41">
        <f t="shared" si="108"/>
        <v>1.8399999999999999</v>
      </c>
      <c r="L323" s="27">
        <v>300</v>
      </c>
      <c r="M323" s="41">
        <f t="shared" si="109"/>
        <v>276</v>
      </c>
      <c r="N323" s="33">
        <v>0</v>
      </c>
      <c r="O323" s="43">
        <f t="shared" si="110"/>
        <v>0</v>
      </c>
      <c r="P323" s="43">
        <f t="shared" si="116"/>
        <v>0.95</v>
      </c>
      <c r="Q323" s="43">
        <f t="shared" si="111"/>
        <v>0</v>
      </c>
      <c r="R323" s="27"/>
      <c r="S323" s="43">
        <f t="shared" si="112"/>
        <v>0</v>
      </c>
      <c r="T323" s="3"/>
    </row>
    <row r="324" spans="1:20">
      <c r="A324" s="15">
        <f t="shared" si="113"/>
        <v>40446</v>
      </c>
      <c r="B324" s="22">
        <v>4</v>
      </c>
      <c r="C324" s="38">
        <f t="shared" si="104"/>
        <v>3.8</v>
      </c>
      <c r="D324" s="38">
        <f t="shared" si="114"/>
        <v>0.95</v>
      </c>
      <c r="E324" s="38">
        <f t="shared" si="105"/>
        <v>0.20000000000000018</v>
      </c>
      <c r="F324" s="27"/>
      <c r="G324" s="38">
        <f t="shared" si="106"/>
        <v>0</v>
      </c>
      <c r="H324" s="25">
        <v>2</v>
      </c>
      <c r="I324" s="41">
        <f t="shared" si="107"/>
        <v>1.84</v>
      </c>
      <c r="J324" s="41">
        <f t="shared" si="115"/>
        <v>0.92</v>
      </c>
      <c r="K324" s="41">
        <f t="shared" si="108"/>
        <v>0.15999999999999992</v>
      </c>
      <c r="L324" s="27"/>
      <c r="M324" s="41">
        <f t="shared" si="109"/>
        <v>0</v>
      </c>
      <c r="N324" s="33"/>
      <c r="O324" s="43">
        <f t="shared" si="110"/>
        <v>0</v>
      </c>
      <c r="P324" s="43">
        <f t="shared" si="116"/>
        <v>0.95</v>
      </c>
      <c r="Q324" s="43">
        <f t="shared" si="111"/>
        <v>0</v>
      </c>
      <c r="R324" s="27"/>
      <c r="S324" s="43">
        <f t="shared" si="112"/>
        <v>0</v>
      </c>
      <c r="T324" s="3"/>
    </row>
    <row r="325" spans="1:20">
      <c r="A325" s="15">
        <f t="shared" si="113"/>
        <v>40447</v>
      </c>
      <c r="B325" s="22">
        <v>2</v>
      </c>
      <c r="C325" s="38">
        <f t="shared" si="104"/>
        <v>1.9</v>
      </c>
      <c r="D325" s="38">
        <f t="shared" si="114"/>
        <v>0.95</v>
      </c>
      <c r="E325" s="38">
        <f t="shared" si="105"/>
        <v>0.10000000000000009</v>
      </c>
      <c r="F325" s="27">
        <v>100</v>
      </c>
      <c r="G325" s="38">
        <f t="shared" si="106"/>
        <v>95</v>
      </c>
      <c r="H325" s="25">
        <v>3</v>
      </c>
      <c r="I325" s="41">
        <f t="shared" si="107"/>
        <v>2.7600000000000002</v>
      </c>
      <c r="J325" s="41">
        <f t="shared" si="115"/>
        <v>0.92</v>
      </c>
      <c r="K325" s="41">
        <f t="shared" si="108"/>
        <v>0.23999999999999977</v>
      </c>
      <c r="L325" s="27"/>
      <c r="M325" s="41">
        <f t="shared" si="109"/>
        <v>0</v>
      </c>
      <c r="N325" s="33">
        <v>0</v>
      </c>
      <c r="O325" s="43">
        <f t="shared" si="110"/>
        <v>0</v>
      </c>
      <c r="P325" s="43">
        <f t="shared" si="116"/>
        <v>0.95</v>
      </c>
      <c r="Q325" s="43">
        <f t="shared" si="111"/>
        <v>0</v>
      </c>
      <c r="R325" s="27"/>
      <c r="S325" s="43">
        <f t="shared" si="112"/>
        <v>0</v>
      </c>
      <c r="T325" s="3"/>
    </row>
    <row r="326" spans="1:20">
      <c r="A326" s="15">
        <f t="shared" si="113"/>
        <v>40448</v>
      </c>
      <c r="B326" s="22">
        <v>7</v>
      </c>
      <c r="C326" s="38">
        <f t="shared" si="104"/>
        <v>6.6499999999999995</v>
      </c>
      <c r="D326" s="38">
        <f t="shared" si="114"/>
        <v>0.95</v>
      </c>
      <c r="E326" s="38">
        <f t="shared" si="105"/>
        <v>0.35000000000000053</v>
      </c>
      <c r="F326" s="27"/>
      <c r="G326" s="38">
        <f t="shared" si="106"/>
        <v>0</v>
      </c>
      <c r="H326" s="25">
        <v>3</v>
      </c>
      <c r="I326" s="41">
        <f t="shared" si="107"/>
        <v>2.7600000000000002</v>
      </c>
      <c r="J326" s="41">
        <f t="shared" si="115"/>
        <v>0.92</v>
      </c>
      <c r="K326" s="41">
        <f t="shared" si="108"/>
        <v>0.23999999999999977</v>
      </c>
      <c r="L326" s="27"/>
      <c r="M326" s="41">
        <f t="shared" si="109"/>
        <v>0</v>
      </c>
      <c r="N326" s="33">
        <v>0</v>
      </c>
      <c r="O326" s="43">
        <f t="shared" si="110"/>
        <v>0</v>
      </c>
      <c r="P326" s="43">
        <f t="shared" si="116"/>
        <v>0.95</v>
      </c>
      <c r="Q326" s="43">
        <f t="shared" si="111"/>
        <v>0</v>
      </c>
      <c r="R326" s="27"/>
      <c r="S326" s="43">
        <f t="shared" si="112"/>
        <v>0</v>
      </c>
      <c r="T326" s="3"/>
    </row>
    <row r="327" spans="1:20">
      <c r="A327" s="15">
        <f t="shared" si="113"/>
        <v>40449</v>
      </c>
      <c r="B327" s="22">
        <v>4</v>
      </c>
      <c r="C327" s="38">
        <f t="shared" si="104"/>
        <v>3.8</v>
      </c>
      <c r="D327" s="38">
        <f t="shared" si="114"/>
        <v>0.95</v>
      </c>
      <c r="E327" s="38">
        <f t="shared" si="105"/>
        <v>0.20000000000000018</v>
      </c>
      <c r="F327" s="27"/>
      <c r="G327" s="38">
        <f t="shared" si="106"/>
        <v>0</v>
      </c>
      <c r="H327" s="25">
        <v>10</v>
      </c>
      <c r="I327" s="41">
        <f t="shared" si="107"/>
        <v>9.2000000000000011</v>
      </c>
      <c r="J327" s="41">
        <f t="shared" si="115"/>
        <v>0.92</v>
      </c>
      <c r="K327" s="41">
        <f t="shared" si="108"/>
        <v>0.79999999999999893</v>
      </c>
      <c r="L327" s="27"/>
      <c r="M327" s="41">
        <f t="shared" si="109"/>
        <v>0</v>
      </c>
      <c r="N327" s="33">
        <v>2</v>
      </c>
      <c r="O327" s="43">
        <f t="shared" si="110"/>
        <v>1.9</v>
      </c>
      <c r="P327" s="43">
        <f t="shared" si="116"/>
        <v>0.95</v>
      </c>
      <c r="Q327" s="43">
        <f t="shared" si="111"/>
        <v>0.10000000000000009</v>
      </c>
      <c r="R327" s="27"/>
      <c r="S327" s="43">
        <f t="shared" si="112"/>
        <v>0</v>
      </c>
      <c r="T327" s="3"/>
    </row>
    <row r="328" spans="1:20">
      <c r="A328" s="15">
        <f t="shared" si="113"/>
        <v>40450</v>
      </c>
      <c r="B328" s="22">
        <v>3</v>
      </c>
      <c r="C328" s="38">
        <f t="shared" si="104"/>
        <v>2.8499999999999996</v>
      </c>
      <c r="D328" s="38">
        <f t="shared" si="114"/>
        <v>0.95</v>
      </c>
      <c r="E328" s="38">
        <f t="shared" si="105"/>
        <v>0.15000000000000036</v>
      </c>
      <c r="F328" s="27"/>
      <c r="G328" s="38">
        <f t="shared" si="106"/>
        <v>0</v>
      </c>
      <c r="H328" s="25">
        <v>12</v>
      </c>
      <c r="I328" s="41">
        <f t="shared" si="107"/>
        <v>11.040000000000001</v>
      </c>
      <c r="J328" s="41">
        <f t="shared" si="115"/>
        <v>0.92</v>
      </c>
      <c r="K328" s="41">
        <f t="shared" si="108"/>
        <v>0.95999999999999908</v>
      </c>
      <c r="L328" s="27"/>
      <c r="M328" s="41">
        <f t="shared" si="109"/>
        <v>0</v>
      </c>
      <c r="N328" s="33">
        <v>0</v>
      </c>
      <c r="O328" s="43">
        <f t="shared" si="110"/>
        <v>0</v>
      </c>
      <c r="P328" s="43">
        <f t="shared" si="116"/>
        <v>0.95</v>
      </c>
      <c r="Q328" s="43">
        <f t="shared" si="111"/>
        <v>0</v>
      </c>
      <c r="R328" s="27"/>
      <c r="S328" s="43">
        <f t="shared" si="112"/>
        <v>0</v>
      </c>
      <c r="T328" s="3"/>
    </row>
    <row r="329" spans="1:20">
      <c r="A329" s="15">
        <f t="shared" si="113"/>
        <v>40451</v>
      </c>
      <c r="B329" s="22">
        <v>5</v>
      </c>
      <c r="C329" s="38">
        <f t="shared" si="104"/>
        <v>4.75</v>
      </c>
      <c r="D329" s="38">
        <f t="shared" si="114"/>
        <v>0.95</v>
      </c>
      <c r="E329" s="38">
        <f t="shared" si="105"/>
        <v>0.25</v>
      </c>
      <c r="F329" s="27"/>
      <c r="G329" s="38">
        <f t="shared" si="106"/>
        <v>0</v>
      </c>
      <c r="H329" s="25">
        <v>2</v>
      </c>
      <c r="I329" s="41">
        <f t="shared" si="107"/>
        <v>1.84</v>
      </c>
      <c r="J329" s="41">
        <f t="shared" si="115"/>
        <v>0.92</v>
      </c>
      <c r="K329" s="41">
        <f t="shared" si="108"/>
        <v>0.15999999999999992</v>
      </c>
      <c r="L329" s="27"/>
      <c r="M329" s="41">
        <f t="shared" si="109"/>
        <v>0</v>
      </c>
      <c r="N329" s="33">
        <v>2</v>
      </c>
      <c r="O329" s="43">
        <f t="shared" si="110"/>
        <v>1.9</v>
      </c>
      <c r="P329" s="43">
        <f t="shared" si="116"/>
        <v>0.95</v>
      </c>
      <c r="Q329" s="43">
        <f t="shared" si="111"/>
        <v>0.10000000000000009</v>
      </c>
      <c r="R329" s="27"/>
      <c r="S329" s="43">
        <f t="shared" si="112"/>
        <v>0</v>
      </c>
      <c r="T329" s="3"/>
    </row>
    <row r="330" spans="1:20" ht="15.75">
      <c r="A330" s="17" t="s">
        <v>3</v>
      </c>
      <c r="B330" s="21">
        <f>SUM(B300:B329)</f>
        <v>201.5</v>
      </c>
      <c r="C330" s="21">
        <f>SUM(C300:C329)</f>
        <v>191.42500000000001</v>
      </c>
      <c r="D330" s="39"/>
      <c r="E330" s="21">
        <f>SUM(E300:E329)</f>
        <v>10.075000000000008</v>
      </c>
      <c r="F330" s="28">
        <f>SUM(F300:F329)</f>
        <v>250</v>
      </c>
      <c r="G330" s="21">
        <f>SUM(G300:G329)</f>
        <v>237.5</v>
      </c>
      <c r="H330" s="24">
        <f>SUM(H300:H329)</f>
        <v>144</v>
      </c>
      <c r="I330" s="24">
        <f>SUM(I300:I329)</f>
        <v>132.48000000000005</v>
      </c>
      <c r="J330" s="42"/>
      <c r="K330" s="24">
        <f>SUM(K300:K329)</f>
        <v>11.519999999999994</v>
      </c>
      <c r="L330" s="28">
        <f>SUM(L300:L329)</f>
        <v>400</v>
      </c>
      <c r="M330" s="24">
        <f>SUM(M300:M329)</f>
        <v>368</v>
      </c>
      <c r="N330" s="32">
        <f>SUM(N300:N329)</f>
        <v>39</v>
      </c>
      <c r="O330" s="32">
        <f>SUM(O300:O329)</f>
        <v>37.049999999999997</v>
      </c>
      <c r="P330" s="42"/>
      <c r="Q330" s="32">
        <f>SUM(Q300:Q329)</f>
        <v>1.9500000000000006</v>
      </c>
      <c r="R330" s="28">
        <f>SUM(R300:R329)</f>
        <v>50</v>
      </c>
      <c r="S330" s="32">
        <f>SUM(S300:S329)</f>
        <v>47.5</v>
      </c>
      <c r="T330" s="1">
        <f>SUM(T300:T329)</f>
        <v>9</v>
      </c>
    </row>
    <row r="333" spans="1:20" ht="18">
      <c r="A333" s="76" t="s">
        <v>39</v>
      </c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</row>
    <row r="334" spans="1:20">
      <c r="A334" s="71" t="s">
        <v>1</v>
      </c>
      <c r="B334" s="73" t="s">
        <v>0</v>
      </c>
      <c r="C334" s="73"/>
      <c r="D334" s="73"/>
      <c r="E334" s="73"/>
      <c r="F334" s="73"/>
      <c r="G334" s="73"/>
      <c r="H334" s="74" t="s">
        <v>16</v>
      </c>
      <c r="I334" s="74"/>
      <c r="J334" s="74"/>
      <c r="K334" s="74"/>
      <c r="L334" s="74"/>
      <c r="M334" s="74"/>
      <c r="N334" s="75" t="s">
        <v>60</v>
      </c>
      <c r="O334" s="75"/>
      <c r="P334" s="75"/>
      <c r="Q334" s="75"/>
      <c r="R334" s="75"/>
      <c r="S334" s="75"/>
      <c r="T334" s="77" t="s">
        <v>21</v>
      </c>
    </row>
    <row r="335" spans="1:20">
      <c r="A335" s="72"/>
      <c r="B335" s="21" t="s">
        <v>20</v>
      </c>
      <c r="C335" s="21" t="s">
        <v>61</v>
      </c>
      <c r="D335" s="21" t="s">
        <v>62</v>
      </c>
      <c r="E335" s="21" t="s">
        <v>21</v>
      </c>
      <c r="F335" s="21" t="s">
        <v>14</v>
      </c>
      <c r="G335" s="21" t="s">
        <v>63</v>
      </c>
      <c r="H335" s="24" t="s">
        <v>20</v>
      </c>
      <c r="I335" s="24" t="s">
        <v>61</v>
      </c>
      <c r="J335" s="24" t="s">
        <v>62</v>
      </c>
      <c r="K335" s="24" t="s">
        <v>21</v>
      </c>
      <c r="L335" s="30" t="s">
        <v>14</v>
      </c>
      <c r="M335" s="24" t="s">
        <v>63</v>
      </c>
      <c r="N335" s="32" t="s">
        <v>20</v>
      </c>
      <c r="O335" s="32" t="s">
        <v>61</v>
      </c>
      <c r="P335" s="32" t="s">
        <v>62</v>
      </c>
      <c r="Q335" s="32" t="s">
        <v>21</v>
      </c>
      <c r="R335" s="35" t="s">
        <v>14</v>
      </c>
      <c r="S335" s="32" t="s">
        <v>63</v>
      </c>
      <c r="T335" s="77"/>
    </row>
    <row r="336" spans="1:20">
      <c r="A336" s="15">
        <f>A329+1</f>
        <v>40452</v>
      </c>
      <c r="B336" s="22"/>
      <c r="C336" s="38">
        <f>B336*D336</f>
        <v>0</v>
      </c>
      <c r="D336" s="38">
        <f>47500/50000</f>
        <v>0.95</v>
      </c>
      <c r="E336" s="38">
        <f>B336-C336</f>
        <v>0</v>
      </c>
      <c r="F336" s="27"/>
      <c r="G336" s="38">
        <f>F336*D336</f>
        <v>0</v>
      </c>
      <c r="H336" s="25"/>
      <c r="I336" s="41">
        <f>H336*J336</f>
        <v>0</v>
      </c>
      <c r="J336" s="41">
        <f>92/100</f>
        <v>0.92</v>
      </c>
      <c r="K336" s="41">
        <f>H336-I336</f>
        <v>0</v>
      </c>
      <c r="L336" s="27"/>
      <c r="M336" s="41">
        <f>L336*J336</f>
        <v>0</v>
      </c>
      <c r="N336" s="33"/>
      <c r="O336" s="43">
        <f>N336*P336</f>
        <v>0</v>
      </c>
      <c r="P336" s="43">
        <f>47500/50000</f>
        <v>0.95</v>
      </c>
      <c r="Q336" s="43">
        <f>N336-O336</f>
        <v>0</v>
      </c>
      <c r="R336" s="27"/>
      <c r="S336" s="43">
        <f>R336*P336</f>
        <v>0</v>
      </c>
      <c r="T336" s="45"/>
    </row>
    <row r="337" spans="1:20">
      <c r="A337" s="15">
        <f>A336+1</f>
        <v>40453</v>
      </c>
      <c r="B337" s="22"/>
      <c r="C337" s="38">
        <f t="shared" ref="C337:C366" si="117">B337*D337</f>
        <v>0</v>
      </c>
      <c r="D337" s="38">
        <f>D336</f>
        <v>0.95</v>
      </c>
      <c r="E337" s="38">
        <f t="shared" ref="E337:E366" si="118">B337-C337</f>
        <v>0</v>
      </c>
      <c r="F337" s="27"/>
      <c r="G337" s="38">
        <f t="shared" ref="G337:G366" si="119">F337*D337</f>
        <v>0</v>
      </c>
      <c r="H337" s="25"/>
      <c r="I337" s="41">
        <f t="shared" ref="I337:I366" si="120">H337*J337</f>
        <v>0</v>
      </c>
      <c r="J337" s="41">
        <f>J336</f>
        <v>0.92</v>
      </c>
      <c r="K337" s="41">
        <f t="shared" ref="K337:K366" si="121">H337-I337</f>
        <v>0</v>
      </c>
      <c r="L337" s="27"/>
      <c r="M337" s="41">
        <f t="shared" ref="M337:M366" si="122">L337*J337</f>
        <v>0</v>
      </c>
      <c r="N337" s="33"/>
      <c r="O337" s="43">
        <f t="shared" ref="O337:O366" si="123">N337*P337</f>
        <v>0</v>
      </c>
      <c r="P337" s="43">
        <f>P336</f>
        <v>0.95</v>
      </c>
      <c r="Q337" s="43">
        <f t="shared" ref="Q337:Q366" si="124">N337-O337</f>
        <v>0</v>
      </c>
      <c r="R337" s="27"/>
      <c r="S337" s="43">
        <f t="shared" ref="S337:S366" si="125">R337*P337</f>
        <v>0</v>
      </c>
      <c r="T337" s="3"/>
    </row>
    <row r="338" spans="1:20">
      <c r="A338" s="15">
        <f t="shared" ref="A338:A366" si="126">A337+1</f>
        <v>40454</v>
      </c>
      <c r="B338" s="22"/>
      <c r="C338" s="38">
        <f t="shared" si="117"/>
        <v>0</v>
      </c>
      <c r="D338" s="38">
        <f t="shared" ref="D338:D366" si="127">D337</f>
        <v>0.95</v>
      </c>
      <c r="E338" s="38">
        <f t="shared" si="118"/>
        <v>0</v>
      </c>
      <c r="F338" s="27"/>
      <c r="G338" s="38">
        <f t="shared" si="119"/>
        <v>0</v>
      </c>
      <c r="H338" s="25"/>
      <c r="I338" s="41">
        <f t="shared" si="120"/>
        <v>0</v>
      </c>
      <c r="J338" s="41">
        <f t="shared" ref="J338:J366" si="128">J337</f>
        <v>0.92</v>
      </c>
      <c r="K338" s="41">
        <f t="shared" si="121"/>
        <v>0</v>
      </c>
      <c r="L338" s="27"/>
      <c r="M338" s="41">
        <f t="shared" si="122"/>
        <v>0</v>
      </c>
      <c r="N338" s="33"/>
      <c r="O338" s="43">
        <f t="shared" si="123"/>
        <v>0</v>
      </c>
      <c r="P338" s="43">
        <f t="shared" ref="P338:P366" si="129">P337</f>
        <v>0.95</v>
      </c>
      <c r="Q338" s="43">
        <f t="shared" si="124"/>
        <v>0</v>
      </c>
      <c r="R338" s="27"/>
      <c r="S338" s="43">
        <f t="shared" si="125"/>
        <v>0</v>
      </c>
      <c r="T338" s="3"/>
    </row>
    <row r="339" spans="1:20">
      <c r="A339" s="15">
        <f t="shared" si="126"/>
        <v>40455</v>
      </c>
      <c r="B339" s="22"/>
      <c r="C339" s="38">
        <f t="shared" si="117"/>
        <v>0</v>
      </c>
      <c r="D339" s="38">
        <f t="shared" si="127"/>
        <v>0.95</v>
      </c>
      <c r="E339" s="38">
        <f t="shared" si="118"/>
        <v>0</v>
      </c>
      <c r="F339" s="27"/>
      <c r="G339" s="38">
        <f t="shared" si="119"/>
        <v>0</v>
      </c>
      <c r="H339" s="25"/>
      <c r="I339" s="41">
        <f t="shared" si="120"/>
        <v>0</v>
      </c>
      <c r="J339" s="41">
        <f t="shared" si="128"/>
        <v>0.92</v>
      </c>
      <c r="K339" s="41">
        <f t="shared" si="121"/>
        <v>0</v>
      </c>
      <c r="L339" s="27"/>
      <c r="M339" s="41">
        <f t="shared" si="122"/>
        <v>0</v>
      </c>
      <c r="N339" s="33"/>
      <c r="O339" s="43">
        <f t="shared" si="123"/>
        <v>0</v>
      </c>
      <c r="P339" s="43">
        <f t="shared" si="129"/>
        <v>0.95</v>
      </c>
      <c r="Q339" s="43">
        <f t="shared" si="124"/>
        <v>0</v>
      </c>
      <c r="R339" s="27"/>
      <c r="S339" s="43">
        <f t="shared" si="125"/>
        <v>0</v>
      </c>
      <c r="T339" s="3"/>
    </row>
    <row r="340" spans="1:20">
      <c r="A340" s="15">
        <f t="shared" si="126"/>
        <v>40456</v>
      </c>
      <c r="B340" s="22"/>
      <c r="C340" s="38">
        <f t="shared" si="117"/>
        <v>0</v>
      </c>
      <c r="D340" s="38">
        <f t="shared" si="127"/>
        <v>0.95</v>
      </c>
      <c r="E340" s="38">
        <f t="shared" si="118"/>
        <v>0</v>
      </c>
      <c r="F340" s="27"/>
      <c r="G340" s="38">
        <f t="shared" si="119"/>
        <v>0</v>
      </c>
      <c r="H340" s="25"/>
      <c r="I340" s="41">
        <f t="shared" si="120"/>
        <v>0</v>
      </c>
      <c r="J340" s="41">
        <f t="shared" si="128"/>
        <v>0.92</v>
      </c>
      <c r="K340" s="41">
        <f t="shared" si="121"/>
        <v>0</v>
      </c>
      <c r="L340" s="27"/>
      <c r="M340" s="41">
        <f t="shared" si="122"/>
        <v>0</v>
      </c>
      <c r="N340" s="33"/>
      <c r="O340" s="43">
        <f t="shared" si="123"/>
        <v>0</v>
      </c>
      <c r="P340" s="43">
        <f t="shared" si="129"/>
        <v>0.95</v>
      </c>
      <c r="Q340" s="43">
        <f t="shared" si="124"/>
        <v>0</v>
      </c>
      <c r="R340" s="27"/>
      <c r="S340" s="43">
        <f t="shared" si="125"/>
        <v>0</v>
      </c>
      <c r="T340" s="3"/>
    </row>
    <row r="341" spans="1:20">
      <c r="A341" s="15">
        <f t="shared" si="126"/>
        <v>40457</v>
      </c>
      <c r="B341" s="22"/>
      <c r="C341" s="38">
        <f t="shared" si="117"/>
        <v>0</v>
      </c>
      <c r="D341" s="38">
        <f t="shared" si="127"/>
        <v>0.95</v>
      </c>
      <c r="E341" s="38">
        <f t="shared" si="118"/>
        <v>0</v>
      </c>
      <c r="F341" s="27"/>
      <c r="G341" s="38">
        <f t="shared" si="119"/>
        <v>0</v>
      </c>
      <c r="H341" s="25"/>
      <c r="I341" s="41">
        <f t="shared" si="120"/>
        <v>0</v>
      </c>
      <c r="J341" s="41">
        <f t="shared" si="128"/>
        <v>0.92</v>
      </c>
      <c r="K341" s="41">
        <f t="shared" si="121"/>
        <v>0</v>
      </c>
      <c r="L341" s="27"/>
      <c r="M341" s="41">
        <f t="shared" si="122"/>
        <v>0</v>
      </c>
      <c r="N341" s="33"/>
      <c r="O341" s="43">
        <f t="shared" si="123"/>
        <v>0</v>
      </c>
      <c r="P341" s="43">
        <f t="shared" si="129"/>
        <v>0.95</v>
      </c>
      <c r="Q341" s="43">
        <f t="shared" si="124"/>
        <v>0</v>
      </c>
      <c r="R341" s="27"/>
      <c r="S341" s="43">
        <f t="shared" si="125"/>
        <v>0</v>
      </c>
      <c r="T341" s="3"/>
    </row>
    <row r="342" spans="1:20">
      <c r="A342" s="15">
        <f t="shared" si="126"/>
        <v>40458</v>
      </c>
      <c r="B342" s="22"/>
      <c r="C342" s="38">
        <f t="shared" si="117"/>
        <v>0</v>
      </c>
      <c r="D342" s="38">
        <f t="shared" si="127"/>
        <v>0.95</v>
      </c>
      <c r="E342" s="38">
        <f t="shared" si="118"/>
        <v>0</v>
      </c>
      <c r="F342" s="27"/>
      <c r="G342" s="38">
        <f t="shared" si="119"/>
        <v>0</v>
      </c>
      <c r="H342" s="25"/>
      <c r="I342" s="41">
        <f t="shared" si="120"/>
        <v>0</v>
      </c>
      <c r="J342" s="41">
        <f t="shared" si="128"/>
        <v>0.92</v>
      </c>
      <c r="K342" s="41">
        <f t="shared" si="121"/>
        <v>0</v>
      </c>
      <c r="L342" s="27"/>
      <c r="M342" s="41">
        <f t="shared" si="122"/>
        <v>0</v>
      </c>
      <c r="N342" s="33"/>
      <c r="O342" s="43">
        <f t="shared" si="123"/>
        <v>0</v>
      </c>
      <c r="P342" s="43">
        <f t="shared" si="129"/>
        <v>0.95</v>
      </c>
      <c r="Q342" s="43">
        <f t="shared" si="124"/>
        <v>0</v>
      </c>
      <c r="R342" s="27"/>
      <c r="S342" s="43">
        <f t="shared" si="125"/>
        <v>0</v>
      </c>
      <c r="T342" s="3"/>
    </row>
    <row r="343" spans="1:20">
      <c r="A343" s="15">
        <f t="shared" si="126"/>
        <v>40459</v>
      </c>
      <c r="B343" s="22"/>
      <c r="C343" s="38">
        <f t="shared" si="117"/>
        <v>0</v>
      </c>
      <c r="D343" s="38">
        <f t="shared" si="127"/>
        <v>0.95</v>
      </c>
      <c r="E343" s="38">
        <f t="shared" si="118"/>
        <v>0</v>
      </c>
      <c r="F343" s="27"/>
      <c r="G343" s="38">
        <f t="shared" si="119"/>
        <v>0</v>
      </c>
      <c r="H343" s="25"/>
      <c r="I343" s="41">
        <f t="shared" si="120"/>
        <v>0</v>
      </c>
      <c r="J343" s="41">
        <f t="shared" si="128"/>
        <v>0.92</v>
      </c>
      <c r="K343" s="41">
        <f t="shared" si="121"/>
        <v>0</v>
      </c>
      <c r="L343" s="27"/>
      <c r="M343" s="41">
        <f t="shared" si="122"/>
        <v>0</v>
      </c>
      <c r="N343" s="33"/>
      <c r="O343" s="43">
        <f t="shared" si="123"/>
        <v>0</v>
      </c>
      <c r="P343" s="43">
        <f t="shared" si="129"/>
        <v>0.95</v>
      </c>
      <c r="Q343" s="43">
        <f t="shared" si="124"/>
        <v>0</v>
      </c>
      <c r="R343" s="27"/>
      <c r="S343" s="43">
        <f t="shared" si="125"/>
        <v>0</v>
      </c>
      <c r="T343" s="3"/>
    </row>
    <row r="344" spans="1:20">
      <c r="A344" s="15">
        <f t="shared" si="126"/>
        <v>40460</v>
      </c>
      <c r="B344" s="22"/>
      <c r="C344" s="38">
        <f t="shared" si="117"/>
        <v>0</v>
      </c>
      <c r="D344" s="38">
        <f t="shared" si="127"/>
        <v>0.95</v>
      </c>
      <c r="E344" s="38">
        <f t="shared" si="118"/>
        <v>0</v>
      </c>
      <c r="F344" s="27"/>
      <c r="G344" s="38">
        <f t="shared" si="119"/>
        <v>0</v>
      </c>
      <c r="H344" s="25"/>
      <c r="I344" s="41">
        <f t="shared" si="120"/>
        <v>0</v>
      </c>
      <c r="J344" s="41">
        <f t="shared" si="128"/>
        <v>0.92</v>
      </c>
      <c r="K344" s="41">
        <f t="shared" si="121"/>
        <v>0</v>
      </c>
      <c r="L344" s="27"/>
      <c r="M344" s="41">
        <f t="shared" si="122"/>
        <v>0</v>
      </c>
      <c r="N344" s="33"/>
      <c r="O344" s="43">
        <f t="shared" si="123"/>
        <v>0</v>
      </c>
      <c r="P344" s="43">
        <f t="shared" si="129"/>
        <v>0.95</v>
      </c>
      <c r="Q344" s="43">
        <f t="shared" si="124"/>
        <v>0</v>
      </c>
      <c r="R344" s="27"/>
      <c r="S344" s="43">
        <f t="shared" si="125"/>
        <v>0</v>
      </c>
      <c r="T344" s="3"/>
    </row>
    <row r="345" spans="1:20">
      <c r="A345" s="15">
        <f t="shared" si="126"/>
        <v>40461</v>
      </c>
      <c r="B345" s="22"/>
      <c r="C345" s="38">
        <f t="shared" si="117"/>
        <v>0</v>
      </c>
      <c r="D345" s="38">
        <f t="shared" si="127"/>
        <v>0.95</v>
      </c>
      <c r="E345" s="38">
        <f t="shared" si="118"/>
        <v>0</v>
      </c>
      <c r="F345" s="27"/>
      <c r="G345" s="38">
        <f t="shared" si="119"/>
        <v>0</v>
      </c>
      <c r="H345" s="25"/>
      <c r="I345" s="41">
        <f t="shared" si="120"/>
        <v>0</v>
      </c>
      <c r="J345" s="41">
        <f t="shared" si="128"/>
        <v>0.92</v>
      </c>
      <c r="K345" s="41">
        <f t="shared" si="121"/>
        <v>0</v>
      </c>
      <c r="L345" s="27"/>
      <c r="M345" s="41">
        <f t="shared" si="122"/>
        <v>0</v>
      </c>
      <c r="N345" s="33"/>
      <c r="O345" s="43">
        <f t="shared" si="123"/>
        <v>0</v>
      </c>
      <c r="P345" s="43">
        <f t="shared" si="129"/>
        <v>0.95</v>
      </c>
      <c r="Q345" s="43">
        <f t="shared" si="124"/>
        <v>0</v>
      </c>
      <c r="R345" s="27"/>
      <c r="S345" s="43">
        <f t="shared" si="125"/>
        <v>0</v>
      </c>
      <c r="T345" s="3"/>
    </row>
    <row r="346" spans="1:20">
      <c r="A346" s="15">
        <f t="shared" si="126"/>
        <v>40462</v>
      </c>
      <c r="B346" s="22"/>
      <c r="C346" s="38">
        <f t="shared" si="117"/>
        <v>0</v>
      </c>
      <c r="D346" s="38">
        <f t="shared" si="127"/>
        <v>0.95</v>
      </c>
      <c r="E346" s="38">
        <f t="shared" si="118"/>
        <v>0</v>
      </c>
      <c r="F346" s="27"/>
      <c r="G346" s="38">
        <f t="shared" si="119"/>
        <v>0</v>
      </c>
      <c r="H346" s="25"/>
      <c r="I346" s="41">
        <f t="shared" si="120"/>
        <v>0</v>
      </c>
      <c r="J346" s="41">
        <f t="shared" si="128"/>
        <v>0.92</v>
      </c>
      <c r="K346" s="41">
        <f t="shared" si="121"/>
        <v>0</v>
      </c>
      <c r="L346" s="27"/>
      <c r="M346" s="41">
        <f t="shared" si="122"/>
        <v>0</v>
      </c>
      <c r="N346" s="33"/>
      <c r="O346" s="43">
        <f t="shared" si="123"/>
        <v>0</v>
      </c>
      <c r="P346" s="43">
        <f t="shared" si="129"/>
        <v>0.95</v>
      </c>
      <c r="Q346" s="43">
        <f t="shared" si="124"/>
        <v>0</v>
      </c>
      <c r="R346" s="27"/>
      <c r="S346" s="43">
        <f t="shared" si="125"/>
        <v>0</v>
      </c>
      <c r="T346" s="3"/>
    </row>
    <row r="347" spans="1:20">
      <c r="A347" s="15">
        <f t="shared" si="126"/>
        <v>40463</v>
      </c>
      <c r="B347" s="22"/>
      <c r="C347" s="38">
        <f t="shared" si="117"/>
        <v>0</v>
      </c>
      <c r="D347" s="38">
        <f t="shared" si="127"/>
        <v>0.95</v>
      </c>
      <c r="E347" s="38">
        <f t="shared" si="118"/>
        <v>0</v>
      </c>
      <c r="F347" s="27"/>
      <c r="G347" s="38">
        <f t="shared" si="119"/>
        <v>0</v>
      </c>
      <c r="H347" s="25"/>
      <c r="I347" s="41">
        <f t="shared" si="120"/>
        <v>0</v>
      </c>
      <c r="J347" s="41">
        <f t="shared" si="128"/>
        <v>0.92</v>
      </c>
      <c r="K347" s="41">
        <f t="shared" si="121"/>
        <v>0</v>
      </c>
      <c r="L347" s="27"/>
      <c r="M347" s="41">
        <f t="shared" si="122"/>
        <v>0</v>
      </c>
      <c r="N347" s="33"/>
      <c r="O347" s="43">
        <f t="shared" si="123"/>
        <v>0</v>
      </c>
      <c r="P347" s="43">
        <f t="shared" si="129"/>
        <v>0.95</v>
      </c>
      <c r="Q347" s="43">
        <f t="shared" si="124"/>
        <v>0</v>
      </c>
      <c r="R347" s="27"/>
      <c r="S347" s="43">
        <f t="shared" si="125"/>
        <v>0</v>
      </c>
      <c r="T347" s="3"/>
    </row>
    <row r="348" spans="1:20">
      <c r="A348" s="15">
        <f t="shared" si="126"/>
        <v>40464</v>
      </c>
      <c r="B348" s="22"/>
      <c r="C348" s="38">
        <f t="shared" si="117"/>
        <v>0</v>
      </c>
      <c r="D348" s="38">
        <f t="shared" si="127"/>
        <v>0.95</v>
      </c>
      <c r="E348" s="38">
        <f t="shared" si="118"/>
        <v>0</v>
      </c>
      <c r="F348" s="27"/>
      <c r="G348" s="38">
        <f t="shared" si="119"/>
        <v>0</v>
      </c>
      <c r="H348" s="25"/>
      <c r="I348" s="41">
        <f t="shared" si="120"/>
        <v>0</v>
      </c>
      <c r="J348" s="41">
        <f t="shared" si="128"/>
        <v>0.92</v>
      </c>
      <c r="K348" s="41">
        <f t="shared" si="121"/>
        <v>0</v>
      </c>
      <c r="L348" s="27"/>
      <c r="M348" s="41">
        <f t="shared" si="122"/>
        <v>0</v>
      </c>
      <c r="N348" s="33"/>
      <c r="O348" s="43">
        <f t="shared" si="123"/>
        <v>0</v>
      </c>
      <c r="P348" s="43">
        <f t="shared" si="129"/>
        <v>0.95</v>
      </c>
      <c r="Q348" s="43">
        <f t="shared" si="124"/>
        <v>0</v>
      </c>
      <c r="R348" s="27"/>
      <c r="S348" s="43">
        <f t="shared" si="125"/>
        <v>0</v>
      </c>
      <c r="T348" s="3"/>
    </row>
    <row r="349" spans="1:20">
      <c r="A349" s="15">
        <f t="shared" si="126"/>
        <v>40465</v>
      </c>
      <c r="B349" s="22"/>
      <c r="C349" s="38">
        <f t="shared" si="117"/>
        <v>0</v>
      </c>
      <c r="D349" s="38">
        <f t="shared" si="127"/>
        <v>0.95</v>
      </c>
      <c r="E349" s="38">
        <f t="shared" si="118"/>
        <v>0</v>
      </c>
      <c r="F349" s="27"/>
      <c r="G349" s="38">
        <f t="shared" si="119"/>
        <v>0</v>
      </c>
      <c r="H349" s="25"/>
      <c r="I349" s="41">
        <f t="shared" si="120"/>
        <v>0</v>
      </c>
      <c r="J349" s="41">
        <f t="shared" si="128"/>
        <v>0.92</v>
      </c>
      <c r="K349" s="41">
        <f t="shared" si="121"/>
        <v>0</v>
      </c>
      <c r="L349" s="27"/>
      <c r="M349" s="41">
        <f t="shared" si="122"/>
        <v>0</v>
      </c>
      <c r="N349" s="33"/>
      <c r="O349" s="43">
        <f t="shared" si="123"/>
        <v>0</v>
      </c>
      <c r="P349" s="43">
        <f t="shared" si="129"/>
        <v>0.95</v>
      </c>
      <c r="Q349" s="43">
        <f t="shared" si="124"/>
        <v>0</v>
      </c>
      <c r="R349" s="27"/>
      <c r="S349" s="43">
        <f t="shared" si="125"/>
        <v>0</v>
      </c>
      <c r="T349" s="3"/>
    </row>
    <row r="350" spans="1:20">
      <c r="A350" s="15">
        <f t="shared" si="126"/>
        <v>40466</v>
      </c>
      <c r="B350" s="22"/>
      <c r="C350" s="38">
        <f t="shared" si="117"/>
        <v>0</v>
      </c>
      <c r="D350" s="38">
        <f t="shared" si="127"/>
        <v>0.95</v>
      </c>
      <c r="E350" s="38">
        <f t="shared" si="118"/>
        <v>0</v>
      </c>
      <c r="F350" s="27"/>
      <c r="G350" s="38">
        <f t="shared" si="119"/>
        <v>0</v>
      </c>
      <c r="H350" s="25"/>
      <c r="I350" s="41">
        <f t="shared" si="120"/>
        <v>0</v>
      </c>
      <c r="J350" s="41">
        <f t="shared" si="128"/>
        <v>0.92</v>
      </c>
      <c r="K350" s="41">
        <f t="shared" si="121"/>
        <v>0</v>
      </c>
      <c r="L350" s="27"/>
      <c r="M350" s="41">
        <f t="shared" si="122"/>
        <v>0</v>
      </c>
      <c r="N350" s="33"/>
      <c r="O350" s="43">
        <f t="shared" si="123"/>
        <v>0</v>
      </c>
      <c r="P350" s="43">
        <f t="shared" si="129"/>
        <v>0.95</v>
      </c>
      <c r="Q350" s="43">
        <f t="shared" si="124"/>
        <v>0</v>
      </c>
      <c r="R350" s="27"/>
      <c r="S350" s="43">
        <f t="shared" si="125"/>
        <v>0</v>
      </c>
      <c r="T350" s="3"/>
    </row>
    <row r="351" spans="1:20">
      <c r="A351" s="15">
        <f t="shared" si="126"/>
        <v>40467</v>
      </c>
      <c r="B351" s="22"/>
      <c r="C351" s="38">
        <f t="shared" si="117"/>
        <v>0</v>
      </c>
      <c r="D351" s="38">
        <f t="shared" si="127"/>
        <v>0.95</v>
      </c>
      <c r="E351" s="38">
        <f t="shared" si="118"/>
        <v>0</v>
      </c>
      <c r="F351" s="27"/>
      <c r="G351" s="38">
        <f t="shared" si="119"/>
        <v>0</v>
      </c>
      <c r="H351" s="25"/>
      <c r="I351" s="41">
        <f t="shared" si="120"/>
        <v>0</v>
      </c>
      <c r="J351" s="41">
        <f t="shared" si="128"/>
        <v>0.92</v>
      </c>
      <c r="K351" s="41">
        <f t="shared" si="121"/>
        <v>0</v>
      </c>
      <c r="L351" s="27"/>
      <c r="M351" s="41">
        <f t="shared" si="122"/>
        <v>0</v>
      </c>
      <c r="N351" s="33"/>
      <c r="O351" s="43">
        <f t="shared" si="123"/>
        <v>0</v>
      </c>
      <c r="P351" s="43">
        <f t="shared" si="129"/>
        <v>0.95</v>
      </c>
      <c r="Q351" s="43">
        <f t="shared" si="124"/>
        <v>0</v>
      </c>
      <c r="R351" s="27"/>
      <c r="S351" s="43">
        <f t="shared" si="125"/>
        <v>0</v>
      </c>
      <c r="T351" s="3"/>
    </row>
    <row r="352" spans="1:20">
      <c r="A352" s="15">
        <f t="shared" si="126"/>
        <v>40468</v>
      </c>
      <c r="B352" s="22"/>
      <c r="C352" s="38">
        <f t="shared" si="117"/>
        <v>0</v>
      </c>
      <c r="D352" s="38">
        <f t="shared" si="127"/>
        <v>0.95</v>
      </c>
      <c r="E352" s="38">
        <f t="shared" si="118"/>
        <v>0</v>
      </c>
      <c r="F352" s="27"/>
      <c r="G352" s="38">
        <f t="shared" si="119"/>
        <v>0</v>
      </c>
      <c r="H352" s="25"/>
      <c r="I352" s="41">
        <f t="shared" si="120"/>
        <v>0</v>
      </c>
      <c r="J352" s="41">
        <f t="shared" si="128"/>
        <v>0.92</v>
      </c>
      <c r="K352" s="41">
        <f t="shared" si="121"/>
        <v>0</v>
      </c>
      <c r="L352" s="27"/>
      <c r="M352" s="41">
        <f t="shared" si="122"/>
        <v>0</v>
      </c>
      <c r="N352" s="33"/>
      <c r="O352" s="43">
        <f t="shared" si="123"/>
        <v>0</v>
      </c>
      <c r="P352" s="43">
        <f t="shared" si="129"/>
        <v>0.95</v>
      </c>
      <c r="Q352" s="43">
        <f t="shared" si="124"/>
        <v>0</v>
      </c>
      <c r="R352" s="27"/>
      <c r="S352" s="43">
        <f t="shared" si="125"/>
        <v>0</v>
      </c>
      <c r="T352" s="3"/>
    </row>
    <row r="353" spans="1:20">
      <c r="A353" s="15">
        <f t="shared" si="126"/>
        <v>40469</v>
      </c>
      <c r="B353" s="22"/>
      <c r="C353" s="38">
        <f t="shared" si="117"/>
        <v>0</v>
      </c>
      <c r="D353" s="38">
        <f t="shared" si="127"/>
        <v>0.95</v>
      </c>
      <c r="E353" s="38">
        <f t="shared" si="118"/>
        <v>0</v>
      </c>
      <c r="F353" s="27"/>
      <c r="G353" s="38">
        <f t="shared" si="119"/>
        <v>0</v>
      </c>
      <c r="H353" s="25"/>
      <c r="I353" s="41">
        <f t="shared" si="120"/>
        <v>0</v>
      </c>
      <c r="J353" s="41">
        <f t="shared" si="128"/>
        <v>0.92</v>
      </c>
      <c r="K353" s="41">
        <f t="shared" si="121"/>
        <v>0</v>
      </c>
      <c r="L353" s="27"/>
      <c r="M353" s="41">
        <f t="shared" si="122"/>
        <v>0</v>
      </c>
      <c r="N353" s="33"/>
      <c r="O353" s="43">
        <f t="shared" si="123"/>
        <v>0</v>
      </c>
      <c r="P353" s="43">
        <f t="shared" si="129"/>
        <v>0.95</v>
      </c>
      <c r="Q353" s="43">
        <f t="shared" si="124"/>
        <v>0</v>
      </c>
      <c r="R353" s="27"/>
      <c r="S353" s="43">
        <f t="shared" si="125"/>
        <v>0</v>
      </c>
      <c r="T353" s="3"/>
    </row>
    <row r="354" spans="1:20">
      <c r="A354" s="15">
        <f t="shared" si="126"/>
        <v>40470</v>
      </c>
      <c r="B354" s="22"/>
      <c r="C354" s="38">
        <f t="shared" si="117"/>
        <v>0</v>
      </c>
      <c r="D354" s="38">
        <f t="shared" si="127"/>
        <v>0.95</v>
      </c>
      <c r="E354" s="38">
        <f t="shared" si="118"/>
        <v>0</v>
      </c>
      <c r="F354" s="27"/>
      <c r="G354" s="38">
        <f t="shared" si="119"/>
        <v>0</v>
      </c>
      <c r="H354" s="25"/>
      <c r="I354" s="41">
        <f t="shared" si="120"/>
        <v>0</v>
      </c>
      <c r="J354" s="41">
        <f t="shared" si="128"/>
        <v>0.92</v>
      </c>
      <c r="K354" s="41">
        <f t="shared" si="121"/>
        <v>0</v>
      </c>
      <c r="L354" s="27"/>
      <c r="M354" s="41">
        <f t="shared" si="122"/>
        <v>0</v>
      </c>
      <c r="N354" s="33"/>
      <c r="O354" s="43">
        <f t="shared" si="123"/>
        <v>0</v>
      </c>
      <c r="P354" s="43">
        <f t="shared" si="129"/>
        <v>0.95</v>
      </c>
      <c r="Q354" s="43">
        <f t="shared" si="124"/>
        <v>0</v>
      </c>
      <c r="R354" s="27"/>
      <c r="S354" s="43">
        <f t="shared" si="125"/>
        <v>0</v>
      </c>
      <c r="T354" s="3"/>
    </row>
    <row r="355" spans="1:20">
      <c r="A355" s="15">
        <f t="shared" si="126"/>
        <v>40471</v>
      </c>
      <c r="B355" s="22"/>
      <c r="C355" s="38">
        <f t="shared" si="117"/>
        <v>0</v>
      </c>
      <c r="D355" s="38">
        <f t="shared" si="127"/>
        <v>0.95</v>
      </c>
      <c r="E355" s="38">
        <f t="shared" si="118"/>
        <v>0</v>
      </c>
      <c r="F355" s="27"/>
      <c r="G355" s="38">
        <f t="shared" si="119"/>
        <v>0</v>
      </c>
      <c r="H355" s="25"/>
      <c r="I355" s="41">
        <f t="shared" si="120"/>
        <v>0</v>
      </c>
      <c r="J355" s="41">
        <f t="shared" si="128"/>
        <v>0.92</v>
      </c>
      <c r="K355" s="41">
        <f t="shared" si="121"/>
        <v>0</v>
      </c>
      <c r="L355" s="27"/>
      <c r="M355" s="41">
        <f t="shared" si="122"/>
        <v>0</v>
      </c>
      <c r="N355" s="33"/>
      <c r="O355" s="43">
        <f t="shared" si="123"/>
        <v>0</v>
      </c>
      <c r="P355" s="43">
        <f t="shared" si="129"/>
        <v>0.95</v>
      </c>
      <c r="Q355" s="43">
        <f t="shared" si="124"/>
        <v>0</v>
      </c>
      <c r="R355" s="27"/>
      <c r="S355" s="43">
        <f t="shared" si="125"/>
        <v>0</v>
      </c>
      <c r="T355" s="3"/>
    </row>
    <row r="356" spans="1:20">
      <c r="A356" s="15">
        <f t="shared" si="126"/>
        <v>40472</v>
      </c>
      <c r="B356" s="22"/>
      <c r="C356" s="38">
        <f t="shared" si="117"/>
        <v>0</v>
      </c>
      <c r="D356" s="38">
        <f t="shared" si="127"/>
        <v>0.95</v>
      </c>
      <c r="E356" s="38">
        <f t="shared" si="118"/>
        <v>0</v>
      </c>
      <c r="F356" s="27"/>
      <c r="G356" s="38">
        <f t="shared" si="119"/>
        <v>0</v>
      </c>
      <c r="H356" s="25"/>
      <c r="I356" s="41">
        <f t="shared" si="120"/>
        <v>0</v>
      </c>
      <c r="J356" s="41">
        <f t="shared" si="128"/>
        <v>0.92</v>
      </c>
      <c r="K356" s="41">
        <f t="shared" si="121"/>
        <v>0</v>
      </c>
      <c r="L356" s="27"/>
      <c r="M356" s="41">
        <f t="shared" si="122"/>
        <v>0</v>
      </c>
      <c r="N356" s="33"/>
      <c r="O356" s="43">
        <f t="shared" si="123"/>
        <v>0</v>
      </c>
      <c r="P356" s="43">
        <f t="shared" si="129"/>
        <v>0.95</v>
      </c>
      <c r="Q356" s="43">
        <f t="shared" si="124"/>
        <v>0</v>
      </c>
      <c r="R356" s="27"/>
      <c r="S356" s="43">
        <f t="shared" si="125"/>
        <v>0</v>
      </c>
      <c r="T356" s="3"/>
    </row>
    <row r="357" spans="1:20">
      <c r="A357" s="15">
        <f t="shared" si="126"/>
        <v>40473</v>
      </c>
      <c r="B357" s="22"/>
      <c r="C357" s="38">
        <f t="shared" si="117"/>
        <v>0</v>
      </c>
      <c r="D357" s="38">
        <f t="shared" si="127"/>
        <v>0.95</v>
      </c>
      <c r="E357" s="38">
        <f t="shared" si="118"/>
        <v>0</v>
      </c>
      <c r="F357" s="27"/>
      <c r="G357" s="38">
        <f t="shared" si="119"/>
        <v>0</v>
      </c>
      <c r="H357" s="25"/>
      <c r="I357" s="41">
        <f t="shared" si="120"/>
        <v>0</v>
      </c>
      <c r="J357" s="41">
        <f t="shared" si="128"/>
        <v>0.92</v>
      </c>
      <c r="K357" s="41">
        <f t="shared" si="121"/>
        <v>0</v>
      </c>
      <c r="L357" s="27"/>
      <c r="M357" s="41">
        <f t="shared" si="122"/>
        <v>0</v>
      </c>
      <c r="N357" s="33"/>
      <c r="O357" s="43">
        <f t="shared" si="123"/>
        <v>0</v>
      </c>
      <c r="P357" s="43">
        <f t="shared" si="129"/>
        <v>0.95</v>
      </c>
      <c r="Q357" s="43">
        <f t="shared" si="124"/>
        <v>0</v>
      </c>
      <c r="R357" s="27"/>
      <c r="S357" s="43">
        <f t="shared" si="125"/>
        <v>0</v>
      </c>
      <c r="T357" s="3"/>
    </row>
    <row r="358" spans="1:20">
      <c r="A358" s="15">
        <f t="shared" si="126"/>
        <v>40474</v>
      </c>
      <c r="B358" s="22"/>
      <c r="C358" s="38">
        <f t="shared" si="117"/>
        <v>0</v>
      </c>
      <c r="D358" s="38">
        <f t="shared" si="127"/>
        <v>0.95</v>
      </c>
      <c r="E358" s="38">
        <f t="shared" si="118"/>
        <v>0</v>
      </c>
      <c r="F358" s="27"/>
      <c r="G358" s="38">
        <f t="shared" si="119"/>
        <v>0</v>
      </c>
      <c r="H358" s="25"/>
      <c r="I358" s="41">
        <f t="shared" si="120"/>
        <v>0</v>
      </c>
      <c r="J358" s="41">
        <f t="shared" si="128"/>
        <v>0.92</v>
      </c>
      <c r="K358" s="41">
        <f t="shared" si="121"/>
        <v>0</v>
      </c>
      <c r="L358" s="27"/>
      <c r="M358" s="41">
        <f t="shared" si="122"/>
        <v>0</v>
      </c>
      <c r="N358" s="33"/>
      <c r="O358" s="43">
        <f t="shared" si="123"/>
        <v>0</v>
      </c>
      <c r="P358" s="43">
        <f t="shared" si="129"/>
        <v>0.95</v>
      </c>
      <c r="Q358" s="43">
        <f t="shared" si="124"/>
        <v>0</v>
      </c>
      <c r="R358" s="27"/>
      <c r="S358" s="43">
        <f t="shared" si="125"/>
        <v>0</v>
      </c>
      <c r="T358" s="3"/>
    </row>
    <row r="359" spans="1:20">
      <c r="A359" s="15">
        <f t="shared" si="126"/>
        <v>40475</v>
      </c>
      <c r="B359" s="22"/>
      <c r="C359" s="38">
        <f t="shared" si="117"/>
        <v>0</v>
      </c>
      <c r="D359" s="38">
        <f t="shared" si="127"/>
        <v>0.95</v>
      </c>
      <c r="E359" s="38">
        <f t="shared" si="118"/>
        <v>0</v>
      </c>
      <c r="F359" s="27"/>
      <c r="G359" s="38">
        <f t="shared" si="119"/>
        <v>0</v>
      </c>
      <c r="H359" s="25"/>
      <c r="I359" s="41">
        <f t="shared" si="120"/>
        <v>0</v>
      </c>
      <c r="J359" s="41">
        <f t="shared" si="128"/>
        <v>0.92</v>
      </c>
      <c r="K359" s="41">
        <f t="shared" si="121"/>
        <v>0</v>
      </c>
      <c r="L359" s="27"/>
      <c r="M359" s="41">
        <f t="shared" si="122"/>
        <v>0</v>
      </c>
      <c r="N359" s="33"/>
      <c r="O359" s="43">
        <f t="shared" si="123"/>
        <v>0</v>
      </c>
      <c r="P359" s="43">
        <f t="shared" si="129"/>
        <v>0.95</v>
      </c>
      <c r="Q359" s="43">
        <f t="shared" si="124"/>
        <v>0</v>
      </c>
      <c r="R359" s="27"/>
      <c r="S359" s="43">
        <f t="shared" si="125"/>
        <v>0</v>
      </c>
      <c r="T359" s="3"/>
    </row>
    <row r="360" spans="1:20">
      <c r="A360" s="15">
        <f t="shared" si="126"/>
        <v>40476</v>
      </c>
      <c r="B360" s="22"/>
      <c r="C360" s="38">
        <f t="shared" si="117"/>
        <v>0</v>
      </c>
      <c r="D360" s="38">
        <f t="shared" si="127"/>
        <v>0.95</v>
      </c>
      <c r="E360" s="38">
        <f t="shared" si="118"/>
        <v>0</v>
      </c>
      <c r="F360" s="27"/>
      <c r="G360" s="38">
        <f t="shared" si="119"/>
        <v>0</v>
      </c>
      <c r="H360" s="25"/>
      <c r="I360" s="41">
        <f t="shared" si="120"/>
        <v>0</v>
      </c>
      <c r="J360" s="41">
        <f t="shared" si="128"/>
        <v>0.92</v>
      </c>
      <c r="K360" s="41">
        <f t="shared" si="121"/>
        <v>0</v>
      </c>
      <c r="L360" s="27"/>
      <c r="M360" s="41">
        <f t="shared" si="122"/>
        <v>0</v>
      </c>
      <c r="N360" s="33"/>
      <c r="O360" s="43">
        <f t="shared" si="123"/>
        <v>0</v>
      </c>
      <c r="P360" s="43">
        <f t="shared" si="129"/>
        <v>0.95</v>
      </c>
      <c r="Q360" s="43">
        <f t="shared" si="124"/>
        <v>0</v>
      </c>
      <c r="R360" s="27"/>
      <c r="S360" s="43">
        <f t="shared" si="125"/>
        <v>0</v>
      </c>
      <c r="T360" s="3"/>
    </row>
    <row r="361" spans="1:20">
      <c r="A361" s="15">
        <f t="shared" si="126"/>
        <v>40477</v>
      </c>
      <c r="B361" s="22"/>
      <c r="C361" s="38">
        <f t="shared" si="117"/>
        <v>0</v>
      </c>
      <c r="D361" s="38">
        <f t="shared" si="127"/>
        <v>0.95</v>
      </c>
      <c r="E361" s="38">
        <f t="shared" si="118"/>
        <v>0</v>
      </c>
      <c r="F361" s="27"/>
      <c r="G361" s="38">
        <f t="shared" si="119"/>
        <v>0</v>
      </c>
      <c r="H361" s="25"/>
      <c r="I361" s="41">
        <f t="shared" si="120"/>
        <v>0</v>
      </c>
      <c r="J361" s="41">
        <f t="shared" si="128"/>
        <v>0.92</v>
      </c>
      <c r="K361" s="41">
        <f t="shared" si="121"/>
        <v>0</v>
      </c>
      <c r="L361" s="27"/>
      <c r="M361" s="41">
        <f t="shared" si="122"/>
        <v>0</v>
      </c>
      <c r="N361" s="33"/>
      <c r="O361" s="43">
        <f t="shared" si="123"/>
        <v>0</v>
      </c>
      <c r="P361" s="43">
        <f t="shared" si="129"/>
        <v>0.95</v>
      </c>
      <c r="Q361" s="43">
        <f t="shared" si="124"/>
        <v>0</v>
      </c>
      <c r="R361" s="27"/>
      <c r="S361" s="43">
        <f t="shared" si="125"/>
        <v>0</v>
      </c>
      <c r="T361" s="3"/>
    </row>
    <row r="362" spans="1:20">
      <c r="A362" s="15">
        <f t="shared" si="126"/>
        <v>40478</v>
      </c>
      <c r="B362" s="22"/>
      <c r="C362" s="38">
        <f t="shared" si="117"/>
        <v>0</v>
      </c>
      <c r="D362" s="38">
        <f t="shared" si="127"/>
        <v>0.95</v>
      </c>
      <c r="E362" s="38">
        <f t="shared" si="118"/>
        <v>0</v>
      </c>
      <c r="F362" s="27"/>
      <c r="G362" s="38">
        <f t="shared" si="119"/>
        <v>0</v>
      </c>
      <c r="H362" s="25"/>
      <c r="I362" s="41">
        <f t="shared" si="120"/>
        <v>0</v>
      </c>
      <c r="J362" s="41">
        <f t="shared" si="128"/>
        <v>0.92</v>
      </c>
      <c r="K362" s="41">
        <f t="shared" si="121"/>
        <v>0</v>
      </c>
      <c r="L362" s="27"/>
      <c r="M362" s="41">
        <f t="shared" si="122"/>
        <v>0</v>
      </c>
      <c r="N362" s="33"/>
      <c r="O362" s="43">
        <f t="shared" si="123"/>
        <v>0</v>
      </c>
      <c r="P362" s="43">
        <f t="shared" si="129"/>
        <v>0.95</v>
      </c>
      <c r="Q362" s="43">
        <f t="shared" si="124"/>
        <v>0</v>
      </c>
      <c r="R362" s="27"/>
      <c r="S362" s="43">
        <f t="shared" si="125"/>
        <v>0</v>
      </c>
      <c r="T362" s="3"/>
    </row>
    <row r="363" spans="1:20">
      <c r="A363" s="15">
        <f t="shared" si="126"/>
        <v>40479</v>
      </c>
      <c r="B363" s="22"/>
      <c r="C363" s="38">
        <f t="shared" si="117"/>
        <v>0</v>
      </c>
      <c r="D363" s="38">
        <f t="shared" si="127"/>
        <v>0.95</v>
      </c>
      <c r="E363" s="38">
        <f t="shared" si="118"/>
        <v>0</v>
      </c>
      <c r="F363" s="27"/>
      <c r="G363" s="38">
        <f t="shared" si="119"/>
        <v>0</v>
      </c>
      <c r="H363" s="25"/>
      <c r="I363" s="41">
        <f t="shared" si="120"/>
        <v>0</v>
      </c>
      <c r="J363" s="41">
        <f t="shared" si="128"/>
        <v>0.92</v>
      </c>
      <c r="K363" s="41">
        <f t="shared" si="121"/>
        <v>0</v>
      </c>
      <c r="L363" s="27"/>
      <c r="M363" s="41">
        <f t="shared" si="122"/>
        <v>0</v>
      </c>
      <c r="N363" s="33"/>
      <c r="O363" s="43">
        <f t="shared" si="123"/>
        <v>0</v>
      </c>
      <c r="P363" s="43">
        <f t="shared" si="129"/>
        <v>0.95</v>
      </c>
      <c r="Q363" s="43">
        <f t="shared" si="124"/>
        <v>0</v>
      </c>
      <c r="R363" s="27"/>
      <c r="S363" s="43">
        <f t="shared" si="125"/>
        <v>0</v>
      </c>
      <c r="T363" s="3"/>
    </row>
    <row r="364" spans="1:20">
      <c r="A364" s="15">
        <f t="shared" si="126"/>
        <v>40480</v>
      </c>
      <c r="B364" s="22"/>
      <c r="C364" s="38">
        <f t="shared" si="117"/>
        <v>0</v>
      </c>
      <c r="D364" s="38">
        <f t="shared" si="127"/>
        <v>0.95</v>
      </c>
      <c r="E364" s="38">
        <f t="shared" si="118"/>
        <v>0</v>
      </c>
      <c r="F364" s="27"/>
      <c r="G364" s="38">
        <f t="shared" si="119"/>
        <v>0</v>
      </c>
      <c r="H364" s="25"/>
      <c r="I364" s="41">
        <f t="shared" si="120"/>
        <v>0</v>
      </c>
      <c r="J364" s="41">
        <f t="shared" si="128"/>
        <v>0.92</v>
      </c>
      <c r="K364" s="41">
        <f t="shared" si="121"/>
        <v>0</v>
      </c>
      <c r="L364" s="27"/>
      <c r="M364" s="41">
        <f t="shared" si="122"/>
        <v>0</v>
      </c>
      <c r="N364" s="33"/>
      <c r="O364" s="43">
        <f t="shared" si="123"/>
        <v>0</v>
      </c>
      <c r="P364" s="43">
        <f t="shared" si="129"/>
        <v>0.95</v>
      </c>
      <c r="Q364" s="43">
        <f t="shared" si="124"/>
        <v>0</v>
      </c>
      <c r="R364" s="27"/>
      <c r="S364" s="43">
        <f t="shared" si="125"/>
        <v>0</v>
      </c>
      <c r="T364" s="3"/>
    </row>
    <row r="365" spans="1:20">
      <c r="A365" s="15">
        <f t="shared" si="126"/>
        <v>40481</v>
      </c>
      <c r="B365" s="22"/>
      <c r="C365" s="38">
        <f t="shared" si="117"/>
        <v>0</v>
      </c>
      <c r="D365" s="38">
        <f t="shared" si="127"/>
        <v>0.95</v>
      </c>
      <c r="E365" s="38">
        <f t="shared" si="118"/>
        <v>0</v>
      </c>
      <c r="F365" s="27"/>
      <c r="G365" s="38">
        <f t="shared" si="119"/>
        <v>0</v>
      </c>
      <c r="H365" s="25"/>
      <c r="I365" s="41">
        <f t="shared" si="120"/>
        <v>0</v>
      </c>
      <c r="J365" s="41">
        <f t="shared" si="128"/>
        <v>0.92</v>
      </c>
      <c r="K365" s="41">
        <f t="shared" si="121"/>
        <v>0</v>
      </c>
      <c r="L365" s="27"/>
      <c r="M365" s="41">
        <f t="shared" si="122"/>
        <v>0</v>
      </c>
      <c r="N365" s="33"/>
      <c r="O365" s="43">
        <f t="shared" si="123"/>
        <v>0</v>
      </c>
      <c r="P365" s="43">
        <f t="shared" si="129"/>
        <v>0.95</v>
      </c>
      <c r="Q365" s="43">
        <f t="shared" si="124"/>
        <v>0</v>
      </c>
      <c r="R365" s="27"/>
      <c r="S365" s="43">
        <f t="shared" si="125"/>
        <v>0</v>
      </c>
      <c r="T365" s="3"/>
    </row>
    <row r="366" spans="1:20">
      <c r="A366" s="15">
        <f t="shared" si="126"/>
        <v>40482</v>
      </c>
      <c r="B366" s="22"/>
      <c r="C366" s="38">
        <f t="shared" si="117"/>
        <v>0</v>
      </c>
      <c r="D366" s="38">
        <f t="shared" si="127"/>
        <v>0.95</v>
      </c>
      <c r="E366" s="38">
        <f t="shared" si="118"/>
        <v>0</v>
      </c>
      <c r="F366" s="27"/>
      <c r="G366" s="38">
        <f t="shared" si="119"/>
        <v>0</v>
      </c>
      <c r="H366" s="25"/>
      <c r="I366" s="41">
        <f t="shared" si="120"/>
        <v>0</v>
      </c>
      <c r="J366" s="41">
        <f t="shared" si="128"/>
        <v>0.92</v>
      </c>
      <c r="K366" s="41">
        <f t="shared" si="121"/>
        <v>0</v>
      </c>
      <c r="L366" s="27"/>
      <c r="M366" s="41">
        <f t="shared" si="122"/>
        <v>0</v>
      </c>
      <c r="N366" s="33"/>
      <c r="O366" s="43">
        <f t="shared" si="123"/>
        <v>0</v>
      </c>
      <c r="P366" s="43">
        <f t="shared" si="129"/>
        <v>0.95</v>
      </c>
      <c r="Q366" s="43">
        <f t="shared" si="124"/>
        <v>0</v>
      </c>
      <c r="R366" s="27"/>
      <c r="S366" s="43">
        <f t="shared" si="125"/>
        <v>0</v>
      </c>
      <c r="T366" s="3"/>
    </row>
    <row r="367" spans="1:20" ht="15.75">
      <c r="A367" s="17" t="s">
        <v>3</v>
      </c>
      <c r="B367" s="21">
        <f>SUM(B336:B366)</f>
        <v>0</v>
      </c>
      <c r="C367" s="21">
        <f>SUM(C336:C366)</f>
        <v>0</v>
      </c>
      <c r="D367" s="39"/>
      <c r="E367" s="21">
        <f>SUM(E336:E366)</f>
        <v>0</v>
      </c>
      <c r="F367" s="28">
        <f>SUM(F336:F366)</f>
        <v>0</v>
      </c>
      <c r="G367" s="21">
        <f>SUM(G336:G366)</f>
        <v>0</v>
      </c>
      <c r="H367" s="24">
        <f>SUM(H336:H366)</f>
        <v>0</v>
      </c>
      <c r="I367" s="24">
        <f>SUM(I336:I366)</f>
        <v>0</v>
      </c>
      <c r="J367" s="42"/>
      <c r="K367" s="24">
        <f>SUM(K336:K366)</f>
        <v>0</v>
      </c>
      <c r="L367" s="28">
        <f>SUM(L336:L366)</f>
        <v>0</v>
      </c>
      <c r="M367" s="24">
        <f>SUM(M336:M366)</f>
        <v>0</v>
      </c>
      <c r="N367" s="32">
        <f>SUM(N336:N366)</f>
        <v>0</v>
      </c>
      <c r="O367" s="32">
        <f>SUM(O336:O366)</f>
        <v>0</v>
      </c>
      <c r="P367" s="42"/>
      <c r="Q367" s="32">
        <f>SUM(Q336:Q366)</f>
        <v>0</v>
      </c>
      <c r="R367" s="28">
        <f>SUM(R336:R366)</f>
        <v>0</v>
      </c>
      <c r="S367" s="32">
        <f>SUM(S336:S366)</f>
        <v>0</v>
      </c>
      <c r="T367" s="1">
        <f>SUM(T336:T366)</f>
        <v>0</v>
      </c>
    </row>
    <row r="370" spans="1:20" ht="18">
      <c r="A370" s="76" t="s">
        <v>40</v>
      </c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</row>
    <row r="371" spans="1:20">
      <c r="A371" s="71" t="s">
        <v>1</v>
      </c>
      <c r="B371" s="73" t="s">
        <v>0</v>
      </c>
      <c r="C371" s="73"/>
      <c r="D371" s="73"/>
      <c r="E371" s="73"/>
      <c r="F371" s="73"/>
      <c r="G371" s="73"/>
      <c r="H371" s="74" t="s">
        <v>16</v>
      </c>
      <c r="I371" s="74"/>
      <c r="J371" s="74"/>
      <c r="K371" s="74"/>
      <c r="L371" s="74"/>
      <c r="M371" s="74"/>
      <c r="N371" s="75" t="s">
        <v>60</v>
      </c>
      <c r="O371" s="75"/>
      <c r="P371" s="75"/>
      <c r="Q371" s="75"/>
      <c r="R371" s="75"/>
      <c r="S371" s="75"/>
      <c r="T371" s="77" t="s">
        <v>21</v>
      </c>
    </row>
    <row r="372" spans="1:20">
      <c r="A372" s="72"/>
      <c r="B372" s="21" t="s">
        <v>20</v>
      </c>
      <c r="C372" s="21" t="s">
        <v>61</v>
      </c>
      <c r="D372" s="21" t="s">
        <v>62</v>
      </c>
      <c r="E372" s="21" t="s">
        <v>21</v>
      </c>
      <c r="F372" s="21" t="s">
        <v>14</v>
      </c>
      <c r="G372" s="21" t="s">
        <v>63</v>
      </c>
      <c r="H372" s="24" t="s">
        <v>20</v>
      </c>
      <c r="I372" s="24" t="s">
        <v>61</v>
      </c>
      <c r="J372" s="24" t="s">
        <v>62</v>
      </c>
      <c r="K372" s="24" t="s">
        <v>21</v>
      </c>
      <c r="L372" s="30" t="s">
        <v>14</v>
      </c>
      <c r="M372" s="24" t="s">
        <v>63</v>
      </c>
      <c r="N372" s="32" t="s">
        <v>20</v>
      </c>
      <c r="O372" s="32" t="s">
        <v>61</v>
      </c>
      <c r="P372" s="32" t="s">
        <v>62</v>
      </c>
      <c r="Q372" s="32" t="s">
        <v>21</v>
      </c>
      <c r="R372" s="35" t="s">
        <v>14</v>
      </c>
      <c r="S372" s="32" t="s">
        <v>63</v>
      </c>
      <c r="T372" s="77"/>
    </row>
    <row r="373" spans="1:20">
      <c r="A373" s="15">
        <f>A366+1</f>
        <v>40483</v>
      </c>
      <c r="B373" s="22"/>
      <c r="C373" s="38">
        <f>B373*D373</f>
        <v>0</v>
      </c>
      <c r="D373" s="38">
        <f>47500/50000</f>
        <v>0.95</v>
      </c>
      <c r="E373" s="38">
        <f>B373-C373</f>
        <v>0</v>
      </c>
      <c r="F373" s="27"/>
      <c r="G373" s="38">
        <f>F373*D373</f>
        <v>0</v>
      </c>
      <c r="H373" s="25"/>
      <c r="I373" s="41">
        <f>H373*J373</f>
        <v>0</v>
      </c>
      <c r="J373" s="41">
        <f>92/100</f>
        <v>0.92</v>
      </c>
      <c r="K373" s="41">
        <f>H373-I373</f>
        <v>0</v>
      </c>
      <c r="L373" s="27"/>
      <c r="M373" s="41">
        <f>L373*J373</f>
        <v>0</v>
      </c>
      <c r="N373" s="33"/>
      <c r="O373" s="43">
        <f>N373*P373</f>
        <v>0</v>
      </c>
      <c r="P373" s="43">
        <f>47500/50000</f>
        <v>0.95</v>
      </c>
      <c r="Q373" s="43">
        <f>N373-O373</f>
        <v>0</v>
      </c>
      <c r="R373" s="27"/>
      <c r="S373" s="43">
        <f>R373*P373</f>
        <v>0</v>
      </c>
      <c r="T373" s="45"/>
    </row>
    <row r="374" spans="1:20">
      <c r="A374" s="15">
        <f>A373+1</f>
        <v>40484</v>
      </c>
      <c r="B374" s="22"/>
      <c r="C374" s="38">
        <f t="shared" ref="C374:C402" si="130">B374*D374</f>
        <v>0</v>
      </c>
      <c r="D374" s="38">
        <f>D373</f>
        <v>0.95</v>
      </c>
      <c r="E374" s="38">
        <f t="shared" ref="E374:E402" si="131">B374-C374</f>
        <v>0</v>
      </c>
      <c r="F374" s="27"/>
      <c r="G374" s="38">
        <f t="shared" ref="G374:G402" si="132">F374*D374</f>
        <v>0</v>
      </c>
      <c r="H374" s="25"/>
      <c r="I374" s="41">
        <f t="shared" ref="I374:I402" si="133">H374*J374</f>
        <v>0</v>
      </c>
      <c r="J374" s="41">
        <f>J373</f>
        <v>0.92</v>
      </c>
      <c r="K374" s="41">
        <f t="shared" ref="K374:K402" si="134">H374-I374</f>
        <v>0</v>
      </c>
      <c r="L374" s="27"/>
      <c r="M374" s="41">
        <f t="shared" ref="M374:M402" si="135">L374*J374</f>
        <v>0</v>
      </c>
      <c r="N374" s="33"/>
      <c r="O374" s="43">
        <f t="shared" ref="O374:O402" si="136">N374*P374</f>
        <v>0</v>
      </c>
      <c r="P374" s="43">
        <f>P373</f>
        <v>0.95</v>
      </c>
      <c r="Q374" s="43">
        <f t="shared" ref="Q374:Q402" si="137">N374-O374</f>
        <v>0</v>
      </c>
      <c r="R374" s="27"/>
      <c r="S374" s="43">
        <f t="shared" ref="S374:S402" si="138">R374*P374</f>
        <v>0</v>
      </c>
      <c r="T374" s="3"/>
    </row>
    <row r="375" spans="1:20">
      <c r="A375" s="15">
        <f t="shared" ref="A375:A402" si="139">A374+1</f>
        <v>40485</v>
      </c>
      <c r="B375" s="22"/>
      <c r="C375" s="38">
        <f t="shared" si="130"/>
        <v>0</v>
      </c>
      <c r="D375" s="38">
        <f t="shared" ref="D375:D402" si="140">D374</f>
        <v>0.95</v>
      </c>
      <c r="E375" s="38">
        <f t="shared" si="131"/>
        <v>0</v>
      </c>
      <c r="F375" s="27"/>
      <c r="G375" s="38">
        <f t="shared" si="132"/>
        <v>0</v>
      </c>
      <c r="H375" s="25"/>
      <c r="I375" s="41">
        <f t="shared" si="133"/>
        <v>0</v>
      </c>
      <c r="J375" s="41">
        <f t="shared" ref="J375:J402" si="141">J374</f>
        <v>0.92</v>
      </c>
      <c r="K375" s="41">
        <f t="shared" si="134"/>
        <v>0</v>
      </c>
      <c r="L375" s="27"/>
      <c r="M375" s="41">
        <f t="shared" si="135"/>
        <v>0</v>
      </c>
      <c r="N375" s="33"/>
      <c r="O375" s="43">
        <f t="shared" si="136"/>
        <v>0</v>
      </c>
      <c r="P375" s="43">
        <f t="shared" ref="P375:P402" si="142">P374</f>
        <v>0.95</v>
      </c>
      <c r="Q375" s="43">
        <f t="shared" si="137"/>
        <v>0</v>
      </c>
      <c r="R375" s="27"/>
      <c r="S375" s="43">
        <f t="shared" si="138"/>
        <v>0</v>
      </c>
      <c r="T375" s="3"/>
    </row>
    <row r="376" spans="1:20">
      <c r="A376" s="15">
        <f t="shared" si="139"/>
        <v>40486</v>
      </c>
      <c r="B376" s="22"/>
      <c r="C376" s="38">
        <f t="shared" si="130"/>
        <v>0</v>
      </c>
      <c r="D376" s="38">
        <f t="shared" si="140"/>
        <v>0.95</v>
      </c>
      <c r="E376" s="38">
        <f t="shared" si="131"/>
        <v>0</v>
      </c>
      <c r="F376" s="27"/>
      <c r="G376" s="38">
        <f t="shared" si="132"/>
        <v>0</v>
      </c>
      <c r="H376" s="25"/>
      <c r="I376" s="41">
        <f t="shared" si="133"/>
        <v>0</v>
      </c>
      <c r="J376" s="41">
        <f t="shared" si="141"/>
        <v>0.92</v>
      </c>
      <c r="K376" s="41">
        <f t="shared" si="134"/>
        <v>0</v>
      </c>
      <c r="L376" s="27"/>
      <c r="M376" s="41">
        <f t="shared" si="135"/>
        <v>0</v>
      </c>
      <c r="N376" s="33"/>
      <c r="O376" s="43">
        <f t="shared" si="136"/>
        <v>0</v>
      </c>
      <c r="P376" s="43">
        <f t="shared" si="142"/>
        <v>0.95</v>
      </c>
      <c r="Q376" s="43">
        <f t="shared" si="137"/>
        <v>0</v>
      </c>
      <c r="R376" s="27"/>
      <c r="S376" s="43">
        <f t="shared" si="138"/>
        <v>0</v>
      </c>
      <c r="T376" s="3"/>
    </row>
    <row r="377" spans="1:20">
      <c r="A377" s="15">
        <f t="shared" si="139"/>
        <v>40487</v>
      </c>
      <c r="B377" s="22"/>
      <c r="C377" s="38">
        <f t="shared" si="130"/>
        <v>0</v>
      </c>
      <c r="D377" s="38">
        <f t="shared" si="140"/>
        <v>0.95</v>
      </c>
      <c r="E377" s="38">
        <f t="shared" si="131"/>
        <v>0</v>
      </c>
      <c r="F377" s="27"/>
      <c r="G377" s="38">
        <f t="shared" si="132"/>
        <v>0</v>
      </c>
      <c r="H377" s="25"/>
      <c r="I377" s="41">
        <f t="shared" si="133"/>
        <v>0</v>
      </c>
      <c r="J377" s="41">
        <f t="shared" si="141"/>
        <v>0.92</v>
      </c>
      <c r="K377" s="41">
        <f t="shared" si="134"/>
        <v>0</v>
      </c>
      <c r="L377" s="27"/>
      <c r="M377" s="41">
        <f t="shared" si="135"/>
        <v>0</v>
      </c>
      <c r="N377" s="33"/>
      <c r="O377" s="43">
        <f t="shared" si="136"/>
        <v>0</v>
      </c>
      <c r="P377" s="43">
        <f t="shared" si="142"/>
        <v>0.95</v>
      </c>
      <c r="Q377" s="43">
        <f t="shared" si="137"/>
        <v>0</v>
      </c>
      <c r="R377" s="27"/>
      <c r="S377" s="43">
        <f t="shared" si="138"/>
        <v>0</v>
      </c>
      <c r="T377" s="3"/>
    </row>
    <row r="378" spans="1:20">
      <c r="A378" s="15">
        <f t="shared" si="139"/>
        <v>40488</v>
      </c>
      <c r="B378" s="22"/>
      <c r="C378" s="38">
        <f t="shared" si="130"/>
        <v>0</v>
      </c>
      <c r="D378" s="38">
        <f t="shared" si="140"/>
        <v>0.95</v>
      </c>
      <c r="E378" s="38">
        <f t="shared" si="131"/>
        <v>0</v>
      </c>
      <c r="F378" s="27"/>
      <c r="G378" s="38">
        <f t="shared" si="132"/>
        <v>0</v>
      </c>
      <c r="H378" s="25"/>
      <c r="I378" s="41">
        <f t="shared" si="133"/>
        <v>0</v>
      </c>
      <c r="J378" s="41">
        <f t="shared" si="141"/>
        <v>0.92</v>
      </c>
      <c r="K378" s="41">
        <f t="shared" si="134"/>
        <v>0</v>
      </c>
      <c r="L378" s="27"/>
      <c r="M378" s="41">
        <f t="shared" si="135"/>
        <v>0</v>
      </c>
      <c r="N378" s="33"/>
      <c r="O378" s="43">
        <f t="shared" si="136"/>
        <v>0</v>
      </c>
      <c r="P378" s="43">
        <f t="shared" si="142"/>
        <v>0.95</v>
      </c>
      <c r="Q378" s="43">
        <f t="shared" si="137"/>
        <v>0</v>
      </c>
      <c r="R378" s="27"/>
      <c r="S378" s="43">
        <f t="shared" si="138"/>
        <v>0</v>
      </c>
      <c r="T378" s="3"/>
    </row>
    <row r="379" spans="1:20">
      <c r="A379" s="15">
        <f t="shared" si="139"/>
        <v>40489</v>
      </c>
      <c r="B379" s="22"/>
      <c r="C379" s="38">
        <f t="shared" si="130"/>
        <v>0</v>
      </c>
      <c r="D379" s="38">
        <f t="shared" si="140"/>
        <v>0.95</v>
      </c>
      <c r="E379" s="38">
        <f t="shared" si="131"/>
        <v>0</v>
      </c>
      <c r="F379" s="27"/>
      <c r="G379" s="38">
        <f t="shared" si="132"/>
        <v>0</v>
      </c>
      <c r="H379" s="25"/>
      <c r="I379" s="41">
        <f t="shared" si="133"/>
        <v>0</v>
      </c>
      <c r="J379" s="41">
        <f t="shared" si="141"/>
        <v>0.92</v>
      </c>
      <c r="K379" s="41">
        <f t="shared" si="134"/>
        <v>0</v>
      </c>
      <c r="L379" s="27"/>
      <c r="M379" s="41">
        <f t="shared" si="135"/>
        <v>0</v>
      </c>
      <c r="N379" s="33"/>
      <c r="O379" s="43">
        <f t="shared" si="136"/>
        <v>0</v>
      </c>
      <c r="P379" s="43">
        <f t="shared" si="142"/>
        <v>0.95</v>
      </c>
      <c r="Q379" s="43">
        <f t="shared" si="137"/>
        <v>0</v>
      </c>
      <c r="R379" s="27"/>
      <c r="S379" s="43">
        <f t="shared" si="138"/>
        <v>0</v>
      </c>
      <c r="T379" s="3"/>
    </row>
    <row r="380" spans="1:20">
      <c r="A380" s="15">
        <f t="shared" si="139"/>
        <v>40490</v>
      </c>
      <c r="B380" s="22"/>
      <c r="C380" s="38">
        <f t="shared" si="130"/>
        <v>0</v>
      </c>
      <c r="D380" s="38">
        <f t="shared" si="140"/>
        <v>0.95</v>
      </c>
      <c r="E380" s="38">
        <f t="shared" si="131"/>
        <v>0</v>
      </c>
      <c r="F380" s="27"/>
      <c r="G380" s="38">
        <f t="shared" si="132"/>
        <v>0</v>
      </c>
      <c r="H380" s="25"/>
      <c r="I380" s="41">
        <f t="shared" si="133"/>
        <v>0</v>
      </c>
      <c r="J380" s="41">
        <f t="shared" si="141"/>
        <v>0.92</v>
      </c>
      <c r="K380" s="41">
        <f t="shared" si="134"/>
        <v>0</v>
      </c>
      <c r="L380" s="27"/>
      <c r="M380" s="41">
        <f t="shared" si="135"/>
        <v>0</v>
      </c>
      <c r="N380" s="33"/>
      <c r="O380" s="43">
        <f t="shared" si="136"/>
        <v>0</v>
      </c>
      <c r="P380" s="43">
        <f t="shared" si="142"/>
        <v>0.95</v>
      </c>
      <c r="Q380" s="43">
        <f t="shared" si="137"/>
        <v>0</v>
      </c>
      <c r="R380" s="27"/>
      <c r="S380" s="43">
        <f t="shared" si="138"/>
        <v>0</v>
      </c>
      <c r="T380" s="3"/>
    </row>
    <row r="381" spans="1:20">
      <c r="A381" s="15">
        <f t="shared" si="139"/>
        <v>40491</v>
      </c>
      <c r="B381" s="22"/>
      <c r="C381" s="38">
        <f t="shared" si="130"/>
        <v>0</v>
      </c>
      <c r="D381" s="38">
        <f t="shared" si="140"/>
        <v>0.95</v>
      </c>
      <c r="E381" s="38">
        <f t="shared" si="131"/>
        <v>0</v>
      </c>
      <c r="F381" s="27"/>
      <c r="G381" s="38">
        <f t="shared" si="132"/>
        <v>0</v>
      </c>
      <c r="H381" s="25"/>
      <c r="I381" s="41">
        <f t="shared" si="133"/>
        <v>0</v>
      </c>
      <c r="J381" s="41">
        <f t="shared" si="141"/>
        <v>0.92</v>
      </c>
      <c r="K381" s="41">
        <f t="shared" si="134"/>
        <v>0</v>
      </c>
      <c r="L381" s="27"/>
      <c r="M381" s="41">
        <f t="shared" si="135"/>
        <v>0</v>
      </c>
      <c r="N381" s="33"/>
      <c r="O381" s="43">
        <f t="shared" si="136"/>
        <v>0</v>
      </c>
      <c r="P381" s="43">
        <f t="shared" si="142"/>
        <v>0.95</v>
      </c>
      <c r="Q381" s="43">
        <f t="shared" si="137"/>
        <v>0</v>
      </c>
      <c r="R381" s="27"/>
      <c r="S381" s="43">
        <f t="shared" si="138"/>
        <v>0</v>
      </c>
      <c r="T381" s="3"/>
    </row>
    <row r="382" spans="1:20">
      <c r="A382" s="15">
        <f t="shared" si="139"/>
        <v>40492</v>
      </c>
      <c r="B382" s="22"/>
      <c r="C382" s="38">
        <f t="shared" si="130"/>
        <v>0</v>
      </c>
      <c r="D382" s="38">
        <f t="shared" si="140"/>
        <v>0.95</v>
      </c>
      <c r="E382" s="38">
        <f t="shared" si="131"/>
        <v>0</v>
      </c>
      <c r="F382" s="27"/>
      <c r="G382" s="38">
        <f t="shared" si="132"/>
        <v>0</v>
      </c>
      <c r="H382" s="25"/>
      <c r="I382" s="41">
        <f t="shared" si="133"/>
        <v>0</v>
      </c>
      <c r="J382" s="41">
        <f t="shared" si="141"/>
        <v>0.92</v>
      </c>
      <c r="K382" s="41">
        <f t="shared" si="134"/>
        <v>0</v>
      </c>
      <c r="L382" s="27"/>
      <c r="M382" s="41">
        <f t="shared" si="135"/>
        <v>0</v>
      </c>
      <c r="N382" s="33"/>
      <c r="O382" s="43">
        <f t="shared" si="136"/>
        <v>0</v>
      </c>
      <c r="P382" s="43">
        <f t="shared" si="142"/>
        <v>0.95</v>
      </c>
      <c r="Q382" s="43">
        <f t="shared" si="137"/>
        <v>0</v>
      </c>
      <c r="R382" s="27"/>
      <c r="S382" s="43">
        <f t="shared" si="138"/>
        <v>0</v>
      </c>
      <c r="T382" s="3"/>
    </row>
    <row r="383" spans="1:20">
      <c r="A383" s="15">
        <f t="shared" si="139"/>
        <v>40493</v>
      </c>
      <c r="B383" s="22"/>
      <c r="C383" s="38">
        <f t="shared" si="130"/>
        <v>0</v>
      </c>
      <c r="D383" s="38">
        <f t="shared" si="140"/>
        <v>0.95</v>
      </c>
      <c r="E383" s="38">
        <f t="shared" si="131"/>
        <v>0</v>
      </c>
      <c r="F383" s="27"/>
      <c r="G383" s="38">
        <f t="shared" si="132"/>
        <v>0</v>
      </c>
      <c r="H383" s="25"/>
      <c r="I383" s="41">
        <f t="shared" si="133"/>
        <v>0</v>
      </c>
      <c r="J383" s="41">
        <f t="shared" si="141"/>
        <v>0.92</v>
      </c>
      <c r="K383" s="41">
        <f t="shared" si="134"/>
        <v>0</v>
      </c>
      <c r="L383" s="27"/>
      <c r="M383" s="41">
        <f t="shared" si="135"/>
        <v>0</v>
      </c>
      <c r="N383" s="33"/>
      <c r="O383" s="43">
        <f t="shared" si="136"/>
        <v>0</v>
      </c>
      <c r="P383" s="43">
        <f t="shared" si="142"/>
        <v>0.95</v>
      </c>
      <c r="Q383" s="43">
        <f t="shared" si="137"/>
        <v>0</v>
      </c>
      <c r="R383" s="27"/>
      <c r="S383" s="43">
        <f t="shared" si="138"/>
        <v>0</v>
      </c>
      <c r="T383" s="3"/>
    </row>
    <row r="384" spans="1:20">
      <c r="A384" s="15">
        <f t="shared" si="139"/>
        <v>40494</v>
      </c>
      <c r="B384" s="22"/>
      <c r="C384" s="38">
        <f t="shared" si="130"/>
        <v>0</v>
      </c>
      <c r="D384" s="38">
        <f t="shared" si="140"/>
        <v>0.95</v>
      </c>
      <c r="E384" s="38">
        <f t="shared" si="131"/>
        <v>0</v>
      </c>
      <c r="F384" s="27"/>
      <c r="G384" s="38">
        <f t="shared" si="132"/>
        <v>0</v>
      </c>
      <c r="H384" s="25"/>
      <c r="I384" s="41">
        <f t="shared" si="133"/>
        <v>0</v>
      </c>
      <c r="J384" s="41">
        <f t="shared" si="141"/>
        <v>0.92</v>
      </c>
      <c r="K384" s="41">
        <f t="shared" si="134"/>
        <v>0</v>
      </c>
      <c r="L384" s="27"/>
      <c r="M384" s="41">
        <f t="shared" si="135"/>
        <v>0</v>
      </c>
      <c r="N384" s="33"/>
      <c r="O384" s="43">
        <f t="shared" si="136"/>
        <v>0</v>
      </c>
      <c r="P384" s="43">
        <f t="shared" si="142"/>
        <v>0.95</v>
      </c>
      <c r="Q384" s="43">
        <f t="shared" si="137"/>
        <v>0</v>
      </c>
      <c r="R384" s="27"/>
      <c r="S384" s="43">
        <f t="shared" si="138"/>
        <v>0</v>
      </c>
      <c r="T384" s="3"/>
    </row>
    <row r="385" spans="1:20">
      <c r="A385" s="15">
        <f t="shared" si="139"/>
        <v>40495</v>
      </c>
      <c r="B385" s="22"/>
      <c r="C385" s="38">
        <f t="shared" si="130"/>
        <v>0</v>
      </c>
      <c r="D385" s="38">
        <f t="shared" si="140"/>
        <v>0.95</v>
      </c>
      <c r="E385" s="38">
        <f t="shared" si="131"/>
        <v>0</v>
      </c>
      <c r="F385" s="27"/>
      <c r="G385" s="38">
        <f t="shared" si="132"/>
        <v>0</v>
      </c>
      <c r="H385" s="25"/>
      <c r="I385" s="41">
        <f t="shared" si="133"/>
        <v>0</v>
      </c>
      <c r="J385" s="41">
        <f t="shared" si="141"/>
        <v>0.92</v>
      </c>
      <c r="K385" s="41">
        <f t="shared" si="134"/>
        <v>0</v>
      </c>
      <c r="L385" s="27"/>
      <c r="M385" s="41">
        <f t="shared" si="135"/>
        <v>0</v>
      </c>
      <c r="N385" s="33"/>
      <c r="O385" s="43">
        <f t="shared" si="136"/>
        <v>0</v>
      </c>
      <c r="P385" s="43">
        <f t="shared" si="142"/>
        <v>0.95</v>
      </c>
      <c r="Q385" s="43">
        <f t="shared" si="137"/>
        <v>0</v>
      </c>
      <c r="R385" s="27"/>
      <c r="S385" s="43">
        <f t="shared" si="138"/>
        <v>0</v>
      </c>
      <c r="T385" s="3"/>
    </row>
    <row r="386" spans="1:20">
      <c r="A386" s="15">
        <f t="shared" si="139"/>
        <v>40496</v>
      </c>
      <c r="B386" s="22"/>
      <c r="C386" s="38">
        <f t="shared" si="130"/>
        <v>0</v>
      </c>
      <c r="D386" s="38">
        <f t="shared" si="140"/>
        <v>0.95</v>
      </c>
      <c r="E386" s="38">
        <f t="shared" si="131"/>
        <v>0</v>
      </c>
      <c r="F386" s="27"/>
      <c r="G386" s="38">
        <f t="shared" si="132"/>
        <v>0</v>
      </c>
      <c r="H386" s="25"/>
      <c r="I386" s="41">
        <f t="shared" si="133"/>
        <v>0</v>
      </c>
      <c r="J386" s="41">
        <f t="shared" si="141"/>
        <v>0.92</v>
      </c>
      <c r="K386" s="41">
        <f t="shared" si="134"/>
        <v>0</v>
      </c>
      <c r="L386" s="27"/>
      <c r="M386" s="41">
        <f t="shared" si="135"/>
        <v>0</v>
      </c>
      <c r="N386" s="33"/>
      <c r="O386" s="43">
        <f t="shared" si="136"/>
        <v>0</v>
      </c>
      <c r="P386" s="43">
        <f t="shared" si="142"/>
        <v>0.95</v>
      </c>
      <c r="Q386" s="43">
        <f t="shared" si="137"/>
        <v>0</v>
      </c>
      <c r="R386" s="27"/>
      <c r="S386" s="43">
        <f t="shared" si="138"/>
        <v>0</v>
      </c>
      <c r="T386" s="3"/>
    </row>
    <row r="387" spans="1:20">
      <c r="A387" s="15">
        <f t="shared" si="139"/>
        <v>40497</v>
      </c>
      <c r="B387" s="22"/>
      <c r="C387" s="38">
        <f t="shared" si="130"/>
        <v>0</v>
      </c>
      <c r="D387" s="38">
        <f t="shared" si="140"/>
        <v>0.95</v>
      </c>
      <c r="E387" s="38">
        <f t="shared" si="131"/>
        <v>0</v>
      </c>
      <c r="F387" s="27"/>
      <c r="G387" s="38">
        <f t="shared" si="132"/>
        <v>0</v>
      </c>
      <c r="H387" s="25"/>
      <c r="I387" s="41">
        <f t="shared" si="133"/>
        <v>0</v>
      </c>
      <c r="J387" s="41">
        <f t="shared" si="141"/>
        <v>0.92</v>
      </c>
      <c r="K387" s="41">
        <f t="shared" si="134"/>
        <v>0</v>
      </c>
      <c r="L387" s="27"/>
      <c r="M387" s="41">
        <f t="shared" si="135"/>
        <v>0</v>
      </c>
      <c r="N387" s="33"/>
      <c r="O387" s="43">
        <f t="shared" si="136"/>
        <v>0</v>
      </c>
      <c r="P387" s="43">
        <f t="shared" si="142"/>
        <v>0.95</v>
      </c>
      <c r="Q387" s="43">
        <f t="shared" si="137"/>
        <v>0</v>
      </c>
      <c r="R387" s="27"/>
      <c r="S387" s="43">
        <f t="shared" si="138"/>
        <v>0</v>
      </c>
      <c r="T387" s="3"/>
    </row>
    <row r="388" spans="1:20">
      <c r="A388" s="15">
        <f t="shared" si="139"/>
        <v>40498</v>
      </c>
      <c r="B388" s="22"/>
      <c r="C388" s="38">
        <f t="shared" si="130"/>
        <v>0</v>
      </c>
      <c r="D388" s="38">
        <f t="shared" si="140"/>
        <v>0.95</v>
      </c>
      <c r="E388" s="38">
        <f t="shared" si="131"/>
        <v>0</v>
      </c>
      <c r="F388" s="27"/>
      <c r="G388" s="38">
        <f t="shared" si="132"/>
        <v>0</v>
      </c>
      <c r="H388" s="25"/>
      <c r="I388" s="41">
        <f t="shared" si="133"/>
        <v>0</v>
      </c>
      <c r="J388" s="41">
        <f t="shared" si="141"/>
        <v>0.92</v>
      </c>
      <c r="K388" s="41">
        <f t="shared" si="134"/>
        <v>0</v>
      </c>
      <c r="L388" s="27"/>
      <c r="M388" s="41">
        <f t="shared" si="135"/>
        <v>0</v>
      </c>
      <c r="N388" s="33"/>
      <c r="O388" s="43">
        <f t="shared" si="136"/>
        <v>0</v>
      </c>
      <c r="P388" s="43">
        <f t="shared" si="142"/>
        <v>0.95</v>
      </c>
      <c r="Q388" s="43">
        <f t="shared" si="137"/>
        <v>0</v>
      </c>
      <c r="R388" s="27"/>
      <c r="S388" s="43">
        <f t="shared" si="138"/>
        <v>0</v>
      </c>
      <c r="T388" s="3"/>
    </row>
    <row r="389" spans="1:20">
      <c r="A389" s="15">
        <f t="shared" si="139"/>
        <v>40499</v>
      </c>
      <c r="B389" s="22"/>
      <c r="C389" s="38">
        <f t="shared" si="130"/>
        <v>0</v>
      </c>
      <c r="D389" s="38">
        <f t="shared" si="140"/>
        <v>0.95</v>
      </c>
      <c r="E389" s="38">
        <f t="shared" si="131"/>
        <v>0</v>
      </c>
      <c r="F389" s="27"/>
      <c r="G389" s="38">
        <f t="shared" si="132"/>
        <v>0</v>
      </c>
      <c r="H389" s="25"/>
      <c r="I389" s="41">
        <f t="shared" si="133"/>
        <v>0</v>
      </c>
      <c r="J389" s="41">
        <f t="shared" si="141"/>
        <v>0.92</v>
      </c>
      <c r="K389" s="41">
        <f t="shared" si="134"/>
        <v>0</v>
      </c>
      <c r="L389" s="27"/>
      <c r="M389" s="41">
        <f t="shared" si="135"/>
        <v>0</v>
      </c>
      <c r="N389" s="33"/>
      <c r="O389" s="43">
        <f t="shared" si="136"/>
        <v>0</v>
      </c>
      <c r="P389" s="43">
        <f t="shared" si="142"/>
        <v>0.95</v>
      </c>
      <c r="Q389" s="43">
        <f t="shared" si="137"/>
        <v>0</v>
      </c>
      <c r="R389" s="27"/>
      <c r="S389" s="43">
        <f t="shared" si="138"/>
        <v>0</v>
      </c>
      <c r="T389" s="3"/>
    </row>
    <row r="390" spans="1:20">
      <c r="A390" s="15">
        <f t="shared" si="139"/>
        <v>40500</v>
      </c>
      <c r="B390" s="22"/>
      <c r="C390" s="38">
        <f t="shared" si="130"/>
        <v>0</v>
      </c>
      <c r="D390" s="38">
        <f t="shared" si="140"/>
        <v>0.95</v>
      </c>
      <c r="E390" s="38">
        <f t="shared" si="131"/>
        <v>0</v>
      </c>
      <c r="F390" s="27"/>
      <c r="G390" s="38">
        <f t="shared" si="132"/>
        <v>0</v>
      </c>
      <c r="H390" s="25"/>
      <c r="I390" s="41">
        <f t="shared" si="133"/>
        <v>0</v>
      </c>
      <c r="J390" s="41">
        <f t="shared" si="141"/>
        <v>0.92</v>
      </c>
      <c r="K390" s="41">
        <f t="shared" si="134"/>
        <v>0</v>
      </c>
      <c r="L390" s="27"/>
      <c r="M390" s="41">
        <f t="shared" si="135"/>
        <v>0</v>
      </c>
      <c r="N390" s="33"/>
      <c r="O390" s="43">
        <f t="shared" si="136"/>
        <v>0</v>
      </c>
      <c r="P390" s="43">
        <f t="shared" si="142"/>
        <v>0.95</v>
      </c>
      <c r="Q390" s="43">
        <f t="shared" si="137"/>
        <v>0</v>
      </c>
      <c r="R390" s="27"/>
      <c r="S390" s="43">
        <f t="shared" si="138"/>
        <v>0</v>
      </c>
      <c r="T390" s="3"/>
    </row>
    <row r="391" spans="1:20">
      <c r="A391" s="15">
        <f t="shared" si="139"/>
        <v>40501</v>
      </c>
      <c r="B391" s="22"/>
      <c r="C391" s="38">
        <f t="shared" si="130"/>
        <v>0</v>
      </c>
      <c r="D391" s="38">
        <f t="shared" si="140"/>
        <v>0.95</v>
      </c>
      <c r="E391" s="38">
        <f t="shared" si="131"/>
        <v>0</v>
      </c>
      <c r="F391" s="27"/>
      <c r="G391" s="38">
        <f t="shared" si="132"/>
        <v>0</v>
      </c>
      <c r="H391" s="25"/>
      <c r="I391" s="41">
        <f t="shared" si="133"/>
        <v>0</v>
      </c>
      <c r="J391" s="41">
        <f t="shared" si="141"/>
        <v>0.92</v>
      </c>
      <c r="K391" s="41">
        <f t="shared" si="134"/>
        <v>0</v>
      </c>
      <c r="L391" s="27"/>
      <c r="M391" s="41">
        <f t="shared" si="135"/>
        <v>0</v>
      </c>
      <c r="N391" s="33"/>
      <c r="O391" s="43">
        <f t="shared" si="136"/>
        <v>0</v>
      </c>
      <c r="P391" s="43">
        <f t="shared" si="142"/>
        <v>0.95</v>
      </c>
      <c r="Q391" s="43">
        <f t="shared" si="137"/>
        <v>0</v>
      </c>
      <c r="R391" s="27"/>
      <c r="S391" s="43">
        <f t="shared" si="138"/>
        <v>0</v>
      </c>
      <c r="T391" s="3"/>
    </row>
    <row r="392" spans="1:20">
      <c r="A392" s="15">
        <f t="shared" si="139"/>
        <v>40502</v>
      </c>
      <c r="B392" s="22"/>
      <c r="C392" s="38">
        <f t="shared" si="130"/>
        <v>0</v>
      </c>
      <c r="D392" s="38">
        <f t="shared" si="140"/>
        <v>0.95</v>
      </c>
      <c r="E392" s="38">
        <f t="shared" si="131"/>
        <v>0</v>
      </c>
      <c r="F392" s="27"/>
      <c r="G392" s="38">
        <f t="shared" si="132"/>
        <v>0</v>
      </c>
      <c r="H392" s="25"/>
      <c r="I392" s="41">
        <f t="shared" si="133"/>
        <v>0</v>
      </c>
      <c r="J392" s="41">
        <f t="shared" si="141"/>
        <v>0.92</v>
      </c>
      <c r="K392" s="41">
        <f t="shared" si="134"/>
        <v>0</v>
      </c>
      <c r="L392" s="27"/>
      <c r="M392" s="41">
        <f t="shared" si="135"/>
        <v>0</v>
      </c>
      <c r="N392" s="33"/>
      <c r="O392" s="43">
        <f t="shared" si="136"/>
        <v>0</v>
      </c>
      <c r="P392" s="43">
        <f t="shared" si="142"/>
        <v>0.95</v>
      </c>
      <c r="Q392" s="43">
        <f t="shared" si="137"/>
        <v>0</v>
      </c>
      <c r="R392" s="27"/>
      <c r="S392" s="43">
        <f t="shared" si="138"/>
        <v>0</v>
      </c>
      <c r="T392" s="3"/>
    </row>
    <row r="393" spans="1:20">
      <c r="A393" s="15">
        <f t="shared" si="139"/>
        <v>40503</v>
      </c>
      <c r="B393" s="22"/>
      <c r="C393" s="38">
        <f t="shared" si="130"/>
        <v>0</v>
      </c>
      <c r="D393" s="38">
        <f t="shared" si="140"/>
        <v>0.95</v>
      </c>
      <c r="E393" s="38">
        <f t="shared" si="131"/>
        <v>0</v>
      </c>
      <c r="F393" s="27"/>
      <c r="G393" s="38">
        <f t="shared" si="132"/>
        <v>0</v>
      </c>
      <c r="H393" s="25"/>
      <c r="I393" s="41">
        <f t="shared" si="133"/>
        <v>0</v>
      </c>
      <c r="J393" s="41">
        <f t="shared" si="141"/>
        <v>0.92</v>
      </c>
      <c r="K393" s="41">
        <f t="shared" si="134"/>
        <v>0</v>
      </c>
      <c r="L393" s="27"/>
      <c r="M393" s="41">
        <f t="shared" si="135"/>
        <v>0</v>
      </c>
      <c r="N393" s="33"/>
      <c r="O393" s="43">
        <f t="shared" si="136"/>
        <v>0</v>
      </c>
      <c r="P393" s="43">
        <f t="shared" si="142"/>
        <v>0.95</v>
      </c>
      <c r="Q393" s="43">
        <f t="shared" si="137"/>
        <v>0</v>
      </c>
      <c r="R393" s="27"/>
      <c r="S393" s="43">
        <f t="shared" si="138"/>
        <v>0</v>
      </c>
      <c r="T393" s="3"/>
    </row>
    <row r="394" spans="1:20">
      <c r="A394" s="15">
        <f t="shared" si="139"/>
        <v>40504</v>
      </c>
      <c r="B394" s="22"/>
      <c r="C394" s="38">
        <f t="shared" si="130"/>
        <v>0</v>
      </c>
      <c r="D394" s="38">
        <f t="shared" si="140"/>
        <v>0.95</v>
      </c>
      <c r="E394" s="38">
        <f t="shared" si="131"/>
        <v>0</v>
      </c>
      <c r="F394" s="27"/>
      <c r="G394" s="38">
        <f t="shared" si="132"/>
        <v>0</v>
      </c>
      <c r="H394" s="25"/>
      <c r="I394" s="41">
        <f t="shared" si="133"/>
        <v>0</v>
      </c>
      <c r="J394" s="41">
        <f t="shared" si="141"/>
        <v>0.92</v>
      </c>
      <c r="K394" s="41">
        <f t="shared" si="134"/>
        <v>0</v>
      </c>
      <c r="L394" s="27"/>
      <c r="M394" s="41">
        <f t="shared" si="135"/>
        <v>0</v>
      </c>
      <c r="N394" s="33"/>
      <c r="O394" s="43">
        <f t="shared" si="136"/>
        <v>0</v>
      </c>
      <c r="P394" s="43">
        <f t="shared" si="142"/>
        <v>0.95</v>
      </c>
      <c r="Q394" s="43">
        <f t="shared" si="137"/>
        <v>0</v>
      </c>
      <c r="R394" s="27"/>
      <c r="S394" s="43">
        <f t="shared" si="138"/>
        <v>0</v>
      </c>
      <c r="T394" s="3"/>
    </row>
    <row r="395" spans="1:20">
      <c r="A395" s="15">
        <f t="shared" si="139"/>
        <v>40505</v>
      </c>
      <c r="B395" s="22"/>
      <c r="C395" s="38">
        <f t="shared" si="130"/>
        <v>0</v>
      </c>
      <c r="D395" s="38">
        <f t="shared" si="140"/>
        <v>0.95</v>
      </c>
      <c r="E395" s="38">
        <f t="shared" si="131"/>
        <v>0</v>
      </c>
      <c r="F395" s="27"/>
      <c r="G395" s="38">
        <f t="shared" si="132"/>
        <v>0</v>
      </c>
      <c r="H395" s="25"/>
      <c r="I395" s="41">
        <f t="shared" si="133"/>
        <v>0</v>
      </c>
      <c r="J395" s="41">
        <f t="shared" si="141"/>
        <v>0.92</v>
      </c>
      <c r="K395" s="41">
        <f t="shared" si="134"/>
        <v>0</v>
      </c>
      <c r="L395" s="27"/>
      <c r="M395" s="41">
        <f t="shared" si="135"/>
        <v>0</v>
      </c>
      <c r="N395" s="33"/>
      <c r="O395" s="43">
        <f t="shared" si="136"/>
        <v>0</v>
      </c>
      <c r="P395" s="43">
        <f t="shared" si="142"/>
        <v>0.95</v>
      </c>
      <c r="Q395" s="43">
        <f t="shared" si="137"/>
        <v>0</v>
      </c>
      <c r="R395" s="27"/>
      <c r="S395" s="43">
        <f t="shared" si="138"/>
        <v>0</v>
      </c>
      <c r="T395" s="3"/>
    </row>
    <row r="396" spans="1:20">
      <c r="A396" s="15">
        <f t="shared" si="139"/>
        <v>40506</v>
      </c>
      <c r="B396" s="22"/>
      <c r="C396" s="38">
        <f t="shared" si="130"/>
        <v>0</v>
      </c>
      <c r="D396" s="38">
        <f t="shared" si="140"/>
        <v>0.95</v>
      </c>
      <c r="E396" s="38">
        <f t="shared" si="131"/>
        <v>0</v>
      </c>
      <c r="F396" s="27"/>
      <c r="G396" s="38">
        <f t="shared" si="132"/>
        <v>0</v>
      </c>
      <c r="H396" s="25"/>
      <c r="I396" s="41">
        <f t="shared" si="133"/>
        <v>0</v>
      </c>
      <c r="J396" s="41">
        <f t="shared" si="141"/>
        <v>0.92</v>
      </c>
      <c r="K396" s="41">
        <f t="shared" si="134"/>
        <v>0</v>
      </c>
      <c r="L396" s="27"/>
      <c r="M396" s="41">
        <f t="shared" si="135"/>
        <v>0</v>
      </c>
      <c r="N396" s="33"/>
      <c r="O396" s="43">
        <f t="shared" si="136"/>
        <v>0</v>
      </c>
      <c r="P396" s="43">
        <f t="shared" si="142"/>
        <v>0.95</v>
      </c>
      <c r="Q396" s="43">
        <f t="shared" si="137"/>
        <v>0</v>
      </c>
      <c r="R396" s="27"/>
      <c r="S396" s="43">
        <f t="shared" si="138"/>
        <v>0</v>
      </c>
      <c r="T396" s="3"/>
    </row>
    <row r="397" spans="1:20">
      <c r="A397" s="15">
        <f t="shared" si="139"/>
        <v>40507</v>
      </c>
      <c r="B397" s="22"/>
      <c r="C397" s="38">
        <f t="shared" si="130"/>
        <v>0</v>
      </c>
      <c r="D397" s="38">
        <f t="shared" si="140"/>
        <v>0.95</v>
      </c>
      <c r="E397" s="38">
        <f t="shared" si="131"/>
        <v>0</v>
      </c>
      <c r="F397" s="27"/>
      <c r="G397" s="38">
        <f t="shared" si="132"/>
        <v>0</v>
      </c>
      <c r="H397" s="25"/>
      <c r="I397" s="41">
        <f t="shared" si="133"/>
        <v>0</v>
      </c>
      <c r="J397" s="41">
        <f t="shared" si="141"/>
        <v>0.92</v>
      </c>
      <c r="K397" s="41">
        <f t="shared" si="134"/>
        <v>0</v>
      </c>
      <c r="L397" s="27"/>
      <c r="M397" s="41">
        <f t="shared" si="135"/>
        <v>0</v>
      </c>
      <c r="N397" s="33"/>
      <c r="O397" s="43">
        <f t="shared" si="136"/>
        <v>0</v>
      </c>
      <c r="P397" s="43">
        <f t="shared" si="142"/>
        <v>0.95</v>
      </c>
      <c r="Q397" s="43">
        <f t="shared" si="137"/>
        <v>0</v>
      </c>
      <c r="R397" s="27"/>
      <c r="S397" s="43">
        <f t="shared" si="138"/>
        <v>0</v>
      </c>
      <c r="T397" s="3"/>
    </row>
    <row r="398" spans="1:20">
      <c r="A398" s="15">
        <f t="shared" si="139"/>
        <v>40508</v>
      </c>
      <c r="B398" s="22"/>
      <c r="C398" s="38">
        <f t="shared" si="130"/>
        <v>0</v>
      </c>
      <c r="D398" s="38">
        <f t="shared" si="140"/>
        <v>0.95</v>
      </c>
      <c r="E398" s="38">
        <f t="shared" si="131"/>
        <v>0</v>
      </c>
      <c r="F398" s="27"/>
      <c r="G398" s="38">
        <f t="shared" si="132"/>
        <v>0</v>
      </c>
      <c r="H398" s="25"/>
      <c r="I398" s="41">
        <f t="shared" si="133"/>
        <v>0</v>
      </c>
      <c r="J398" s="41">
        <f t="shared" si="141"/>
        <v>0.92</v>
      </c>
      <c r="K398" s="41">
        <f t="shared" si="134"/>
        <v>0</v>
      </c>
      <c r="L398" s="27"/>
      <c r="M398" s="41">
        <f t="shared" si="135"/>
        <v>0</v>
      </c>
      <c r="N398" s="33"/>
      <c r="O398" s="43">
        <f t="shared" si="136"/>
        <v>0</v>
      </c>
      <c r="P398" s="43">
        <f t="shared" si="142"/>
        <v>0.95</v>
      </c>
      <c r="Q398" s="43">
        <f t="shared" si="137"/>
        <v>0</v>
      </c>
      <c r="R398" s="27"/>
      <c r="S398" s="43">
        <f t="shared" si="138"/>
        <v>0</v>
      </c>
      <c r="T398" s="3"/>
    </row>
    <row r="399" spans="1:20">
      <c r="A399" s="15">
        <f t="shared" si="139"/>
        <v>40509</v>
      </c>
      <c r="B399" s="22"/>
      <c r="C399" s="38">
        <f t="shared" si="130"/>
        <v>0</v>
      </c>
      <c r="D399" s="38">
        <f t="shared" si="140"/>
        <v>0.95</v>
      </c>
      <c r="E399" s="38">
        <f t="shared" si="131"/>
        <v>0</v>
      </c>
      <c r="F399" s="27"/>
      <c r="G399" s="38">
        <f t="shared" si="132"/>
        <v>0</v>
      </c>
      <c r="H399" s="25"/>
      <c r="I399" s="41">
        <f t="shared" si="133"/>
        <v>0</v>
      </c>
      <c r="J399" s="41">
        <f t="shared" si="141"/>
        <v>0.92</v>
      </c>
      <c r="K399" s="41">
        <f t="shared" si="134"/>
        <v>0</v>
      </c>
      <c r="L399" s="27"/>
      <c r="M399" s="41">
        <f t="shared" si="135"/>
        <v>0</v>
      </c>
      <c r="N399" s="33"/>
      <c r="O399" s="43">
        <f t="shared" si="136"/>
        <v>0</v>
      </c>
      <c r="P399" s="43">
        <f t="shared" si="142"/>
        <v>0.95</v>
      </c>
      <c r="Q399" s="43">
        <f t="shared" si="137"/>
        <v>0</v>
      </c>
      <c r="R399" s="27"/>
      <c r="S399" s="43">
        <f t="shared" si="138"/>
        <v>0</v>
      </c>
      <c r="T399" s="3"/>
    </row>
    <row r="400" spans="1:20">
      <c r="A400" s="15">
        <f t="shared" si="139"/>
        <v>40510</v>
      </c>
      <c r="B400" s="22"/>
      <c r="C400" s="38">
        <f t="shared" si="130"/>
        <v>0</v>
      </c>
      <c r="D400" s="38">
        <f t="shared" si="140"/>
        <v>0.95</v>
      </c>
      <c r="E400" s="38">
        <f t="shared" si="131"/>
        <v>0</v>
      </c>
      <c r="F400" s="27"/>
      <c r="G400" s="38">
        <f t="shared" si="132"/>
        <v>0</v>
      </c>
      <c r="H400" s="25"/>
      <c r="I400" s="41">
        <f t="shared" si="133"/>
        <v>0</v>
      </c>
      <c r="J400" s="41">
        <f t="shared" si="141"/>
        <v>0.92</v>
      </c>
      <c r="K400" s="41">
        <f t="shared" si="134"/>
        <v>0</v>
      </c>
      <c r="L400" s="27"/>
      <c r="M400" s="41">
        <f t="shared" si="135"/>
        <v>0</v>
      </c>
      <c r="N400" s="33"/>
      <c r="O400" s="43">
        <f t="shared" si="136"/>
        <v>0</v>
      </c>
      <c r="P400" s="43">
        <f t="shared" si="142"/>
        <v>0.95</v>
      </c>
      <c r="Q400" s="43">
        <f t="shared" si="137"/>
        <v>0</v>
      </c>
      <c r="R400" s="27"/>
      <c r="S400" s="43">
        <f t="shared" si="138"/>
        <v>0</v>
      </c>
      <c r="T400" s="3"/>
    </row>
    <row r="401" spans="1:20">
      <c r="A401" s="15">
        <f t="shared" si="139"/>
        <v>40511</v>
      </c>
      <c r="B401" s="22"/>
      <c r="C401" s="38">
        <f t="shared" si="130"/>
        <v>0</v>
      </c>
      <c r="D401" s="38">
        <f t="shared" si="140"/>
        <v>0.95</v>
      </c>
      <c r="E401" s="38">
        <f t="shared" si="131"/>
        <v>0</v>
      </c>
      <c r="F401" s="27"/>
      <c r="G401" s="38">
        <f t="shared" si="132"/>
        <v>0</v>
      </c>
      <c r="H401" s="25"/>
      <c r="I401" s="41">
        <f t="shared" si="133"/>
        <v>0</v>
      </c>
      <c r="J401" s="41">
        <f t="shared" si="141"/>
        <v>0.92</v>
      </c>
      <c r="K401" s="41">
        <f t="shared" si="134"/>
        <v>0</v>
      </c>
      <c r="L401" s="27"/>
      <c r="M401" s="41">
        <f t="shared" si="135"/>
        <v>0</v>
      </c>
      <c r="N401" s="33"/>
      <c r="O401" s="43">
        <f t="shared" si="136"/>
        <v>0</v>
      </c>
      <c r="P401" s="43">
        <f t="shared" si="142"/>
        <v>0.95</v>
      </c>
      <c r="Q401" s="43">
        <f t="shared" si="137"/>
        <v>0</v>
      </c>
      <c r="R401" s="27"/>
      <c r="S401" s="43">
        <f t="shared" si="138"/>
        <v>0</v>
      </c>
      <c r="T401" s="3"/>
    </row>
    <row r="402" spans="1:20">
      <c r="A402" s="15">
        <f t="shared" si="139"/>
        <v>40512</v>
      </c>
      <c r="B402" s="22"/>
      <c r="C402" s="38">
        <f t="shared" si="130"/>
        <v>0</v>
      </c>
      <c r="D402" s="38">
        <f t="shared" si="140"/>
        <v>0.95</v>
      </c>
      <c r="E402" s="38">
        <f t="shared" si="131"/>
        <v>0</v>
      </c>
      <c r="F402" s="27"/>
      <c r="G402" s="38">
        <f t="shared" si="132"/>
        <v>0</v>
      </c>
      <c r="H402" s="25"/>
      <c r="I402" s="41">
        <f t="shared" si="133"/>
        <v>0</v>
      </c>
      <c r="J402" s="41">
        <f t="shared" si="141"/>
        <v>0.92</v>
      </c>
      <c r="K402" s="41">
        <f t="shared" si="134"/>
        <v>0</v>
      </c>
      <c r="L402" s="27"/>
      <c r="M402" s="41">
        <f t="shared" si="135"/>
        <v>0</v>
      </c>
      <c r="N402" s="33"/>
      <c r="O402" s="43">
        <f t="shared" si="136"/>
        <v>0</v>
      </c>
      <c r="P402" s="43">
        <f t="shared" si="142"/>
        <v>0.95</v>
      </c>
      <c r="Q402" s="43">
        <f t="shared" si="137"/>
        <v>0</v>
      </c>
      <c r="R402" s="27"/>
      <c r="S402" s="43">
        <f t="shared" si="138"/>
        <v>0</v>
      </c>
      <c r="T402" s="3"/>
    </row>
    <row r="403" spans="1:20" ht="15.75">
      <c r="A403" s="17" t="s">
        <v>3</v>
      </c>
      <c r="B403" s="21">
        <f>SUM(B373:B402)</f>
        <v>0</v>
      </c>
      <c r="C403" s="21">
        <f>SUM(C373:C402)</f>
        <v>0</v>
      </c>
      <c r="D403" s="39"/>
      <c r="E403" s="21">
        <f>SUM(E373:E402)</f>
        <v>0</v>
      </c>
      <c r="F403" s="28">
        <f>SUM(F373:F402)</f>
        <v>0</v>
      </c>
      <c r="G403" s="21">
        <f>SUM(G373:G402)</f>
        <v>0</v>
      </c>
      <c r="H403" s="24">
        <f>SUM(H373:H402)</f>
        <v>0</v>
      </c>
      <c r="I403" s="24">
        <f>SUM(I373:I402)</f>
        <v>0</v>
      </c>
      <c r="J403" s="42"/>
      <c r="K403" s="24">
        <f>SUM(K373:K402)</f>
        <v>0</v>
      </c>
      <c r="L403" s="28">
        <f>SUM(L373:L402)</f>
        <v>0</v>
      </c>
      <c r="M403" s="24">
        <f>SUM(M373:M402)</f>
        <v>0</v>
      </c>
      <c r="N403" s="32">
        <f>SUM(N373:N402)</f>
        <v>0</v>
      </c>
      <c r="O403" s="32">
        <f>SUM(O373:O402)</f>
        <v>0</v>
      </c>
      <c r="P403" s="42"/>
      <c r="Q403" s="32">
        <f>SUM(Q373:Q402)</f>
        <v>0</v>
      </c>
      <c r="R403" s="28">
        <f>SUM(R373:R402)</f>
        <v>0</v>
      </c>
      <c r="S403" s="32">
        <f>SUM(S373:S402)</f>
        <v>0</v>
      </c>
      <c r="T403" s="1">
        <f>SUM(T373:T402)</f>
        <v>0</v>
      </c>
    </row>
    <row r="406" spans="1:20" ht="18">
      <c r="A406" s="76" t="s">
        <v>64</v>
      </c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</row>
    <row r="407" spans="1:20">
      <c r="A407" s="71" t="s">
        <v>1</v>
      </c>
      <c r="B407" s="73" t="s">
        <v>0</v>
      </c>
      <c r="C407" s="73"/>
      <c r="D407" s="73"/>
      <c r="E407" s="73"/>
      <c r="F407" s="73"/>
      <c r="G407" s="73"/>
      <c r="H407" s="74" t="s">
        <v>16</v>
      </c>
      <c r="I407" s="74"/>
      <c r="J407" s="74"/>
      <c r="K407" s="74"/>
      <c r="L407" s="74"/>
      <c r="M407" s="74"/>
      <c r="N407" s="75" t="s">
        <v>60</v>
      </c>
      <c r="O407" s="75"/>
      <c r="P407" s="75"/>
      <c r="Q407" s="75"/>
      <c r="R407" s="75"/>
      <c r="S407" s="75"/>
      <c r="T407" s="77" t="s">
        <v>21</v>
      </c>
    </row>
    <row r="408" spans="1:20">
      <c r="A408" s="72"/>
      <c r="B408" s="21" t="s">
        <v>20</v>
      </c>
      <c r="C408" s="21" t="s">
        <v>61</v>
      </c>
      <c r="D408" s="21" t="s">
        <v>62</v>
      </c>
      <c r="E408" s="21" t="s">
        <v>21</v>
      </c>
      <c r="F408" s="21" t="s">
        <v>14</v>
      </c>
      <c r="G408" s="21" t="s">
        <v>63</v>
      </c>
      <c r="H408" s="24" t="s">
        <v>20</v>
      </c>
      <c r="I408" s="24" t="s">
        <v>61</v>
      </c>
      <c r="J408" s="24" t="s">
        <v>62</v>
      </c>
      <c r="K408" s="24" t="s">
        <v>21</v>
      </c>
      <c r="L408" s="30" t="s">
        <v>14</v>
      </c>
      <c r="M408" s="24" t="s">
        <v>63</v>
      </c>
      <c r="N408" s="32" t="s">
        <v>20</v>
      </c>
      <c r="O408" s="32" t="s">
        <v>61</v>
      </c>
      <c r="P408" s="32" t="s">
        <v>62</v>
      </c>
      <c r="Q408" s="32" t="s">
        <v>21</v>
      </c>
      <c r="R408" s="35" t="s">
        <v>14</v>
      </c>
      <c r="S408" s="32" t="s">
        <v>63</v>
      </c>
      <c r="T408" s="77"/>
    </row>
    <row r="409" spans="1:20">
      <c r="A409" s="15">
        <f>A402+1</f>
        <v>40513</v>
      </c>
      <c r="B409" s="22"/>
      <c r="C409" s="38">
        <f>B409*D409</f>
        <v>0</v>
      </c>
      <c r="D409" s="38">
        <f>47500/50000</f>
        <v>0.95</v>
      </c>
      <c r="E409" s="38">
        <f>B409-C409</f>
        <v>0</v>
      </c>
      <c r="F409" s="27"/>
      <c r="G409" s="38">
        <f>F409*D409</f>
        <v>0</v>
      </c>
      <c r="H409" s="25"/>
      <c r="I409" s="41">
        <f>H409*J409</f>
        <v>0</v>
      </c>
      <c r="J409" s="41">
        <f>92/100</f>
        <v>0.92</v>
      </c>
      <c r="K409" s="41">
        <f>H409-I409</f>
        <v>0</v>
      </c>
      <c r="L409" s="27"/>
      <c r="M409" s="41">
        <f>L409*J409</f>
        <v>0</v>
      </c>
      <c r="N409" s="33"/>
      <c r="O409" s="43">
        <f>N409*P409</f>
        <v>0</v>
      </c>
      <c r="P409" s="43">
        <f>47500/50000</f>
        <v>0.95</v>
      </c>
      <c r="Q409" s="43">
        <f>N409-O409</f>
        <v>0</v>
      </c>
      <c r="R409" s="27"/>
      <c r="S409" s="43">
        <f>R409*P409</f>
        <v>0</v>
      </c>
      <c r="T409" s="45"/>
    </row>
    <row r="410" spans="1:20">
      <c r="A410" s="15">
        <f>A409+1</f>
        <v>40514</v>
      </c>
      <c r="B410" s="22"/>
      <c r="C410" s="38">
        <f t="shared" ref="C410:C439" si="143">B410*D410</f>
        <v>0</v>
      </c>
      <c r="D410" s="38">
        <f>D409</f>
        <v>0.95</v>
      </c>
      <c r="E410" s="38">
        <f t="shared" ref="E410:E439" si="144">B410-C410</f>
        <v>0</v>
      </c>
      <c r="F410" s="27"/>
      <c r="G410" s="38">
        <f t="shared" ref="G410:G439" si="145">F410*D410</f>
        <v>0</v>
      </c>
      <c r="H410" s="25"/>
      <c r="I410" s="41">
        <f t="shared" ref="I410:I439" si="146">H410*J410</f>
        <v>0</v>
      </c>
      <c r="J410" s="41">
        <f>J409</f>
        <v>0.92</v>
      </c>
      <c r="K410" s="41">
        <f t="shared" ref="K410:K439" si="147">H410-I410</f>
        <v>0</v>
      </c>
      <c r="L410" s="27"/>
      <c r="M410" s="41">
        <f t="shared" ref="M410:M439" si="148">L410*J410</f>
        <v>0</v>
      </c>
      <c r="N410" s="33"/>
      <c r="O410" s="43">
        <f t="shared" ref="O410:O439" si="149">N410*P410</f>
        <v>0</v>
      </c>
      <c r="P410" s="43">
        <f>P409</f>
        <v>0.95</v>
      </c>
      <c r="Q410" s="43">
        <f t="shared" ref="Q410:Q439" si="150">N410-O410</f>
        <v>0</v>
      </c>
      <c r="R410" s="27"/>
      <c r="S410" s="43">
        <f t="shared" ref="S410:S439" si="151">R410*P410</f>
        <v>0</v>
      </c>
      <c r="T410" s="3"/>
    </row>
    <row r="411" spans="1:20">
      <c r="A411" s="15">
        <f t="shared" ref="A411:A439" si="152">A410+1</f>
        <v>40515</v>
      </c>
      <c r="B411" s="22"/>
      <c r="C411" s="38">
        <f t="shared" si="143"/>
        <v>0</v>
      </c>
      <c r="D411" s="38">
        <f t="shared" ref="D411:D439" si="153">D410</f>
        <v>0.95</v>
      </c>
      <c r="E411" s="38">
        <f t="shared" si="144"/>
        <v>0</v>
      </c>
      <c r="F411" s="27"/>
      <c r="G411" s="38">
        <f t="shared" si="145"/>
        <v>0</v>
      </c>
      <c r="H411" s="25"/>
      <c r="I411" s="41">
        <f t="shared" si="146"/>
        <v>0</v>
      </c>
      <c r="J411" s="41">
        <f t="shared" ref="J411:J439" si="154">J410</f>
        <v>0.92</v>
      </c>
      <c r="K411" s="41">
        <f t="shared" si="147"/>
        <v>0</v>
      </c>
      <c r="L411" s="27"/>
      <c r="M411" s="41">
        <f t="shared" si="148"/>
        <v>0</v>
      </c>
      <c r="N411" s="33"/>
      <c r="O411" s="43">
        <f t="shared" si="149"/>
        <v>0</v>
      </c>
      <c r="P411" s="43">
        <f t="shared" ref="P411:P439" si="155">P410</f>
        <v>0.95</v>
      </c>
      <c r="Q411" s="43">
        <f t="shared" si="150"/>
        <v>0</v>
      </c>
      <c r="R411" s="27"/>
      <c r="S411" s="43">
        <f t="shared" si="151"/>
        <v>0</v>
      </c>
      <c r="T411" s="3"/>
    </row>
    <row r="412" spans="1:20">
      <c r="A412" s="15">
        <f t="shared" si="152"/>
        <v>40516</v>
      </c>
      <c r="B412" s="22"/>
      <c r="C412" s="38">
        <f t="shared" si="143"/>
        <v>0</v>
      </c>
      <c r="D412" s="38">
        <f t="shared" si="153"/>
        <v>0.95</v>
      </c>
      <c r="E412" s="38">
        <f t="shared" si="144"/>
        <v>0</v>
      </c>
      <c r="F412" s="27"/>
      <c r="G412" s="38">
        <f t="shared" si="145"/>
        <v>0</v>
      </c>
      <c r="H412" s="25"/>
      <c r="I412" s="41">
        <f t="shared" si="146"/>
        <v>0</v>
      </c>
      <c r="J412" s="41">
        <f t="shared" si="154"/>
        <v>0.92</v>
      </c>
      <c r="K412" s="41">
        <f t="shared" si="147"/>
        <v>0</v>
      </c>
      <c r="L412" s="27"/>
      <c r="M412" s="41">
        <f t="shared" si="148"/>
        <v>0</v>
      </c>
      <c r="N412" s="33"/>
      <c r="O412" s="43">
        <f t="shared" si="149"/>
        <v>0</v>
      </c>
      <c r="P412" s="43">
        <f t="shared" si="155"/>
        <v>0.95</v>
      </c>
      <c r="Q412" s="43">
        <f t="shared" si="150"/>
        <v>0</v>
      </c>
      <c r="R412" s="27"/>
      <c r="S412" s="43">
        <f t="shared" si="151"/>
        <v>0</v>
      </c>
      <c r="T412" s="3"/>
    </row>
    <row r="413" spans="1:20">
      <c r="A413" s="15">
        <f t="shared" si="152"/>
        <v>40517</v>
      </c>
      <c r="B413" s="22"/>
      <c r="C413" s="38">
        <f t="shared" si="143"/>
        <v>0</v>
      </c>
      <c r="D413" s="38">
        <f t="shared" si="153"/>
        <v>0.95</v>
      </c>
      <c r="E413" s="38">
        <f t="shared" si="144"/>
        <v>0</v>
      </c>
      <c r="F413" s="27"/>
      <c r="G413" s="38">
        <f t="shared" si="145"/>
        <v>0</v>
      </c>
      <c r="H413" s="25"/>
      <c r="I413" s="41">
        <f t="shared" si="146"/>
        <v>0</v>
      </c>
      <c r="J413" s="41">
        <f t="shared" si="154"/>
        <v>0.92</v>
      </c>
      <c r="K413" s="41">
        <f t="shared" si="147"/>
        <v>0</v>
      </c>
      <c r="L413" s="27"/>
      <c r="M413" s="41">
        <f t="shared" si="148"/>
        <v>0</v>
      </c>
      <c r="N413" s="33"/>
      <c r="O413" s="43">
        <f t="shared" si="149"/>
        <v>0</v>
      </c>
      <c r="P413" s="43">
        <f t="shared" si="155"/>
        <v>0.95</v>
      </c>
      <c r="Q413" s="43">
        <f t="shared" si="150"/>
        <v>0</v>
      </c>
      <c r="R413" s="27"/>
      <c r="S413" s="43">
        <f t="shared" si="151"/>
        <v>0</v>
      </c>
      <c r="T413" s="3"/>
    </row>
    <row r="414" spans="1:20">
      <c r="A414" s="15">
        <f t="shared" si="152"/>
        <v>40518</v>
      </c>
      <c r="B414" s="22"/>
      <c r="C414" s="38">
        <f t="shared" si="143"/>
        <v>0</v>
      </c>
      <c r="D414" s="38">
        <f t="shared" si="153"/>
        <v>0.95</v>
      </c>
      <c r="E414" s="38">
        <f t="shared" si="144"/>
        <v>0</v>
      </c>
      <c r="F414" s="27"/>
      <c r="G414" s="38">
        <f t="shared" si="145"/>
        <v>0</v>
      </c>
      <c r="H414" s="25"/>
      <c r="I414" s="41">
        <f t="shared" si="146"/>
        <v>0</v>
      </c>
      <c r="J414" s="41">
        <f t="shared" si="154"/>
        <v>0.92</v>
      </c>
      <c r="K414" s="41">
        <f t="shared" si="147"/>
        <v>0</v>
      </c>
      <c r="L414" s="27"/>
      <c r="M414" s="41">
        <f t="shared" si="148"/>
        <v>0</v>
      </c>
      <c r="N414" s="33"/>
      <c r="O414" s="43">
        <f t="shared" si="149"/>
        <v>0</v>
      </c>
      <c r="P414" s="43">
        <f t="shared" si="155"/>
        <v>0.95</v>
      </c>
      <c r="Q414" s="43">
        <f t="shared" si="150"/>
        <v>0</v>
      </c>
      <c r="R414" s="27"/>
      <c r="S414" s="43">
        <f t="shared" si="151"/>
        <v>0</v>
      </c>
      <c r="T414" s="3"/>
    </row>
    <row r="415" spans="1:20">
      <c r="A415" s="15">
        <f t="shared" si="152"/>
        <v>40519</v>
      </c>
      <c r="B415" s="22"/>
      <c r="C415" s="38">
        <f t="shared" si="143"/>
        <v>0</v>
      </c>
      <c r="D415" s="38">
        <f t="shared" si="153"/>
        <v>0.95</v>
      </c>
      <c r="E415" s="38">
        <f t="shared" si="144"/>
        <v>0</v>
      </c>
      <c r="F415" s="27"/>
      <c r="G415" s="38">
        <f t="shared" si="145"/>
        <v>0</v>
      </c>
      <c r="H415" s="25"/>
      <c r="I415" s="41">
        <f t="shared" si="146"/>
        <v>0</v>
      </c>
      <c r="J415" s="41">
        <f t="shared" si="154"/>
        <v>0.92</v>
      </c>
      <c r="K415" s="41">
        <f t="shared" si="147"/>
        <v>0</v>
      </c>
      <c r="L415" s="27"/>
      <c r="M415" s="41">
        <f t="shared" si="148"/>
        <v>0</v>
      </c>
      <c r="N415" s="33"/>
      <c r="O415" s="43">
        <f t="shared" si="149"/>
        <v>0</v>
      </c>
      <c r="P415" s="43">
        <f t="shared" si="155"/>
        <v>0.95</v>
      </c>
      <c r="Q415" s="43">
        <f t="shared" si="150"/>
        <v>0</v>
      </c>
      <c r="R415" s="27"/>
      <c r="S415" s="43">
        <f t="shared" si="151"/>
        <v>0</v>
      </c>
      <c r="T415" s="3"/>
    </row>
    <row r="416" spans="1:20">
      <c r="A416" s="15">
        <f t="shared" si="152"/>
        <v>40520</v>
      </c>
      <c r="B416" s="22"/>
      <c r="C416" s="38">
        <f t="shared" si="143"/>
        <v>0</v>
      </c>
      <c r="D416" s="38">
        <f t="shared" si="153"/>
        <v>0.95</v>
      </c>
      <c r="E416" s="38">
        <f t="shared" si="144"/>
        <v>0</v>
      </c>
      <c r="F416" s="27"/>
      <c r="G416" s="38">
        <f t="shared" si="145"/>
        <v>0</v>
      </c>
      <c r="H416" s="25"/>
      <c r="I416" s="41">
        <f t="shared" si="146"/>
        <v>0</v>
      </c>
      <c r="J416" s="41">
        <f t="shared" si="154"/>
        <v>0.92</v>
      </c>
      <c r="K416" s="41">
        <f t="shared" si="147"/>
        <v>0</v>
      </c>
      <c r="L416" s="27"/>
      <c r="M416" s="41">
        <f t="shared" si="148"/>
        <v>0</v>
      </c>
      <c r="N416" s="33"/>
      <c r="O416" s="43">
        <f t="shared" si="149"/>
        <v>0</v>
      </c>
      <c r="P416" s="43">
        <f t="shared" si="155"/>
        <v>0.95</v>
      </c>
      <c r="Q416" s="43">
        <f t="shared" si="150"/>
        <v>0</v>
      </c>
      <c r="R416" s="27"/>
      <c r="S416" s="43">
        <f t="shared" si="151"/>
        <v>0</v>
      </c>
      <c r="T416" s="3"/>
    </row>
    <row r="417" spans="1:20">
      <c r="A417" s="15">
        <f t="shared" si="152"/>
        <v>40521</v>
      </c>
      <c r="B417" s="22"/>
      <c r="C417" s="38">
        <f t="shared" si="143"/>
        <v>0</v>
      </c>
      <c r="D417" s="38">
        <f t="shared" si="153"/>
        <v>0.95</v>
      </c>
      <c r="E417" s="38">
        <f t="shared" si="144"/>
        <v>0</v>
      </c>
      <c r="F417" s="27"/>
      <c r="G417" s="38">
        <f t="shared" si="145"/>
        <v>0</v>
      </c>
      <c r="H417" s="25"/>
      <c r="I417" s="41">
        <f t="shared" si="146"/>
        <v>0</v>
      </c>
      <c r="J417" s="41">
        <f t="shared" si="154"/>
        <v>0.92</v>
      </c>
      <c r="K417" s="41">
        <f t="shared" si="147"/>
        <v>0</v>
      </c>
      <c r="L417" s="27"/>
      <c r="M417" s="41">
        <f t="shared" si="148"/>
        <v>0</v>
      </c>
      <c r="N417" s="33"/>
      <c r="O417" s="43">
        <f t="shared" si="149"/>
        <v>0</v>
      </c>
      <c r="P417" s="43">
        <f t="shared" si="155"/>
        <v>0.95</v>
      </c>
      <c r="Q417" s="43">
        <f t="shared" si="150"/>
        <v>0</v>
      </c>
      <c r="R417" s="27"/>
      <c r="S417" s="43">
        <f t="shared" si="151"/>
        <v>0</v>
      </c>
      <c r="T417" s="3"/>
    </row>
    <row r="418" spans="1:20">
      <c r="A418" s="15">
        <f t="shared" si="152"/>
        <v>40522</v>
      </c>
      <c r="B418" s="22"/>
      <c r="C418" s="38">
        <f t="shared" si="143"/>
        <v>0</v>
      </c>
      <c r="D418" s="38">
        <f t="shared" si="153"/>
        <v>0.95</v>
      </c>
      <c r="E418" s="38">
        <f t="shared" si="144"/>
        <v>0</v>
      </c>
      <c r="F418" s="27"/>
      <c r="G418" s="38">
        <f t="shared" si="145"/>
        <v>0</v>
      </c>
      <c r="H418" s="25"/>
      <c r="I418" s="41">
        <f t="shared" si="146"/>
        <v>0</v>
      </c>
      <c r="J418" s="41">
        <f t="shared" si="154"/>
        <v>0.92</v>
      </c>
      <c r="K418" s="41">
        <f t="shared" si="147"/>
        <v>0</v>
      </c>
      <c r="L418" s="27"/>
      <c r="M418" s="41">
        <f t="shared" si="148"/>
        <v>0</v>
      </c>
      <c r="N418" s="33"/>
      <c r="O418" s="43">
        <f t="shared" si="149"/>
        <v>0</v>
      </c>
      <c r="P418" s="43">
        <f t="shared" si="155"/>
        <v>0.95</v>
      </c>
      <c r="Q418" s="43">
        <f t="shared" si="150"/>
        <v>0</v>
      </c>
      <c r="R418" s="27"/>
      <c r="S418" s="43">
        <f t="shared" si="151"/>
        <v>0</v>
      </c>
      <c r="T418" s="3"/>
    </row>
    <row r="419" spans="1:20">
      <c r="A419" s="15">
        <f t="shared" si="152"/>
        <v>40523</v>
      </c>
      <c r="B419" s="22"/>
      <c r="C419" s="38">
        <f t="shared" si="143"/>
        <v>0</v>
      </c>
      <c r="D419" s="38">
        <f t="shared" si="153"/>
        <v>0.95</v>
      </c>
      <c r="E419" s="38">
        <f t="shared" si="144"/>
        <v>0</v>
      </c>
      <c r="F419" s="27"/>
      <c r="G419" s="38">
        <f t="shared" si="145"/>
        <v>0</v>
      </c>
      <c r="H419" s="25"/>
      <c r="I419" s="41">
        <f t="shared" si="146"/>
        <v>0</v>
      </c>
      <c r="J419" s="41">
        <f t="shared" si="154"/>
        <v>0.92</v>
      </c>
      <c r="K419" s="41">
        <f t="shared" si="147"/>
        <v>0</v>
      </c>
      <c r="L419" s="27"/>
      <c r="M419" s="41">
        <f t="shared" si="148"/>
        <v>0</v>
      </c>
      <c r="N419" s="33"/>
      <c r="O419" s="43">
        <f t="shared" si="149"/>
        <v>0</v>
      </c>
      <c r="P419" s="43">
        <f t="shared" si="155"/>
        <v>0.95</v>
      </c>
      <c r="Q419" s="43">
        <f t="shared" si="150"/>
        <v>0</v>
      </c>
      <c r="R419" s="27"/>
      <c r="S419" s="43">
        <f t="shared" si="151"/>
        <v>0</v>
      </c>
      <c r="T419" s="3"/>
    </row>
    <row r="420" spans="1:20">
      <c r="A420" s="15">
        <f t="shared" si="152"/>
        <v>40524</v>
      </c>
      <c r="B420" s="22"/>
      <c r="C420" s="38">
        <f t="shared" si="143"/>
        <v>0</v>
      </c>
      <c r="D420" s="38">
        <f t="shared" si="153"/>
        <v>0.95</v>
      </c>
      <c r="E420" s="38">
        <f t="shared" si="144"/>
        <v>0</v>
      </c>
      <c r="F420" s="27"/>
      <c r="G420" s="38">
        <f t="shared" si="145"/>
        <v>0</v>
      </c>
      <c r="H420" s="25"/>
      <c r="I420" s="41">
        <f t="shared" si="146"/>
        <v>0</v>
      </c>
      <c r="J420" s="41">
        <f t="shared" si="154"/>
        <v>0.92</v>
      </c>
      <c r="K420" s="41">
        <f t="shared" si="147"/>
        <v>0</v>
      </c>
      <c r="L420" s="27"/>
      <c r="M420" s="41">
        <f t="shared" si="148"/>
        <v>0</v>
      </c>
      <c r="N420" s="33"/>
      <c r="O420" s="43">
        <f t="shared" si="149"/>
        <v>0</v>
      </c>
      <c r="P420" s="43">
        <f t="shared" si="155"/>
        <v>0.95</v>
      </c>
      <c r="Q420" s="43">
        <f t="shared" si="150"/>
        <v>0</v>
      </c>
      <c r="R420" s="27"/>
      <c r="S420" s="43">
        <f t="shared" si="151"/>
        <v>0</v>
      </c>
      <c r="T420" s="3"/>
    </row>
    <row r="421" spans="1:20">
      <c r="A421" s="15">
        <f t="shared" si="152"/>
        <v>40525</v>
      </c>
      <c r="B421" s="22"/>
      <c r="C421" s="38">
        <f t="shared" si="143"/>
        <v>0</v>
      </c>
      <c r="D421" s="38">
        <f t="shared" si="153"/>
        <v>0.95</v>
      </c>
      <c r="E421" s="38">
        <f t="shared" si="144"/>
        <v>0</v>
      </c>
      <c r="F421" s="27"/>
      <c r="G421" s="38">
        <f t="shared" si="145"/>
        <v>0</v>
      </c>
      <c r="H421" s="25"/>
      <c r="I421" s="41">
        <f t="shared" si="146"/>
        <v>0</v>
      </c>
      <c r="J421" s="41">
        <f t="shared" si="154"/>
        <v>0.92</v>
      </c>
      <c r="K421" s="41">
        <f t="shared" si="147"/>
        <v>0</v>
      </c>
      <c r="L421" s="27"/>
      <c r="M421" s="41">
        <f t="shared" si="148"/>
        <v>0</v>
      </c>
      <c r="N421" s="33"/>
      <c r="O421" s="43">
        <f t="shared" si="149"/>
        <v>0</v>
      </c>
      <c r="P421" s="43">
        <f t="shared" si="155"/>
        <v>0.95</v>
      </c>
      <c r="Q421" s="43">
        <f t="shared" si="150"/>
        <v>0</v>
      </c>
      <c r="R421" s="27"/>
      <c r="S421" s="43">
        <f t="shared" si="151"/>
        <v>0</v>
      </c>
      <c r="T421" s="3"/>
    </row>
    <row r="422" spans="1:20">
      <c r="A422" s="15">
        <f t="shared" si="152"/>
        <v>40526</v>
      </c>
      <c r="B422" s="22"/>
      <c r="C422" s="38">
        <f t="shared" si="143"/>
        <v>0</v>
      </c>
      <c r="D422" s="38">
        <f t="shared" si="153"/>
        <v>0.95</v>
      </c>
      <c r="E422" s="38">
        <f t="shared" si="144"/>
        <v>0</v>
      </c>
      <c r="F422" s="27"/>
      <c r="G422" s="38">
        <f t="shared" si="145"/>
        <v>0</v>
      </c>
      <c r="H422" s="25"/>
      <c r="I422" s="41">
        <f t="shared" si="146"/>
        <v>0</v>
      </c>
      <c r="J422" s="41">
        <f t="shared" si="154"/>
        <v>0.92</v>
      </c>
      <c r="K422" s="41">
        <f t="shared" si="147"/>
        <v>0</v>
      </c>
      <c r="L422" s="27"/>
      <c r="M422" s="41">
        <f t="shared" si="148"/>
        <v>0</v>
      </c>
      <c r="N422" s="33"/>
      <c r="O422" s="43">
        <f t="shared" si="149"/>
        <v>0</v>
      </c>
      <c r="P422" s="43">
        <f t="shared" si="155"/>
        <v>0.95</v>
      </c>
      <c r="Q422" s="43">
        <f t="shared" si="150"/>
        <v>0</v>
      </c>
      <c r="R422" s="27"/>
      <c r="S422" s="43">
        <f t="shared" si="151"/>
        <v>0</v>
      </c>
      <c r="T422" s="3"/>
    </row>
    <row r="423" spans="1:20">
      <c r="A423" s="15">
        <f t="shared" si="152"/>
        <v>40527</v>
      </c>
      <c r="B423" s="22"/>
      <c r="C423" s="38">
        <f t="shared" si="143"/>
        <v>0</v>
      </c>
      <c r="D423" s="38">
        <f t="shared" si="153"/>
        <v>0.95</v>
      </c>
      <c r="E423" s="38">
        <f t="shared" si="144"/>
        <v>0</v>
      </c>
      <c r="F423" s="27"/>
      <c r="G423" s="38">
        <f t="shared" si="145"/>
        <v>0</v>
      </c>
      <c r="H423" s="25"/>
      <c r="I423" s="41">
        <f t="shared" si="146"/>
        <v>0</v>
      </c>
      <c r="J423" s="41">
        <f t="shared" si="154"/>
        <v>0.92</v>
      </c>
      <c r="K423" s="41">
        <f t="shared" si="147"/>
        <v>0</v>
      </c>
      <c r="L423" s="27"/>
      <c r="M423" s="41">
        <f t="shared" si="148"/>
        <v>0</v>
      </c>
      <c r="N423" s="33"/>
      <c r="O423" s="43">
        <f t="shared" si="149"/>
        <v>0</v>
      </c>
      <c r="P423" s="43">
        <f t="shared" si="155"/>
        <v>0.95</v>
      </c>
      <c r="Q423" s="43">
        <f t="shared" si="150"/>
        <v>0</v>
      </c>
      <c r="R423" s="27"/>
      <c r="S423" s="43">
        <f t="shared" si="151"/>
        <v>0</v>
      </c>
      <c r="T423" s="3"/>
    </row>
    <row r="424" spans="1:20">
      <c r="A424" s="15">
        <f t="shared" si="152"/>
        <v>40528</v>
      </c>
      <c r="B424" s="22"/>
      <c r="C424" s="38">
        <f t="shared" si="143"/>
        <v>0</v>
      </c>
      <c r="D424" s="38">
        <f t="shared" si="153"/>
        <v>0.95</v>
      </c>
      <c r="E424" s="38">
        <f t="shared" si="144"/>
        <v>0</v>
      </c>
      <c r="F424" s="27"/>
      <c r="G424" s="38">
        <f t="shared" si="145"/>
        <v>0</v>
      </c>
      <c r="H424" s="25"/>
      <c r="I424" s="41">
        <f t="shared" si="146"/>
        <v>0</v>
      </c>
      <c r="J424" s="41">
        <f t="shared" si="154"/>
        <v>0.92</v>
      </c>
      <c r="K424" s="41">
        <f t="shared" si="147"/>
        <v>0</v>
      </c>
      <c r="L424" s="27"/>
      <c r="M424" s="41">
        <f t="shared" si="148"/>
        <v>0</v>
      </c>
      <c r="N424" s="33"/>
      <c r="O424" s="43">
        <f t="shared" si="149"/>
        <v>0</v>
      </c>
      <c r="P424" s="43">
        <f t="shared" si="155"/>
        <v>0.95</v>
      </c>
      <c r="Q424" s="43">
        <f t="shared" si="150"/>
        <v>0</v>
      </c>
      <c r="R424" s="27"/>
      <c r="S424" s="43">
        <f t="shared" si="151"/>
        <v>0</v>
      </c>
      <c r="T424" s="3"/>
    </row>
    <row r="425" spans="1:20">
      <c r="A425" s="15">
        <f t="shared" si="152"/>
        <v>40529</v>
      </c>
      <c r="B425" s="22"/>
      <c r="C425" s="38">
        <f t="shared" si="143"/>
        <v>0</v>
      </c>
      <c r="D425" s="38">
        <f t="shared" si="153"/>
        <v>0.95</v>
      </c>
      <c r="E425" s="38">
        <f t="shared" si="144"/>
        <v>0</v>
      </c>
      <c r="F425" s="27"/>
      <c r="G425" s="38">
        <f t="shared" si="145"/>
        <v>0</v>
      </c>
      <c r="H425" s="25"/>
      <c r="I425" s="41">
        <f t="shared" si="146"/>
        <v>0</v>
      </c>
      <c r="J425" s="41">
        <f t="shared" si="154"/>
        <v>0.92</v>
      </c>
      <c r="K425" s="41">
        <f t="shared" si="147"/>
        <v>0</v>
      </c>
      <c r="L425" s="27"/>
      <c r="M425" s="41">
        <f t="shared" si="148"/>
        <v>0</v>
      </c>
      <c r="N425" s="33"/>
      <c r="O425" s="43">
        <f t="shared" si="149"/>
        <v>0</v>
      </c>
      <c r="P425" s="43">
        <f t="shared" si="155"/>
        <v>0.95</v>
      </c>
      <c r="Q425" s="43">
        <f t="shared" si="150"/>
        <v>0</v>
      </c>
      <c r="R425" s="27"/>
      <c r="S425" s="43">
        <f t="shared" si="151"/>
        <v>0</v>
      </c>
      <c r="T425" s="3"/>
    </row>
    <row r="426" spans="1:20">
      <c r="A426" s="15">
        <f t="shared" si="152"/>
        <v>40530</v>
      </c>
      <c r="B426" s="22"/>
      <c r="C426" s="38">
        <f t="shared" si="143"/>
        <v>0</v>
      </c>
      <c r="D426" s="38">
        <f t="shared" si="153"/>
        <v>0.95</v>
      </c>
      <c r="E426" s="38">
        <f t="shared" si="144"/>
        <v>0</v>
      </c>
      <c r="F426" s="27"/>
      <c r="G426" s="38">
        <f t="shared" si="145"/>
        <v>0</v>
      </c>
      <c r="H426" s="25"/>
      <c r="I426" s="41">
        <f t="shared" si="146"/>
        <v>0</v>
      </c>
      <c r="J426" s="41">
        <f t="shared" si="154"/>
        <v>0.92</v>
      </c>
      <c r="K426" s="41">
        <f t="shared" si="147"/>
        <v>0</v>
      </c>
      <c r="L426" s="27"/>
      <c r="M426" s="41">
        <f t="shared" si="148"/>
        <v>0</v>
      </c>
      <c r="N426" s="33"/>
      <c r="O426" s="43">
        <f t="shared" si="149"/>
        <v>0</v>
      </c>
      <c r="P426" s="43">
        <f t="shared" si="155"/>
        <v>0.95</v>
      </c>
      <c r="Q426" s="43">
        <f t="shared" si="150"/>
        <v>0</v>
      </c>
      <c r="R426" s="27"/>
      <c r="S426" s="43">
        <f t="shared" si="151"/>
        <v>0</v>
      </c>
      <c r="T426" s="3"/>
    </row>
    <row r="427" spans="1:20">
      <c r="A427" s="15">
        <f t="shared" si="152"/>
        <v>40531</v>
      </c>
      <c r="B427" s="22"/>
      <c r="C427" s="38">
        <f t="shared" si="143"/>
        <v>0</v>
      </c>
      <c r="D427" s="38">
        <f t="shared" si="153"/>
        <v>0.95</v>
      </c>
      <c r="E427" s="38">
        <f t="shared" si="144"/>
        <v>0</v>
      </c>
      <c r="F427" s="27"/>
      <c r="G427" s="38">
        <f t="shared" si="145"/>
        <v>0</v>
      </c>
      <c r="H427" s="25"/>
      <c r="I427" s="41">
        <f t="shared" si="146"/>
        <v>0</v>
      </c>
      <c r="J427" s="41">
        <f t="shared" si="154"/>
        <v>0.92</v>
      </c>
      <c r="K427" s="41">
        <f t="shared" si="147"/>
        <v>0</v>
      </c>
      <c r="L427" s="27"/>
      <c r="M427" s="41">
        <f t="shared" si="148"/>
        <v>0</v>
      </c>
      <c r="N427" s="33"/>
      <c r="O427" s="43">
        <f t="shared" si="149"/>
        <v>0</v>
      </c>
      <c r="P427" s="43">
        <f t="shared" si="155"/>
        <v>0.95</v>
      </c>
      <c r="Q427" s="43">
        <f t="shared" si="150"/>
        <v>0</v>
      </c>
      <c r="R427" s="27"/>
      <c r="S427" s="43">
        <f t="shared" si="151"/>
        <v>0</v>
      </c>
      <c r="T427" s="3"/>
    </row>
    <row r="428" spans="1:20">
      <c r="A428" s="15">
        <f t="shared" si="152"/>
        <v>40532</v>
      </c>
      <c r="B428" s="22"/>
      <c r="C428" s="38">
        <f t="shared" si="143"/>
        <v>0</v>
      </c>
      <c r="D428" s="38">
        <f t="shared" si="153"/>
        <v>0.95</v>
      </c>
      <c r="E428" s="38">
        <f t="shared" si="144"/>
        <v>0</v>
      </c>
      <c r="F428" s="27"/>
      <c r="G428" s="38">
        <f t="shared" si="145"/>
        <v>0</v>
      </c>
      <c r="H428" s="25"/>
      <c r="I428" s="41">
        <f t="shared" si="146"/>
        <v>0</v>
      </c>
      <c r="J428" s="41">
        <f t="shared" si="154"/>
        <v>0.92</v>
      </c>
      <c r="K428" s="41">
        <f t="shared" si="147"/>
        <v>0</v>
      </c>
      <c r="L428" s="27"/>
      <c r="M428" s="41">
        <f t="shared" si="148"/>
        <v>0</v>
      </c>
      <c r="N428" s="33"/>
      <c r="O428" s="43">
        <f t="shared" si="149"/>
        <v>0</v>
      </c>
      <c r="P428" s="43">
        <f t="shared" si="155"/>
        <v>0.95</v>
      </c>
      <c r="Q428" s="43">
        <f t="shared" si="150"/>
        <v>0</v>
      </c>
      <c r="R428" s="27"/>
      <c r="S428" s="43">
        <f t="shared" si="151"/>
        <v>0</v>
      </c>
      <c r="T428" s="3"/>
    </row>
    <row r="429" spans="1:20">
      <c r="A429" s="15">
        <f t="shared" si="152"/>
        <v>40533</v>
      </c>
      <c r="B429" s="22"/>
      <c r="C429" s="38">
        <f t="shared" si="143"/>
        <v>0</v>
      </c>
      <c r="D429" s="38">
        <f t="shared" si="153"/>
        <v>0.95</v>
      </c>
      <c r="E429" s="38">
        <f t="shared" si="144"/>
        <v>0</v>
      </c>
      <c r="F429" s="27"/>
      <c r="G429" s="38">
        <f t="shared" si="145"/>
        <v>0</v>
      </c>
      <c r="H429" s="25"/>
      <c r="I429" s="41">
        <f t="shared" si="146"/>
        <v>0</v>
      </c>
      <c r="J429" s="41">
        <f t="shared" si="154"/>
        <v>0.92</v>
      </c>
      <c r="K429" s="41">
        <f t="shared" si="147"/>
        <v>0</v>
      </c>
      <c r="L429" s="27"/>
      <c r="M429" s="41">
        <f t="shared" si="148"/>
        <v>0</v>
      </c>
      <c r="N429" s="33"/>
      <c r="O429" s="43">
        <f t="shared" si="149"/>
        <v>0</v>
      </c>
      <c r="P429" s="43">
        <f t="shared" si="155"/>
        <v>0.95</v>
      </c>
      <c r="Q429" s="43">
        <f t="shared" si="150"/>
        <v>0</v>
      </c>
      <c r="R429" s="27"/>
      <c r="S429" s="43">
        <f t="shared" si="151"/>
        <v>0</v>
      </c>
      <c r="T429" s="3"/>
    </row>
    <row r="430" spans="1:20">
      <c r="A430" s="15">
        <f t="shared" si="152"/>
        <v>40534</v>
      </c>
      <c r="B430" s="22"/>
      <c r="C430" s="38">
        <f t="shared" si="143"/>
        <v>0</v>
      </c>
      <c r="D430" s="38">
        <f t="shared" si="153"/>
        <v>0.95</v>
      </c>
      <c r="E430" s="38">
        <f t="shared" si="144"/>
        <v>0</v>
      </c>
      <c r="F430" s="27"/>
      <c r="G430" s="38">
        <f t="shared" si="145"/>
        <v>0</v>
      </c>
      <c r="H430" s="25"/>
      <c r="I430" s="41">
        <f t="shared" si="146"/>
        <v>0</v>
      </c>
      <c r="J430" s="41">
        <f t="shared" si="154"/>
        <v>0.92</v>
      </c>
      <c r="K430" s="41">
        <f t="shared" si="147"/>
        <v>0</v>
      </c>
      <c r="L430" s="27"/>
      <c r="M430" s="41">
        <f t="shared" si="148"/>
        <v>0</v>
      </c>
      <c r="N430" s="33"/>
      <c r="O430" s="43">
        <f t="shared" si="149"/>
        <v>0</v>
      </c>
      <c r="P430" s="43">
        <f t="shared" si="155"/>
        <v>0.95</v>
      </c>
      <c r="Q430" s="43">
        <f t="shared" si="150"/>
        <v>0</v>
      </c>
      <c r="R430" s="27"/>
      <c r="S430" s="43">
        <f t="shared" si="151"/>
        <v>0</v>
      </c>
      <c r="T430" s="3"/>
    </row>
    <row r="431" spans="1:20">
      <c r="A431" s="15">
        <f t="shared" si="152"/>
        <v>40535</v>
      </c>
      <c r="B431" s="22"/>
      <c r="C431" s="38">
        <f t="shared" si="143"/>
        <v>0</v>
      </c>
      <c r="D431" s="38">
        <f t="shared" si="153"/>
        <v>0.95</v>
      </c>
      <c r="E431" s="38">
        <f t="shared" si="144"/>
        <v>0</v>
      </c>
      <c r="F431" s="27"/>
      <c r="G431" s="38">
        <f t="shared" si="145"/>
        <v>0</v>
      </c>
      <c r="H431" s="25"/>
      <c r="I431" s="41">
        <f t="shared" si="146"/>
        <v>0</v>
      </c>
      <c r="J431" s="41">
        <f t="shared" si="154"/>
        <v>0.92</v>
      </c>
      <c r="K431" s="41">
        <f t="shared" si="147"/>
        <v>0</v>
      </c>
      <c r="L431" s="27"/>
      <c r="M431" s="41">
        <f t="shared" si="148"/>
        <v>0</v>
      </c>
      <c r="N431" s="33"/>
      <c r="O431" s="43">
        <f t="shared" si="149"/>
        <v>0</v>
      </c>
      <c r="P431" s="43">
        <f t="shared" si="155"/>
        <v>0.95</v>
      </c>
      <c r="Q431" s="43">
        <f t="shared" si="150"/>
        <v>0</v>
      </c>
      <c r="R431" s="27"/>
      <c r="S431" s="43">
        <f t="shared" si="151"/>
        <v>0</v>
      </c>
      <c r="T431" s="3"/>
    </row>
    <row r="432" spans="1:20">
      <c r="A432" s="15">
        <f t="shared" si="152"/>
        <v>40536</v>
      </c>
      <c r="B432" s="22"/>
      <c r="C432" s="38">
        <f t="shared" si="143"/>
        <v>0</v>
      </c>
      <c r="D432" s="38">
        <f t="shared" si="153"/>
        <v>0.95</v>
      </c>
      <c r="E432" s="38">
        <f t="shared" si="144"/>
        <v>0</v>
      </c>
      <c r="F432" s="27"/>
      <c r="G432" s="38">
        <f t="shared" si="145"/>
        <v>0</v>
      </c>
      <c r="H432" s="25"/>
      <c r="I432" s="41">
        <f t="shared" si="146"/>
        <v>0</v>
      </c>
      <c r="J432" s="41">
        <f t="shared" si="154"/>
        <v>0.92</v>
      </c>
      <c r="K432" s="41">
        <f t="shared" si="147"/>
        <v>0</v>
      </c>
      <c r="L432" s="27"/>
      <c r="M432" s="41">
        <f t="shared" si="148"/>
        <v>0</v>
      </c>
      <c r="N432" s="33"/>
      <c r="O432" s="43">
        <f t="shared" si="149"/>
        <v>0</v>
      </c>
      <c r="P432" s="43">
        <f t="shared" si="155"/>
        <v>0.95</v>
      </c>
      <c r="Q432" s="43">
        <f t="shared" si="150"/>
        <v>0</v>
      </c>
      <c r="R432" s="27"/>
      <c r="S432" s="43">
        <f t="shared" si="151"/>
        <v>0</v>
      </c>
      <c r="T432" s="3"/>
    </row>
    <row r="433" spans="1:20">
      <c r="A433" s="15">
        <f t="shared" si="152"/>
        <v>40537</v>
      </c>
      <c r="B433" s="22"/>
      <c r="C433" s="38">
        <f t="shared" si="143"/>
        <v>0</v>
      </c>
      <c r="D433" s="38">
        <f t="shared" si="153"/>
        <v>0.95</v>
      </c>
      <c r="E433" s="38">
        <f t="shared" si="144"/>
        <v>0</v>
      </c>
      <c r="F433" s="27"/>
      <c r="G433" s="38">
        <f t="shared" si="145"/>
        <v>0</v>
      </c>
      <c r="H433" s="25"/>
      <c r="I433" s="41">
        <f t="shared" si="146"/>
        <v>0</v>
      </c>
      <c r="J433" s="41">
        <f t="shared" si="154"/>
        <v>0.92</v>
      </c>
      <c r="K433" s="41">
        <f t="shared" si="147"/>
        <v>0</v>
      </c>
      <c r="L433" s="27"/>
      <c r="M433" s="41">
        <f t="shared" si="148"/>
        <v>0</v>
      </c>
      <c r="N433" s="33"/>
      <c r="O433" s="43">
        <f t="shared" si="149"/>
        <v>0</v>
      </c>
      <c r="P433" s="43">
        <f t="shared" si="155"/>
        <v>0.95</v>
      </c>
      <c r="Q433" s="43">
        <f t="shared" si="150"/>
        <v>0</v>
      </c>
      <c r="R433" s="27"/>
      <c r="S433" s="43">
        <f t="shared" si="151"/>
        <v>0</v>
      </c>
      <c r="T433" s="3"/>
    </row>
    <row r="434" spans="1:20">
      <c r="A434" s="15">
        <f t="shared" si="152"/>
        <v>40538</v>
      </c>
      <c r="B434" s="22"/>
      <c r="C434" s="38">
        <f t="shared" si="143"/>
        <v>0</v>
      </c>
      <c r="D434" s="38">
        <f t="shared" si="153"/>
        <v>0.95</v>
      </c>
      <c r="E434" s="38">
        <f t="shared" si="144"/>
        <v>0</v>
      </c>
      <c r="F434" s="27"/>
      <c r="G434" s="38">
        <f t="shared" si="145"/>
        <v>0</v>
      </c>
      <c r="H434" s="25"/>
      <c r="I434" s="41">
        <f t="shared" si="146"/>
        <v>0</v>
      </c>
      <c r="J434" s="41">
        <f t="shared" si="154"/>
        <v>0.92</v>
      </c>
      <c r="K434" s="41">
        <f t="shared" si="147"/>
        <v>0</v>
      </c>
      <c r="L434" s="27"/>
      <c r="M434" s="41">
        <f t="shared" si="148"/>
        <v>0</v>
      </c>
      <c r="N434" s="33"/>
      <c r="O434" s="43">
        <f t="shared" si="149"/>
        <v>0</v>
      </c>
      <c r="P434" s="43">
        <f t="shared" si="155"/>
        <v>0.95</v>
      </c>
      <c r="Q434" s="43">
        <f t="shared" si="150"/>
        <v>0</v>
      </c>
      <c r="R434" s="27"/>
      <c r="S434" s="43">
        <f t="shared" si="151"/>
        <v>0</v>
      </c>
      <c r="T434" s="3"/>
    </row>
    <row r="435" spans="1:20">
      <c r="A435" s="15">
        <f t="shared" si="152"/>
        <v>40539</v>
      </c>
      <c r="B435" s="22"/>
      <c r="C435" s="38">
        <f t="shared" si="143"/>
        <v>0</v>
      </c>
      <c r="D435" s="38">
        <f t="shared" si="153"/>
        <v>0.95</v>
      </c>
      <c r="E435" s="38">
        <f t="shared" si="144"/>
        <v>0</v>
      </c>
      <c r="F435" s="27"/>
      <c r="G435" s="38">
        <f t="shared" si="145"/>
        <v>0</v>
      </c>
      <c r="H435" s="25"/>
      <c r="I435" s="41">
        <f t="shared" si="146"/>
        <v>0</v>
      </c>
      <c r="J435" s="41">
        <f t="shared" si="154"/>
        <v>0.92</v>
      </c>
      <c r="K435" s="41">
        <f t="shared" si="147"/>
        <v>0</v>
      </c>
      <c r="L435" s="27"/>
      <c r="M435" s="41">
        <f t="shared" si="148"/>
        <v>0</v>
      </c>
      <c r="N435" s="33"/>
      <c r="O435" s="43">
        <f t="shared" si="149"/>
        <v>0</v>
      </c>
      <c r="P435" s="43">
        <f t="shared" si="155"/>
        <v>0.95</v>
      </c>
      <c r="Q435" s="43">
        <f t="shared" si="150"/>
        <v>0</v>
      </c>
      <c r="R435" s="27"/>
      <c r="S435" s="43">
        <f t="shared" si="151"/>
        <v>0</v>
      </c>
      <c r="T435" s="3"/>
    </row>
    <row r="436" spans="1:20">
      <c r="A436" s="15">
        <f t="shared" si="152"/>
        <v>40540</v>
      </c>
      <c r="B436" s="22"/>
      <c r="C436" s="38">
        <f t="shared" si="143"/>
        <v>0</v>
      </c>
      <c r="D436" s="38">
        <f t="shared" si="153"/>
        <v>0.95</v>
      </c>
      <c r="E436" s="38">
        <f t="shared" si="144"/>
        <v>0</v>
      </c>
      <c r="F436" s="27"/>
      <c r="G436" s="38">
        <f t="shared" si="145"/>
        <v>0</v>
      </c>
      <c r="H436" s="25"/>
      <c r="I436" s="41">
        <f t="shared" si="146"/>
        <v>0</v>
      </c>
      <c r="J436" s="41">
        <f t="shared" si="154"/>
        <v>0.92</v>
      </c>
      <c r="K436" s="41">
        <f t="shared" si="147"/>
        <v>0</v>
      </c>
      <c r="L436" s="27"/>
      <c r="M436" s="41">
        <f t="shared" si="148"/>
        <v>0</v>
      </c>
      <c r="N436" s="33"/>
      <c r="O436" s="43">
        <f t="shared" si="149"/>
        <v>0</v>
      </c>
      <c r="P436" s="43">
        <f t="shared" si="155"/>
        <v>0.95</v>
      </c>
      <c r="Q436" s="43">
        <f t="shared" si="150"/>
        <v>0</v>
      </c>
      <c r="R436" s="27"/>
      <c r="S436" s="43">
        <f t="shared" si="151"/>
        <v>0</v>
      </c>
      <c r="T436" s="3"/>
    </row>
    <row r="437" spans="1:20">
      <c r="A437" s="15">
        <f t="shared" si="152"/>
        <v>40541</v>
      </c>
      <c r="B437" s="22"/>
      <c r="C437" s="38">
        <f t="shared" si="143"/>
        <v>0</v>
      </c>
      <c r="D437" s="38">
        <f t="shared" si="153"/>
        <v>0.95</v>
      </c>
      <c r="E437" s="38">
        <f t="shared" si="144"/>
        <v>0</v>
      </c>
      <c r="F437" s="27"/>
      <c r="G437" s="38">
        <f t="shared" si="145"/>
        <v>0</v>
      </c>
      <c r="H437" s="25"/>
      <c r="I437" s="41">
        <f t="shared" si="146"/>
        <v>0</v>
      </c>
      <c r="J437" s="41">
        <f t="shared" si="154"/>
        <v>0.92</v>
      </c>
      <c r="K437" s="41">
        <f t="shared" si="147"/>
        <v>0</v>
      </c>
      <c r="L437" s="27"/>
      <c r="M437" s="41">
        <f t="shared" si="148"/>
        <v>0</v>
      </c>
      <c r="N437" s="33"/>
      <c r="O437" s="43">
        <f t="shared" si="149"/>
        <v>0</v>
      </c>
      <c r="P437" s="43">
        <f t="shared" si="155"/>
        <v>0.95</v>
      </c>
      <c r="Q437" s="43">
        <f t="shared" si="150"/>
        <v>0</v>
      </c>
      <c r="R437" s="27"/>
      <c r="S437" s="43">
        <f t="shared" si="151"/>
        <v>0</v>
      </c>
      <c r="T437" s="3"/>
    </row>
    <row r="438" spans="1:20">
      <c r="A438" s="15">
        <f t="shared" si="152"/>
        <v>40542</v>
      </c>
      <c r="B438" s="22"/>
      <c r="C438" s="38">
        <f t="shared" si="143"/>
        <v>0</v>
      </c>
      <c r="D438" s="38">
        <f t="shared" si="153"/>
        <v>0.95</v>
      </c>
      <c r="E438" s="38">
        <f t="shared" si="144"/>
        <v>0</v>
      </c>
      <c r="F438" s="27"/>
      <c r="G438" s="38">
        <f t="shared" si="145"/>
        <v>0</v>
      </c>
      <c r="H438" s="25"/>
      <c r="I438" s="41">
        <f t="shared" si="146"/>
        <v>0</v>
      </c>
      <c r="J438" s="41">
        <f t="shared" si="154"/>
        <v>0.92</v>
      </c>
      <c r="K438" s="41">
        <f t="shared" si="147"/>
        <v>0</v>
      </c>
      <c r="L438" s="27"/>
      <c r="M438" s="41">
        <f t="shared" si="148"/>
        <v>0</v>
      </c>
      <c r="N438" s="33"/>
      <c r="O438" s="43">
        <f t="shared" si="149"/>
        <v>0</v>
      </c>
      <c r="P438" s="43">
        <f t="shared" si="155"/>
        <v>0.95</v>
      </c>
      <c r="Q438" s="43">
        <f t="shared" si="150"/>
        <v>0</v>
      </c>
      <c r="R438" s="27"/>
      <c r="S438" s="43">
        <f t="shared" si="151"/>
        <v>0</v>
      </c>
      <c r="T438" s="3"/>
    </row>
    <row r="439" spans="1:20">
      <c r="A439" s="15">
        <f t="shared" si="152"/>
        <v>40543</v>
      </c>
      <c r="B439" s="22"/>
      <c r="C439" s="38">
        <f t="shared" si="143"/>
        <v>0</v>
      </c>
      <c r="D439" s="38">
        <f t="shared" si="153"/>
        <v>0.95</v>
      </c>
      <c r="E439" s="38">
        <f t="shared" si="144"/>
        <v>0</v>
      </c>
      <c r="F439" s="27"/>
      <c r="G439" s="38">
        <f t="shared" si="145"/>
        <v>0</v>
      </c>
      <c r="H439" s="25"/>
      <c r="I439" s="41">
        <f t="shared" si="146"/>
        <v>0</v>
      </c>
      <c r="J439" s="41">
        <f t="shared" si="154"/>
        <v>0.92</v>
      </c>
      <c r="K439" s="41">
        <f t="shared" si="147"/>
        <v>0</v>
      </c>
      <c r="L439" s="27"/>
      <c r="M439" s="41">
        <f t="shared" si="148"/>
        <v>0</v>
      </c>
      <c r="N439" s="33"/>
      <c r="O439" s="43">
        <f t="shared" si="149"/>
        <v>0</v>
      </c>
      <c r="P439" s="43">
        <f t="shared" si="155"/>
        <v>0.95</v>
      </c>
      <c r="Q439" s="43">
        <f t="shared" si="150"/>
        <v>0</v>
      </c>
      <c r="R439" s="27"/>
      <c r="S439" s="43">
        <f t="shared" si="151"/>
        <v>0</v>
      </c>
      <c r="T439" s="3"/>
    </row>
    <row r="440" spans="1:20" ht="15.75">
      <c r="A440" s="17" t="s">
        <v>3</v>
      </c>
      <c r="B440" s="21">
        <f>SUM(B409:B439)</f>
        <v>0</v>
      </c>
      <c r="C440" s="21">
        <f>SUM(C409:C439)</f>
        <v>0</v>
      </c>
      <c r="D440" s="39"/>
      <c r="E440" s="21">
        <f>SUM(E409:E439)</f>
        <v>0</v>
      </c>
      <c r="F440" s="28">
        <f>SUM(F409:F439)</f>
        <v>0</v>
      </c>
      <c r="G440" s="21">
        <f>SUM(G409:G439)</f>
        <v>0</v>
      </c>
      <c r="H440" s="24">
        <f>SUM(H409:H439)</f>
        <v>0</v>
      </c>
      <c r="I440" s="24">
        <f>SUM(I409:I439)</f>
        <v>0</v>
      </c>
      <c r="J440" s="42"/>
      <c r="K440" s="24">
        <f>SUM(K409:K439)</f>
        <v>0</v>
      </c>
      <c r="L440" s="28">
        <f>SUM(L409:L439)</f>
        <v>0</v>
      </c>
      <c r="M440" s="24">
        <f>SUM(M409:M439)</f>
        <v>0</v>
      </c>
      <c r="N440" s="32">
        <f>SUM(N409:N439)</f>
        <v>0</v>
      </c>
      <c r="O440" s="32">
        <f>SUM(O409:O439)</f>
        <v>0</v>
      </c>
      <c r="P440" s="42"/>
      <c r="Q440" s="32">
        <f>SUM(Q409:Q439)</f>
        <v>0</v>
      </c>
      <c r="R440" s="28">
        <f>SUM(R409:R439)</f>
        <v>0</v>
      </c>
      <c r="S440" s="32">
        <f>SUM(S409:S439)</f>
        <v>0</v>
      </c>
      <c r="T440" s="1">
        <f>SUM(T409:T439)</f>
        <v>0</v>
      </c>
    </row>
  </sheetData>
  <mergeCells count="77">
    <mergeCell ref="T43:T44"/>
    <mergeCell ref="T115:T116"/>
    <mergeCell ref="T188:T189"/>
    <mergeCell ref="T298:T299"/>
    <mergeCell ref="T371:T372"/>
    <mergeCell ref="A370:T370"/>
    <mergeCell ref="A297:T297"/>
    <mergeCell ref="A260:T260"/>
    <mergeCell ref="A223:T223"/>
    <mergeCell ref="A187:T187"/>
    <mergeCell ref="A261:A262"/>
    <mergeCell ref="B261:G261"/>
    <mergeCell ref="H261:M261"/>
    <mergeCell ref="N261:S261"/>
    <mergeCell ref="T224:T225"/>
    <mergeCell ref="T261:T262"/>
    <mergeCell ref="T6:T7"/>
    <mergeCell ref="A5:T5"/>
    <mergeCell ref="T78:T79"/>
    <mergeCell ref="T151:T152"/>
    <mergeCell ref="A150:T150"/>
    <mergeCell ref="A114:T114"/>
    <mergeCell ref="A77:T77"/>
    <mergeCell ref="A42:T42"/>
    <mergeCell ref="A43:A44"/>
    <mergeCell ref="B43:G43"/>
    <mergeCell ref="H43:M43"/>
    <mergeCell ref="N43:S43"/>
    <mergeCell ref="A6:A7"/>
    <mergeCell ref="B6:G6"/>
    <mergeCell ref="H6:M6"/>
    <mergeCell ref="N6:S6"/>
    <mergeCell ref="B1:G1"/>
    <mergeCell ref="H1:M1"/>
    <mergeCell ref="N1:S1"/>
    <mergeCell ref="B2:G2"/>
    <mergeCell ref="N2:S2"/>
    <mergeCell ref="A151:A152"/>
    <mergeCell ref="B151:G151"/>
    <mergeCell ref="H151:M151"/>
    <mergeCell ref="N151:S151"/>
    <mergeCell ref="A78:A79"/>
    <mergeCell ref="B78:G78"/>
    <mergeCell ref="H78:M78"/>
    <mergeCell ref="N78:S78"/>
    <mergeCell ref="A115:A116"/>
    <mergeCell ref="B115:G115"/>
    <mergeCell ref="H115:M115"/>
    <mergeCell ref="N115:S115"/>
    <mergeCell ref="A188:A189"/>
    <mergeCell ref="B188:G188"/>
    <mergeCell ref="H188:M188"/>
    <mergeCell ref="N188:S188"/>
    <mergeCell ref="A224:A225"/>
    <mergeCell ref="B224:G224"/>
    <mergeCell ref="H224:M224"/>
    <mergeCell ref="N224:S224"/>
    <mergeCell ref="A298:A299"/>
    <mergeCell ref="B298:G298"/>
    <mergeCell ref="H298:M298"/>
    <mergeCell ref="N298:S298"/>
    <mergeCell ref="A334:A335"/>
    <mergeCell ref="B334:G334"/>
    <mergeCell ref="H334:M334"/>
    <mergeCell ref="N334:S334"/>
    <mergeCell ref="A333:T333"/>
    <mergeCell ref="T334:T335"/>
    <mergeCell ref="A407:A408"/>
    <mergeCell ref="B407:G407"/>
    <mergeCell ref="H407:M407"/>
    <mergeCell ref="N407:S407"/>
    <mergeCell ref="A371:A372"/>
    <mergeCell ref="B371:G371"/>
    <mergeCell ref="H371:M371"/>
    <mergeCell ref="N371:S371"/>
    <mergeCell ref="A406:T406"/>
    <mergeCell ref="T407:T40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4"/>
  </sheetPr>
  <dimension ref="A1:G254"/>
  <sheetViews>
    <sheetView workbookViewId="0">
      <pane xSplit="2" ySplit="3" topLeftCell="C94" activePane="bottomRight" state="frozen"/>
      <selection pane="topRight" activeCell="B1" sqref="B1"/>
      <selection pane="bottomLeft" activeCell="A5" sqref="A5"/>
      <selection pane="bottomRight" activeCell="J7" sqref="J7"/>
    </sheetView>
  </sheetViews>
  <sheetFormatPr baseColWidth="10" defaultRowHeight="12.75"/>
  <cols>
    <col min="1" max="1" width="11" style="9" bestFit="1" customWidth="1"/>
    <col min="2" max="2" width="30.7109375" style="6" bestFit="1" customWidth="1"/>
    <col min="3" max="3" width="7.28515625" style="49" customWidth="1"/>
    <col min="4" max="4" width="6.85546875" style="49" bestFit="1" customWidth="1"/>
    <col min="5" max="5" width="6.42578125" style="50" bestFit="1" customWidth="1"/>
    <col min="6" max="6" width="6.42578125" style="50" customWidth="1"/>
    <col min="7" max="7" width="7.5703125" style="47" customWidth="1"/>
    <col min="8" max="13" width="11.42578125" style="9"/>
    <col min="14" max="14" width="24.7109375" style="9" bestFit="1" customWidth="1"/>
    <col min="15" max="16384" width="11.42578125" style="9"/>
  </cols>
  <sheetData>
    <row r="1" spans="1:7">
      <c r="B1" s="55"/>
    </row>
    <row r="2" spans="1:7" ht="13.5" thickBot="1">
      <c r="B2" s="55"/>
    </row>
    <row r="3" spans="1:7" ht="25.5">
      <c r="A3" s="66" t="s">
        <v>208</v>
      </c>
      <c r="B3" s="66" t="s">
        <v>2</v>
      </c>
      <c r="C3" s="51" t="s">
        <v>12</v>
      </c>
      <c r="D3" s="51" t="s">
        <v>6</v>
      </c>
      <c r="E3" s="52" t="s">
        <v>4</v>
      </c>
      <c r="F3" s="52" t="s">
        <v>273</v>
      </c>
      <c r="G3" s="65" t="s">
        <v>159</v>
      </c>
    </row>
    <row r="4" spans="1:7" ht="20.25">
      <c r="A4" s="48">
        <v>2013010247</v>
      </c>
      <c r="B4" s="57" t="s">
        <v>272</v>
      </c>
      <c r="C4" s="53">
        <v>1</v>
      </c>
      <c r="D4" s="63">
        <v>1</v>
      </c>
      <c r="E4" s="67">
        <v>0</v>
      </c>
      <c r="F4" s="62">
        <f>COUNTIF(Recette!$D$2:$D$2632,A4)</f>
        <v>0</v>
      </c>
      <c r="G4" s="56">
        <v>70</v>
      </c>
    </row>
    <row r="5" spans="1:7" ht="20.25">
      <c r="A5" s="48">
        <v>2013010001</v>
      </c>
      <c r="B5" s="57" t="s">
        <v>44</v>
      </c>
      <c r="C5" s="53">
        <v>0</v>
      </c>
      <c r="D5" s="63">
        <v>0</v>
      </c>
      <c r="E5" s="54">
        <v>0</v>
      </c>
      <c r="F5" s="62">
        <f>COUNTIF(Recette!$D$2:$D$2632,A5)</f>
        <v>0</v>
      </c>
      <c r="G5" s="56"/>
    </row>
    <row r="6" spans="1:7" ht="20.25">
      <c r="A6" s="48">
        <v>2013010002</v>
      </c>
      <c r="B6" s="57" t="s">
        <v>18</v>
      </c>
      <c r="C6" s="53">
        <v>1</v>
      </c>
      <c r="D6" s="63">
        <v>0</v>
      </c>
      <c r="E6" s="54">
        <v>1</v>
      </c>
      <c r="F6" s="62">
        <f>COUNTIF(Recette!$D$2:$D$2632,A6)</f>
        <v>0</v>
      </c>
      <c r="G6" s="56"/>
    </row>
    <row r="7" spans="1:7" ht="20.25">
      <c r="A7" s="48">
        <v>2013010003</v>
      </c>
      <c r="B7" s="57" t="s">
        <v>98</v>
      </c>
      <c r="C7" s="53">
        <v>0</v>
      </c>
      <c r="D7" s="63">
        <v>0</v>
      </c>
      <c r="E7" s="54">
        <v>0</v>
      </c>
      <c r="F7" s="62">
        <f>COUNTIF(Recette!$D$2:$D$2632,A7)</f>
        <v>0</v>
      </c>
      <c r="G7" s="56"/>
    </row>
    <row r="8" spans="1:7" ht="20.25">
      <c r="A8" s="48">
        <v>2013010004</v>
      </c>
      <c r="B8" s="57" t="s">
        <v>99</v>
      </c>
      <c r="C8" s="53">
        <v>0</v>
      </c>
      <c r="D8" s="63">
        <v>0</v>
      </c>
      <c r="E8" s="54">
        <v>0</v>
      </c>
      <c r="F8" s="62">
        <f>COUNTIF(Recette!$D$2:$D$2632,A8)</f>
        <v>0</v>
      </c>
      <c r="G8" s="56"/>
    </row>
    <row r="9" spans="1:7" ht="20.25">
      <c r="A9" s="48">
        <v>2013010005</v>
      </c>
      <c r="B9" s="57" t="s">
        <v>142</v>
      </c>
      <c r="C9" s="53">
        <v>17</v>
      </c>
      <c r="D9" s="63">
        <v>0</v>
      </c>
      <c r="E9" s="54">
        <v>17</v>
      </c>
      <c r="F9" s="62">
        <f>COUNTIF(Recette!$D$2:$D$2632,A9)</f>
        <v>0</v>
      </c>
      <c r="G9" s="56">
        <v>40</v>
      </c>
    </row>
    <row r="10" spans="1:7" ht="20.25">
      <c r="A10" s="48">
        <v>2013010006</v>
      </c>
      <c r="B10" s="57" t="s">
        <v>145</v>
      </c>
      <c r="C10" s="53">
        <v>10</v>
      </c>
      <c r="D10" s="63">
        <v>0</v>
      </c>
      <c r="E10" s="54">
        <v>10</v>
      </c>
      <c r="F10" s="62">
        <f>COUNTIF(Recette!$D$2:$D$2632,A10)</f>
        <v>0</v>
      </c>
      <c r="G10" s="56">
        <v>47</v>
      </c>
    </row>
    <row r="11" spans="1:7" ht="20.25">
      <c r="A11" s="48">
        <v>2013010007</v>
      </c>
      <c r="B11" s="57" t="s">
        <v>155</v>
      </c>
      <c r="C11" s="53">
        <v>2</v>
      </c>
      <c r="D11" s="63">
        <v>0</v>
      </c>
      <c r="E11" s="54">
        <v>2</v>
      </c>
      <c r="F11" s="62">
        <f>COUNTIF(Recette!$D$2:$D$2632,A11)</f>
        <v>0</v>
      </c>
      <c r="G11" s="56">
        <v>99</v>
      </c>
    </row>
    <row r="12" spans="1:7" ht="20.25">
      <c r="A12" s="48">
        <v>2013010008</v>
      </c>
      <c r="B12" s="57" t="s">
        <v>78</v>
      </c>
      <c r="C12" s="53">
        <v>0</v>
      </c>
      <c r="D12" s="63">
        <v>0</v>
      </c>
      <c r="E12" s="54">
        <v>0</v>
      </c>
      <c r="F12" s="62">
        <f>COUNTIF(Recette!$D$2:$D$2632,A12)</f>
        <v>0</v>
      </c>
      <c r="G12" s="56"/>
    </row>
    <row r="13" spans="1:7" ht="20.25">
      <c r="A13" s="64">
        <v>2013010009</v>
      </c>
      <c r="B13" s="57" t="s">
        <v>41</v>
      </c>
      <c r="C13" s="53">
        <v>46</v>
      </c>
      <c r="D13" s="63">
        <v>2</v>
      </c>
      <c r="E13" s="54">
        <v>44</v>
      </c>
      <c r="F13" s="62">
        <f>COUNTIF(Recette!$D$2:$D$2632,A13)</f>
        <v>0</v>
      </c>
      <c r="G13" s="56">
        <v>8</v>
      </c>
    </row>
    <row r="14" spans="1:7" ht="20.25">
      <c r="A14" s="48">
        <v>2013010010</v>
      </c>
      <c r="B14" s="57" t="s">
        <v>50</v>
      </c>
      <c r="C14" s="53">
        <v>1</v>
      </c>
      <c r="D14" s="63">
        <v>0</v>
      </c>
      <c r="E14" s="54">
        <v>1</v>
      </c>
      <c r="F14" s="62">
        <f>COUNTIF(Recette!$D$2:$D$2632,A14)</f>
        <v>0</v>
      </c>
      <c r="G14" s="56">
        <v>15</v>
      </c>
    </row>
    <row r="15" spans="1:7" ht="20.25">
      <c r="A15" s="48">
        <v>2013010011</v>
      </c>
      <c r="B15" s="57" t="s">
        <v>49</v>
      </c>
      <c r="C15" s="53">
        <v>0</v>
      </c>
      <c r="D15" s="63">
        <v>0</v>
      </c>
      <c r="E15" s="54">
        <v>0</v>
      </c>
      <c r="F15" s="62">
        <f>COUNTIF(Recette!$D$2:$D$2632,A15)</f>
        <v>0</v>
      </c>
      <c r="G15" s="56"/>
    </row>
    <row r="16" spans="1:7" ht="20.25">
      <c r="A16" s="48">
        <v>2013010012</v>
      </c>
      <c r="B16" s="57" t="s">
        <v>167</v>
      </c>
      <c r="C16" s="53">
        <v>3</v>
      </c>
      <c r="D16" s="63">
        <v>0</v>
      </c>
      <c r="E16" s="54">
        <v>3</v>
      </c>
      <c r="F16" s="62">
        <f>COUNTIF(Recette!$D$2:$D$2632,A16)</f>
        <v>0</v>
      </c>
      <c r="G16" s="56">
        <v>2.5</v>
      </c>
    </row>
    <row r="17" spans="1:7" ht="20.25">
      <c r="A17" s="48">
        <v>2013010013</v>
      </c>
      <c r="B17" s="57" t="s">
        <v>168</v>
      </c>
      <c r="C17" s="53">
        <v>3</v>
      </c>
      <c r="D17" s="63">
        <v>0</v>
      </c>
      <c r="E17" s="54">
        <v>3</v>
      </c>
      <c r="F17" s="62">
        <f>COUNTIF(Recette!$D$2:$D$2632,A17)</f>
        <v>0</v>
      </c>
      <c r="G17" s="56">
        <v>3.5</v>
      </c>
    </row>
    <row r="18" spans="1:7" ht="20.25">
      <c r="A18" s="48">
        <v>2013010241</v>
      </c>
      <c r="B18" s="57" t="s">
        <v>274</v>
      </c>
      <c r="C18" s="53">
        <v>1</v>
      </c>
      <c r="D18" s="63">
        <v>0</v>
      </c>
      <c r="E18" s="54">
        <v>1</v>
      </c>
      <c r="F18" s="62">
        <f>COUNTIF(Recette!$D$2:$D$2632,A18)</f>
        <v>0</v>
      </c>
      <c r="G18" s="56">
        <v>2</v>
      </c>
    </row>
    <row r="19" spans="1:7" ht="20.25">
      <c r="A19" s="48">
        <v>2013010242</v>
      </c>
      <c r="B19" s="57" t="s">
        <v>275</v>
      </c>
      <c r="C19" s="53">
        <v>1</v>
      </c>
      <c r="D19" s="63">
        <v>0</v>
      </c>
      <c r="E19" s="54">
        <v>1</v>
      </c>
      <c r="F19" s="62">
        <f>COUNTIF(Recette!$D$2:$D$2632,A19)</f>
        <v>0</v>
      </c>
      <c r="G19" s="56">
        <v>1</v>
      </c>
    </row>
    <row r="20" spans="1:7" ht="20.25">
      <c r="A20" s="48">
        <v>2013010014</v>
      </c>
      <c r="B20" s="57" t="s">
        <v>163</v>
      </c>
      <c r="C20" s="53">
        <v>8</v>
      </c>
      <c r="D20" s="63">
        <v>0</v>
      </c>
      <c r="E20" s="54">
        <v>8</v>
      </c>
      <c r="F20" s="62">
        <f>COUNTIF(Recette!$D$2:$D$2632,A20)</f>
        <v>0</v>
      </c>
      <c r="G20" s="56">
        <v>6</v>
      </c>
    </row>
    <row r="21" spans="1:7" ht="20.25">
      <c r="A21" s="48">
        <v>2013010015</v>
      </c>
      <c r="B21" s="57" t="s">
        <v>209</v>
      </c>
      <c r="C21" s="53">
        <v>1</v>
      </c>
      <c r="D21" s="63">
        <v>0</v>
      </c>
      <c r="E21" s="54">
        <v>1</v>
      </c>
      <c r="F21" s="62">
        <f>COUNTIF(Recette!$D$2:$D$2632,A21)</f>
        <v>0</v>
      </c>
      <c r="G21" s="56">
        <v>3</v>
      </c>
    </row>
    <row r="22" spans="1:7" ht="20.25">
      <c r="A22" s="48">
        <v>2013010246</v>
      </c>
      <c r="B22" s="57" t="s">
        <v>270</v>
      </c>
      <c r="C22" s="53">
        <v>15</v>
      </c>
      <c r="D22" s="63">
        <v>0</v>
      </c>
      <c r="E22" s="54">
        <v>15</v>
      </c>
      <c r="F22" s="62">
        <f>COUNTIF(Recette!$D$2:$D$2632,A22)</f>
        <v>0</v>
      </c>
      <c r="G22" s="56">
        <v>4</v>
      </c>
    </row>
    <row r="23" spans="1:7" ht="20.25">
      <c r="A23" s="48">
        <v>2013010016</v>
      </c>
      <c r="B23" s="57" t="s">
        <v>210</v>
      </c>
      <c r="C23" s="53">
        <v>3</v>
      </c>
      <c r="D23" s="63">
        <v>0</v>
      </c>
      <c r="E23" s="54">
        <v>3</v>
      </c>
      <c r="F23" s="62">
        <f>COUNTIF(Recette!$D$2:$D$2632,A23)</f>
        <v>0</v>
      </c>
      <c r="G23" s="56">
        <v>7</v>
      </c>
    </row>
    <row r="24" spans="1:7" ht="20.25">
      <c r="A24" s="48">
        <v>2013010017</v>
      </c>
      <c r="B24" s="57" t="s">
        <v>211</v>
      </c>
      <c r="C24" s="53">
        <v>3</v>
      </c>
      <c r="D24" s="63">
        <v>0</v>
      </c>
      <c r="E24" s="54">
        <v>3</v>
      </c>
      <c r="F24" s="62">
        <f>COUNTIF(Recette!$D$2:$D$2632,A24)</f>
        <v>0</v>
      </c>
      <c r="G24" s="56">
        <v>8</v>
      </c>
    </row>
    <row r="25" spans="1:7" ht="20.25">
      <c r="A25" s="48">
        <v>2013010234</v>
      </c>
      <c r="B25" s="57" t="s">
        <v>258</v>
      </c>
      <c r="C25" s="53">
        <v>4</v>
      </c>
      <c r="D25" s="63">
        <v>0</v>
      </c>
      <c r="E25" s="54">
        <v>4</v>
      </c>
      <c r="F25" s="62">
        <f>COUNTIF(Recette!$D$2:$D$2632,A25)</f>
        <v>0</v>
      </c>
      <c r="G25" s="56">
        <v>6</v>
      </c>
    </row>
    <row r="26" spans="1:7" ht="20.25">
      <c r="A26" s="48">
        <v>2013010018</v>
      </c>
      <c r="B26" s="57" t="s">
        <v>212</v>
      </c>
      <c r="C26" s="53">
        <v>1</v>
      </c>
      <c r="D26" s="63">
        <v>0</v>
      </c>
      <c r="E26" s="54">
        <v>1</v>
      </c>
      <c r="F26" s="62">
        <f>COUNTIF(Recette!$D$2:$D$2632,A26)</f>
        <v>0</v>
      </c>
      <c r="G26" s="56">
        <v>20</v>
      </c>
    </row>
    <row r="27" spans="1:7" ht="20.25">
      <c r="A27" s="48">
        <v>2013010019</v>
      </c>
      <c r="B27" s="57" t="s">
        <v>213</v>
      </c>
      <c r="C27" s="53">
        <v>1</v>
      </c>
      <c r="D27" s="63">
        <v>0</v>
      </c>
      <c r="E27" s="54">
        <v>1</v>
      </c>
      <c r="F27" s="62">
        <f>COUNTIF(Recette!$D$2:$D$2632,A27)</f>
        <v>0</v>
      </c>
      <c r="G27" s="56">
        <v>22</v>
      </c>
    </row>
    <row r="28" spans="1:7" ht="20.25">
      <c r="A28" s="48">
        <v>2013010020</v>
      </c>
      <c r="B28" s="57" t="s">
        <v>214</v>
      </c>
      <c r="C28" s="53">
        <v>1</v>
      </c>
      <c r="D28" s="63">
        <v>0</v>
      </c>
      <c r="E28" s="54">
        <v>1</v>
      </c>
      <c r="F28" s="62">
        <f>COUNTIF(Recette!$D$2:$D$2632,A28)</f>
        <v>0</v>
      </c>
      <c r="G28" s="56">
        <v>38</v>
      </c>
    </row>
    <row r="29" spans="1:7" ht="20.25">
      <c r="A29" s="48">
        <v>2013010021</v>
      </c>
      <c r="B29" s="57" t="s">
        <v>215</v>
      </c>
      <c r="C29" s="53">
        <v>2</v>
      </c>
      <c r="D29" s="63">
        <v>0</v>
      </c>
      <c r="E29" s="54">
        <v>2</v>
      </c>
      <c r="F29" s="62">
        <f>COUNTIF(Recette!$D$2:$D$2632,A29)</f>
        <v>0</v>
      </c>
      <c r="G29" s="56">
        <v>22</v>
      </c>
    </row>
    <row r="30" spans="1:7" ht="20.25">
      <c r="A30" s="48">
        <v>2013010022</v>
      </c>
      <c r="B30" s="57" t="s">
        <v>199</v>
      </c>
      <c r="C30" s="53">
        <v>2</v>
      </c>
      <c r="D30" s="63">
        <v>0</v>
      </c>
      <c r="E30" s="54">
        <v>2</v>
      </c>
      <c r="F30" s="62">
        <f>COUNTIF(Recette!$D$2:$D$2632,A30)</f>
        <v>0</v>
      </c>
      <c r="G30" s="56">
        <v>7</v>
      </c>
    </row>
    <row r="31" spans="1:7" ht="20.25">
      <c r="A31" s="48">
        <v>2013010023</v>
      </c>
      <c r="B31" s="57" t="s">
        <v>200</v>
      </c>
      <c r="C31" s="53">
        <v>2</v>
      </c>
      <c r="D31" s="63">
        <v>0</v>
      </c>
      <c r="E31" s="54">
        <v>2</v>
      </c>
      <c r="F31" s="62">
        <f>COUNTIF(Recette!$D$2:$D$2632,A31)</f>
        <v>0</v>
      </c>
      <c r="G31" s="56">
        <v>7</v>
      </c>
    </row>
    <row r="32" spans="1:7" ht="20.25">
      <c r="A32" s="48">
        <v>2013010024</v>
      </c>
      <c r="B32" s="57" t="s">
        <v>201</v>
      </c>
      <c r="C32" s="53">
        <v>2</v>
      </c>
      <c r="D32" s="63">
        <v>0</v>
      </c>
      <c r="E32" s="54">
        <v>2</v>
      </c>
      <c r="F32" s="62">
        <f>COUNTIF(Recette!$D$2:$D$2632,A32)</f>
        <v>0</v>
      </c>
      <c r="G32" s="56">
        <v>7</v>
      </c>
    </row>
    <row r="33" spans="1:7" ht="20.25">
      <c r="A33" s="48">
        <v>2013010025</v>
      </c>
      <c r="B33" s="57" t="s">
        <v>202</v>
      </c>
      <c r="C33" s="53">
        <v>2</v>
      </c>
      <c r="D33" s="63">
        <v>0</v>
      </c>
      <c r="E33" s="54">
        <v>2</v>
      </c>
      <c r="F33" s="62">
        <f>COUNTIF(Recette!$D$2:$D$2632,A33)</f>
        <v>0</v>
      </c>
      <c r="G33" s="56">
        <v>8</v>
      </c>
    </row>
    <row r="34" spans="1:7" ht="20.25">
      <c r="A34" s="48">
        <v>2013010026</v>
      </c>
      <c r="B34" s="57" t="s">
        <v>203</v>
      </c>
      <c r="C34" s="53">
        <v>2</v>
      </c>
      <c r="D34" s="63">
        <v>0</v>
      </c>
      <c r="E34" s="54">
        <v>2</v>
      </c>
      <c r="F34" s="62">
        <f>COUNTIF(Recette!$D$2:$D$2632,A34)</f>
        <v>0</v>
      </c>
      <c r="G34" s="56">
        <v>12</v>
      </c>
    </row>
    <row r="35" spans="1:7" ht="20.25">
      <c r="A35" s="48">
        <v>2013010027</v>
      </c>
      <c r="B35" s="57" t="s">
        <v>204</v>
      </c>
      <c r="C35" s="53">
        <v>2</v>
      </c>
      <c r="D35" s="63">
        <v>0</v>
      </c>
      <c r="E35" s="54">
        <v>2</v>
      </c>
      <c r="F35" s="62">
        <f>COUNTIF(Recette!$D$2:$D$2632,A35)</f>
        <v>0</v>
      </c>
      <c r="G35" s="56">
        <v>8</v>
      </c>
    </row>
    <row r="36" spans="1:7" ht="20.25">
      <c r="A36" s="48">
        <v>2013010028</v>
      </c>
      <c r="B36" s="57" t="s">
        <v>216</v>
      </c>
      <c r="C36" s="53">
        <v>11</v>
      </c>
      <c r="D36" s="63">
        <v>1</v>
      </c>
      <c r="E36" s="54">
        <v>10</v>
      </c>
      <c r="F36" s="62">
        <f>COUNTIF(Recette!$D$2:$D$2632,A36)</f>
        <v>0</v>
      </c>
      <c r="G36" s="56">
        <v>6</v>
      </c>
    </row>
    <row r="37" spans="1:7" ht="20.25">
      <c r="A37" s="48">
        <v>2013010029</v>
      </c>
      <c r="B37" s="57" t="s">
        <v>166</v>
      </c>
      <c r="C37" s="53">
        <v>3</v>
      </c>
      <c r="D37" s="63">
        <v>0</v>
      </c>
      <c r="E37" s="54">
        <v>3</v>
      </c>
      <c r="F37" s="62">
        <f>COUNTIF(Recette!$D$2:$D$2632,A37)</f>
        <v>0</v>
      </c>
      <c r="G37" s="56">
        <v>3.5</v>
      </c>
    </row>
    <row r="38" spans="1:7" ht="20.25">
      <c r="A38" s="48">
        <v>2013010030</v>
      </c>
      <c r="B38" s="57" t="s">
        <v>217</v>
      </c>
      <c r="C38" s="53">
        <v>8</v>
      </c>
      <c r="D38" s="63">
        <v>0</v>
      </c>
      <c r="E38" s="54">
        <v>8</v>
      </c>
      <c r="F38" s="62">
        <f>COUNTIF(Recette!$D$2:$D$2632,A38)</f>
        <v>0</v>
      </c>
      <c r="G38" s="56">
        <v>5</v>
      </c>
    </row>
    <row r="39" spans="1:7" ht="20.25">
      <c r="A39" s="48">
        <v>2013010031</v>
      </c>
      <c r="B39" s="57" t="s">
        <v>218</v>
      </c>
      <c r="C39" s="53">
        <v>10</v>
      </c>
      <c r="D39" s="63">
        <v>2</v>
      </c>
      <c r="E39" s="54">
        <v>8</v>
      </c>
      <c r="F39" s="62">
        <f>COUNTIF(Recette!$D$2:$D$2632,A39)</f>
        <v>0</v>
      </c>
      <c r="G39" s="56">
        <v>7</v>
      </c>
    </row>
    <row r="40" spans="1:7" ht="20.25">
      <c r="A40" s="48">
        <v>2013010248</v>
      </c>
      <c r="B40" s="57" t="s">
        <v>282</v>
      </c>
      <c r="C40" s="53">
        <v>4</v>
      </c>
      <c r="D40" s="63">
        <v>0</v>
      </c>
      <c r="E40" s="54">
        <v>4</v>
      </c>
      <c r="F40" s="62">
        <f>COUNTIF(Recette!$D$2:$D$2632,A40)</f>
        <v>0</v>
      </c>
      <c r="G40" s="56">
        <v>6</v>
      </c>
    </row>
    <row r="41" spans="1:7" ht="20.25">
      <c r="A41" s="48">
        <v>2013010032</v>
      </c>
      <c r="B41" s="57" t="s">
        <v>219</v>
      </c>
      <c r="C41" s="53">
        <v>10</v>
      </c>
      <c r="D41" s="63">
        <v>0</v>
      </c>
      <c r="E41" s="54">
        <v>10</v>
      </c>
      <c r="F41" s="62">
        <f>COUNTIF(Recette!$D$2:$D$2632,A41)</f>
        <v>0</v>
      </c>
      <c r="G41" s="56">
        <v>2</v>
      </c>
    </row>
    <row r="42" spans="1:7" ht="20.25">
      <c r="A42" s="48">
        <v>2013010231</v>
      </c>
      <c r="B42" s="57" t="s">
        <v>252</v>
      </c>
      <c r="C42" s="53">
        <v>4</v>
      </c>
      <c r="D42" s="63">
        <v>0</v>
      </c>
      <c r="E42" s="54">
        <v>4</v>
      </c>
      <c r="F42" s="62">
        <f>COUNTIF(Recette!$D$2:$D$2632,A42)</f>
        <v>0</v>
      </c>
      <c r="G42" s="56">
        <v>3</v>
      </c>
    </row>
    <row r="43" spans="1:7" ht="20.25">
      <c r="A43" s="48">
        <v>2013010233</v>
      </c>
      <c r="B43" s="57" t="s">
        <v>254</v>
      </c>
      <c r="C43" s="53">
        <v>7</v>
      </c>
      <c r="D43" s="63">
        <v>0</v>
      </c>
      <c r="E43" s="54">
        <v>7</v>
      </c>
      <c r="F43" s="62">
        <f>COUNTIF(Recette!$D$2:$D$2632,A43)</f>
        <v>0</v>
      </c>
      <c r="G43" s="56">
        <v>2</v>
      </c>
    </row>
    <row r="44" spans="1:7" ht="20.25">
      <c r="A44" s="48">
        <v>2013010033</v>
      </c>
      <c r="B44" s="57" t="s">
        <v>134</v>
      </c>
      <c r="C44" s="53">
        <v>2</v>
      </c>
      <c r="D44" s="63">
        <v>0</v>
      </c>
      <c r="E44" s="54">
        <v>2</v>
      </c>
      <c r="F44" s="62">
        <f>COUNTIF(Recette!$D$2:$D$2632,A44)</f>
        <v>0</v>
      </c>
      <c r="G44" s="56">
        <v>12</v>
      </c>
    </row>
    <row r="45" spans="1:7" ht="20.25">
      <c r="A45" s="48">
        <v>2013010034</v>
      </c>
      <c r="B45" s="57" t="s">
        <v>158</v>
      </c>
      <c r="C45" s="53">
        <v>5</v>
      </c>
      <c r="D45" s="63">
        <v>0</v>
      </c>
      <c r="E45" s="54">
        <v>5</v>
      </c>
      <c r="F45" s="62">
        <f>COUNTIF(Recette!$D$2:$D$2632,A45)</f>
        <v>0</v>
      </c>
      <c r="G45" s="56">
        <v>3</v>
      </c>
    </row>
    <row r="46" spans="1:7" ht="20.25">
      <c r="A46" s="48">
        <v>2013010232</v>
      </c>
      <c r="B46" s="57" t="s">
        <v>253</v>
      </c>
      <c r="C46" s="53">
        <v>1</v>
      </c>
      <c r="D46" s="63">
        <v>0</v>
      </c>
      <c r="E46" s="54">
        <v>1</v>
      </c>
      <c r="F46" s="62">
        <f>COUNTIF(Recette!$D$2:$D$2632,A46)</f>
        <v>0</v>
      </c>
      <c r="G46" s="56">
        <v>4.5</v>
      </c>
    </row>
    <row r="47" spans="1:7" ht="20.25">
      <c r="A47" s="48">
        <v>2013010035</v>
      </c>
      <c r="B47" s="57" t="s">
        <v>133</v>
      </c>
      <c r="C47" s="53">
        <v>3</v>
      </c>
      <c r="D47" s="63">
        <v>0</v>
      </c>
      <c r="E47" s="54">
        <v>3</v>
      </c>
      <c r="F47" s="62">
        <f>COUNTIF(Recette!$D$2:$D$2632,A47)</f>
        <v>0</v>
      </c>
      <c r="G47" s="56">
        <v>6</v>
      </c>
    </row>
    <row r="48" spans="1:7" ht="20.25">
      <c r="A48" s="48">
        <v>2013010036</v>
      </c>
      <c r="B48" s="57" t="s">
        <v>169</v>
      </c>
      <c r="C48" s="53">
        <v>5</v>
      </c>
      <c r="D48" s="63">
        <v>0</v>
      </c>
      <c r="E48" s="54">
        <v>5</v>
      </c>
      <c r="F48" s="62">
        <f>COUNTIF(Recette!$D$2:$D$2632,A48)</f>
        <v>0</v>
      </c>
      <c r="G48" s="56">
        <v>2</v>
      </c>
    </row>
    <row r="49" spans="1:7" ht="20.25">
      <c r="A49" s="48">
        <v>2013010037</v>
      </c>
      <c r="B49" s="57" t="s">
        <v>276</v>
      </c>
      <c r="C49" s="53">
        <v>5</v>
      </c>
      <c r="D49" s="63">
        <v>0</v>
      </c>
      <c r="E49" s="54">
        <v>5</v>
      </c>
      <c r="F49" s="62">
        <f>COUNTIF(Recette!$D$2:$D$2632,A49)</f>
        <v>0</v>
      </c>
      <c r="G49" s="56">
        <v>6</v>
      </c>
    </row>
    <row r="50" spans="1:7" ht="20.25">
      <c r="A50" s="48">
        <v>2013010240</v>
      </c>
      <c r="B50" s="57" t="s">
        <v>277</v>
      </c>
      <c r="C50" s="53">
        <v>1</v>
      </c>
      <c r="D50" s="63">
        <v>1</v>
      </c>
      <c r="E50" s="54">
        <v>0</v>
      </c>
      <c r="F50" s="62">
        <f>COUNTIF(Recette!$D$2:$D$2632,A50)</f>
        <v>0</v>
      </c>
      <c r="G50" s="56">
        <v>4.5</v>
      </c>
    </row>
    <row r="51" spans="1:7" ht="20.25">
      <c r="A51" s="48">
        <v>2013010038</v>
      </c>
      <c r="B51" s="57" t="s">
        <v>220</v>
      </c>
      <c r="C51" s="53">
        <v>2</v>
      </c>
      <c r="D51" s="63">
        <v>0</v>
      </c>
      <c r="E51" s="54">
        <v>2</v>
      </c>
      <c r="F51" s="62">
        <f>COUNTIF(Recette!$D$2:$D$2632,A51)</f>
        <v>0</v>
      </c>
      <c r="G51" s="56">
        <v>9</v>
      </c>
    </row>
    <row r="52" spans="1:7" ht="20.25">
      <c r="A52" s="48">
        <v>2013010039</v>
      </c>
      <c r="B52" s="57" t="s">
        <v>221</v>
      </c>
      <c r="C52" s="53">
        <v>4</v>
      </c>
      <c r="D52" s="63">
        <v>0</v>
      </c>
      <c r="E52" s="54">
        <v>4</v>
      </c>
      <c r="F52" s="62">
        <f>COUNTIF(Recette!$D$2:$D$2632,A52)</f>
        <v>0</v>
      </c>
      <c r="G52" s="56">
        <v>3.5</v>
      </c>
    </row>
    <row r="53" spans="1:7" ht="20.25">
      <c r="A53" s="48">
        <v>2013010040</v>
      </c>
      <c r="B53" s="57" t="s">
        <v>222</v>
      </c>
      <c r="C53" s="53">
        <v>16</v>
      </c>
      <c r="D53" s="63">
        <v>0</v>
      </c>
      <c r="E53" s="54">
        <v>16</v>
      </c>
      <c r="F53" s="62">
        <f>COUNTIF(Recette!$D$2:$D$2632,A53)</f>
        <v>0</v>
      </c>
      <c r="G53" s="56">
        <v>6</v>
      </c>
    </row>
    <row r="54" spans="1:7" ht="20.25">
      <c r="A54" s="48">
        <v>2013010041</v>
      </c>
      <c r="B54" s="57" t="s">
        <v>135</v>
      </c>
      <c r="C54" s="53">
        <v>3</v>
      </c>
      <c r="D54" s="63">
        <v>0</v>
      </c>
      <c r="E54" s="54">
        <v>3</v>
      </c>
      <c r="F54" s="62">
        <f>COUNTIF(Recette!$D$2:$D$2632,A54)</f>
        <v>0</v>
      </c>
      <c r="G54" s="56">
        <v>8</v>
      </c>
    </row>
    <row r="55" spans="1:7" ht="20.25">
      <c r="A55" s="48">
        <v>2013010042</v>
      </c>
      <c r="B55" s="57" t="s">
        <v>144</v>
      </c>
      <c r="C55" s="53">
        <v>7</v>
      </c>
      <c r="D55" s="63">
        <v>0</v>
      </c>
      <c r="E55" s="54">
        <v>7</v>
      </c>
      <c r="F55" s="62">
        <f>COUNTIF(Recette!$D$2:$D$2632,A55)</f>
        <v>0</v>
      </c>
      <c r="G55" s="56">
        <v>8</v>
      </c>
    </row>
    <row r="56" spans="1:7" ht="20.25">
      <c r="A56" s="48">
        <v>2013010043</v>
      </c>
      <c r="B56" s="57" t="s">
        <v>11</v>
      </c>
      <c r="C56" s="53">
        <v>0</v>
      </c>
      <c r="D56" s="63">
        <v>0</v>
      </c>
      <c r="E56" s="54">
        <v>0</v>
      </c>
      <c r="F56" s="62">
        <f>COUNTIF(Recette!$D$2:$D$2632,A56)</f>
        <v>0</v>
      </c>
      <c r="G56" s="56"/>
    </row>
    <row r="57" spans="1:7" ht="20.25">
      <c r="A57" s="48">
        <v>2013010044</v>
      </c>
      <c r="B57" s="57" t="s">
        <v>139</v>
      </c>
      <c r="C57" s="53">
        <v>1</v>
      </c>
      <c r="D57" s="63">
        <v>0</v>
      </c>
      <c r="E57" s="54">
        <v>1</v>
      </c>
      <c r="F57" s="62">
        <f>COUNTIF(Recette!$D$2:$D$2632,A57)</f>
        <v>0</v>
      </c>
      <c r="G57" s="56">
        <v>15</v>
      </c>
    </row>
    <row r="58" spans="1:7" ht="20.25">
      <c r="A58" s="48">
        <v>2013010045</v>
      </c>
      <c r="B58" s="57" t="s">
        <v>91</v>
      </c>
      <c r="C58" s="53">
        <v>2</v>
      </c>
      <c r="D58" s="63">
        <v>0</v>
      </c>
      <c r="E58" s="54">
        <v>2</v>
      </c>
      <c r="F58" s="62">
        <f>COUNTIF(Recette!$D$2:$D$2632,A58)</f>
        <v>0</v>
      </c>
      <c r="G58" s="56">
        <v>17</v>
      </c>
    </row>
    <row r="59" spans="1:7" ht="20.25">
      <c r="A59" s="48">
        <v>2013010046</v>
      </c>
      <c r="B59" s="57" t="s">
        <v>93</v>
      </c>
      <c r="C59" s="53">
        <v>1</v>
      </c>
      <c r="D59" s="63">
        <v>0</v>
      </c>
      <c r="E59" s="54">
        <v>1</v>
      </c>
      <c r="F59" s="62">
        <f>COUNTIF(Recette!$D$2:$D$2632,A59)</f>
        <v>0</v>
      </c>
      <c r="G59" s="56">
        <v>22</v>
      </c>
    </row>
    <row r="60" spans="1:7" ht="20.25">
      <c r="A60" s="48">
        <v>2013010047</v>
      </c>
      <c r="B60" s="57" t="s">
        <v>76</v>
      </c>
      <c r="C60" s="53">
        <v>103</v>
      </c>
      <c r="D60" s="63">
        <v>0</v>
      </c>
      <c r="E60" s="54">
        <v>103</v>
      </c>
      <c r="F60" s="62">
        <f>COUNTIF(Recette!$D$2:$D$2632,A60)</f>
        <v>0</v>
      </c>
      <c r="G60" s="56">
        <v>12</v>
      </c>
    </row>
    <row r="61" spans="1:7" ht="20.25">
      <c r="A61" s="48">
        <v>2013010048</v>
      </c>
      <c r="B61" s="57" t="s">
        <v>80</v>
      </c>
      <c r="C61" s="53">
        <v>53</v>
      </c>
      <c r="D61" s="63">
        <v>2</v>
      </c>
      <c r="E61" s="54">
        <v>51</v>
      </c>
      <c r="F61" s="62">
        <f>COUNTIF(Recette!$D$2:$D$2632,A61)</f>
        <v>0</v>
      </c>
      <c r="G61" s="56">
        <v>14</v>
      </c>
    </row>
    <row r="62" spans="1:7" ht="20.25">
      <c r="A62" s="48">
        <v>2013010049</v>
      </c>
      <c r="B62" s="57" t="s">
        <v>88</v>
      </c>
      <c r="C62" s="53">
        <v>5</v>
      </c>
      <c r="D62" s="63">
        <v>0</v>
      </c>
      <c r="E62" s="54">
        <v>5</v>
      </c>
      <c r="F62" s="62">
        <f>COUNTIF(Recette!$D$2:$D$2632,A62)</f>
        <v>0</v>
      </c>
      <c r="G62" s="56">
        <v>16</v>
      </c>
    </row>
    <row r="63" spans="1:7" ht="20.25">
      <c r="A63" s="48">
        <v>2013010050</v>
      </c>
      <c r="B63" s="57" t="s">
        <v>225</v>
      </c>
      <c r="C63" s="53">
        <v>6</v>
      </c>
      <c r="D63" s="63">
        <v>0</v>
      </c>
      <c r="E63" s="54">
        <v>6</v>
      </c>
      <c r="F63" s="62">
        <f>COUNTIF(Recette!$D$2:$D$2632,A63)</f>
        <v>0</v>
      </c>
      <c r="G63" s="56">
        <v>12</v>
      </c>
    </row>
    <row r="64" spans="1:7" ht="20.25">
      <c r="A64" s="48">
        <v>2013010051</v>
      </c>
      <c r="B64" s="57" t="s">
        <v>226</v>
      </c>
      <c r="C64" s="53">
        <v>2</v>
      </c>
      <c r="D64" s="63">
        <v>0</v>
      </c>
      <c r="E64" s="54">
        <v>2</v>
      </c>
      <c r="F64" s="62">
        <f>COUNTIF(Recette!$D$2:$D$2632,A64)</f>
        <v>0</v>
      </c>
      <c r="G64" s="56">
        <v>14</v>
      </c>
    </row>
    <row r="65" spans="1:7" ht="20.25">
      <c r="A65" s="48">
        <v>2013010052</v>
      </c>
      <c r="B65" s="57" t="s">
        <v>92</v>
      </c>
      <c r="C65" s="53">
        <v>1</v>
      </c>
      <c r="D65" s="63">
        <v>0</v>
      </c>
      <c r="E65" s="54">
        <v>1</v>
      </c>
      <c r="F65" s="62">
        <f>COUNTIF(Recette!$D$2:$D$2632,A65)</f>
        <v>0</v>
      </c>
      <c r="G65" s="56">
        <v>15</v>
      </c>
    </row>
    <row r="66" spans="1:7" ht="20.25">
      <c r="A66" s="48">
        <v>2013010053</v>
      </c>
      <c r="B66" s="57" t="s">
        <v>227</v>
      </c>
      <c r="C66" s="53">
        <v>0</v>
      </c>
      <c r="D66" s="63">
        <v>0</v>
      </c>
      <c r="E66" s="54">
        <v>0</v>
      </c>
      <c r="F66" s="62">
        <f>COUNTIF(Recette!$D$2:$D$2632,A66)</f>
        <v>0</v>
      </c>
      <c r="G66" s="56"/>
    </row>
    <row r="67" spans="1:7" ht="20.25">
      <c r="A67" s="48">
        <v>2013010054</v>
      </c>
      <c r="B67" s="57" t="s">
        <v>223</v>
      </c>
      <c r="C67" s="53">
        <v>3</v>
      </c>
      <c r="D67" s="63">
        <v>0</v>
      </c>
      <c r="E67" s="54">
        <v>3</v>
      </c>
      <c r="F67" s="62">
        <f>COUNTIF(Recette!$D$2:$D$2632,A67)</f>
        <v>0</v>
      </c>
      <c r="G67" s="56">
        <v>10</v>
      </c>
    </row>
    <row r="68" spans="1:7" ht="20.25">
      <c r="A68" s="48">
        <v>2013010055</v>
      </c>
      <c r="B68" s="57" t="s">
        <v>224</v>
      </c>
      <c r="C68" s="53">
        <v>1</v>
      </c>
      <c r="D68" s="63">
        <v>0</v>
      </c>
      <c r="E68" s="54">
        <v>1</v>
      </c>
      <c r="F68" s="62">
        <f>COUNTIF(Recette!$D$2:$D$2632,A68)</f>
        <v>0</v>
      </c>
      <c r="G68" s="56">
        <v>30</v>
      </c>
    </row>
    <row r="69" spans="1:7" ht="20.25">
      <c r="A69" s="48">
        <v>2013010056</v>
      </c>
      <c r="B69" s="57" t="s">
        <v>112</v>
      </c>
      <c r="C69" s="53">
        <v>1</v>
      </c>
      <c r="D69" s="63">
        <v>0</v>
      </c>
      <c r="E69" s="54">
        <v>1</v>
      </c>
      <c r="F69" s="62">
        <f>COUNTIF(Recette!$D$2:$D$2632,A69)</f>
        <v>0</v>
      </c>
      <c r="G69" s="56">
        <v>10</v>
      </c>
    </row>
    <row r="70" spans="1:7" ht="20.25">
      <c r="A70" s="48">
        <v>2013010057</v>
      </c>
      <c r="B70" s="57" t="s">
        <v>101</v>
      </c>
      <c r="C70" s="53">
        <v>6</v>
      </c>
      <c r="D70" s="63">
        <v>0</v>
      </c>
      <c r="E70" s="54">
        <v>6</v>
      </c>
      <c r="F70" s="62">
        <f>COUNTIF(Recette!$D$2:$D$2632,A70)</f>
        <v>0</v>
      </c>
      <c r="G70" s="56">
        <v>25</v>
      </c>
    </row>
    <row r="71" spans="1:7" ht="20.25">
      <c r="A71" s="48">
        <v>2013010058</v>
      </c>
      <c r="B71" s="57" t="s">
        <v>148</v>
      </c>
      <c r="C71" s="53">
        <v>1</v>
      </c>
      <c r="D71" s="63">
        <v>0</v>
      </c>
      <c r="E71" s="54">
        <v>1</v>
      </c>
      <c r="F71" s="62">
        <f>COUNTIF(Recette!$D$2:$D$2632,A71)</f>
        <v>0</v>
      </c>
      <c r="G71" s="56">
        <v>35</v>
      </c>
    </row>
    <row r="72" spans="1:7" ht="20.25">
      <c r="A72" s="48">
        <v>2013010222</v>
      </c>
      <c r="B72" s="57" t="s">
        <v>242</v>
      </c>
      <c r="C72" s="53">
        <v>1</v>
      </c>
      <c r="D72" s="63">
        <v>0</v>
      </c>
      <c r="E72" s="54">
        <v>1</v>
      </c>
      <c r="F72" s="62">
        <f>COUNTIF(Recette!$D$2:$D$2632,A72)</f>
        <v>0</v>
      </c>
      <c r="G72" s="56">
        <v>12</v>
      </c>
    </row>
    <row r="73" spans="1:7" ht="20.25">
      <c r="A73" s="48">
        <v>2013010059</v>
      </c>
      <c r="B73" s="57" t="s">
        <v>102</v>
      </c>
      <c r="C73" s="53">
        <v>9</v>
      </c>
      <c r="D73" s="63">
        <v>0</v>
      </c>
      <c r="E73" s="54">
        <v>9</v>
      </c>
      <c r="F73" s="62">
        <f>COUNTIF(Recette!$D$2:$D$2632,A73)</f>
        <v>0</v>
      </c>
      <c r="G73" s="56">
        <v>37</v>
      </c>
    </row>
    <row r="74" spans="1:7" ht="20.25">
      <c r="A74" s="48">
        <v>2013010221</v>
      </c>
      <c r="B74" s="57" t="s">
        <v>262</v>
      </c>
      <c r="C74" s="53">
        <v>1</v>
      </c>
      <c r="D74" s="63">
        <v>0</v>
      </c>
      <c r="E74" s="54">
        <v>1</v>
      </c>
      <c r="F74" s="62">
        <f>COUNTIF(Recette!$D$2:$D$2632,A74)</f>
        <v>0</v>
      </c>
      <c r="G74" s="56">
        <v>16</v>
      </c>
    </row>
    <row r="75" spans="1:7" ht="20.25">
      <c r="A75" s="48">
        <v>2013010060</v>
      </c>
      <c r="B75" s="57" t="s">
        <v>255</v>
      </c>
      <c r="C75" s="53">
        <v>3</v>
      </c>
      <c r="D75" s="63">
        <v>0</v>
      </c>
      <c r="E75" s="54">
        <v>3</v>
      </c>
      <c r="F75" s="62">
        <f>COUNTIF(Recette!$D$2:$D$2632,A75)</f>
        <v>0</v>
      </c>
      <c r="G75" s="56">
        <v>18</v>
      </c>
    </row>
    <row r="76" spans="1:7" ht="20.25">
      <c r="A76" s="48">
        <v>2013010061</v>
      </c>
      <c r="B76" s="57" t="s">
        <v>162</v>
      </c>
      <c r="C76" s="53">
        <v>10</v>
      </c>
      <c r="D76" s="63">
        <v>0</v>
      </c>
      <c r="E76" s="54">
        <v>10</v>
      </c>
      <c r="F76" s="62">
        <f>COUNTIF(Recette!$D$2:$D$2632,A76)</f>
        <v>0</v>
      </c>
      <c r="G76" s="56">
        <v>6</v>
      </c>
    </row>
    <row r="77" spans="1:7" ht="20.25">
      <c r="A77" s="48">
        <v>2013010225</v>
      </c>
      <c r="B77" s="57" t="s">
        <v>198</v>
      </c>
      <c r="C77" s="53">
        <v>2</v>
      </c>
      <c r="D77" s="63">
        <v>0</v>
      </c>
      <c r="E77" s="54">
        <v>2</v>
      </c>
      <c r="F77" s="62">
        <f>COUNTIF(Recette!$D$2:$D$2632,A77)</f>
        <v>0</v>
      </c>
      <c r="G77" s="56">
        <v>6</v>
      </c>
    </row>
    <row r="78" spans="1:7" ht="20.25">
      <c r="A78" s="48">
        <v>2013010063</v>
      </c>
      <c r="B78" s="57" t="s">
        <v>245</v>
      </c>
      <c r="C78" s="53">
        <v>10</v>
      </c>
      <c r="D78" s="63">
        <v>0</v>
      </c>
      <c r="E78" s="54">
        <v>10</v>
      </c>
      <c r="F78" s="62">
        <f>COUNTIF(Recette!$D$2:$D$2632,A78)</f>
        <v>0</v>
      </c>
      <c r="G78" s="56">
        <v>6</v>
      </c>
    </row>
    <row r="79" spans="1:7" ht="20.25">
      <c r="A79" s="48">
        <v>2013010064</v>
      </c>
      <c r="B79" s="57" t="s">
        <v>165</v>
      </c>
      <c r="C79" s="53">
        <v>10</v>
      </c>
      <c r="D79" s="63">
        <v>0</v>
      </c>
      <c r="E79" s="54">
        <v>10</v>
      </c>
      <c r="F79" s="62">
        <f>COUNTIF(Recette!$D$2:$D$2632,A79)</f>
        <v>0</v>
      </c>
      <c r="G79" s="56">
        <v>6</v>
      </c>
    </row>
    <row r="80" spans="1:7" ht="20.25">
      <c r="A80" s="48">
        <v>2013010062</v>
      </c>
      <c r="B80" s="57" t="s">
        <v>236</v>
      </c>
      <c r="C80" s="53">
        <v>10</v>
      </c>
      <c r="D80" s="63">
        <v>0</v>
      </c>
      <c r="E80" s="54">
        <v>10</v>
      </c>
      <c r="F80" s="62">
        <f>COUNTIF(Recette!$D$2:$D$2632,A80)</f>
        <v>0</v>
      </c>
      <c r="G80" s="56">
        <v>6</v>
      </c>
    </row>
    <row r="81" spans="1:7" ht="20.25">
      <c r="A81" s="48">
        <v>2013010065</v>
      </c>
      <c r="B81" s="57" t="s">
        <v>195</v>
      </c>
      <c r="C81" s="53">
        <v>3</v>
      </c>
      <c r="D81" s="63">
        <v>0</v>
      </c>
      <c r="E81" s="54">
        <v>3</v>
      </c>
      <c r="F81" s="62">
        <f>COUNTIF(Recette!$D$2:$D$2632,A81)</f>
        <v>0</v>
      </c>
      <c r="G81" s="56">
        <v>8</v>
      </c>
    </row>
    <row r="82" spans="1:7" ht="20.25">
      <c r="A82" s="48">
        <v>2013010066</v>
      </c>
      <c r="B82" s="57" t="s">
        <v>196</v>
      </c>
      <c r="C82" s="53">
        <v>2</v>
      </c>
      <c r="D82" s="63">
        <v>0</v>
      </c>
      <c r="E82" s="54">
        <v>2</v>
      </c>
      <c r="F82" s="62">
        <f>COUNTIF(Recette!$D$2:$D$2632,A82)</f>
        <v>0</v>
      </c>
      <c r="G82" s="56">
        <v>17</v>
      </c>
    </row>
    <row r="83" spans="1:7" ht="20.25">
      <c r="A83" s="48">
        <v>2013010067</v>
      </c>
      <c r="B83" s="57" t="s">
        <v>197</v>
      </c>
      <c r="C83" s="53">
        <v>3</v>
      </c>
      <c r="D83" s="63">
        <v>0</v>
      </c>
      <c r="E83" s="54">
        <v>3</v>
      </c>
      <c r="F83" s="62">
        <f>COUNTIF(Recette!$D$2:$D$2632,A83)</f>
        <v>0</v>
      </c>
      <c r="G83" s="56">
        <v>14</v>
      </c>
    </row>
    <row r="84" spans="1:7" ht="20.25">
      <c r="A84" s="48">
        <v>2013010068</v>
      </c>
      <c r="B84" s="57" t="s">
        <v>178</v>
      </c>
      <c r="C84" s="53">
        <v>1</v>
      </c>
      <c r="D84" s="63">
        <v>0</v>
      </c>
      <c r="E84" s="54">
        <v>1</v>
      </c>
      <c r="F84" s="62">
        <f>COUNTIF(Recette!$D$2:$D$2632,A84)</f>
        <v>0</v>
      </c>
      <c r="G84" s="56">
        <v>12</v>
      </c>
    </row>
    <row r="85" spans="1:7" ht="20.25">
      <c r="A85" s="48">
        <v>2013010070</v>
      </c>
      <c r="B85" s="57" t="s">
        <v>23</v>
      </c>
      <c r="C85" s="53">
        <v>282</v>
      </c>
      <c r="D85" s="63">
        <v>11</v>
      </c>
      <c r="E85" s="54">
        <v>271</v>
      </c>
      <c r="F85" s="62">
        <f>COUNTIF(Recette!$D$2:$D$2632,A85)</f>
        <v>0</v>
      </c>
      <c r="G85" s="56">
        <v>0.5</v>
      </c>
    </row>
    <row r="86" spans="1:7" ht="20.25">
      <c r="A86" s="48">
        <v>2013010071</v>
      </c>
      <c r="B86" s="57" t="s">
        <v>42</v>
      </c>
      <c r="C86" s="53">
        <v>339</v>
      </c>
      <c r="D86" s="63">
        <v>0</v>
      </c>
      <c r="E86" s="54">
        <v>339</v>
      </c>
      <c r="F86" s="62">
        <f>COUNTIF(Recette!$D$2:$D$2632,A86)</f>
        <v>0</v>
      </c>
      <c r="G86" s="56">
        <v>5</v>
      </c>
    </row>
    <row r="87" spans="1:7" ht="20.25">
      <c r="A87" s="48">
        <v>2013010072</v>
      </c>
      <c r="B87" s="57" t="s">
        <v>190</v>
      </c>
      <c r="C87" s="53">
        <v>1</v>
      </c>
      <c r="D87" s="63">
        <v>0</v>
      </c>
      <c r="E87" s="54">
        <v>1</v>
      </c>
      <c r="F87" s="62">
        <f>COUNTIF(Recette!$D$2:$D$2632,A87)</f>
        <v>0</v>
      </c>
      <c r="G87" s="56">
        <v>39</v>
      </c>
    </row>
    <row r="88" spans="1:7" ht="20.25">
      <c r="A88" s="48">
        <v>2013010073</v>
      </c>
      <c r="B88" s="57" t="s">
        <v>191</v>
      </c>
      <c r="C88" s="53">
        <v>1</v>
      </c>
      <c r="D88" s="63">
        <v>0</v>
      </c>
      <c r="E88" s="54">
        <v>1</v>
      </c>
      <c r="F88" s="62">
        <f>COUNTIF(Recette!$D$2:$D$2632,A88)</f>
        <v>0</v>
      </c>
      <c r="G88" s="56">
        <v>39</v>
      </c>
    </row>
    <row r="89" spans="1:7" ht="20.25">
      <c r="A89" s="48">
        <v>2013010074</v>
      </c>
      <c r="B89" s="57" t="s">
        <v>179</v>
      </c>
      <c r="C89" s="53">
        <v>32</v>
      </c>
      <c r="D89" s="63">
        <v>2</v>
      </c>
      <c r="E89" s="54">
        <v>30</v>
      </c>
      <c r="F89" s="62">
        <f>COUNTIF(Recette!$D$2:$D$2632,A89)</f>
        <v>0</v>
      </c>
      <c r="G89" s="56">
        <v>5</v>
      </c>
    </row>
    <row r="90" spans="1:7" ht="20.25">
      <c r="A90" s="48">
        <v>2013010249</v>
      </c>
      <c r="B90" s="57" t="s">
        <v>287</v>
      </c>
      <c r="C90" s="53">
        <v>5</v>
      </c>
      <c r="D90" s="63">
        <v>0</v>
      </c>
      <c r="E90" s="54">
        <v>5</v>
      </c>
      <c r="F90" s="62">
        <f>COUNTIF(Recette!$D$2:$D$2632,A90)</f>
        <v>0</v>
      </c>
      <c r="G90" s="56">
        <v>4</v>
      </c>
    </row>
    <row r="91" spans="1:7" ht="20.25">
      <c r="A91" s="48">
        <v>2013010250</v>
      </c>
      <c r="B91" s="57" t="s">
        <v>288</v>
      </c>
      <c r="C91" s="53">
        <v>5</v>
      </c>
      <c r="D91" s="63">
        <v>0</v>
      </c>
      <c r="E91" s="54">
        <v>5</v>
      </c>
      <c r="F91" s="62">
        <f>COUNTIF(Recette!$D$2:$D$2632,A91)</f>
        <v>0</v>
      </c>
      <c r="G91" s="56">
        <v>5</v>
      </c>
    </row>
    <row r="92" spans="1:7" ht="20.25">
      <c r="A92" s="48">
        <v>2013010243</v>
      </c>
      <c r="B92" s="57" t="s">
        <v>267</v>
      </c>
      <c r="C92" s="53">
        <v>49</v>
      </c>
      <c r="D92" s="63">
        <v>5</v>
      </c>
      <c r="E92" s="54">
        <v>44</v>
      </c>
      <c r="F92" s="62">
        <f>COUNTIF(Recette!$D$2:$D$2632,A92)</f>
        <v>0</v>
      </c>
      <c r="G92" s="56">
        <v>8</v>
      </c>
    </row>
    <row r="93" spans="1:7" ht="20.25">
      <c r="A93" s="48">
        <v>2013010075</v>
      </c>
      <c r="B93" s="57" t="s">
        <v>278</v>
      </c>
      <c r="C93" s="53">
        <v>1</v>
      </c>
      <c r="D93" s="63">
        <v>0</v>
      </c>
      <c r="E93" s="54">
        <v>1</v>
      </c>
      <c r="F93" s="62">
        <f>COUNTIF(Recette!$D$2:$D$2632,A93)</f>
        <v>0</v>
      </c>
      <c r="G93" s="56">
        <v>39</v>
      </c>
    </row>
    <row r="94" spans="1:7" ht="20.25">
      <c r="A94" s="48">
        <v>2013010076</v>
      </c>
      <c r="B94" s="57" t="s">
        <v>279</v>
      </c>
      <c r="C94" s="53">
        <v>1</v>
      </c>
      <c r="D94" s="63">
        <v>0</v>
      </c>
      <c r="E94" s="54">
        <v>1</v>
      </c>
      <c r="F94" s="62">
        <f>COUNTIF(Recette!$D$2:$D$2632,A94)</f>
        <v>0</v>
      </c>
      <c r="G94" s="56">
        <v>42</v>
      </c>
    </row>
    <row r="95" spans="1:7" ht="20.25">
      <c r="A95" s="48">
        <v>2013010077</v>
      </c>
      <c r="B95" s="57" t="s">
        <v>48</v>
      </c>
      <c r="C95" s="53">
        <v>10</v>
      </c>
      <c r="D95" s="63">
        <v>0</v>
      </c>
      <c r="E95" s="54">
        <v>10</v>
      </c>
      <c r="F95" s="62">
        <f>COUNTIF(Recette!$D$2:$D$2632,A95)</f>
        <v>0</v>
      </c>
      <c r="G95" s="56">
        <v>12</v>
      </c>
    </row>
    <row r="96" spans="1:7" ht="20.25">
      <c r="A96" s="48">
        <v>2013010078</v>
      </c>
      <c r="B96" s="57" t="s">
        <v>160</v>
      </c>
      <c r="C96" s="53">
        <v>6</v>
      </c>
      <c r="D96" s="63">
        <v>1</v>
      </c>
      <c r="E96" s="54">
        <v>5</v>
      </c>
      <c r="F96" s="62">
        <f>COUNTIF(Recette!$D$2:$D$2632,A96)</f>
        <v>0</v>
      </c>
      <c r="G96" s="56">
        <v>10</v>
      </c>
    </row>
    <row r="97" spans="1:7" ht="20.25">
      <c r="A97" s="48">
        <v>2013010079</v>
      </c>
      <c r="B97" s="57" t="s">
        <v>111</v>
      </c>
      <c r="C97" s="53">
        <v>6</v>
      </c>
      <c r="D97" s="63">
        <v>0</v>
      </c>
      <c r="E97" s="54">
        <v>6</v>
      </c>
      <c r="F97" s="62">
        <f>COUNTIF(Recette!$D$2:$D$2632,A97)</f>
        <v>0</v>
      </c>
      <c r="G97" s="56">
        <v>59</v>
      </c>
    </row>
    <row r="98" spans="1:7" ht="20.25">
      <c r="A98" s="48">
        <v>2013010080</v>
      </c>
      <c r="B98" s="57" t="s">
        <v>161</v>
      </c>
      <c r="C98" s="53">
        <v>2</v>
      </c>
      <c r="D98" s="63">
        <v>0</v>
      </c>
      <c r="E98" s="54">
        <v>2</v>
      </c>
      <c r="F98" s="62">
        <f>COUNTIF(Recette!$D$2:$D$2632,A98)</f>
        <v>0</v>
      </c>
      <c r="G98" s="56">
        <v>63</v>
      </c>
    </row>
    <row r="99" spans="1:7" ht="20.25">
      <c r="A99" s="48">
        <v>2013010081</v>
      </c>
      <c r="B99" s="57" t="s">
        <v>105</v>
      </c>
      <c r="C99" s="53">
        <v>10</v>
      </c>
      <c r="D99" s="63">
        <v>0</v>
      </c>
      <c r="E99" s="54">
        <v>10</v>
      </c>
      <c r="F99" s="62">
        <f>COUNTIF(Recette!$D$2:$D$2632,A99)</f>
        <v>0</v>
      </c>
      <c r="G99" s="56">
        <v>15</v>
      </c>
    </row>
    <row r="100" spans="1:7" ht="20.25">
      <c r="A100" s="48">
        <v>2013010082</v>
      </c>
      <c r="B100" s="57" t="s">
        <v>55</v>
      </c>
      <c r="C100" s="53">
        <v>1</v>
      </c>
      <c r="D100" s="63">
        <v>1</v>
      </c>
      <c r="E100" s="54">
        <v>0</v>
      </c>
      <c r="F100" s="62">
        <f>COUNTIF(Recette!$D$2:$D$2632,A100)</f>
        <v>0</v>
      </c>
      <c r="G100" s="56">
        <v>15</v>
      </c>
    </row>
    <row r="101" spans="1:7" ht="20.25">
      <c r="A101" s="48">
        <v>2013010083</v>
      </c>
      <c r="B101" s="57" t="s">
        <v>194</v>
      </c>
      <c r="C101" s="53">
        <v>1</v>
      </c>
      <c r="D101" s="63">
        <v>0</v>
      </c>
      <c r="E101" s="54">
        <v>1</v>
      </c>
      <c r="F101" s="62">
        <f>COUNTIF(Recette!$D$2:$D$2632,A101)</f>
        <v>0</v>
      </c>
      <c r="G101" s="56">
        <v>49</v>
      </c>
    </row>
    <row r="102" spans="1:7" ht="20.25">
      <c r="A102" s="48">
        <v>2013010084</v>
      </c>
      <c r="B102" s="57" t="s">
        <v>193</v>
      </c>
      <c r="C102" s="53">
        <v>2</v>
      </c>
      <c r="D102" s="63">
        <v>0</v>
      </c>
      <c r="E102" s="54">
        <v>2</v>
      </c>
      <c r="F102" s="62">
        <f>COUNTIF(Recette!$D$2:$D$2632,A102)</f>
        <v>0</v>
      </c>
      <c r="G102" s="56">
        <v>49</v>
      </c>
    </row>
    <row r="103" spans="1:7" ht="20.25">
      <c r="A103" s="48">
        <v>2013010085</v>
      </c>
      <c r="B103" s="57" t="s">
        <v>192</v>
      </c>
      <c r="C103" s="53">
        <v>0</v>
      </c>
      <c r="D103" s="63">
        <v>0</v>
      </c>
      <c r="E103" s="54">
        <v>0</v>
      </c>
      <c r="F103" s="62">
        <f>COUNTIF(Recette!$D$2:$D$2632,A103)</f>
        <v>0</v>
      </c>
      <c r="G103" s="56"/>
    </row>
    <row r="104" spans="1:7" ht="20.25">
      <c r="A104" s="48">
        <v>2013010086</v>
      </c>
      <c r="B104" s="57" t="s">
        <v>180</v>
      </c>
      <c r="C104" s="53">
        <v>10</v>
      </c>
      <c r="D104" s="63">
        <v>0</v>
      </c>
      <c r="E104" s="54">
        <v>10</v>
      </c>
      <c r="F104" s="62">
        <f>COUNTIF(Recette!$D$2:$D$2632,A104)</f>
        <v>0</v>
      </c>
      <c r="G104" s="56">
        <v>5</v>
      </c>
    </row>
    <row r="105" spans="1:7" ht="20.25">
      <c r="A105" s="48">
        <v>2013010087</v>
      </c>
      <c r="B105" s="57" t="s">
        <v>164</v>
      </c>
      <c r="C105" s="53">
        <v>2</v>
      </c>
      <c r="D105" s="63">
        <v>0</v>
      </c>
      <c r="E105" s="54">
        <v>2</v>
      </c>
      <c r="F105" s="62">
        <f>COUNTIF(Recette!$D$2:$D$2632,A105)</f>
        <v>0</v>
      </c>
      <c r="G105" s="56">
        <v>13</v>
      </c>
    </row>
    <row r="106" spans="1:7" ht="20.25">
      <c r="A106" s="48">
        <v>2013010237</v>
      </c>
      <c r="B106" s="57" t="s">
        <v>264</v>
      </c>
      <c r="C106" s="53">
        <v>1</v>
      </c>
      <c r="D106" s="63">
        <v>0</v>
      </c>
      <c r="E106" s="54">
        <v>1</v>
      </c>
      <c r="F106" s="62">
        <f>COUNTIF(Recette!$D$2:$D$2632,A106)</f>
        <v>0</v>
      </c>
      <c r="G106" s="56">
        <v>17</v>
      </c>
    </row>
    <row r="107" spans="1:7" ht="20.25">
      <c r="A107" s="48">
        <v>2013010088</v>
      </c>
      <c r="B107" s="57" t="s">
        <v>172</v>
      </c>
      <c r="C107" s="53">
        <v>1</v>
      </c>
      <c r="D107" s="63">
        <v>1</v>
      </c>
      <c r="E107" s="54">
        <v>0</v>
      </c>
      <c r="F107" s="62">
        <f>COUNTIF(Recette!$D$2:$D$2632,A107)</f>
        <v>0</v>
      </c>
      <c r="G107" s="56">
        <v>15</v>
      </c>
    </row>
    <row r="108" spans="1:7" ht="20.25">
      <c r="A108" s="48">
        <v>2013010236</v>
      </c>
      <c r="B108" s="57" t="s">
        <v>263</v>
      </c>
      <c r="C108" s="53">
        <v>1</v>
      </c>
      <c r="D108" s="63">
        <v>0</v>
      </c>
      <c r="E108" s="54">
        <v>1</v>
      </c>
      <c r="F108" s="62">
        <f>COUNTIF(Recette!$D$2:$D$2632,A108)</f>
        <v>0</v>
      </c>
      <c r="G108" s="56">
        <v>14</v>
      </c>
    </row>
    <row r="109" spans="1:7" ht="20.25">
      <c r="A109" s="48">
        <v>2013010089</v>
      </c>
      <c r="B109" s="57" t="s">
        <v>45</v>
      </c>
      <c r="C109" s="53">
        <v>2</v>
      </c>
      <c r="D109" s="63">
        <v>0</v>
      </c>
      <c r="E109" s="54">
        <v>2</v>
      </c>
      <c r="F109" s="62">
        <f>COUNTIF(Recette!$D$2:$D$2632,A109)</f>
        <v>0</v>
      </c>
      <c r="G109" s="56">
        <v>25</v>
      </c>
    </row>
    <row r="110" spans="1:7" ht="20.25">
      <c r="A110" s="48">
        <v>2013010090</v>
      </c>
      <c r="B110" s="57" t="s">
        <v>28</v>
      </c>
      <c r="C110" s="53">
        <v>12</v>
      </c>
      <c r="D110" s="63">
        <v>0</v>
      </c>
      <c r="E110" s="54">
        <v>12</v>
      </c>
      <c r="F110" s="62">
        <f>COUNTIF(Recette!$D$2:$D$2632,A110)</f>
        <v>0</v>
      </c>
      <c r="G110" s="56">
        <v>12</v>
      </c>
    </row>
    <row r="111" spans="1:7" ht="20.25">
      <c r="A111" s="48">
        <v>2013010208</v>
      </c>
      <c r="B111" s="57" t="s">
        <v>231</v>
      </c>
      <c r="C111" s="53">
        <v>1</v>
      </c>
      <c r="D111" s="63">
        <v>0</v>
      </c>
      <c r="E111" s="54">
        <v>1</v>
      </c>
      <c r="F111" s="62">
        <f>COUNTIF(Recette!$D$2:$D$2632,A111)</f>
        <v>0</v>
      </c>
      <c r="G111" s="56">
        <v>47</v>
      </c>
    </row>
    <row r="112" spans="1:7" ht="20.25">
      <c r="A112" s="48">
        <v>2013010093</v>
      </c>
      <c r="B112" s="57" t="s">
        <v>256</v>
      </c>
      <c r="C112" s="53">
        <v>5</v>
      </c>
      <c r="D112" s="63">
        <v>0</v>
      </c>
      <c r="E112" s="54">
        <v>5</v>
      </c>
      <c r="F112" s="62">
        <f>COUNTIF(Recette!$D$2:$D$2632,A112)</f>
        <v>0</v>
      </c>
      <c r="G112" s="56">
        <v>14</v>
      </c>
    </row>
    <row r="113" spans="1:7" ht="20.25">
      <c r="A113" s="48">
        <v>2013010091</v>
      </c>
      <c r="B113" s="57" t="s">
        <v>174</v>
      </c>
      <c r="C113" s="53">
        <v>5</v>
      </c>
      <c r="D113" s="63">
        <v>0</v>
      </c>
      <c r="E113" s="54">
        <v>5</v>
      </c>
      <c r="F113" s="62">
        <f>COUNTIF(Recette!$D$2:$D$2632,A113)</f>
        <v>0</v>
      </c>
      <c r="G113" s="56">
        <v>14</v>
      </c>
    </row>
    <row r="114" spans="1:7" ht="20.25">
      <c r="A114" s="48">
        <v>2013010092</v>
      </c>
      <c r="B114" s="57" t="s">
        <v>175</v>
      </c>
      <c r="C114" s="53">
        <v>5</v>
      </c>
      <c r="D114" s="63">
        <v>0</v>
      </c>
      <c r="E114" s="54">
        <v>5</v>
      </c>
      <c r="F114" s="62">
        <f>COUNTIF(Recette!$D$2:$D$2632,A114)</f>
        <v>0</v>
      </c>
      <c r="G114" s="56">
        <v>14</v>
      </c>
    </row>
    <row r="115" spans="1:7" ht="20.25">
      <c r="A115" s="48">
        <v>2013010094</v>
      </c>
      <c r="B115" s="57" t="s">
        <v>89</v>
      </c>
      <c r="C115" s="53">
        <v>5</v>
      </c>
      <c r="D115" s="63">
        <v>0</v>
      </c>
      <c r="E115" s="54">
        <v>5</v>
      </c>
      <c r="F115" s="62">
        <f>COUNTIF(Recette!$D$2:$D$2632,A115)</f>
        <v>0</v>
      </c>
      <c r="G115" s="56">
        <v>22</v>
      </c>
    </row>
    <row r="116" spans="1:7" ht="20.25">
      <c r="A116" s="48">
        <v>2013010095</v>
      </c>
      <c r="B116" s="57" t="s">
        <v>43</v>
      </c>
      <c r="C116" s="53">
        <v>0</v>
      </c>
      <c r="D116" s="63">
        <v>0</v>
      </c>
      <c r="E116" s="54">
        <v>0</v>
      </c>
      <c r="F116" s="62">
        <f>COUNTIF(Recette!$D$2:$D$2632,A116)</f>
        <v>0</v>
      </c>
      <c r="G116" s="56"/>
    </row>
    <row r="117" spans="1:7" ht="20.25">
      <c r="A117" s="48">
        <v>2013010096</v>
      </c>
      <c r="B117" s="57" t="s">
        <v>181</v>
      </c>
      <c r="C117" s="53">
        <v>1</v>
      </c>
      <c r="D117" s="63">
        <v>0</v>
      </c>
      <c r="E117" s="54">
        <v>1</v>
      </c>
      <c r="F117" s="62">
        <f>COUNTIF(Recette!$D$2:$D$2632,A117)</f>
        <v>0</v>
      </c>
      <c r="G117" s="56">
        <v>4</v>
      </c>
    </row>
    <row r="118" spans="1:7" ht="20.25">
      <c r="A118" s="48">
        <v>2013010097</v>
      </c>
      <c r="B118" s="57" t="s">
        <v>182</v>
      </c>
      <c r="C118" s="53">
        <v>1</v>
      </c>
      <c r="D118" s="63">
        <v>0</v>
      </c>
      <c r="E118" s="54">
        <v>1</v>
      </c>
      <c r="F118" s="62">
        <f>COUNTIF(Recette!$D$2:$D$2632,A118)</f>
        <v>0</v>
      </c>
      <c r="G118" s="56">
        <v>4</v>
      </c>
    </row>
    <row r="119" spans="1:7" ht="20.25">
      <c r="A119" s="48">
        <v>2013010098</v>
      </c>
      <c r="B119" s="57" t="s">
        <v>17</v>
      </c>
      <c r="C119" s="53">
        <v>8</v>
      </c>
      <c r="D119" s="63">
        <v>0</v>
      </c>
      <c r="E119" s="54">
        <v>8</v>
      </c>
      <c r="F119" s="62">
        <f>COUNTIF(Recette!$D$2:$D$2632,A119)</f>
        <v>0</v>
      </c>
      <c r="G119" s="56">
        <v>5</v>
      </c>
    </row>
    <row r="120" spans="1:7" ht="20.25">
      <c r="A120" s="48">
        <v>2013010099</v>
      </c>
      <c r="B120" s="57" t="s">
        <v>68</v>
      </c>
      <c r="C120" s="53">
        <v>3</v>
      </c>
      <c r="D120" s="63">
        <v>0</v>
      </c>
      <c r="E120" s="54">
        <v>3</v>
      </c>
      <c r="F120" s="62">
        <f>COUNTIF(Recette!$D$2:$D$2632,A120)</f>
        <v>0</v>
      </c>
      <c r="G120" s="56">
        <v>3.5</v>
      </c>
    </row>
    <row r="121" spans="1:7" ht="20.25">
      <c r="A121" s="48">
        <v>2013010100</v>
      </c>
      <c r="B121" s="57" t="s">
        <v>122</v>
      </c>
      <c r="C121" s="53">
        <v>5</v>
      </c>
      <c r="D121" s="63">
        <v>0</v>
      </c>
      <c r="E121" s="54">
        <v>5</v>
      </c>
      <c r="F121" s="62">
        <f>COUNTIF(Recette!$D$2:$D$2632,A121)</f>
        <v>0</v>
      </c>
      <c r="G121" s="56">
        <v>3.5</v>
      </c>
    </row>
    <row r="122" spans="1:7" ht="20.25">
      <c r="A122" s="48">
        <v>2013010101</v>
      </c>
      <c r="B122" s="57" t="s">
        <v>121</v>
      </c>
      <c r="C122" s="53">
        <v>1</v>
      </c>
      <c r="D122" s="63">
        <v>0</v>
      </c>
      <c r="E122" s="54">
        <v>1</v>
      </c>
      <c r="F122" s="62">
        <f>COUNTIF(Recette!$D$2:$D$2632,A122)</f>
        <v>0</v>
      </c>
      <c r="G122" s="56">
        <v>3</v>
      </c>
    </row>
    <row r="123" spans="1:7" ht="20.25">
      <c r="A123" s="48">
        <v>2013010239</v>
      </c>
      <c r="B123" s="57" t="s">
        <v>266</v>
      </c>
      <c r="C123" s="53">
        <v>2</v>
      </c>
      <c r="D123" s="63">
        <v>0</v>
      </c>
      <c r="E123" s="54">
        <v>2</v>
      </c>
      <c r="F123" s="62">
        <f>COUNTIF(Recette!$D$2:$D$2632,A123)</f>
        <v>0</v>
      </c>
      <c r="G123" s="56">
        <v>7</v>
      </c>
    </row>
    <row r="124" spans="1:7" ht="20.25">
      <c r="A124" s="48">
        <v>2013010103</v>
      </c>
      <c r="B124" s="57" t="s">
        <v>24</v>
      </c>
      <c r="C124" s="53">
        <v>181</v>
      </c>
      <c r="D124" s="63">
        <v>5</v>
      </c>
      <c r="E124" s="54">
        <v>176</v>
      </c>
      <c r="F124" s="62">
        <f>COUNTIF(Recette!$D$2:$D$2632,A124)</f>
        <v>0</v>
      </c>
      <c r="G124" s="56">
        <v>0.75</v>
      </c>
    </row>
    <row r="125" spans="1:7" ht="20.25">
      <c r="A125" s="48">
        <v>2013010104</v>
      </c>
      <c r="B125" s="57" t="s">
        <v>15</v>
      </c>
      <c r="C125" s="53">
        <v>31</v>
      </c>
      <c r="D125" s="63">
        <v>0</v>
      </c>
      <c r="E125" s="54">
        <v>31</v>
      </c>
      <c r="F125" s="62">
        <f>COUNTIF(Recette!$D$2:$D$2632,A125)</f>
        <v>0</v>
      </c>
      <c r="G125" s="56">
        <v>7</v>
      </c>
    </row>
    <row r="126" spans="1:7" ht="20.25">
      <c r="A126" s="48">
        <v>2013010245</v>
      </c>
      <c r="B126" s="57" t="s">
        <v>269</v>
      </c>
      <c r="C126" s="53">
        <v>3</v>
      </c>
      <c r="D126" s="63">
        <v>0</v>
      </c>
      <c r="E126" s="54">
        <v>3</v>
      </c>
      <c r="F126" s="62">
        <f>COUNTIF(Recette!$D$2:$D$2632,A126)</f>
        <v>0</v>
      </c>
      <c r="G126" s="56">
        <v>8</v>
      </c>
    </row>
    <row r="127" spans="1:7" ht="20.25">
      <c r="A127" s="48">
        <v>2013010105</v>
      </c>
      <c r="B127" s="57" t="s">
        <v>183</v>
      </c>
      <c r="C127" s="53">
        <v>2</v>
      </c>
      <c r="D127" s="63">
        <v>0</v>
      </c>
      <c r="E127" s="54">
        <v>2</v>
      </c>
      <c r="F127" s="62">
        <f>COUNTIF(Recette!$D$2:$D$2632,A127)</f>
        <v>0</v>
      </c>
      <c r="G127" s="56">
        <v>8</v>
      </c>
    </row>
    <row r="128" spans="1:7" ht="20.25">
      <c r="A128" s="48">
        <v>2013010227</v>
      </c>
      <c r="B128" s="57" t="s">
        <v>248</v>
      </c>
      <c r="C128" s="53">
        <v>2</v>
      </c>
      <c r="D128" s="63">
        <v>0</v>
      </c>
      <c r="E128" s="54">
        <v>2</v>
      </c>
      <c r="F128" s="62">
        <f>COUNTIF(Recette!$D$2:$D$2632,A128)</f>
        <v>0</v>
      </c>
      <c r="G128" s="56">
        <v>10</v>
      </c>
    </row>
    <row r="129" spans="1:7" ht="20.25">
      <c r="A129" s="48">
        <v>2013010229</v>
      </c>
      <c r="B129" s="57" t="s">
        <v>250</v>
      </c>
      <c r="C129" s="53">
        <v>1</v>
      </c>
      <c r="D129" s="63">
        <v>0</v>
      </c>
      <c r="E129" s="54">
        <v>1</v>
      </c>
      <c r="F129" s="62">
        <f>COUNTIF(Recette!$D$2:$D$2632,A129)</f>
        <v>0</v>
      </c>
      <c r="G129" s="56">
        <v>8</v>
      </c>
    </row>
    <row r="130" spans="1:7" ht="20.25">
      <c r="A130" s="48">
        <v>2013010106</v>
      </c>
      <c r="B130" s="57" t="s">
        <v>173</v>
      </c>
      <c r="C130" s="53">
        <v>3</v>
      </c>
      <c r="D130" s="63">
        <v>0</v>
      </c>
      <c r="E130" s="54">
        <v>3</v>
      </c>
      <c r="F130" s="62">
        <f>COUNTIF(Recette!$D$2:$D$2632,A130)</f>
        <v>0</v>
      </c>
      <c r="G130" s="56">
        <v>8</v>
      </c>
    </row>
    <row r="131" spans="1:7" ht="20.25">
      <c r="A131" s="48">
        <v>2013010107</v>
      </c>
      <c r="B131" s="57" t="s">
        <v>113</v>
      </c>
      <c r="C131" s="53">
        <v>10</v>
      </c>
      <c r="D131" s="63">
        <v>0</v>
      </c>
      <c r="E131" s="54">
        <v>10</v>
      </c>
      <c r="F131" s="62">
        <f>COUNTIF(Recette!$D$2:$D$2632,A131)</f>
        <v>0</v>
      </c>
      <c r="G131" s="56">
        <v>3</v>
      </c>
    </row>
    <row r="132" spans="1:7" ht="20.25">
      <c r="A132" s="48">
        <v>2013010108</v>
      </c>
      <c r="B132" s="57" t="s">
        <v>10</v>
      </c>
      <c r="C132" s="53">
        <v>30</v>
      </c>
      <c r="D132" s="63">
        <v>1</v>
      </c>
      <c r="E132" s="54">
        <v>29</v>
      </c>
      <c r="F132" s="62">
        <f>COUNTIF(Recette!$D$2:$D$2632,A132)</f>
        <v>0</v>
      </c>
      <c r="G132" s="56">
        <v>4</v>
      </c>
    </row>
    <row r="133" spans="1:7" ht="20.25">
      <c r="A133" s="48">
        <v>2013010109</v>
      </c>
      <c r="B133" s="57" t="s">
        <v>151</v>
      </c>
      <c r="C133" s="53">
        <v>2</v>
      </c>
      <c r="D133" s="63">
        <v>0</v>
      </c>
      <c r="E133" s="54">
        <v>2</v>
      </c>
      <c r="F133" s="62">
        <f>COUNTIF(Recette!$D$2:$D$2632,A133)</f>
        <v>0</v>
      </c>
      <c r="G133" s="56">
        <v>27</v>
      </c>
    </row>
    <row r="134" spans="1:7" ht="20.25">
      <c r="A134" s="48">
        <v>2013010110</v>
      </c>
      <c r="B134" s="57" t="s">
        <v>140</v>
      </c>
      <c r="C134" s="53">
        <v>4</v>
      </c>
      <c r="D134" s="63">
        <v>0</v>
      </c>
      <c r="E134" s="54">
        <v>4</v>
      </c>
      <c r="F134" s="62">
        <f>COUNTIF(Recette!$D$2:$D$2632,A134)</f>
        <v>0</v>
      </c>
      <c r="G134" s="56"/>
    </row>
    <row r="135" spans="1:7" ht="20.25">
      <c r="A135" s="48">
        <v>2013010111</v>
      </c>
      <c r="B135" s="57" t="s">
        <v>246</v>
      </c>
      <c r="C135" s="53">
        <v>5</v>
      </c>
      <c r="D135" s="63">
        <v>0</v>
      </c>
      <c r="E135" s="54">
        <v>5</v>
      </c>
      <c r="F135" s="62">
        <f>COUNTIF(Recette!$D$2:$D$2632,A135)</f>
        <v>0</v>
      </c>
      <c r="G135" s="56">
        <v>13</v>
      </c>
    </row>
    <row r="136" spans="1:7" ht="20.25">
      <c r="A136" s="48">
        <v>2013010210</v>
      </c>
      <c r="B136" s="57" t="s">
        <v>233</v>
      </c>
      <c r="C136" s="53">
        <v>1</v>
      </c>
      <c r="D136" s="63">
        <v>0</v>
      </c>
      <c r="E136" s="54">
        <v>1</v>
      </c>
      <c r="F136" s="62">
        <f>COUNTIF(Recette!$D$2:$D$2632,A136)</f>
        <v>0</v>
      </c>
      <c r="G136" s="56">
        <v>25</v>
      </c>
    </row>
    <row r="137" spans="1:7" ht="20.25">
      <c r="A137" s="48">
        <v>2013010209</v>
      </c>
      <c r="B137" s="57" t="s">
        <v>232</v>
      </c>
      <c r="C137" s="53">
        <v>1</v>
      </c>
      <c r="D137" s="63">
        <v>0</v>
      </c>
      <c r="E137" s="54">
        <v>1</v>
      </c>
      <c r="F137" s="62">
        <f>COUNTIF(Recette!$D$2:$D$2632,A137)</f>
        <v>0</v>
      </c>
      <c r="G137" s="56">
        <v>25</v>
      </c>
    </row>
    <row r="138" spans="1:7" ht="20.25">
      <c r="A138" s="48">
        <v>2013010112</v>
      </c>
      <c r="B138" s="57" t="s">
        <v>247</v>
      </c>
      <c r="C138" s="53">
        <v>5</v>
      </c>
      <c r="D138" s="63">
        <v>0</v>
      </c>
      <c r="E138" s="54">
        <v>5</v>
      </c>
      <c r="F138" s="62">
        <f>COUNTIF(Recette!$D$2:$D$2632,A138)</f>
        <v>0</v>
      </c>
      <c r="G138" s="56">
        <v>18</v>
      </c>
    </row>
    <row r="139" spans="1:7" ht="20.25">
      <c r="A139" s="48">
        <v>2013010113</v>
      </c>
      <c r="B139" s="57" t="s">
        <v>257</v>
      </c>
      <c r="C139" s="53">
        <v>3</v>
      </c>
      <c r="D139" s="63">
        <v>0</v>
      </c>
      <c r="E139" s="54">
        <v>3</v>
      </c>
      <c r="F139" s="62">
        <f>COUNTIF(Recette!$D$2:$D$2632,A139)</f>
        <v>0</v>
      </c>
      <c r="G139" s="56">
        <v>18</v>
      </c>
    </row>
    <row r="140" spans="1:7" ht="20.25">
      <c r="A140" s="48">
        <v>2013010238</v>
      </c>
      <c r="B140" s="57" t="s">
        <v>265</v>
      </c>
      <c r="C140" s="53">
        <v>2</v>
      </c>
      <c r="D140" s="63">
        <v>0</v>
      </c>
      <c r="E140" s="54">
        <v>2</v>
      </c>
      <c r="F140" s="62">
        <f>COUNTIF(Recette!$D$2:$D$2632,A140)</f>
        <v>0</v>
      </c>
      <c r="G140" s="56">
        <v>70</v>
      </c>
    </row>
    <row r="141" spans="1:7" ht="20.25">
      <c r="A141" s="48">
        <v>2013010207</v>
      </c>
      <c r="B141" s="57" t="s">
        <v>230</v>
      </c>
      <c r="C141" s="53">
        <v>2</v>
      </c>
      <c r="D141" s="63">
        <v>0</v>
      </c>
      <c r="E141" s="54">
        <v>2</v>
      </c>
      <c r="F141" s="62">
        <f>COUNTIF(Recette!$D$2:$D$2632,A141)</f>
        <v>0</v>
      </c>
      <c r="G141" s="56">
        <v>17</v>
      </c>
    </row>
    <row r="142" spans="1:7" ht="20.25">
      <c r="A142" s="48">
        <v>2013010211</v>
      </c>
      <c r="B142" s="57" t="s">
        <v>234</v>
      </c>
      <c r="C142" s="53">
        <v>2</v>
      </c>
      <c r="D142" s="63">
        <v>0</v>
      </c>
      <c r="E142" s="54">
        <v>2</v>
      </c>
      <c r="F142" s="62">
        <f>COUNTIF(Recette!$D$2:$D$2632,A142)</f>
        <v>0</v>
      </c>
      <c r="G142" s="56">
        <v>18</v>
      </c>
    </row>
    <row r="143" spans="1:7" ht="20.25">
      <c r="A143" s="48">
        <v>2013010114</v>
      </c>
      <c r="B143" s="57" t="s">
        <v>103</v>
      </c>
      <c r="C143" s="53">
        <v>1</v>
      </c>
      <c r="D143" s="63">
        <v>0</v>
      </c>
      <c r="E143" s="54">
        <v>1</v>
      </c>
      <c r="F143" s="62">
        <f>COUNTIF(Recette!$D$2:$D$2632,A143)</f>
        <v>0</v>
      </c>
      <c r="G143" s="56"/>
    </row>
    <row r="144" spans="1:7" ht="20.25">
      <c r="A144" s="48">
        <v>2013010115</v>
      </c>
      <c r="B144" s="57" t="s">
        <v>147</v>
      </c>
      <c r="C144" s="53">
        <v>3</v>
      </c>
      <c r="D144" s="63">
        <v>0</v>
      </c>
      <c r="E144" s="54">
        <v>3</v>
      </c>
      <c r="F144" s="62">
        <f>COUNTIF(Recette!$D$2:$D$2632,A144)</f>
        <v>0</v>
      </c>
      <c r="G144" s="56">
        <v>17</v>
      </c>
    </row>
    <row r="145" spans="1:7" ht="20.25">
      <c r="A145" s="48">
        <v>2013010116</v>
      </c>
      <c r="B145" s="57" t="s">
        <v>54</v>
      </c>
      <c r="C145" s="53">
        <v>0</v>
      </c>
      <c r="D145" s="63">
        <v>0</v>
      </c>
      <c r="E145" s="54">
        <v>0</v>
      </c>
      <c r="F145" s="62">
        <f>COUNTIF(Recette!$D$2:$D$2632,A145)</f>
        <v>0</v>
      </c>
      <c r="G145" s="56"/>
    </row>
    <row r="146" spans="1:7" ht="20.25">
      <c r="A146" s="48">
        <v>2013010212</v>
      </c>
      <c r="B146" s="57" t="s">
        <v>235</v>
      </c>
      <c r="C146" s="53">
        <v>3</v>
      </c>
      <c r="D146" s="63">
        <v>0</v>
      </c>
      <c r="E146" s="54">
        <v>3</v>
      </c>
      <c r="F146" s="62">
        <f>COUNTIF(Recette!$D$2:$D$2632,A146)</f>
        <v>0</v>
      </c>
      <c r="G146" s="56">
        <v>15</v>
      </c>
    </row>
    <row r="147" spans="1:7" ht="20.25">
      <c r="A147" s="48">
        <v>2013010117</v>
      </c>
      <c r="B147" s="57" t="s">
        <v>29</v>
      </c>
      <c r="C147" s="53">
        <v>1</v>
      </c>
      <c r="D147" s="63">
        <v>0</v>
      </c>
      <c r="E147" s="54">
        <v>1</v>
      </c>
      <c r="F147" s="62">
        <f>COUNTIF(Recette!$D$2:$D$2632,A147)</f>
        <v>0</v>
      </c>
      <c r="G147" s="56"/>
    </row>
    <row r="148" spans="1:7" ht="20.25">
      <c r="A148" s="48">
        <v>2013010118</v>
      </c>
      <c r="B148" s="57" t="s">
        <v>13</v>
      </c>
      <c r="C148" s="53">
        <v>5</v>
      </c>
      <c r="D148" s="63">
        <v>0</v>
      </c>
      <c r="E148" s="54">
        <v>5</v>
      </c>
      <c r="F148" s="62">
        <f>COUNTIF(Recette!$D$2:$D$2632,A148)</f>
        <v>0</v>
      </c>
      <c r="G148" s="56">
        <v>7.5</v>
      </c>
    </row>
    <row r="149" spans="1:7" ht="20.25">
      <c r="A149" s="48">
        <v>2013010119</v>
      </c>
      <c r="B149" s="57" t="s">
        <v>120</v>
      </c>
      <c r="C149" s="53">
        <v>1</v>
      </c>
      <c r="D149" s="63">
        <v>0</v>
      </c>
      <c r="E149" s="54">
        <v>1</v>
      </c>
      <c r="F149" s="62">
        <f>COUNTIF(Recette!$D$2:$D$2632,A149)</f>
        <v>0</v>
      </c>
      <c r="G149" s="56"/>
    </row>
    <row r="150" spans="1:7" ht="20.25">
      <c r="A150" s="48">
        <v>2013010120</v>
      </c>
      <c r="B150" s="57" t="s">
        <v>58</v>
      </c>
      <c r="C150" s="53">
        <v>0</v>
      </c>
      <c r="D150" s="63">
        <v>0</v>
      </c>
      <c r="E150" s="54">
        <v>0</v>
      </c>
      <c r="F150" s="62">
        <f>COUNTIF(Recette!$D$2:$D$2632,A150)</f>
        <v>0</v>
      </c>
      <c r="G150" s="56"/>
    </row>
    <row r="151" spans="1:7" ht="20.25">
      <c r="A151" s="48">
        <v>2013010121</v>
      </c>
      <c r="B151" s="57" t="s">
        <v>72</v>
      </c>
      <c r="C151" s="53">
        <v>0</v>
      </c>
      <c r="D151" s="63">
        <v>0</v>
      </c>
      <c r="E151" s="54">
        <v>0</v>
      </c>
      <c r="F151" s="62">
        <f>COUNTIF(Recette!$D$2:$D$2632,A151)</f>
        <v>0</v>
      </c>
      <c r="G151" s="56"/>
    </row>
    <row r="152" spans="1:7" ht="20.25">
      <c r="A152" s="48">
        <v>2013010122</v>
      </c>
      <c r="B152" s="57" t="s">
        <v>5</v>
      </c>
      <c r="C152" s="53">
        <v>160</v>
      </c>
      <c r="D152" s="63">
        <v>0</v>
      </c>
      <c r="E152" s="54">
        <v>160</v>
      </c>
      <c r="F152" s="62">
        <f>COUNTIF(Recette!$D$2:$D$2632,A152)</f>
        <v>0</v>
      </c>
      <c r="G152" s="56">
        <v>7</v>
      </c>
    </row>
    <row r="153" spans="1:7" ht="20.25">
      <c r="A153" s="48">
        <v>2013010123</v>
      </c>
      <c r="B153" s="57" t="s">
        <v>65</v>
      </c>
      <c r="C153" s="53">
        <v>4</v>
      </c>
      <c r="D153" s="63">
        <v>0</v>
      </c>
      <c r="E153" s="54">
        <v>4</v>
      </c>
      <c r="F153" s="62">
        <f>COUNTIF(Recette!$D$2:$D$2632,A153)</f>
        <v>0</v>
      </c>
      <c r="G153" s="56">
        <v>18</v>
      </c>
    </row>
    <row r="154" spans="1:7" ht="20.25">
      <c r="A154" s="48">
        <v>2013010124</v>
      </c>
      <c r="B154" s="57" t="s">
        <v>132</v>
      </c>
      <c r="C154" s="53">
        <v>2</v>
      </c>
      <c r="D154" s="63">
        <v>0</v>
      </c>
      <c r="E154" s="54">
        <v>2</v>
      </c>
      <c r="F154" s="62">
        <f>COUNTIF(Recette!$D$2:$D$2632,A154)</f>
        <v>0</v>
      </c>
      <c r="G154" s="56">
        <v>6.5</v>
      </c>
    </row>
    <row r="155" spans="1:7" ht="20.25">
      <c r="A155" s="48">
        <v>2013010251</v>
      </c>
      <c r="B155" s="57" t="s">
        <v>285</v>
      </c>
      <c r="C155" s="53">
        <v>5</v>
      </c>
      <c r="D155" s="63">
        <v>0</v>
      </c>
      <c r="E155" s="54">
        <v>5</v>
      </c>
      <c r="F155" s="62">
        <f>COUNTIF(Recette!$D$2:$D$2632,A155)</f>
        <v>0</v>
      </c>
      <c r="G155" s="56">
        <v>8</v>
      </c>
    </row>
    <row r="156" spans="1:7" ht="20.25">
      <c r="A156" s="48">
        <v>2013010125</v>
      </c>
      <c r="B156" s="57" t="s">
        <v>90</v>
      </c>
      <c r="C156" s="53">
        <v>1</v>
      </c>
      <c r="D156" s="63">
        <v>0</v>
      </c>
      <c r="E156" s="54">
        <v>1</v>
      </c>
      <c r="F156" s="62">
        <f>COUNTIF(Recette!$D$2:$D$2632,A156)</f>
        <v>0</v>
      </c>
      <c r="G156" s="56"/>
    </row>
    <row r="157" spans="1:7" ht="20.25">
      <c r="A157" s="48">
        <v>2013010126</v>
      </c>
      <c r="B157" s="57" t="s">
        <v>100</v>
      </c>
      <c r="C157" s="53">
        <v>1</v>
      </c>
      <c r="D157" s="63">
        <v>0</v>
      </c>
      <c r="E157" s="54">
        <v>1</v>
      </c>
      <c r="F157" s="62">
        <f>COUNTIF(Recette!$D$2:$D$2632,A157)</f>
        <v>0</v>
      </c>
      <c r="G157" s="56"/>
    </row>
    <row r="158" spans="1:7" ht="20.25">
      <c r="A158" s="48">
        <v>2013010252</v>
      </c>
      <c r="B158" s="57" t="s">
        <v>286</v>
      </c>
      <c r="C158" s="53">
        <v>2</v>
      </c>
      <c r="D158" s="63">
        <v>0</v>
      </c>
      <c r="E158" s="54">
        <v>2</v>
      </c>
      <c r="F158" s="62">
        <f>COUNTIF(Recette!$D$2:$D$2632,A158)</f>
        <v>0</v>
      </c>
      <c r="G158" s="56">
        <v>7</v>
      </c>
    </row>
    <row r="159" spans="1:7" ht="20.25">
      <c r="A159" s="48">
        <v>2013010253</v>
      </c>
      <c r="B159" s="57" t="s">
        <v>284</v>
      </c>
      <c r="C159" s="53">
        <v>5</v>
      </c>
      <c r="D159" s="63">
        <v>0</v>
      </c>
      <c r="E159" s="54">
        <v>5</v>
      </c>
      <c r="F159" s="62">
        <f>COUNTIF(Recette!$D$2:$D$2632,A159)</f>
        <v>0</v>
      </c>
      <c r="G159" s="56">
        <v>7</v>
      </c>
    </row>
    <row r="160" spans="1:7" ht="20.25">
      <c r="A160" s="48">
        <v>2013010228</v>
      </c>
      <c r="B160" s="57" t="s">
        <v>249</v>
      </c>
      <c r="C160" s="53">
        <v>2</v>
      </c>
      <c r="D160" s="63">
        <v>0</v>
      </c>
      <c r="E160" s="54">
        <v>2</v>
      </c>
      <c r="F160" s="62">
        <f>COUNTIF(Recette!$D$2:$D$2632,A160)</f>
        <v>0</v>
      </c>
      <c r="G160" s="56">
        <v>10</v>
      </c>
    </row>
    <row r="161" spans="1:7" ht="20.25">
      <c r="A161" s="48">
        <v>2013010230</v>
      </c>
      <c r="B161" s="57" t="s">
        <v>251</v>
      </c>
      <c r="C161" s="53">
        <v>1</v>
      </c>
      <c r="D161" s="63">
        <v>0</v>
      </c>
      <c r="E161" s="54">
        <v>1</v>
      </c>
      <c r="F161" s="62">
        <f>COUNTIF(Recette!$D$2:$D$2632,A161)</f>
        <v>0</v>
      </c>
      <c r="G161" s="56">
        <v>10</v>
      </c>
    </row>
    <row r="162" spans="1:7" ht="20.25">
      <c r="A162" s="48">
        <v>2013010244</v>
      </c>
      <c r="B162" s="57" t="s">
        <v>268</v>
      </c>
      <c r="C162" s="53">
        <v>60</v>
      </c>
      <c r="D162" s="63">
        <v>1</v>
      </c>
      <c r="E162" s="54">
        <v>59</v>
      </c>
      <c r="F162" s="62">
        <f>COUNTIF(Recette!$D$2:$D$2632,A162)</f>
        <v>0</v>
      </c>
      <c r="G162" s="56">
        <v>7</v>
      </c>
    </row>
    <row r="163" spans="1:7" ht="20.25">
      <c r="A163" s="48">
        <v>2013010127</v>
      </c>
      <c r="B163" s="57" t="s">
        <v>150</v>
      </c>
      <c r="C163" s="53">
        <v>11</v>
      </c>
      <c r="D163" s="63">
        <v>0</v>
      </c>
      <c r="E163" s="54">
        <v>11</v>
      </c>
      <c r="F163" s="62">
        <f>COUNTIF(Recette!$D$2:$D$2632,A163)</f>
        <v>0</v>
      </c>
      <c r="G163" s="56">
        <v>10</v>
      </c>
    </row>
    <row r="164" spans="1:7" ht="20.25">
      <c r="A164" s="48">
        <v>2013010254</v>
      </c>
      <c r="B164" s="57" t="s">
        <v>283</v>
      </c>
      <c r="C164" s="53">
        <v>5</v>
      </c>
      <c r="D164" s="63">
        <v>0</v>
      </c>
      <c r="E164" s="54">
        <v>5</v>
      </c>
      <c r="F164" s="62">
        <f>COUNTIF(Recette!$D$2:$D$2632,A164)</f>
        <v>0</v>
      </c>
      <c r="G164" s="56">
        <v>8</v>
      </c>
    </row>
    <row r="165" spans="1:7" ht="20.25">
      <c r="A165" s="48">
        <v>2013010128</v>
      </c>
      <c r="B165" s="57" t="s">
        <v>25</v>
      </c>
      <c r="C165" s="53">
        <v>1</v>
      </c>
      <c r="D165" s="63">
        <v>0</v>
      </c>
      <c r="E165" s="54">
        <v>1</v>
      </c>
      <c r="F165" s="62">
        <f>COUNTIF(Recette!$D$2:$D$2632,A165)</f>
        <v>0</v>
      </c>
      <c r="G165" s="56"/>
    </row>
    <row r="166" spans="1:7" ht="20.25">
      <c r="A166" s="48">
        <v>2013010129</v>
      </c>
      <c r="B166" s="57" t="s">
        <v>22</v>
      </c>
      <c r="C166" s="53">
        <v>15</v>
      </c>
      <c r="D166" s="63">
        <v>0</v>
      </c>
      <c r="E166" s="54">
        <v>15</v>
      </c>
      <c r="F166" s="62">
        <f>COUNTIF(Recette!$D$2:$D$2632,A166)</f>
        <v>0</v>
      </c>
      <c r="G166" s="56">
        <v>7.5</v>
      </c>
    </row>
    <row r="167" spans="1:7" ht="20.25">
      <c r="A167" s="48">
        <v>2013010130</v>
      </c>
      <c r="B167" s="57" t="s">
        <v>118</v>
      </c>
      <c r="C167" s="53">
        <v>21</v>
      </c>
      <c r="D167" s="63">
        <v>0</v>
      </c>
      <c r="E167" s="54">
        <v>21</v>
      </c>
      <c r="F167" s="62">
        <f>COUNTIF(Recette!$D$2:$D$2632,A167)</f>
        <v>0</v>
      </c>
      <c r="G167" s="56">
        <v>22</v>
      </c>
    </row>
    <row r="168" spans="1:7" ht="20.25">
      <c r="A168" s="48">
        <v>2013010131</v>
      </c>
      <c r="B168" s="57" t="s">
        <v>69</v>
      </c>
      <c r="C168" s="53">
        <v>6</v>
      </c>
      <c r="D168" s="63">
        <v>0</v>
      </c>
      <c r="E168" s="54">
        <v>6</v>
      </c>
      <c r="F168" s="62">
        <f>COUNTIF(Recette!$D$2:$D$2632,A168)</f>
        <v>0</v>
      </c>
      <c r="G168" s="56">
        <v>14</v>
      </c>
    </row>
    <row r="169" spans="1:7" ht="20.25">
      <c r="A169" s="48">
        <v>2013010132</v>
      </c>
      <c r="B169" s="57" t="s">
        <v>57</v>
      </c>
      <c r="C169" s="53">
        <v>0</v>
      </c>
      <c r="D169" s="63">
        <v>0</v>
      </c>
      <c r="E169" s="54">
        <v>0</v>
      </c>
      <c r="F169" s="62">
        <f>COUNTIF(Recette!$D$2:$D$2632,A169)</f>
        <v>0</v>
      </c>
      <c r="G169" s="56"/>
    </row>
    <row r="170" spans="1:7" ht="20.25">
      <c r="A170" s="48">
        <v>2013010133</v>
      </c>
      <c r="B170" s="57" t="s">
        <v>189</v>
      </c>
      <c r="C170" s="53">
        <v>3</v>
      </c>
      <c r="D170" s="63">
        <v>0</v>
      </c>
      <c r="E170" s="54">
        <v>3</v>
      </c>
      <c r="F170" s="62">
        <f>COUNTIF(Recette!$D$2:$D$2632,A170)</f>
        <v>0</v>
      </c>
      <c r="G170" s="56">
        <v>17</v>
      </c>
    </row>
    <row r="171" spans="1:7" ht="20.25">
      <c r="A171" s="48">
        <v>2013010134</v>
      </c>
      <c r="B171" s="57" t="s">
        <v>77</v>
      </c>
      <c r="C171" s="53">
        <v>0</v>
      </c>
      <c r="D171" s="63">
        <v>0</v>
      </c>
      <c r="E171" s="54">
        <v>0</v>
      </c>
      <c r="F171" s="62">
        <f>COUNTIF(Recette!$D$2:$D$2632,A171)</f>
        <v>0</v>
      </c>
      <c r="G171" s="56"/>
    </row>
    <row r="172" spans="1:7" ht="20.25">
      <c r="A172" s="48">
        <v>2013010135</v>
      </c>
      <c r="B172" s="57" t="s">
        <v>176</v>
      </c>
      <c r="C172" s="53">
        <v>1</v>
      </c>
      <c r="D172" s="63">
        <v>0</v>
      </c>
      <c r="E172" s="54">
        <v>1</v>
      </c>
      <c r="F172" s="62">
        <f>COUNTIF(Recette!$D$2:$D$2632,A172)</f>
        <v>0</v>
      </c>
      <c r="G172" s="56">
        <v>62</v>
      </c>
    </row>
    <row r="173" spans="1:7" ht="20.25">
      <c r="A173" s="48">
        <v>2013010136</v>
      </c>
      <c r="B173" s="57" t="s">
        <v>281</v>
      </c>
      <c r="C173" s="53">
        <v>4</v>
      </c>
      <c r="D173" s="63">
        <v>0</v>
      </c>
      <c r="E173" s="54">
        <v>4</v>
      </c>
      <c r="F173" s="62">
        <f>COUNTIF(Recette!$D$2:$D$2632,A173)</f>
        <v>0</v>
      </c>
      <c r="G173" s="56">
        <v>22</v>
      </c>
    </row>
    <row r="174" spans="1:7" ht="20.25">
      <c r="A174" s="48">
        <v>2013010137</v>
      </c>
      <c r="B174" s="57" t="s">
        <v>188</v>
      </c>
      <c r="C174" s="53">
        <v>1</v>
      </c>
      <c r="D174" s="63">
        <v>0</v>
      </c>
      <c r="E174" s="54">
        <v>1</v>
      </c>
      <c r="F174" s="62">
        <f>COUNTIF(Recette!$D$2:$D$2632,A174)</f>
        <v>0</v>
      </c>
      <c r="G174" s="56">
        <v>13</v>
      </c>
    </row>
    <row r="175" spans="1:7" ht="20.25">
      <c r="A175" s="48">
        <v>2013010138</v>
      </c>
      <c r="B175" s="57" t="s">
        <v>187</v>
      </c>
      <c r="C175" s="53">
        <v>2</v>
      </c>
      <c r="D175" s="63">
        <v>0</v>
      </c>
      <c r="E175" s="54">
        <v>2</v>
      </c>
      <c r="F175" s="62">
        <f>COUNTIF(Recette!$D$2:$D$2632,A175)</f>
        <v>0</v>
      </c>
      <c r="G175" s="56">
        <v>28</v>
      </c>
    </row>
    <row r="176" spans="1:7" ht="20.25">
      <c r="A176" s="48">
        <v>2013010139</v>
      </c>
      <c r="B176" s="57" t="s">
        <v>186</v>
      </c>
      <c r="C176" s="53">
        <v>2</v>
      </c>
      <c r="D176" s="63">
        <v>0</v>
      </c>
      <c r="E176" s="54">
        <v>2</v>
      </c>
      <c r="F176" s="62">
        <f>COUNTIF(Recette!$D$2:$D$2632,A176)</f>
        <v>0</v>
      </c>
      <c r="G176" s="56">
        <v>22</v>
      </c>
    </row>
    <row r="177" spans="1:7" ht="20.25">
      <c r="A177" s="48">
        <v>2013010140</v>
      </c>
      <c r="B177" s="57" t="s">
        <v>129</v>
      </c>
      <c r="C177" s="53">
        <v>2</v>
      </c>
      <c r="D177" s="63">
        <v>0</v>
      </c>
      <c r="E177" s="54">
        <v>2</v>
      </c>
      <c r="F177" s="62">
        <f>COUNTIF(Recette!$D$2:$D$2632,A177)</f>
        <v>0</v>
      </c>
      <c r="G177" s="56"/>
    </row>
    <row r="178" spans="1:7" ht="20.25">
      <c r="A178" s="48">
        <v>2013010141</v>
      </c>
      <c r="B178" s="57" t="s">
        <v>130</v>
      </c>
      <c r="C178" s="53">
        <v>1</v>
      </c>
      <c r="D178" s="63">
        <v>0</v>
      </c>
      <c r="E178" s="54">
        <v>1</v>
      </c>
      <c r="F178" s="62">
        <f>COUNTIF(Recette!$D$2:$D$2632,A178)</f>
        <v>0</v>
      </c>
      <c r="G178" s="56">
        <v>119</v>
      </c>
    </row>
    <row r="179" spans="1:7" ht="20.25">
      <c r="A179" s="48">
        <v>2013010142</v>
      </c>
      <c r="B179" s="57" t="s">
        <v>137</v>
      </c>
      <c r="C179" s="53">
        <v>4</v>
      </c>
      <c r="D179" s="63">
        <v>0</v>
      </c>
      <c r="E179" s="54">
        <v>4</v>
      </c>
      <c r="F179" s="62">
        <f>COUNTIF(Recette!$D$2:$D$2632,A179)</f>
        <v>0</v>
      </c>
      <c r="G179" s="56">
        <v>199</v>
      </c>
    </row>
    <row r="180" spans="1:7" ht="20.25">
      <c r="A180" s="48">
        <v>2013010143</v>
      </c>
      <c r="B180" s="57" t="s">
        <v>131</v>
      </c>
      <c r="C180" s="53">
        <v>4</v>
      </c>
      <c r="D180" s="63">
        <v>0</v>
      </c>
      <c r="E180" s="54">
        <v>4</v>
      </c>
      <c r="F180" s="62">
        <f>COUNTIF(Recette!$D$2:$D$2632,A180)</f>
        <v>0</v>
      </c>
      <c r="G180" s="56"/>
    </row>
    <row r="181" spans="1:7" ht="20.25">
      <c r="A181" s="48">
        <v>2013010144</v>
      </c>
      <c r="B181" s="57" t="s">
        <v>66</v>
      </c>
      <c r="C181" s="53">
        <v>1</v>
      </c>
      <c r="D181" s="63">
        <v>0</v>
      </c>
      <c r="E181" s="54">
        <v>1</v>
      </c>
      <c r="F181" s="62">
        <f>COUNTIF(Recette!$D$2:$D$2632,A181)</f>
        <v>0</v>
      </c>
      <c r="G181" s="56"/>
    </row>
    <row r="182" spans="1:7" ht="20.25">
      <c r="A182" s="48">
        <v>2013010145</v>
      </c>
      <c r="B182" s="57" t="s">
        <v>116</v>
      </c>
      <c r="C182" s="53">
        <v>5</v>
      </c>
      <c r="D182" s="63">
        <v>0</v>
      </c>
      <c r="E182" s="54">
        <v>5</v>
      </c>
      <c r="F182" s="62">
        <f>COUNTIF(Recette!$D$2:$D$2632,A182)</f>
        <v>0</v>
      </c>
      <c r="G182" s="56">
        <v>12</v>
      </c>
    </row>
    <row r="183" spans="1:7" ht="20.25">
      <c r="A183" s="48">
        <v>2013010146</v>
      </c>
      <c r="B183" s="57" t="s">
        <v>106</v>
      </c>
      <c r="C183" s="53">
        <v>1</v>
      </c>
      <c r="D183" s="63">
        <v>0</v>
      </c>
      <c r="E183" s="54">
        <v>1</v>
      </c>
      <c r="F183" s="62">
        <f>COUNTIF(Recette!$D$2:$D$2632,A183)</f>
        <v>0</v>
      </c>
      <c r="G183" s="56"/>
    </row>
    <row r="184" spans="1:7" ht="20.25">
      <c r="A184" s="48">
        <v>2013010147</v>
      </c>
      <c r="B184" s="57" t="s">
        <v>114</v>
      </c>
      <c r="C184" s="53">
        <v>8</v>
      </c>
      <c r="D184" s="63">
        <v>0</v>
      </c>
      <c r="E184" s="54">
        <v>8</v>
      </c>
      <c r="F184" s="62">
        <f>COUNTIF(Recette!$D$2:$D$2632,A184)</f>
        <v>0</v>
      </c>
      <c r="G184" s="56">
        <v>12</v>
      </c>
    </row>
    <row r="185" spans="1:7" ht="20.25">
      <c r="A185" s="48">
        <v>2013010148</v>
      </c>
      <c r="B185" s="57" t="s">
        <v>56</v>
      </c>
      <c r="C185" s="53">
        <v>0</v>
      </c>
      <c r="D185" s="63">
        <v>0</v>
      </c>
      <c r="E185" s="54">
        <v>0</v>
      </c>
      <c r="F185" s="62">
        <f>COUNTIF(Recette!$D$2:$D$2632,A185)</f>
        <v>0</v>
      </c>
      <c r="G185" s="56"/>
    </row>
    <row r="186" spans="1:7" ht="20.25">
      <c r="A186" s="48">
        <v>2013010149</v>
      </c>
      <c r="B186" s="57" t="s">
        <v>115</v>
      </c>
      <c r="C186" s="53">
        <v>5</v>
      </c>
      <c r="D186" s="63">
        <v>0</v>
      </c>
      <c r="E186" s="54">
        <v>5</v>
      </c>
      <c r="F186" s="62">
        <f>COUNTIF(Recette!$D$2:$D$2632,A186)</f>
        <v>0</v>
      </c>
      <c r="G186" s="56">
        <v>6</v>
      </c>
    </row>
    <row r="187" spans="1:7" ht="20.25">
      <c r="A187" s="48">
        <v>2013010150</v>
      </c>
      <c r="B187" s="57" t="s">
        <v>107</v>
      </c>
      <c r="C187" s="53">
        <v>1</v>
      </c>
      <c r="D187" s="63">
        <v>0</v>
      </c>
      <c r="E187" s="54">
        <v>1</v>
      </c>
      <c r="F187" s="62">
        <f>COUNTIF(Recette!$D$2:$D$2632,A187)</f>
        <v>0</v>
      </c>
      <c r="G187" s="56"/>
    </row>
    <row r="188" spans="1:7" ht="20.25">
      <c r="A188" s="48">
        <v>2013010235</v>
      </c>
      <c r="B188" s="57" t="s">
        <v>259</v>
      </c>
      <c r="C188" s="53">
        <v>2</v>
      </c>
      <c r="D188" s="63">
        <v>0</v>
      </c>
      <c r="E188" s="54">
        <v>2</v>
      </c>
      <c r="F188" s="62">
        <f>COUNTIF(Recette!$D$2:$D$2632,A188)</f>
        <v>0</v>
      </c>
      <c r="G188" s="56">
        <v>8</v>
      </c>
    </row>
    <row r="189" spans="1:7" ht="20.25">
      <c r="A189" s="48">
        <v>2013010151</v>
      </c>
      <c r="B189" s="57" t="s">
        <v>53</v>
      </c>
      <c r="C189" s="53">
        <v>2</v>
      </c>
      <c r="D189" s="63">
        <v>0</v>
      </c>
      <c r="E189" s="54">
        <v>2</v>
      </c>
      <c r="F189" s="62">
        <f>COUNTIF(Recette!$D$2:$D$2632,A189)</f>
        <v>0</v>
      </c>
      <c r="G189" s="56"/>
    </row>
    <row r="190" spans="1:7" ht="20.25">
      <c r="A190" s="48">
        <v>2013010152</v>
      </c>
      <c r="B190" s="57" t="s">
        <v>117</v>
      </c>
      <c r="C190" s="53">
        <v>24</v>
      </c>
      <c r="D190" s="63">
        <v>0</v>
      </c>
      <c r="E190" s="54">
        <v>24</v>
      </c>
      <c r="F190" s="62">
        <f>COUNTIF(Recette!$D$2:$D$2632,A190)</f>
        <v>0</v>
      </c>
      <c r="G190" s="56">
        <v>12</v>
      </c>
    </row>
    <row r="191" spans="1:7" ht="20.25">
      <c r="A191" s="48">
        <v>2013010219</v>
      </c>
      <c r="B191" s="57" t="s">
        <v>240</v>
      </c>
      <c r="C191" s="53">
        <v>4</v>
      </c>
      <c r="D191" s="63">
        <v>0</v>
      </c>
      <c r="E191" s="54">
        <v>4</v>
      </c>
      <c r="F191" s="62">
        <f>COUNTIF(Recette!$D$2:$D$2632,A191)</f>
        <v>0</v>
      </c>
      <c r="G191" s="56">
        <v>8</v>
      </c>
    </row>
    <row r="192" spans="1:7" ht="20.25">
      <c r="A192" s="48">
        <v>2013010153</v>
      </c>
      <c r="B192" s="57" t="s">
        <v>149</v>
      </c>
      <c r="C192" s="53">
        <v>5</v>
      </c>
      <c r="D192" s="63">
        <v>0</v>
      </c>
      <c r="E192" s="54">
        <v>5</v>
      </c>
      <c r="F192" s="62">
        <f>COUNTIF(Recette!$D$2:$D$2632,A192)</f>
        <v>0</v>
      </c>
      <c r="G192" s="56">
        <v>27</v>
      </c>
    </row>
    <row r="193" spans="1:7" ht="20.25">
      <c r="A193" s="48">
        <v>2013010216</v>
      </c>
      <c r="B193" s="57" t="s">
        <v>237</v>
      </c>
      <c r="C193" s="53">
        <v>3</v>
      </c>
      <c r="D193" s="63">
        <v>0</v>
      </c>
      <c r="E193" s="54">
        <v>3</v>
      </c>
      <c r="F193" s="62">
        <f>COUNTIF(Recette!$D$2:$D$2632,A193)</f>
        <v>0</v>
      </c>
      <c r="G193" s="56">
        <v>18</v>
      </c>
    </row>
    <row r="194" spans="1:7" ht="20.25">
      <c r="A194" s="48">
        <v>2013010215</v>
      </c>
      <c r="B194" s="57" t="s">
        <v>261</v>
      </c>
      <c r="C194" s="53">
        <v>2</v>
      </c>
      <c r="D194" s="63">
        <v>0</v>
      </c>
      <c r="E194" s="54">
        <v>2</v>
      </c>
      <c r="F194" s="62">
        <f>COUNTIF(Recette!$D$2:$D$2632,A194)</f>
        <v>0</v>
      </c>
      <c r="G194" s="56">
        <v>13.5</v>
      </c>
    </row>
    <row r="195" spans="1:7" ht="20.25">
      <c r="A195" s="48">
        <v>2013010217</v>
      </c>
      <c r="B195" s="57" t="s">
        <v>238</v>
      </c>
      <c r="C195" s="53">
        <v>1</v>
      </c>
      <c r="D195" s="63">
        <v>0</v>
      </c>
      <c r="E195" s="54">
        <v>1</v>
      </c>
      <c r="F195" s="62">
        <f>COUNTIF(Recette!$D$2:$D$2632,A195)</f>
        <v>0</v>
      </c>
      <c r="G195" s="56">
        <v>12</v>
      </c>
    </row>
    <row r="196" spans="1:7" ht="20.25">
      <c r="A196" s="48">
        <v>2013010223</v>
      </c>
      <c r="B196" s="57" t="s">
        <v>243</v>
      </c>
      <c r="C196" s="53">
        <v>1</v>
      </c>
      <c r="D196" s="63">
        <v>0</v>
      </c>
      <c r="E196" s="54">
        <v>1</v>
      </c>
      <c r="F196" s="62">
        <f>COUNTIF(Recette!$D$2:$D$2632,A196)</f>
        <v>0</v>
      </c>
      <c r="G196" s="56">
        <v>12</v>
      </c>
    </row>
    <row r="197" spans="1:7" ht="20.25">
      <c r="A197" s="48">
        <v>2013010220</v>
      </c>
      <c r="B197" s="57" t="s">
        <v>241</v>
      </c>
      <c r="C197" s="53">
        <v>5</v>
      </c>
      <c r="D197" s="63">
        <v>0</v>
      </c>
      <c r="E197" s="54">
        <v>5</v>
      </c>
      <c r="F197" s="62">
        <f>COUNTIF(Recette!$D$2:$D$2632,A197)</f>
        <v>0</v>
      </c>
      <c r="G197" s="56">
        <v>10</v>
      </c>
    </row>
    <row r="198" spans="1:7" ht="20.25">
      <c r="A198" s="48">
        <v>2013010213</v>
      </c>
      <c r="B198" s="57" t="s">
        <v>260</v>
      </c>
      <c r="C198" s="53">
        <v>2</v>
      </c>
      <c r="D198" s="63">
        <v>0</v>
      </c>
      <c r="E198" s="54">
        <v>2</v>
      </c>
      <c r="F198" s="62">
        <f>COUNTIF(Recette!$D$2:$D$2632,A198)</f>
        <v>0</v>
      </c>
      <c r="G198" s="56">
        <v>18</v>
      </c>
    </row>
    <row r="199" spans="1:7" ht="20.25">
      <c r="A199" s="48">
        <v>2013010218</v>
      </c>
      <c r="B199" s="57" t="s">
        <v>239</v>
      </c>
      <c r="C199" s="53">
        <v>1</v>
      </c>
      <c r="D199" s="63">
        <v>0</v>
      </c>
      <c r="E199" s="54">
        <v>1</v>
      </c>
      <c r="F199" s="62">
        <f>COUNTIF(Recette!$D$2:$D$2632,A199)</f>
        <v>0</v>
      </c>
      <c r="G199" s="56">
        <v>12</v>
      </c>
    </row>
    <row r="200" spans="1:7" ht="20.25">
      <c r="A200" s="48">
        <v>2013010154</v>
      </c>
      <c r="B200" s="57" t="s">
        <v>177</v>
      </c>
      <c r="C200" s="53">
        <v>1</v>
      </c>
      <c r="D200" s="63">
        <v>1</v>
      </c>
      <c r="E200" s="54">
        <v>0</v>
      </c>
      <c r="F200" s="62">
        <f>COUNTIF(Recette!$D$2:$D$2632,A200)</f>
        <v>0</v>
      </c>
      <c r="G200" s="56">
        <v>28</v>
      </c>
    </row>
    <row r="201" spans="1:7" ht="20.25">
      <c r="A201" s="48">
        <v>2013010155</v>
      </c>
      <c r="B201" s="57" t="s">
        <v>75</v>
      </c>
      <c r="C201" s="53">
        <v>5</v>
      </c>
      <c r="D201" s="63">
        <v>0</v>
      </c>
      <c r="E201" s="54">
        <v>5</v>
      </c>
      <c r="F201" s="62">
        <f>COUNTIF(Recette!$D$2:$D$2632,A201)</f>
        <v>0</v>
      </c>
      <c r="G201" s="56">
        <v>2</v>
      </c>
    </row>
    <row r="202" spans="1:7" ht="20.25">
      <c r="A202" s="48">
        <v>2013010255</v>
      </c>
      <c r="B202" s="57" t="s">
        <v>280</v>
      </c>
      <c r="C202" s="53">
        <v>2</v>
      </c>
      <c r="D202" s="63">
        <v>0</v>
      </c>
      <c r="E202" s="54">
        <v>2</v>
      </c>
      <c r="F202" s="62">
        <f>COUNTIF(Recette!$D$2:$D$2632,A202)</f>
        <v>0</v>
      </c>
      <c r="G202" s="56">
        <v>13</v>
      </c>
    </row>
    <row r="203" spans="1:7" ht="20.25">
      <c r="A203" s="48">
        <v>2013010156</v>
      </c>
      <c r="B203" s="57" t="s">
        <v>97</v>
      </c>
      <c r="C203" s="53">
        <v>0</v>
      </c>
      <c r="D203" s="63">
        <v>0</v>
      </c>
      <c r="E203" s="54">
        <v>0</v>
      </c>
      <c r="F203" s="62">
        <f>COUNTIF(Recette!$D$2:$D$2632,A203)</f>
        <v>0</v>
      </c>
      <c r="G203" s="56"/>
    </row>
    <row r="204" spans="1:7" ht="20.25">
      <c r="A204" s="48">
        <v>2013010157</v>
      </c>
      <c r="B204" s="57" t="s">
        <v>119</v>
      </c>
      <c r="C204" s="53">
        <v>1</v>
      </c>
      <c r="D204" s="63">
        <v>0</v>
      </c>
      <c r="E204" s="54">
        <v>1</v>
      </c>
      <c r="F204" s="62">
        <f>COUNTIF(Recette!$D$2:$D$2632,A204)</f>
        <v>0</v>
      </c>
      <c r="G204" s="56"/>
    </row>
    <row r="205" spans="1:7" ht="20.25">
      <c r="A205" s="48">
        <v>2013010158</v>
      </c>
      <c r="B205" s="57" t="s">
        <v>51</v>
      </c>
      <c r="C205" s="53">
        <v>2</v>
      </c>
      <c r="D205" s="63">
        <v>0</v>
      </c>
      <c r="E205" s="54">
        <v>2</v>
      </c>
      <c r="F205" s="62">
        <f>COUNTIF(Recette!$D$2:$D$2632,A205)</f>
        <v>0</v>
      </c>
      <c r="G205" s="56">
        <v>2.5</v>
      </c>
    </row>
    <row r="206" spans="1:7" ht="20.25">
      <c r="A206" s="48">
        <v>2013010159</v>
      </c>
      <c r="B206" s="57" t="s">
        <v>123</v>
      </c>
      <c r="C206" s="53">
        <v>10</v>
      </c>
      <c r="D206" s="63">
        <v>1</v>
      </c>
      <c r="E206" s="54">
        <v>9</v>
      </c>
      <c r="F206" s="62">
        <f>COUNTIF(Recette!$D$2:$D$2632,A206)</f>
        <v>0</v>
      </c>
      <c r="G206" s="56">
        <v>49</v>
      </c>
    </row>
    <row r="207" spans="1:7" ht="20.25">
      <c r="A207" s="48">
        <v>2013010160</v>
      </c>
      <c r="B207" s="57" t="s">
        <v>82</v>
      </c>
      <c r="C207" s="53">
        <v>10</v>
      </c>
      <c r="D207" s="63">
        <v>1</v>
      </c>
      <c r="E207" s="54">
        <v>9</v>
      </c>
      <c r="F207" s="62">
        <f>COUNTIF(Recette!$D$2:$D$2632,A207)</f>
        <v>0</v>
      </c>
      <c r="G207" s="56">
        <v>59</v>
      </c>
    </row>
    <row r="208" spans="1:7" ht="20.25">
      <c r="A208" s="48">
        <v>2013010161</v>
      </c>
      <c r="B208" s="57" t="s">
        <v>154</v>
      </c>
      <c r="C208" s="53">
        <v>6</v>
      </c>
      <c r="D208" s="63">
        <v>0</v>
      </c>
      <c r="E208" s="54">
        <v>6</v>
      </c>
      <c r="F208" s="62">
        <f>COUNTIF(Recette!$D$2:$D$2632,A208)</f>
        <v>0</v>
      </c>
      <c r="G208" s="56">
        <v>45</v>
      </c>
    </row>
    <row r="209" spans="1:7" ht="20.25">
      <c r="A209" s="48">
        <v>2013010162</v>
      </c>
      <c r="B209" s="57" t="s">
        <v>96</v>
      </c>
      <c r="C209" s="53">
        <v>5</v>
      </c>
      <c r="D209" s="63">
        <v>0</v>
      </c>
      <c r="E209" s="54">
        <v>5</v>
      </c>
      <c r="F209" s="62">
        <f>COUNTIF(Recette!$D$2:$D$2632,A209)</f>
        <v>0</v>
      </c>
      <c r="G209" s="56">
        <v>89</v>
      </c>
    </row>
    <row r="210" spans="1:7" ht="20.25">
      <c r="A210" s="48">
        <v>2013010163</v>
      </c>
      <c r="B210" s="57" t="s">
        <v>156</v>
      </c>
      <c r="C210" s="53">
        <v>1</v>
      </c>
      <c r="D210" s="63">
        <v>0</v>
      </c>
      <c r="E210" s="54">
        <v>1</v>
      </c>
      <c r="F210" s="62">
        <f>COUNTIF(Recette!$D$2:$D$2632,A210)</f>
        <v>0</v>
      </c>
      <c r="G210" s="56">
        <v>99</v>
      </c>
    </row>
    <row r="211" spans="1:7" ht="20.25">
      <c r="A211" s="48">
        <v>2013010164</v>
      </c>
      <c r="B211" s="57" t="s">
        <v>67</v>
      </c>
      <c r="C211" s="53">
        <v>17</v>
      </c>
      <c r="D211" s="63">
        <v>0</v>
      </c>
      <c r="E211" s="54">
        <v>17</v>
      </c>
      <c r="F211" s="62">
        <f>COUNTIF(Recette!$D$2:$D$2632,A211)</f>
        <v>0</v>
      </c>
      <c r="G211" s="56">
        <v>42</v>
      </c>
    </row>
    <row r="212" spans="1:7" ht="20.25">
      <c r="A212" s="48">
        <v>2013010165</v>
      </c>
      <c r="B212" s="57" t="s">
        <v>141</v>
      </c>
      <c r="C212" s="53">
        <v>2</v>
      </c>
      <c r="D212" s="63">
        <v>1</v>
      </c>
      <c r="E212" s="54">
        <v>1</v>
      </c>
      <c r="F212" s="62">
        <f>COUNTIF(Recette!$D$2:$D$2632,A212)</f>
        <v>0</v>
      </c>
      <c r="G212" s="56">
        <v>159</v>
      </c>
    </row>
    <row r="213" spans="1:7" ht="20.25">
      <c r="A213" s="48">
        <v>2013010166</v>
      </c>
      <c r="B213" s="57" t="s">
        <v>138</v>
      </c>
      <c r="C213" s="53">
        <v>2</v>
      </c>
      <c r="D213" s="63">
        <v>0</v>
      </c>
      <c r="E213" s="54">
        <v>2</v>
      </c>
      <c r="F213" s="62">
        <f>COUNTIF(Recette!$D$2:$D$2632,A213)</f>
        <v>0</v>
      </c>
      <c r="G213" s="56">
        <v>149</v>
      </c>
    </row>
    <row r="214" spans="1:7" ht="20.25">
      <c r="A214" s="48">
        <v>2013010167</v>
      </c>
      <c r="B214" s="57" t="s">
        <v>126</v>
      </c>
      <c r="C214" s="53">
        <v>3</v>
      </c>
      <c r="D214" s="63">
        <v>1</v>
      </c>
      <c r="E214" s="54">
        <v>2</v>
      </c>
      <c r="F214" s="62">
        <f>COUNTIF(Recette!$D$2:$D$2632,A214)</f>
        <v>0</v>
      </c>
      <c r="G214" s="56">
        <v>135</v>
      </c>
    </row>
    <row r="215" spans="1:7" ht="20.25">
      <c r="A215" s="48">
        <v>2013010168</v>
      </c>
      <c r="B215" s="57" t="s">
        <v>127</v>
      </c>
      <c r="C215" s="53">
        <v>2</v>
      </c>
      <c r="D215" s="63">
        <v>0</v>
      </c>
      <c r="E215" s="54">
        <v>2</v>
      </c>
      <c r="F215" s="62">
        <f>COUNTIF(Recette!$D$2:$D$2632,A215)</f>
        <v>0</v>
      </c>
      <c r="G215" s="56">
        <v>135</v>
      </c>
    </row>
    <row r="216" spans="1:7" ht="20.25">
      <c r="A216" s="48">
        <v>2013010169</v>
      </c>
      <c r="B216" s="57" t="s">
        <v>157</v>
      </c>
      <c r="C216" s="53">
        <v>1</v>
      </c>
      <c r="D216" s="63">
        <v>0</v>
      </c>
      <c r="E216" s="54">
        <v>1</v>
      </c>
      <c r="F216" s="62">
        <f>COUNTIF(Recette!$D$2:$D$2632,A216)</f>
        <v>0</v>
      </c>
      <c r="G216" s="56">
        <v>169</v>
      </c>
    </row>
    <row r="217" spans="1:7" ht="20.25">
      <c r="A217" s="48">
        <v>2013010170</v>
      </c>
      <c r="B217" s="57" t="s">
        <v>124</v>
      </c>
      <c r="C217" s="53">
        <v>3</v>
      </c>
      <c r="D217" s="63">
        <v>0</v>
      </c>
      <c r="E217" s="54">
        <v>3</v>
      </c>
      <c r="F217" s="62">
        <f>COUNTIF(Recette!$D$2:$D$2632,A217)</f>
        <v>0</v>
      </c>
      <c r="G217" s="56">
        <v>169</v>
      </c>
    </row>
    <row r="218" spans="1:7" ht="20.25">
      <c r="A218" s="48">
        <v>2013010171</v>
      </c>
      <c r="B218" s="57" t="s">
        <v>125</v>
      </c>
      <c r="C218" s="53">
        <v>1</v>
      </c>
      <c r="D218" s="63">
        <v>0</v>
      </c>
      <c r="E218" s="54">
        <v>1</v>
      </c>
      <c r="F218" s="62">
        <f>COUNTIF(Recette!$D$2:$D$2632,A218)</f>
        <v>0</v>
      </c>
      <c r="G218" s="56">
        <v>195</v>
      </c>
    </row>
    <row r="219" spans="1:7" ht="20.25">
      <c r="A219" s="48">
        <v>2013010172</v>
      </c>
      <c r="B219" s="57" t="s">
        <v>128</v>
      </c>
      <c r="C219" s="53">
        <v>3</v>
      </c>
      <c r="D219" s="63">
        <v>0</v>
      </c>
      <c r="E219" s="54">
        <v>3</v>
      </c>
      <c r="F219" s="62">
        <f>COUNTIF(Recette!$D$2:$D$2632,A219)</f>
        <v>0</v>
      </c>
      <c r="G219" s="56">
        <v>219</v>
      </c>
    </row>
    <row r="220" spans="1:7" ht="20.25">
      <c r="A220" s="48">
        <v>2013010173</v>
      </c>
      <c r="B220" s="57" t="s">
        <v>79</v>
      </c>
      <c r="C220" s="53">
        <v>3</v>
      </c>
      <c r="D220" s="63">
        <v>0</v>
      </c>
      <c r="E220" s="54">
        <v>3</v>
      </c>
      <c r="F220" s="62">
        <f>COUNTIF(Recette!$D$2:$D$2632,A220)</f>
        <v>0</v>
      </c>
      <c r="G220" s="56"/>
    </row>
    <row r="221" spans="1:7" ht="20.25">
      <c r="A221" s="48">
        <v>2013010174</v>
      </c>
      <c r="B221" s="57" t="s">
        <v>95</v>
      </c>
      <c r="C221" s="53">
        <v>1</v>
      </c>
      <c r="D221" s="63">
        <v>0</v>
      </c>
      <c r="E221" s="54">
        <v>1</v>
      </c>
      <c r="F221" s="62">
        <f>COUNTIF(Recette!$D$2:$D$2632,A221)</f>
        <v>0</v>
      </c>
      <c r="G221" s="56">
        <v>149</v>
      </c>
    </row>
    <row r="222" spans="1:7" ht="20.25">
      <c r="A222" s="48">
        <v>2013010175</v>
      </c>
      <c r="B222" s="57" t="s">
        <v>207</v>
      </c>
      <c r="C222" s="53">
        <v>2</v>
      </c>
      <c r="D222" s="63">
        <v>0</v>
      </c>
      <c r="E222" s="54">
        <v>2</v>
      </c>
      <c r="F222" s="62">
        <f>COUNTIF(Recette!$D$2:$D$2632,A222)</f>
        <v>0</v>
      </c>
      <c r="G222" s="56">
        <v>2.5</v>
      </c>
    </row>
    <row r="223" spans="1:7" ht="20.25">
      <c r="A223" s="48">
        <v>2013010176</v>
      </c>
      <c r="B223" s="57" t="s">
        <v>59</v>
      </c>
      <c r="C223" s="53">
        <v>13</v>
      </c>
      <c r="D223" s="63">
        <v>0</v>
      </c>
      <c r="E223" s="54">
        <v>13</v>
      </c>
      <c r="F223" s="62">
        <f>COUNTIF(Recette!$D$2:$D$2632,A223)</f>
        <v>0</v>
      </c>
      <c r="G223" s="56"/>
    </row>
    <row r="224" spans="1:7" ht="20.25">
      <c r="A224" s="48">
        <v>2013010177</v>
      </c>
      <c r="B224" s="57" t="s">
        <v>86</v>
      </c>
      <c r="C224" s="53">
        <v>8</v>
      </c>
      <c r="D224" s="63">
        <v>0</v>
      </c>
      <c r="E224" s="54">
        <v>8</v>
      </c>
      <c r="F224" s="62">
        <f>COUNTIF(Recette!$D$2:$D$2632,A224)</f>
        <v>0</v>
      </c>
      <c r="G224" s="56"/>
    </row>
    <row r="225" spans="1:7" ht="20.25">
      <c r="A225" s="48">
        <v>2013010178</v>
      </c>
      <c r="B225" s="57" t="s">
        <v>84</v>
      </c>
      <c r="C225" s="53">
        <v>4</v>
      </c>
      <c r="D225" s="63">
        <v>0</v>
      </c>
      <c r="E225" s="54">
        <v>4</v>
      </c>
      <c r="F225" s="62">
        <f>COUNTIF(Recette!$D$2:$D$2632,A225)</f>
        <v>0</v>
      </c>
      <c r="G225" s="56"/>
    </row>
    <row r="226" spans="1:7" ht="20.25">
      <c r="A226" s="48">
        <v>2013010179</v>
      </c>
      <c r="B226" s="57" t="s">
        <v>85</v>
      </c>
      <c r="C226" s="53">
        <v>3</v>
      </c>
      <c r="D226" s="63">
        <v>0</v>
      </c>
      <c r="E226" s="54">
        <v>3</v>
      </c>
      <c r="F226" s="62">
        <f>COUNTIF(Recette!$D$2:$D$2632,A226)</f>
        <v>0</v>
      </c>
      <c r="G226" s="56"/>
    </row>
    <row r="227" spans="1:7" ht="20.25">
      <c r="A227" s="48">
        <v>2013010180</v>
      </c>
      <c r="B227" s="57" t="s">
        <v>87</v>
      </c>
      <c r="C227" s="53">
        <v>0</v>
      </c>
      <c r="D227" s="63">
        <v>0</v>
      </c>
      <c r="E227" s="54">
        <v>0</v>
      </c>
      <c r="F227" s="62">
        <f>COUNTIF(Recette!$D$2:$D$2632,A227)</f>
        <v>0</v>
      </c>
      <c r="G227" s="56"/>
    </row>
    <row r="228" spans="1:7" ht="20.25">
      <c r="A228" s="48">
        <v>2013010181</v>
      </c>
      <c r="B228" s="58" t="s">
        <v>70</v>
      </c>
      <c r="C228" s="53">
        <v>5</v>
      </c>
      <c r="D228" s="63">
        <v>0</v>
      </c>
      <c r="E228" s="54">
        <v>5</v>
      </c>
      <c r="F228" s="62">
        <f>COUNTIF(Recette!$D$2:$D$2632,A228)</f>
        <v>0</v>
      </c>
      <c r="G228" s="56">
        <v>3</v>
      </c>
    </row>
    <row r="229" spans="1:7" ht="20.25">
      <c r="A229" s="48">
        <v>2013010182</v>
      </c>
      <c r="B229" s="58" t="s">
        <v>83</v>
      </c>
      <c r="C229" s="53">
        <v>4</v>
      </c>
      <c r="D229" s="63">
        <v>0</v>
      </c>
      <c r="E229" s="54">
        <v>4</v>
      </c>
      <c r="F229" s="62">
        <f>COUNTIF(Recette!$D$2:$D$2632,A229)</f>
        <v>0</v>
      </c>
      <c r="G229" s="56">
        <v>2</v>
      </c>
    </row>
    <row r="230" spans="1:7" ht="20.25">
      <c r="A230" s="48">
        <v>2013010183</v>
      </c>
      <c r="B230" s="58" t="s">
        <v>74</v>
      </c>
      <c r="C230" s="53">
        <v>1</v>
      </c>
      <c r="D230" s="63">
        <v>0</v>
      </c>
      <c r="E230" s="54">
        <v>1</v>
      </c>
      <c r="F230" s="62">
        <f>COUNTIF(Recette!$D$2:$D$2632,A230)</f>
        <v>0</v>
      </c>
      <c r="G230" s="56"/>
    </row>
    <row r="231" spans="1:7" ht="20.25">
      <c r="A231" s="48">
        <v>2013010184</v>
      </c>
      <c r="B231" s="58" t="s">
        <v>71</v>
      </c>
      <c r="C231" s="53">
        <v>6</v>
      </c>
      <c r="D231" s="63">
        <v>0</v>
      </c>
      <c r="E231" s="54">
        <v>6</v>
      </c>
      <c r="F231" s="62">
        <f>COUNTIF(Recette!$D$2:$D$2632,A231)</f>
        <v>0</v>
      </c>
      <c r="G231" s="56">
        <v>2</v>
      </c>
    </row>
    <row r="232" spans="1:7" ht="20.25">
      <c r="A232" s="48">
        <v>2013010185</v>
      </c>
      <c r="B232" s="57" t="s">
        <v>206</v>
      </c>
      <c r="C232" s="53">
        <v>12</v>
      </c>
      <c r="D232" s="63">
        <v>0</v>
      </c>
      <c r="E232" s="54">
        <v>12</v>
      </c>
      <c r="F232" s="62">
        <f>COUNTIF(Recette!$D$2:$D$2632,A232)</f>
        <v>0</v>
      </c>
      <c r="G232" s="56">
        <v>3</v>
      </c>
    </row>
    <row r="233" spans="1:7" ht="20.25">
      <c r="A233" s="48">
        <v>2013010186</v>
      </c>
      <c r="B233" s="57" t="s">
        <v>229</v>
      </c>
      <c r="C233" s="53">
        <v>6</v>
      </c>
      <c r="D233" s="63">
        <v>0</v>
      </c>
      <c r="E233" s="54">
        <v>6</v>
      </c>
      <c r="F233" s="62">
        <f>COUNTIF(Recette!$D$2:$D$2632,A233)</f>
        <v>0</v>
      </c>
      <c r="G233" s="56">
        <v>12</v>
      </c>
    </row>
    <row r="234" spans="1:7" ht="20.25">
      <c r="A234" s="48">
        <v>2013010187</v>
      </c>
      <c r="B234" s="57" t="s">
        <v>47</v>
      </c>
      <c r="C234" s="53">
        <v>71</v>
      </c>
      <c r="D234" s="63">
        <v>0</v>
      </c>
      <c r="E234" s="54">
        <v>71</v>
      </c>
      <c r="F234" s="62">
        <f>COUNTIF(Recette!$D$2:$D$2632,A234)</f>
        <v>0</v>
      </c>
      <c r="G234" s="56">
        <v>4</v>
      </c>
    </row>
    <row r="235" spans="1:7" ht="20.25">
      <c r="A235" s="48">
        <v>2013010188</v>
      </c>
      <c r="B235" s="57" t="s">
        <v>205</v>
      </c>
      <c r="C235" s="53">
        <v>3</v>
      </c>
      <c r="D235" s="63">
        <v>0</v>
      </c>
      <c r="E235" s="54">
        <v>3</v>
      </c>
      <c r="F235" s="62">
        <f>COUNTIF(Recette!$D$2:$D$2632,A235)</f>
        <v>0</v>
      </c>
      <c r="G235" s="56">
        <v>8</v>
      </c>
    </row>
    <row r="236" spans="1:7" ht="20.25">
      <c r="A236" s="48">
        <v>2013010189</v>
      </c>
      <c r="B236" s="57" t="s">
        <v>46</v>
      </c>
      <c r="C236" s="53">
        <v>0</v>
      </c>
      <c r="D236" s="63">
        <v>0</v>
      </c>
      <c r="E236" s="54">
        <v>0</v>
      </c>
      <c r="F236" s="62">
        <f>COUNTIF(Recette!$D$2:$D$2632,A236)</f>
        <v>0</v>
      </c>
      <c r="G236" s="56"/>
    </row>
    <row r="237" spans="1:7" ht="20.25">
      <c r="A237" s="48">
        <v>2013010190</v>
      </c>
      <c r="B237" s="57" t="s">
        <v>143</v>
      </c>
      <c r="C237" s="53">
        <v>1</v>
      </c>
      <c r="D237" s="63">
        <v>0</v>
      </c>
      <c r="E237" s="54">
        <v>1</v>
      </c>
      <c r="F237" s="62">
        <f>COUNTIF(Recette!$D$2:$D$2632,A237)</f>
        <v>0</v>
      </c>
      <c r="G237" s="56">
        <v>22</v>
      </c>
    </row>
    <row r="238" spans="1:7" ht="20.25">
      <c r="A238" s="48">
        <v>2013010191</v>
      </c>
      <c r="B238" s="57" t="s">
        <v>104</v>
      </c>
      <c r="C238" s="53">
        <v>3</v>
      </c>
      <c r="D238" s="63">
        <v>0</v>
      </c>
      <c r="E238" s="54">
        <v>3</v>
      </c>
      <c r="F238" s="62">
        <f>COUNTIF(Recette!$D$2:$D$2632,A238)</f>
        <v>0</v>
      </c>
      <c r="G238" s="56"/>
    </row>
    <row r="239" spans="1:7" ht="20.25">
      <c r="A239" s="48">
        <v>2013010192</v>
      </c>
      <c r="B239" s="57" t="s">
        <v>136</v>
      </c>
      <c r="C239" s="53">
        <v>2</v>
      </c>
      <c r="D239" s="63">
        <v>0</v>
      </c>
      <c r="E239" s="54">
        <v>2</v>
      </c>
      <c r="F239" s="62">
        <f>COUNTIF(Recette!$D$2:$D$2632,A239)</f>
        <v>0</v>
      </c>
      <c r="G239" s="56">
        <v>8</v>
      </c>
    </row>
    <row r="240" spans="1:7" ht="20.25">
      <c r="A240" s="48">
        <v>2013010193</v>
      </c>
      <c r="B240" s="57" t="s">
        <v>19</v>
      </c>
      <c r="C240" s="53">
        <v>0</v>
      </c>
      <c r="D240" s="63">
        <v>0</v>
      </c>
      <c r="E240" s="54">
        <v>0</v>
      </c>
      <c r="F240" s="62">
        <f>COUNTIF(Recette!$D$2:$D$2632,A240)</f>
        <v>0</v>
      </c>
      <c r="G240" s="56"/>
    </row>
    <row r="241" spans="1:7" ht="20.25">
      <c r="A241" s="48">
        <v>2013010194</v>
      </c>
      <c r="B241" s="57" t="s">
        <v>81</v>
      </c>
      <c r="C241" s="53">
        <v>2</v>
      </c>
      <c r="D241" s="63">
        <v>0</v>
      </c>
      <c r="E241" s="54">
        <v>2</v>
      </c>
      <c r="F241" s="62">
        <f>COUNTIF(Recette!$D$2:$D$2632,A241)</f>
        <v>0</v>
      </c>
      <c r="G241" s="56">
        <v>22</v>
      </c>
    </row>
    <row r="242" spans="1:7" ht="20.25">
      <c r="A242" s="48">
        <v>2013010195</v>
      </c>
      <c r="B242" s="57" t="s">
        <v>52</v>
      </c>
      <c r="C242" s="53">
        <v>9</v>
      </c>
      <c r="D242" s="63">
        <v>0</v>
      </c>
      <c r="E242" s="54">
        <v>9</v>
      </c>
      <c r="F242" s="62">
        <f>COUNTIF(Recette!$D$2:$D$2632,A242)</f>
        <v>0</v>
      </c>
      <c r="G242" s="56">
        <v>3.5</v>
      </c>
    </row>
    <row r="243" spans="1:7" ht="20.25">
      <c r="A243" s="48">
        <v>2013010196</v>
      </c>
      <c r="B243" s="57" t="s">
        <v>171</v>
      </c>
      <c r="C243" s="53">
        <v>20</v>
      </c>
      <c r="D243" s="63">
        <v>0</v>
      </c>
      <c r="E243" s="54">
        <v>20</v>
      </c>
      <c r="F243" s="62">
        <f>COUNTIF(Recette!$D$2:$D$2632,A243)</f>
        <v>0</v>
      </c>
      <c r="G243" s="56">
        <v>6</v>
      </c>
    </row>
    <row r="244" spans="1:7" ht="20.25">
      <c r="A244" s="48">
        <v>2013010197</v>
      </c>
      <c r="B244" s="57" t="s">
        <v>108</v>
      </c>
      <c r="C244" s="53">
        <v>29</v>
      </c>
      <c r="D244" s="63">
        <v>3</v>
      </c>
      <c r="E244" s="54">
        <v>26</v>
      </c>
      <c r="F244" s="62">
        <f>COUNTIF(Recette!$D$2:$D$2632,A244)</f>
        <v>0</v>
      </c>
      <c r="G244" s="56">
        <v>9</v>
      </c>
    </row>
    <row r="245" spans="1:7" ht="20.25">
      <c r="A245" s="48">
        <v>2013010224</v>
      </c>
      <c r="B245" s="57" t="s">
        <v>244</v>
      </c>
      <c r="C245" s="53">
        <v>2</v>
      </c>
      <c r="D245" s="63">
        <v>0</v>
      </c>
      <c r="E245" s="54">
        <v>2</v>
      </c>
      <c r="F245" s="62">
        <f>COUNTIF(Recette!$D$2:$D$2632,A245)</f>
        <v>0</v>
      </c>
      <c r="G245" s="56">
        <v>18</v>
      </c>
    </row>
    <row r="246" spans="1:7" ht="20.25">
      <c r="A246" s="48">
        <v>2013010198</v>
      </c>
      <c r="B246" s="57" t="s">
        <v>152</v>
      </c>
      <c r="C246" s="53">
        <v>2</v>
      </c>
      <c r="D246" s="63">
        <v>0</v>
      </c>
      <c r="E246" s="54">
        <v>2</v>
      </c>
      <c r="F246" s="62">
        <f>COUNTIF(Recette!$D$2:$D$2632,A246)</f>
        <v>0</v>
      </c>
      <c r="G246" s="56">
        <v>48</v>
      </c>
    </row>
    <row r="247" spans="1:7" ht="20.25">
      <c r="A247" s="48">
        <v>2013010199</v>
      </c>
      <c r="B247" s="57" t="s">
        <v>153</v>
      </c>
      <c r="C247" s="53">
        <v>1</v>
      </c>
      <c r="D247" s="63">
        <v>0</v>
      </c>
      <c r="E247" s="54">
        <v>1</v>
      </c>
      <c r="F247" s="62">
        <f>COUNTIF(Recette!$D$2:$D$2632,A247)</f>
        <v>0</v>
      </c>
      <c r="G247" s="56"/>
    </row>
    <row r="248" spans="1:7" ht="20.25">
      <c r="A248" s="48">
        <v>2013010200</v>
      </c>
      <c r="B248" s="57" t="s">
        <v>228</v>
      </c>
      <c r="C248" s="53">
        <v>2</v>
      </c>
      <c r="D248" s="63">
        <v>0</v>
      </c>
      <c r="E248" s="54">
        <v>2</v>
      </c>
      <c r="F248" s="62">
        <f>COUNTIF(Recette!$D$2:$D$2632,A248)</f>
        <v>0</v>
      </c>
      <c r="G248" s="56">
        <v>6</v>
      </c>
    </row>
    <row r="249" spans="1:7" ht="20.25">
      <c r="A249" s="48">
        <v>2013010201</v>
      </c>
      <c r="B249" s="57" t="s">
        <v>184</v>
      </c>
      <c r="C249" s="53">
        <v>1</v>
      </c>
      <c r="D249" s="63">
        <v>0</v>
      </c>
      <c r="E249" s="54">
        <v>1</v>
      </c>
      <c r="F249" s="62">
        <f>COUNTIF(Recette!$D$2:$D$2632,A249)</f>
        <v>0</v>
      </c>
      <c r="G249" s="56">
        <v>19</v>
      </c>
    </row>
    <row r="250" spans="1:7" ht="20.25">
      <c r="A250" s="48">
        <v>2013010202</v>
      </c>
      <c r="B250" s="57" t="s">
        <v>185</v>
      </c>
      <c r="C250" s="53">
        <v>1</v>
      </c>
      <c r="D250" s="63">
        <v>0</v>
      </c>
      <c r="E250" s="54">
        <v>1</v>
      </c>
      <c r="F250" s="62">
        <f>COUNTIF(Recette!$D$2:$D$2632,A250)</f>
        <v>0</v>
      </c>
      <c r="G250" s="56">
        <v>15</v>
      </c>
    </row>
    <row r="251" spans="1:7" ht="20.25">
      <c r="A251" s="48">
        <v>2013010203</v>
      </c>
      <c r="B251" s="57" t="s">
        <v>170</v>
      </c>
      <c r="C251" s="53">
        <v>2</v>
      </c>
      <c r="D251" s="63">
        <v>0</v>
      </c>
      <c r="E251" s="54">
        <v>2</v>
      </c>
      <c r="F251" s="62">
        <f>COUNTIF(Recette!$D$2:$D$2632,A251)</f>
        <v>0</v>
      </c>
      <c r="G251" s="56">
        <v>189</v>
      </c>
    </row>
    <row r="252" spans="1:7" ht="20.25">
      <c r="A252" s="48">
        <v>2013010204</v>
      </c>
      <c r="B252" s="57" t="s">
        <v>110</v>
      </c>
      <c r="C252" s="53">
        <v>7</v>
      </c>
      <c r="D252" s="63">
        <v>0</v>
      </c>
      <c r="E252" s="54">
        <v>7</v>
      </c>
      <c r="F252" s="62">
        <f>COUNTIF(Recette!$D$2:$D$2632,A252)</f>
        <v>0</v>
      </c>
      <c r="G252" s="56">
        <v>2.5</v>
      </c>
    </row>
    <row r="253" spans="1:7" ht="20.25">
      <c r="A253" s="48">
        <v>2013010205</v>
      </c>
      <c r="B253" s="57" t="s">
        <v>94</v>
      </c>
      <c r="C253" s="53">
        <v>2</v>
      </c>
      <c r="D253" s="63">
        <v>0</v>
      </c>
      <c r="E253" s="54">
        <v>2</v>
      </c>
      <c r="F253" s="62">
        <f>COUNTIF(Recette!$D$2:$D$2632,A253)</f>
        <v>0</v>
      </c>
      <c r="G253" s="56">
        <v>35</v>
      </c>
    </row>
    <row r="254" spans="1:7" ht="20.25">
      <c r="A254" s="48">
        <v>2013010206</v>
      </c>
      <c r="B254" s="57" t="s">
        <v>109</v>
      </c>
      <c r="C254" s="53">
        <v>9</v>
      </c>
      <c r="D254" s="63">
        <v>0</v>
      </c>
      <c r="E254" s="54">
        <v>9</v>
      </c>
      <c r="F254" s="62">
        <f>COUNTIF(Recette!$D$2:$D$2632,A254)</f>
        <v>0</v>
      </c>
      <c r="G254" s="56">
        <v>17</v>
      </c>
    </row>
  </sheetData>
  <sortState ref="A5:BA255">
    <sortCondition ref="B5:B255"/>
  </sortState>
  <phoneticPr fontId="6" type="noConversion"/>
  <pageMargins left="0.28999999999999998" right="0.33" top="0.24" bottom="0.23" header="0.4921259845" footer="0.2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Recette</vt:lpstr>
      <vt:lpstr>Light 2</vt:lpstr>
      <vt:lpstr>Stock</vt:lpstr>
      <vt:lpstr>Colonne_Articles</vt:lpstr>
      <vt:lpstr>Colonne_Code_Retour</vt:lpstr>
      <vt:lpstr>Colonne_Code_Vente</vt:lpstr>
      <vt:lpstr>Stock_Giga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Moncef</dc:creator>
  <cp:lastModifiedBy>Moncef</cp:lastModifiedBy>
  <cp:lastPrinted>2013-08-24T12:00:07Z</cp:lastPrinted>
  <dcterms:created xsi:type="dcterms:W3CDTF">2002-07-16T13:27:53Z</dcterms:created>
  <dcterms:modified xsi:type="dcterms:W3CDTF">2013-08-25T20:17:25Z</dcterms:modified>
</cp:coreProperties>
</file>