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0.R.H\"/>
    </mc:Choice>
  </mc:AlternateContent>
  <bookViews>
    <workbookView xWindow="0" yWindow="0" windowWidth="28800" windowHeight="9675"/>
  </bookViews>
  <sheets>
    <sheet name="1er Tr Fev mars Avr 16" sheetId="1" r:id="rId1"/>
  </sheets>
  <definedNames>
    <definedName name="Marge_EstimeeTrim">'1er Tr Fev mars Avr 16'!#REF!</definedName>
    <definedName name="MargeTB1Faible">'1er Tr Fev mars Avr 16'!$C$9</definedName>
    <definedName name="MargeTB1Fort">'1er Tr Fev mars Avr 16'!$E$9</definedName>
    <definedName name="MargeTB1Moyen">'1er Tr Fev mars Avr 16'!$D$9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D15" i="1"/>
  <c r="C15" i="1"/>
  <c r="G13" i="1"/>
  <c r="G14" i="1" s="1"/>
  <c r="F12" i="1"/>
  <c r="G11" i="1"/>
  <c r="G12" i="1" s="1"/>
  <c r="B10" i="1"/>
  <c r="B15" i="1" s="1"/>
  <c r="G9" i="1"/>
  <c r="G10" i="1" s="1"/>
  <c r="G15" i="1" l="1"/>
  <c r="F14" i="1"/>
</calcChain>
</file>

<file path=xl/sharedStrings.xml><?xml version="1.0" encoding="utf-8"?>
<sst xmlns="http://schemas.openxmlformats.org/spreadsheetml/2006/main" count="29" uniqueCount="26">
  <si>
    <t>Valeurs 2015</t>
  </si>
  <si>
    <t>Objectifs Trimestre 2016
Février Mars Avril</t>
  </si>
  <si>
    <t>Cumul depuis le</t>
  </si>
  <si>
    <t>Estimation</t>
  </si>
  <si>
    <t>Critères</t>
  </si>
  <si>
    <t>Moyenne s/Trimestre</t>
  </si>
  <si>
    <t>Faible</t>
  </si>
  <si>
    <t>Moyen</t>
  </si>
  <si>
    <t>Fort</t>
  </si>
  <si>
    <t>1er Trimestre</t>
  </si>
  <si>
    <t>Marge du TB1</t>
  </si>
  <si>
    <t>de 0 à 150 000
de 150 001 à 170 000
de 170 001 à 190 000
de 190 001 et plus</t>
  </si>
  <si>
    <t>0,00%
0,80%
1,00%
1,20%</t>
  </si>
  <si>
    <t>si(G6&lt;150000;G6*0)
si(G6&lt;170000;G6*C7)
si(G6&lt;190000;G6*D7)
si(G6&gt;190001;G6*E7)</t>
  </si>
  <si>
    <t>Coefficient</t>
  </si>
  <si>
    <t>*/*/*</t>
  </si>
  <si>
    <t>Panier Moyen</t>
  </si>
  <si>
    <t>de  0,00 à 34,00
de 34,01 à 35,00
de 35,01 à 36,00
de 36,01 et plus</t>
  </si>
  <si>
    <t>0
20
30
50</t>
  </si>
  <si>
    <t>si(f8&lt;34,00;g8*0)
si(f8&lt;35,00;g8*20)
si(f8=&lt;36;g8*30)
si(f8&gt;36;g8*50</t>
  </si>
  <si>
    <t>Coefficcient</t>
  </si>
  <si>
    <t>Enquêtes Clients</t>
  </si>
  <si>
    <t>de 0 à 6 500
de 6 501 à 7 000
de 7 001 à 7 500
de 7 501 et plus</t>
  </si>
  <si>
    <t>0,00%
5,00%
10,00%
15,00%</t>
  </si>
  <si>
    <t>siG10&lt;6500;G10*0
si(G10&lt;7000;G10*5%
si(G10&lt;=7500;G10*10%
si(G10&gt;7500;G10*15%</t>
  </si>
  <si>
    <t>Montant 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</si>
</sst>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00\ _€_-;\-* #,##0.0000\ _€_-;_-* &quot;-&quot;??\ _€_-;_-@_-"/>
    <numFmt numFmtId="165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dashDotDot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dashDotDot">
        <color indexed="64"/>
      </top>
      <bottom style="dashDotDot">
        <color indexed="64"/>
      </bottom>
      <diagonal/>
    </border>
    <border>
      <left style="dashDotDot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dashDotDot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dashDotDot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/>
      <bottom style="dashDotDot">
        <color indexed="64"/>
      </bottom>
      <diagonal/>
    </border>
    <border>
      <left style="dashDotDot">
        <color indexed="64"/>
      </left>
      <right style="medium">
        <color indexed="64"/>
      </right>
      <top/>
      <bottom style="dashDotDot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/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8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" fontId="2" fillId="0" borderId="0" xfId="0" applyNumberFormat="1" applyFont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14" fontId="5" fillId="0" borderId="6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/>
    </xf>
    <xf numFmtId="43" fontId="6" fillId="0" borderId="7" xfId="1" applyFont="1" applyFill="1" applyBorder="1" applyAlignment="1">
      <alignment horizontal="center" vertical="center" wrapText="1"/>
    </xf>
    <xf numFmtId="43" fontId="6" fillId="0" borderId="8" xfId="1" applyFont="1" applyFill="1" applyBorder="1" applyAlignment="1">
      <alignment horizontal="center" vertical="center" wrapText="1"/>
    </xf>
    <xf numFmtId="43" fontId="6" fillId="0" borderId="9" xfId="1" applyFont="1" applyFill="1" applyBorder="1" applyAlignment="1">
      <alignment horizontal="center" vertical="center" wrapText="1"/>
    </xf>
    <xf numFmtId="43" fontId="6" fillId="0" borderId="10" xfId="1" applyFont="1" applyFill="1" applyBorder="1" applyAlignment="1">
      <alignment horizontal="center" vertical="center" wrapText="1"/>
    </xf>
    <xf numFmtId="43" fontId="6" fillId="0" borderId="6" xfId="1" applyFont="1" applyFill="1" applyBorder="1" applyAlignment="1">
      <alignment horizontal="center" vertical="center" wrapText="1"/>
    </xf>
    <xf numFmtId="43" fontId="4" fillId="0" borderId="7" xfId="1" quotePrefix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10" fontId="6" fillId="0" borderId="0" xfId="0" applyNumberFormat="1" applyFont="1" applyAlignment="1">
      <alignment horizontal="center" vertical="center" wrapText="1"/>
    </xf>
    <xf numFmtId="0" fontId="6" fillId="0" borderId="0" xfId="0" quotePrefix="1" applyFont="1" applyAlignment="1">
      <alignment horizontal="left" vertical="center" wrapText="1"/>
    </xf>
    <xf numFmtId="0" fontId="6" fillId="0" borderId="0" xfId="0" applyFont="1"/>
    <xf numFmtId="9" fontId="4" fillId="0" borderId="11" xfId="3" applyFont="1" applyFill="1" applyBorder="1" applyAlignment="1">
      <alignment horizontal="center" vertical="center"/>
    </xf>
    <xf numFmtId="10" fontId="6" fillId="0" borderId="12" xfId="3" applyNumberFormat="1" applyFont="1" applyFill="1" applyBorder="1" applyAlignment="1">
      <alignment horizontal="right" vertical="center" wrapText="1" indent="2"/>
    </xf>
    <xf numFmtId="10" fontId="6" fillId="0" borderId="13" xfId="3" applyNumberFormat="1" applyFont="1" applyFill="1" applyBorder="1" applyAlignment="1">
      <alignment horizontal="right" vertical="center" wrapText="1" indent="2"/>
    </xf>
    <xf numFmtId="10" fontId="6" fillId="0" borderId="9" xfId="3" applyNumberFormat="1" applyFont="1" applyFill="1" applyBorder="1" applyAlignment="1">
      <alignment horizontal="right" vertical="center" wrapText="1" indent="2"/>
    </xf>
    <xf numFmtId="10" fontId="6" fillId="0" borderId="10" xfId="3" applyNumberFormat="1" applyFont="1" applyFill="1" applyBorder="1" applyAlignment="1">
      <alignment horizontal="right" vertical="center" wrapText="1" indent="2"/>
    </xf>
    <xf numFmtId="164" fontId="6" fillId="0" borderId="11" xfId="1" applyNumberFormat="1" applyFont="1" applyFill="1" applyBorder="1" applyAlignment="1">
      <alignment horizontal="center" vertical="center" wrapText="1"/>
    </xf>
    <xf numFmtId="43" fontId="4" fillId="0" borderId="12" xfId="1" quotePrefix="1" applyNumberFormat="1" applyFont="1" applyFill="1" applyBorder="1" applyAlignment="1">
      <alignment horizontal="center" vertical="center" wrapText="1"/>
    </xf>
    <xf numFmtId="9" fontId="6" fillId="0" borderId="0" xfId="3" applyFont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43" fontId="6" fillId="0" borderId="15" xfId="1" applyNumberFormat="1" applyFont="1" applyFill="1" applyBorder="1" applyAlignment="1">
      <alignment horizontal="center" vertical="center"/>
    </xf>
    <xf numFmtId="43" fontId="6" fillId="0" borderId="16" xfId="1" applyNumberFormat="1" applyFont="1" applyFill="1" applyBorder="1" applyAlignment="1">
      <alignment horizontal="center" vertical="center"/>
    </xf>
    <xf numFmtId="43" fontId="6" fillId="0" borderId="17" xfId="1" applyNumberFormat="1" applyFont="1" applyFill="1" applyBorder="1" applyAlignment="1">
      <alignment horizontal="center" vertical="center"/>
    </xf>
    <xf numFmtId="43" fontId="6" fillId="0" borderId="18" xfId="1" applyNumberFormat="1" applyFont="1" applyFill="1" applyBorder="1" applyAlignment="1">
      <alignment horizontal="center" vertical="center"/>
    </xf>
    <xf numFmtId="43" fontId="6" fillId="0" borderId="14" xfId="1" applyFont="1" applyFill="1" applyBorder="1" applyAlignment="1">
      <alignment horizontal="center" vertical="center"/>
    </xf>
    <xf numFmtId="43" fontId="6" fillId="0" borderId="15" xfId="1" quotePrefix="1" applyNumberFormat="1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43" fontId="6" fillId="0" borderId="12" xfId="1" applyNumberFormat="1" applyFont="1" applyFill="1" applyBorder="1" applyAlignment="1">
      <alignment horizontal="center" vertical="center"/>
    </xf>
    <xf numFmtId="43" fontId="6" fillId="0" borderId="8" xfId="1" applyFont="1" applyFill="1" applyBorder="1" applyAlignment="1">
      <alignment horizontal="center" vertical="center"/>
    </xf>
    <xf numFmtId="43" fontId="6" fillId="0" borderId="9" xfId="1" applyFont="1" applyFill="1" applyBorder="1" applyAlignment="1">
      <alignment horizontal="center" vertical="center"/>
    </xf>
    <xf numFmtId="43" fontId="6" fillId="0" borderId="10" xfId="1" applyFont="1" applyFill="1" applyBorder="1" applyAlignment="1">
      <alignment horizontal="center" vertical="center"/>
    </xf>
    <xf numFmtId="43" fontId="6" fillId="0" borderId="11" xfId="1" applyFont="1" applyFill="1" applyBorder="1" applyAlignment="1">
      <alignment horizontal="center" vertical="center"/>
    </xf>
    <xf numFmtId="43" fontId="6" fillId="0" borderId="12" xfId="1" applyFont="1" applyFill="1" applyBorder="1" applyAlignment="1">
      <alignment horizontal="center" vertical="center"/>
    </xf>
    <xf numFmtId="165" fontId="6" fillId="0" borderId="15" xfId="1" applyNumberFormat="1" applyFont="1" applyFill="1" applyBorder="1" applyAlignment="1">
      <alignment horizontal="center" vertical="center"/>
    </xf>
    <xf numFmtId="165" fontId="6" fillId="0" borderId="16" xfId="1" applyNumberFormat="1" applyFont="1" applyFill="1" applyBorder="1" applyAlignment="1">
      <alignment horizontal="center" vertical="center"/>
    </xf>
    <xf numFmtId="165" fontId="6" fillId="0" borderId="17" xfId="1" applyNumberFormat="1" applyFont="1" applyFill="1" applyBorder="1" applyAlignment="1">
      <alignment horizontal="center" vertical="center"/>
    </xf>
    <xf numFmtId="165" fontId="6" fillId="0" borderId="18" xfId="1" applyNumberFormat="1" applyFont="1" applyFill="1" applyBorder="1" applyAlignment="1">
      <alignment horizontal="center" vertical="center"/>
    </xf>
    <xf numFmtId="165" fontId="6" fillId="0" borderId="14" xfId="1" applyNumberFormat="1" applyFont="1" applyFill="1" applyBorder="1" applyAlignment="1">
      <alignment horizontal="center" vertical="center"/>
    </xf>
    <xf numFmtId="10" fontId="6" fillId="0" borderId="12" xfId="3" applyNumberFormat="1" applyFont="1" applyFill="1" applyBorder="1" applyAlignment="1">
      <alignment horizontal="right" vertical="center" indent="2"/>
    </xf>
    <xf numFmtId="10" fontId="6" fillId="0" borderId="8" xfId="3" applyNumberFormat="1" applyFont="1" applyFill="1" applyBorder="1" applyAlignment="1">
      <alignment horizontal="right" vertical="center" indent="2"/>
    </xf>
    <xf numFmtId="10" fontId="6" fillId="0" borderId="9" xfId="3" applyNumberFormat="1" applyFont="1" applyFill="1" applyBorder="1" applyAlignment="1">
      <alignment horizontal="right" vertical="center" indent="2"/>
    </xf>
    <xf numFmtId="10" fontId="6" fillId="0" borderId="10" xfId="3" applyNumberFormat="1" applyFont="1" applyFill="1" applyBorder="1" applyAlignment="1">
      <alignment horizontal="right" vertical="center" indent="2"/>
    </xf>
    <xf numFmtId="10" fontId="6" fillId="0" borderId="11" xfId="3" applyNumberFormat="1" applyFont="1" applyFill="1" applyBorder="1" applyAlignment="1">
      <alignment horizontal="right" vertical="center" indent="2"/>
    </xf>
    <xf numFmtId="43" fontId="6" fillId="0" borderId="12" xfId="1" applyFont="1" applyFill="1" applyBorder="1" applyAlignment="1">
      <alignment horizontal="left" vertical="center"/>
    </xf>
    <xf numFmtId="44" fontId="5" fillId="0" borderId="19" xfId="2" applyNumberFormat="1" applyFont="1" applyBorder="1" applyAlignment="1">
      <alignment horizontal="center" vertical="center"/>
    </xf>
    <xf numFmtId="44" fontId="5" fillId="0" borderId="20" xfId="2" applyNumberFormat="1" applyFont="1" applyBorder="1" applyAlignment="1">
      <alignment horizontal="center" vertical="center"/>
    </xf>
    <xf numFmtId="44" fontId="5" fillId="0" borderId="21" xfId="2" applyNumberFormat="1" applyFont="1" applyBorder="1" applyAlignment="1">
      <alignment horizontal="center" vertical="center"/>
    </xf>
    <xf numFmtId="44" fontId="5" fillId="0" borderId="22" xfId="2" applyNumberFormat="1" applyFont="1" applyBorder="1" applyAlignment="1">
      <alignment horizontal="center" vertical="center"/>
    </xf>
    <xf numFmtId="44" fontId="5" fillId="0" borderId="23" xfId="2" applyNumberFormat="1" applyFont="1" applyBorder="1" applyAlignment="1">
      <alignment horizontal="center" vertical="center"/>
    </xf>
    <xf numFmtId="44" fontId="5" fillId="0" borderId="0" xfId="2" applyNumberFormat="1" applyFont="1" applyAlignment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285749</xdr:colOff>
      <xdr:row>0</xdr:row>
      <xdr:rowOff>57149</xdr:rowOff>
    </xdr:from>
    <xdr:to>
      <xdr:col>6</xdr:col>
      <xdr:colOff>1476374</xdr:colOff>
      <xdr:row>5</xdr:row>
      <xdr:rowOff>180974</xdr:rowOff>
    </xdr:to>
    <xdr:sp macro="" textlink="">
      <xdr:nvSpPr>
        <xdr:cNvPr id="4" name="Organigramme : Alternative 3"/>
        <xdr:cNvSpPr/>
      </xdr:nvSpPr>
      <xdr:spPr>
        <a:xfrm>
          <a:off x="285749" y="57149"/>
          <a:ext cx="10887075" cy="1076325"/>
        </a:xfrm>
        <a:prstGeom prst="flowChartAlternateProcess">
          <a:avLst/>
        </a:prstGeom>
        <a:solidFill>
          <a:srgbClr val="FF66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latin typeface="Variable Black" panose="02000503020000020004" pitchFamily="50" charset="0"/>
            </a:rPr>
            <a:t>SUIVI</a:t>
          </a:r>
          <a:r>
            <a:rPr lang="fr-FR" sz="2400" b="1" baseline="0">
              <a:latin typeface="Variable Black" panose="02000503020000020004" pitchFamily="50" charset="0"/>
            </a:rPr>
            <a:t>   PRIME d'INTERESSEMENT  </a:t>
          </a:r>
          <a:endParaRPr lang="fr-FR" sz="2400" b="1">
            <a:latin typeface="Variable Black" panose="02000503020000020004" pitchFamily="50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6:N15"/>
  <sheetViews>
    <sheetView tabSelected="1" workbookViewId="0">
      <selection activeCell="E24" sqref="E24"/>
    </sheetView>
  </sheetViews>
  <sheetFormatPr baseColWidth="10" defaultRowHeight="15" outlineLevelCol="1" x14ac:dyDescent="0.25"/>
  <cols>
    <col min="1" max="1" width="29" style="1" bestFit="1" customWidth="1"/>
    <col min="2" max="2" width="22.140625" style="2" customWidth="1"/>
    <col min="3" max="3" width="23" style="2" customWidth="1"/>
    <col min="4" max="4" width="23.140625" style="2" customWidth="1"/>
    <col min="5" max="5" width="25" style="2" customWidth="1"/>
    <col min="6" max="6" width="23.140625" style="2" customWidth="1"/>
    <col min="7" max="7" width="26.85546875" style="2" customWidth="1"/>
    <col min="8" max="8" width="11.42578125" style="2"/>
    <col min="9" max="9" width="22" style="2" hidden="1" customWidth="1" outlineLevel="1"/>
    <col min="10" max="10" width="8.7109375" style="2" hidden="1" customWidth="1" outlineLevel="1"/>
    <col min="11" max="11" width="11.42578125" style="2" hidden="1" customWidth="1" outlineLevel="1"/>
    <col min="12" max="12" width="51.42578125" style="2" hidden="1" customWidth="1" outlineLevel="1"/>
    <col min="13" max="13" width="11.42578125" style="2" collapsed="1"/>
    <col min="14" max="16384" width="11.42578125" style="2"/>
  </cols>
  <sheetData>
    <row r="6" spans="1:14" ht="30" customHeight="1" thickBot="1" x14ac:dyDescent="0.3"/>
    <row r="7" spans="1:14" s="1" customFormat="1" ht="75.75" customHeight="1" x14ac:dyDescent="0.25">
      <c r="A7" s="3">
        <v>42448</v>
      </c>
      <c r="B7" s="4" t="s">
        <v>0</v>
      </c>
      <c r="C7" s="5" t="s">
        <v>1</v>
      </c>
      <c r="D7" s="6"/>
      <c r="E7" s="7"/>
      <c r="F7" s="8" t="s">
        <v>2</v>
      </c>
      <c r="G7" s="4" t="s">
        <v>3</v>
      </c>
      <c r="K7" s="9"/>
      <c r="L7" s="9"/>
    </row>
    <row r="8" spans="1:14" s="16" customFormat="1" ht="52.5" x14ac:dyDescent="0.25">
      <c r="A8" s="10" t="s">
        <v>4</v>
      </c>
      <c r="B8" s="11" t="s">
        <v>5</v>
      </c>
      <c r="C8" s="12" t="s">
        <v>6</v>
      </c>
      <c r="D8" s="13" t="s">
        <v>7</v>
      </c>
      <c r="E8" s="14" t="s">
        <v>8</v>
      </c>
      <c r="F8" s="15">
        <v>42401</v>
      </c>
      <c r="G8" s="11" t="s">
        <v>9</v>
      </c>
    </row>
    <row r="9" spans="1:14" s="24" customFormat="1" ht="87.75" customHeight="1" x14ac:dyDescent="0.35">
      <c r="A9" s="17" t="s">
        <v>10</v>
      </c>
      <c r="B9" s="18">
        <v>146216</v>
      </c>
      <c r="C9" s="19">
        <v>150000</v>
      </c>
      <c r="D9" s="20">
        <v>170000</v>
      </c>
      <c r="E9" s="21">
        <v>190000</v>
      </c>
      <c r="F9" s="22">
        <v>83272.88</v>
      </c>
      <c r="G9" s="23">
        <f>ROUND(F9/(DATEDIF($F$8,$A$7,"d")+1)*90,0)</f>
        <v>156137</v>
      </c>
      <c r="I9" s="25" t="s">
        <v>11</v>
      </c>
      <c r="J9" s="26" t="s">
        <v>12</v>
      </c>
      <c r="L9" s="27" t="s">
        <v>13</v>
      </c>
      <c r="N9" s="28"/>
    </row>
    <row r="10" spans="1:14" s="36" customFormat="1" ht="35.25" customHeight="1" x14ac:dyDescent="0.25">
      <c r="A10" s="29" t="s">
        <v>14</v>
      </c>
      <c r="B10" s="30">
        <f>IF(B9&lt;C9,0%,"")</f>
        <v>0</v>
      </c>
      <c r="C10" s="31">
        <v>8.0000000000000002E-3</v>
      </c>
      <c r="D10" s="32">
        <v>0.01</v>
      </c>
      <c r="E10" s="33">
        <v>1.2E-2</v>
      </c>
      <c r="F10" s="34" t="s">
        <v>15</v>
      </c>
      <c r="G10" s="35">
        <f>ROUND(IF(G9&lt;150000,G9*0,IF(G9&lt;170000,G9*C10,IF(G9&lt;190000,G9*D10,IF(G9&gt;190001,G9*E10)))),0)</f>
        <v>1249</v>
      </c>
    </row>
    <row r="11" spans="1:14" s="24" customFormat="1" ht="93.75" customHeight="1" x14ac:dyDescent="0.25">
      <c r="A11" s="37" t="s">
        <v>16</v>
      </c>
      <c r="B11" s="38">
        <v>34.9</v>
      </c>
      <c r="C11" s="39">
        <v>34</v>
      </c>
      <c r="D11" s="40">
        <v>35</v>
      </c>
      <c r="E11" s="41">
        <v>36</v>
      </c>
      <c r="F11" s="42">
        <v>36.29</v>
      </c>
      <c r="G11" s="43">
        <f>F11</f>
        <v>36.29</v>
      </c>
      <c r="I11" s="25" t="s">
        <v>17</v>
      </c>
      <c r="J11" s="26" t="s">
        <v>18</v>
      </c>
      <c r="L11" s="25" t="s">
        <v>19</v>
      </c>
    </row>
    <row r="12" spans="1:14" s="24" customFormat="1" ht="35.25" customHeight="1" x14ac:dyDescent="0.25">
      <c r="A12" s="44" t="s">
        <v>20</v>
      </c>
      <c r="B12" s="45">
        <v>20</v>
      </c>
      <c r="C12" s="46">
        <v>20</v>
      </c>
      <c r="D12" s="47">
        <v>30</v>
      </c>
      <c r="E12" s="48">
        <v>50</v>
      </c>
      <c r="F12" s="49">
        <f>IF(F11&lt;34,0,IF(F11&lt;35,20,IF(F11&lt;=36,30,IF(F11&gt;36,50))))</f>
        <v>50</v>
      </c>
      <c r="G12" s="50">
        <f>ROUND(IF(F11&lt;34,G11*0,IF(F11&lt;35,G11*20,IF(F11&lt;=36,G11*30,IF(F11&gt;36,G11*50)))),0)</f>
        <v>1815</v>
      </c>
    </row>
    <row r="13" spans="1:14" s="24" customFormat="1" ht="88.5" customHeight="1" x14ac:dyDescent="0.25">
      <c r="A13" s="37" t="s">
        <v>21</v>
      </c>
      <c r="B13" s="51">
        <v>7105</v>
      </c>
      <c r="C13" s="52">
        <v>6500</v>
      </c>
      <c r="D13" s="53">
        <v>7000</v>
      </c>
      <c r="E13" s="54">
        <v>7500</v>
      </c>
      <c r="F13" s="55" t="s">
        <v>15</v>
      </c>
      <c r="G13" s="51">
        <f>+B13</f>
        <v>7105</v>
      </c>
      <c r="I13" s="25" t="s">
        <v>22</v>
      </c>
      <c r="J13" s="26" t="s">
        <v>23</v>
      </c>
      <c r="L13" s="25" t="s">
        <v>24</v>
      </c>
    </row>
    <row r="14" spans="1:14" s="36" customFormat="1" ht="35.25" customHeight="1" x14ac:dyDescent="0.25">
      <c r="A14" s="29" t="s">
        <v>14</v>
      </c>
      <c r="B14" s="56">
        <v>0.1</v>
      </c>
      <c r="C14" s="57">
        <v>0.05</v>
      </c>
      <c r="D14" s="58">
        <v>0.1</v>
      </c>
      <c r="E14" s="59">
        <v>0.15</v>
      </c>
      <c r="F14" s="60">
        <f>IF(G13&lt;6500,0,IF(G13&lt;7000,5%,IF(G13&lt;=7500,10%,IF(G13&gt;7500,15%))))</f>
        <v>0.1</v>
      </c>
      <c r="G14" s="61">
        <f>ROUND(IF(G13&lt;6500,G13*0,IF(G13&lt;7000,G13*5%,IF(G13&lt;=7500,G13*10%,IF(G13&gt;7500,G13*15%)))),0)</f>
        <v>711</v>
      </c>
    </row>
    <row r="15" spans="1:14" s="67" customFormat="1" ht="35.25" customHeight="1" thickBot="1" x14ac:dyDescent="0.3">
      <c r="A15" s="62" t="s">
        <v>25</v>
      </c>
      <c r="B15" s="63">
        <f>ROUND(B9*B10+B11*B12+B13*B14,0)</f>
        <v>1409</v>
      </c>
      <c r="C15" s="64">
        <f>ROUND(C9*C10+C11*C12+C13*C14,0)</f>
        <v>2205</v>
      </c>
      <c r="D15" s="65">
        <f>ROUND(D9*D10+D11*D12+D13*D14,0)</f>
        <v>3450</v>
      </c>
      <c r="E15" s="66">
        <f>ROUND(E9*E10+E11*E12+E13*E14,0)</f>
        <v>5205</v>
      </c>
      <c r="F15" s="62" t="s">
        <v>15</v>
      </c>
      <c r="G15" s="63">
        <f>ROUND(G10+G12+G14,0)</f>
        <v>3775</v>
      </c>
    </row>
  </sheetData>
  <mergeCells count="1">
    <mergeCell ref="C7:E7"/>
  </mergeCells>
  <pageMargins left="0.46" right="0" top="0.23" bottom="0.2" header="0" footer="0"/>
  <pageSetup paperSize="9" scale="73" fitToWidth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1er Tr Fev mars Avr 16</vt:lpstr>
      <vt:lpstr>MargeTB1Faible</vt:lpstr>
      <vt:lpstr>MargeTB1Fort</vt:lpstr>
      <vt:lpstr>MargeTB1Moyen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Paie</dc:creator>
  <cp:lastModifiedBy>Paie</cp:lastModifiedBy>
  <dcterms:created xsi:type="dcterms:W3CDTF">2016-03-22T14:18:31Z</dcterms:created>
  <dcterms:modified xsi:type="dcterms:W3CDTF">2016-03-22T14:19:19Z</dcterms:modified>
</cp:coreProperties>
</file>