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codeName="ThisWorkbook"/>
  <bookViews>
    <workbookView xWindow="0" yWindow="0" windowWidth="20376" windowHeight="12372" tabRatio="411" activeTab="1"/>
  </bookViews>
  <sheets>
    <sheet name="Sem 2016_Fériés_HSupp" sheetId="11" r:id="rId1"/>
    <sheet name="Sem 50" sheetId="19" r:id="rId2"/>
    <sheet name="Sem 51" sheetId="20" r:id="rId3"/>
    <sheet name="Sem 52" sheetId="21" r:id="rId4"/>
    <sheet name="Sem 53" sheetId="22" r:id="rId5"/>
  </sheets>
  <definedNames>
    <definedName name="_xlnm.Print_Area" localSheetId="1">'Sem 50'!$A$1:$AE$115</definedName>
    <definedName name="_xlnm.Print_Area" localSheetId="2">'Sem 51'!$A$1:$AE$115</definedName>
    <definedName name="_xlnm.Print_Area" localSheetId="3">'Sem 52'!$A$1:$AE$115</definedName>
    <definedName name="_xlnm.Print_Area" localSheetId="4">'Sem 53'!$A$1:$AE$115</definedName>
  </definedNames>
  <calcPr calcId="125725"/>
</workbook>
</file>

<file path=xl/calcChain.xml><?xml version="1.0" encoding="utf-8"?>
<calcChain xmlns="http://schemas.openxmlformats.org/spreadsheetml/2006/main">
  <c r="AD96" i="22"/>
  <c r="AC96"/>
  <c r="AB96"/>
  <c r="AA96"/>
  <c r="Z96"/>
  <c r="Y96"/>
  <c r="X96"/>
  <c r="W96"/>
  <c r="V96"/>
  <c r="U96"/>
  <c r="T96"/>
  <c r="S96"/>
  <c r="R96"/>
  <c r="Q96"/>
  <c r="P96"/>
  <c r="O96"/>
  <c r="N96"/>
  <c r="M96"/>
  <c r="L96"/>
  <c r="K96"/>
  <c r="J96"/>
  <c r="I96"/>
  <c r="H96"/>
  <c r="G96"/>
  <c r="F96"/>
  <c r="E96"/>
  <c r="D96"/>
  <c r="C96"/>
  <c r="AD95"/>
  <c r="AB95"/>
  <c r="Z95"/>
  <c r="X95"/>
  <c r="V95"/>
  <c r="T95"/>
  <c r="R95"/>
  <c r="P95"/>
  <c r="N95"/>
  <c r="L95"/>
  <c r="J95"/>
  <c r="H95"/>
  <c r="F95"/>
  <c r="D95"/>
  <c r="AE94"/>
  <c r="AE95" s="1"/>
  <c r="AD93"/>
  <c r="AC93"/>
  <c r="AB93"/>
  <c r="AA93"/>
  <c r="Z93"/>
  <c r="Y93"/>
  <c r="X93"/>
  <c r="W93"/>
  <c r="V93"/>
  <c r="U93"/>
  <c r="T93"/>
  <c r="S93"/>
  <c r="R93"/>
  <c r="Q93"/>
  <c r="P93"/>
  <c r="O93"/>
  <c r="N93"/>
  <c r="M93"/>
  <c r="L93"/>
  <c r="K93"/>
  <c r="J93"/>
  <c r="I93"/>
  <c r="H93"/>
  <c r="G93"/>
  <c r="F93"/>
  <c r="E93"/>
  <c r="D93"/>
  <c r="C93"/>
  <c r="AD92"/>
  <c r="AB92"/>
  <c r="Z92"/>
  <c r="X92"/>
  <c r="V92"/>
  <c r="T92"/>
  <c r="R92"/>
  <c r="P92"/>
  <c r="N92"/>
  <c r="L92"/>
  <c r="J92"/>
  <c r="H92"/>
  <c r="F92"/>
  <c r="D92"/>
  <c r="AE91"/>
  <c r="AE92" s="1"/>
  <c r="AD90"/>
  <c r="AC90"/>
  <c r="AB90"/>
  <c r="AA90"/>
  <c r="Z90"/>
  <c r="Y90"/>
  <c r="X90"/>
  <c r="W90"/>
  <c r="V90"/>
  <c r="U90"/>
  <c r="T90"/>
  <c r="S90"/>
  <c r="R90"/>
  <c r="Q90"/>
  <c r="P90"/>
  <c r="O90"/>
  <c r="N90"/>
  <c r="M90"/>
  <c r="L90"/>
  <c r="K90"/>
  <c r="J90"/>
  <c r="I90"/>
  <c r="H90"/>
  <c r="G90"/>
  <c r="F90"/>
  <c r="E90"/>
  <c r="D90"/>
  <c r="C90"/>
  <c r="AD89"/>
  <c r="AB89"/>
  <c r="Z89"/>
  <c r="X89"/>
  <c r="V89"/>
  <c r="T89"/>
  <c r="R89"/>
  <c r="P89"/>
  <c r="N89"/>
  <c r="L89"/>
  <c r="J89"/>
  <c r="H89"/>
  <c r="F89"/>
  <c r="D89"/>
  <c r="AE88"/>
  <c r="AE89" s="1"/>
  <c r="AD87"/>
  <c r="AC87"/>
  <c r="AB87"/>
  <c r="AA87"/>
  <c r="Z87"/>
  <c r="Y87"/>
  <c r="X87"/>
  <c r="W87"/>
  <c r="V87"/>
  <c r="U87"/>
  <c r="T87"/>
  <c r="S87"/>
  <c r="R87"/>
  <c r="Q87"/>
  <c r="P87"/>
  <c r="O87"/>
  <c r="N87"/>
  <c r="M87"/>
  <c r="L87"/>
  <c r="K87"/>
  <c r="J87"/>
  <c r="I87"/>
  <c r="H87"/>
  <c r="G87"/>
  <c r="F87"/>
  <c r="E87"/>
  <c r="D87"/>
  <c r="C87"/>
  <c r="AD86"/>
  <c r="AB86"/>
  <c r="Z86"/>
  <c r="X86"/>
  <c r="V86"/>
  <c r="T86"/>
  <c r="R86"/>
  <c r="P86"/>
  <c r="N86"/>
  <c r="L86"/>
  <c r="J86"/>
  <c r="H86"/>
  <c r="F86"/>
  <c r="D86"/>
  <c r="AE85"/>
  <c r="AE86" s="1"/>
  <c r="AD84"/>
  <c r="AC84"/>
  <c r="AB84"/>
  <c r="AA84"/>
  <c r="Z84"/>
  <c r="Y84"/>
  <c r="X84"/>
  <c r="W84"/>
  <c r="V84"/>
  <c r="U84"/>
  <c r="T84"/>
  <c r="S84"/>
  <c r="R84"/>
  <c r="Q84"/>
  <c r="P84"/>
  <c r="O84"/>
  <c r="N84"/>
  <c r="M84"/>
  <c r="L84"/>
  <c r="K84"/>
  <c r="J84"/>
  <c r="I84"/>
  <c r="H84"/>
  <c r="G84"/>
  <c r="F84"/>
  <c r="E84"/>
  <c r="D84"/>
  <c r="C84"/>
  <c r="AD83"/>
  <c r="AB83"/>
  <c r="Z83"/>
  <c r="X83"/>
  <c r="V83"/>
  <c r="T83"/>
  <c r="R83"/>
  <c r="P83"/>
  <c r="N83"/>
  <c r="L83"/>
  <c r="J83"/>
  <c r="H83"/>
  <c r="F83"/>
  <c r="D83"/>
  <c r="AE82"/>
  <c r="AE83" s="1"/>
  <c r="AD81"/>
  <c r="AC81"/>
  <c r="AB81"/>
  <c r="AA81"/>
  <c r="Z81"/>
  <c r="Y81"/>
  <c r="X81"/>
  <c r="W81"/>
  <c r="V81"/>
  <c r="U81"/>
  <c r="T81"/>
  <c r="S81"/>
  <c r="R81"/>
  <c r="Q81"/>
  <c r="P81"/>
  <c r="O81"/>
  <c r="N81"/>
  <c r="M81"/>
  <c r="L81"/>
  <c r="K81"/>
  <c r="J81"/>
  <c r="I81"/>
  <c r="H81"/>
  <c r="G81"/>
  <c r="F81"/>
  <c r="E81"/>
  <c r="D81"/>
  <c r="C81"/>
  <c r="AD80"/>
  <c r="AB80"/>
  <c r="Z80"/>
  <c r="X80"/>
  <c r="V80"/>
  <c r="T80"/>
  <c r="R80"/>
  <c r="P80"/>
  <c r="N80"/>
  <c r="L80"/>
  <c r="J80"/>
  <c r="H80"/>
  <c r="F80"/>
  <c r="D80"/>
  <c r="AE79"/>
  <c r="AE80" s="1"/>
  <c r="AD78"/>
  <c r="AC78"/>
  <c r="AB78"/>
  <c r="AA78"/>
  <c r="Z78"/>
  <c r="Y78"/>
  <c r="X78"/>
  <c r="W78"/>
  <c r="V78"/>
  <c r="U78"/>
  <c r="T78"/>
  <c r="S78"/>
  <c r="R78"/>
  <c r="Q78"/>
  <c r="P78"/>
  <c r="O78"/>
  <c r="N78"/>
  <c r="M78"/>
  <c r="L78"/>
  <c r="K78"/>
  <c r="J78"/>
  <c r="I78"/>
  <c r="H78"/>
  <c r="G78"/>
  <c r="F78"/>
  <c r="E78"/>
  <c r="D78"/>
  <c r="C78"/>
  <c r="AD77"/>
  <c r="AB77"/>
  <c r="Z77"/>
  <c r="X77"/>
  <c r="V77"/>
  <c r="T77"/>
  <c r="R77"/>
  <c r="P77"/>
  <c r="N77"/>
  <c r="L77"/>
  <c r="J77"/>
  <c r="H77"/>
  <c r="F77"/>
  <c r="D77"/>
  <c r="AE76"/>
  <c r="AE77" s="1"/>
  <c r="AD75"/>
  <c r="AC75"/>
  <c r="AB75"/>
  <c r="AA75"/>
  <c r="Z75"/>
  <c r="Y75"/>
  <c r="X75"/>
  <c r="W75"/>
  <c r="V75"/>
  <c r="U75"/>
  <c r="T75"/>
  <c r="S75"/>
  <c r="R75"/>
  <c r="Q75"/>
  <c r="P75"/>
  <c r="O75"/>
  <c r="N75"/>
  <c r="M75"/>
  <c r="L75"/>
  <c r="K75"/>
  <c r="J75"/>
  <c r="I75"/>
  <c r="H75"/>
  <c r="G75"/>
  <c r="F75"/>
  <c r="E75"/>
  <c r="D75"/>
  <c r="C75"/>
  <c r="AD74"/>
  <c r="AB74"/>
  <c r="Z74"/>
  <c r="X74"/>
  <c r="V74"/>
  <c r="T74"/>
  <c r="R74"/>
  <c r="P74"/>
  <c r="N74"/>
  <c r="L74"/>
  <c r="J74"/>
  <c r="H74"/>
  <c r="F74"/>
  <c r="D74"/>
  <c r="AE73"/>
  <c r="AE74" s="1"/>
  <c r="AD72"/>
  <c r="AC72"/>
  <c r="AB72"/>
  <c r="AA72"/>
  <c r="Z72"/>
  <c r="Y72"/>
  <c r="X72"/>
  <c r="W72"/>
  <c r="V72"/>
  <c r="U72"/>
  <c r="T72"/>
  <c r="S72"/>
  <c r="R72"/>
  <c r="Q72"/>
  <c r="P72"/>
  <c r="O72"/>
  <c r="N72"/>
  <c r="M72"/>
  <c r="L72"/>
  <c r="K72"/>
  <c r="J72"/>
  <c r="I72"/>
  <c r="H72"/>
  <c r="G72"/>
  <c r="F72"/>
  <c r="E72"/>
  <c r="D72"/>
  <c r="C72"/>
  <c r="AD71"/>
  <c r="AB71"/>
  <c r="Z71"/>
  <c r="X71"/>
  <c r="V71"/>
  <c r="T71"/>
  <c r="R71"/>
  <c r="P71"/>
  <c r="N71"/>
  <c r="L71"/>
  <c r="J71"/>
  <c r="H71"/>
  <c r="F71"/>
  <c r="D71"/>
  <c r="AE70"/>
  <c r="AE71" s="1"/>
  <c r="AD69"/>
  <c r="AC69"/>
  <c r="AB69"/>
  <c r="AA69"/>
  <c r="Z69"/>
  <c r="Y69"/>
  <c r="X69"/>
  <c r="W69"/>
  <c r="V69"/>
  <c r="U69"/>
  <c r="T69"/>
  <c r="S69"/>
  <c r="R69"/>
  <c r="Q69"/>
  <c r="P69"/>
  <c r="O69"/>
  <c r="N69"/>
  <c r="M69"/>
  <c r="L69"/>
  <c r="K69"/>
  <c r="J69"/>
  <c r="I69"/>
  <c r="H69"/>
  <c r="G69"/>
  <c r="F69"/>
  <c r="E69"/>
  <c r="D69"/>
  <c r="C69"/>
  <c r="AD68"/>
  <c r="AB68"/>
  <c r="Z68"/>
  <c r="X68"/>
  <c r="V68"/>
  <c r="T68"/>
  <c r="R68"/>
  <c r="P68"/>
  <c r="N68"/>
  <c r="L68"/>
  <c r="J68"/>
  <c r="H68"/>
  <c r="F68"/>
  <c r="D68"/>
  <c r="AE67"/>
  <c r="AE68" s="1"/>
  <c r="AD66"/>
  <c r="AC66"/>
  <c r="AB66"/>
  <c r="AA66"/>
  <c r="Z66"/>
  <c r="Y66"/>
  <c r="X66"/>
  <c r="W66"/>
  <c r="V66"/>
  <c r="U66"/>
  <c r="T66"/>
  <c r="S66"/>
  <c r="R66"/>
  <c r="Q66"/>
  <c r="P66"/>
  <c r="O66"/>
  <c r="N66"/>
  <c r="M66"/>
  <c r="L66"/>
  <c r="K66"/>
  <c r="J66"/>
  <c r="I66"/>
  <c r="H66"/>
  <c r="G66"/>
  <c r="F66"/>
  <c r="E66"/>
  <c r="D66"/>
  <c r="C66"/>
  <c r="AD65"/>
  <c r="AB65"/>
  <c r="Z65"/>
  <c r="X65"/>
  <c r="V65"/>
  <c r="T65"/>
  <c r="R65"/>
  <c r="P65"/>
  <c r="N65"/>
  <c r="L65"/>
  <c r="J65"/>
  <c r="H65"/>
  <c r="F65"/>
  <c r="D65"/>
  <c r="AE64"/>
  <c r="AE65" s="1"/>
  <c r="AD63"/>
  <c r="AC63"/>
  <c r="AB63"/>
  <c r="AA63"/>
  <c r="Z63"/>
  <c r="Y63"/>
  <c r="X63"/>
  <c r="W63"/>
  <c r="V63"/>
  <c r="U63"/>
  <c r="T63"/>
  <c r="S63"/>
  <c r="R63"/>
  <c r="Q63"/>
  <c r="P63"/>
  <c r="O63"/>
  <c r="N63"/>
  <c r="M63"/>
  <c r="L63"/>
  <c r="K63"/>
  <c r="J63"/>
  <c r="I63"/>
  <c r="H63"/>
  <c r="G63"/>
  <c r="F63"/>
  <c r="E63"/>
  <c r="D63"/>
  <c r="C63"/>
  <c r="AD62"/>
  <c r="AB62"/>
  <c r="Z62"/>
  <c r="X62"/>
  <c r="V62"/>
  <c r="T62"/>
  <c r="R62"/>
  <c r="P62"/>
  <c r="N62"/>
  <c r="L62"/>
  <c r="J62"/>
  <c r="H62"/>
  <c r="F62"/>
  <c r="D62"/>
  <c r="AE61"/>
  <c r="AE62" s="1"/>
  <c r="AD60"/>
  <c r="AC60"/>
  <c r="AB60"/>
  <c r="AA60"/>
  <c r="Z60"/>
  <c r="Y60"/>
  <c r="X60"/>
  <c r="W60"/>
  <c r="V60"/>
  <c r="U60"/>
  <c r="T60"/>
  <c r="S60"/>
  <c r="R60"/>
  <c r="Q60"/>
  <c r="P60"/>
  <c r="O60"/>
  <c r="N60"/>
  <c r="M60"/>
  <c r="L60"/>
  <c r="K60"/>
  <c r="J60"/>
  <c r="I60"/>
  <c r="H60"/>
  <c r="G60"/>
  <c r="F60"/>
  <c r="E60"/>
  <c r="D60"/>
  <c r="C60"/>
  <c r="AD59"/>
  <c r="AB59"/>
  <c r="Z59"/>
  <c r="X59"/>
  <c r="V59"/>
  <c r="T59"/>
  <c r="R59"/>
  <c r="P59"/>
  <c r="N59"/>
  <c r="L59"/>
  <c r="J59"/>
  <c r="H59"/>
  <c r="F59"/>
  <c r="D59"/>
  <c r="AE58"/>
  <c r="AE59" s="1"/>
  <c r="AD57"/>
  <c r="AC57"/>
  <c r="AB57"/>
  <c r="AA57"/>
  <c r="Z57"/>
  <c r="Y57"/>
  <c r="X57"/>
  <c r="W57"/>
  <c r="V57"/>
  <c r="U57"/>
  <c r="T57"/>
  <c r="S57"/>
  <c r="R57"/>
  <c r="Q57"/>
  <c r="P57"/>
  <c r="O57"/>
  <c r="N57"/>
  <c r="M57"/>
  <c r="L57"/>
  <c r="K57"/>
  <c r="J57"/>
  <c r="I57"/>
  <c r="F57"/>
  <c r="E57"/>
  <c r="D57"/>
  <c r="C57"/>
  <c r="AD56"/>
  <c r="AB56"/>
  <c r="Z56"/>
  <c r="X56"/>
  <c r="V56"/>
  <c r="T56"/>
  <c r="R56"/>
  <c r="P56"/>
  <c r="N56"/>
  <c r="L56"/>
  <c r="J56"/>
  <c r="H56"/>
  <c r="F56"/>
  <c r="D56"/>
  <c r="AE55"/>
  <c r="AE56" s="1"/>
  <c r="AD54"/>
  <c r="AC54"/>
  <c r="AB54"/>
  <c r="AA54"/>
  <c r="Z54"/>
  <c r="Y54"/>
  <c r="X54"/>
  <c r="W54"/>
  <c r="V54"/>
  <c r="U54"/>
  <c r="T54"/>
  <c r="S54"/>
  <c r="R54"/>
  <c r="Q54"/>
  <c r="F54"/>
  <c r="E54"/>
  <c r="D54"/>
  <c r="C54"/>
  <c r="AD53"/>
  <c r="AB53"/>
  <c r="Z53"/>
  <c r="X53"/>
  <c r="V53"/>
  <c r="T53"/>
  <c r="R53"/>
  <c r="P53"/>
  <c r="N53"/>
  <c r="L53"/>
  <c r="J53"/>
  <c r="H53"/>
  <c r="F53"/>
  <c r="D53"/>
  <c r="AE52"/>
  <c r="AE53" s="1"/>
  <c r="AD51"/>
  <c r="AC51"/>
  <c r="AB51"/>
  <c r="AA51"/>
  <c r="Z51"/>
  <c r="Y51"/>
  <c r="X51"/>
  <c r="W51"/>
  <c r="V51"/>
  <c r="U51"/>
  <c r="T51"/>
  <c r="S51"/>
  <c r="R51"/>
  <c r="Q51"/>
  <c r="P51"/>
  <c r="O51"/>
  <c r="N51"/>
  <c r="M51"/>
  <c r="L51"/>
  <c r="K51"/>
  <c r="J51"/>
  <c r="I51"/>
  <c r="H51"/>
  <c r="G51"/>
  <c r="F51"/>
  <c r="E51"/>
  <c r="D51"/>
  <c r="C51"/>
  <c r="AD50"/>
  <c r="AB50"/>
  <c r="Z50"/>
  <c r="X50"/>
  <c r="V50"/>
  <c r="T50"/>
  <c r="R50"/>
  <c r="P50"/>
  <c r="N50"/>
  <c r="L50"/>
  <c r="J50"/>
  <c r="H50"/>
  <c r="F50"/>
  <c r="D50"/>
  <c r="AE49"/>
  <c r="AE50" s="1"/>
  <c r="AD48"/>
  <c r="AC48"/>
  <c r="AB48"/>
  <c r="AA48"/>
  <c r="Z48"/>
  <c r="Y48"/>
  <c r="X48"/>
  <c r="W48"/>
  <c r="V48"/>
  <c r="U48"/>
  <c r="U98" s="1"/>
  <c r="T48"/>
  <c r="S48"/>
  <c r="R48"/>
  <c r="Q48"/>
  <c r="P48"/>
  <c r="O48"/>
  <c r="N48"/>
  <c r="M48"/>
  <c r="L48"/>
  <c r="K48"/>
  <c r="J48"/>
  <c r="I48"/>
  <c r="H48"/>
  <c r="G48"/>
  <c r="F48"/>
  <c r="E48"/>
  <c r="D48"/>
  <c r="C48"/>
  <c r="AD47"/>
  <c r="AB47"/>
  <c r="Z47"/>
  <c r="X47"/>
  <c r="V47"/>
  <c r="T47"/>
  <c r="R47"/>
  <c r="P47"/>
  <c r="N47"/>
  <c r="L47"/>
  <c r="J47"/>
  <c r="H47"/>
  <c r="F47"/>
  <c r="D47"/>
  <c r="AE46"/>
  <c r="AE47" s="1"/>
  <c r="AD45"/>
  <c r="AC45"/>
  <c r="AB45"/>
  <c r="AA45"/>
  <c r="Z45"/>
  <c r="Y45"/>
  <c r="X45"/>
  <c r="W45"/>
  <c r="V45"/>
  <c r="R45"/>
  <c r="Q45"/>
  <c r="Q98" s="1"/>
  <c r="P45"/>
  <c r="O45"/>
  <c r="N45"/>
  <c r="M45"/>
  <c r="M98" s="1"/>
  <c r="L45"/>
  <c r="K45"/>
  <c r="J45"/>
  <c r="I45"/>
  <c r="I98" s="1"/>
  <c r="H45"/>
  <c r="G45"/>
  <c r="F45"/>
  <c r="E45"/>
  <c r="E98" s="1"/>
  <c r="D45"/>
  <c r="C45"/>
  <c r="AD44"/>
  <c r="AB44"/>
  <c r="Z44"/>
  <c r="X44"/>
  <c r="V44"/>
  <c r="T44"/>
  <c r="R44"/>
  <c r="P44"/>
  <c r="N44"/>
  <c r="L44"/>
  <c r="J44"/>
  <c r="H44"/>
  <c r="F44"/>
  <c r="D44"/>
  <c r="AE43"/>
  <c r="AE44" s="1"/>
  <c r="B2"/>
  <c r="AD96" i="21"/>
  <c r="AC96"/>
  <c r="AB96"/>
  <c r="AA96"/>
  <c r="Z96"/>
  <c r="Y96"/>
  <c r="X96"/>
  <c r="W96"/>
  <c r="V96"/>
  <c r="U96"/>
  <c r="T96"/>
  <c r="S96"/>
  <c r="R96"/>
  <c r="Q96"/>
  <c r="P96"/>
  <c r="O96"/>
  <c r="N96"/>
  <c r="M96"/>
  <c r="L96"/>
  <c r="K96"/>
  <c r="J96"/>
  <c r="I96"/>
  <c r="H96"/>
  <c r="G96"/>
  <c r="F96"/>
  <c r="E96"/>
  <c r="D96"/>
  <c r="C96"/>
  <c r="AD95"/>
  <c r="AB95"/>
  <c r="Z95"/>
  <c r="X95"/>
  <c r="V95"/>
  <c r="T95"/>
  <c r="R95"/>
  <c r="P95"/>
  <c r="N95"/>
  <c r="L95"/>
  <c r="J95"/>
  <c r="H95"/>
  <c r="F95"/>
  <c r="D95"/>
  <c r="AE94"/>
  <c r="AE95" s="1"/>
  <c r="AD93"/>
  <c r="AC93"/>
  <c r="AB93"/>
  <c r="AA93"/>
  <c r="Z93"/>
  <c r="Y93"/>
  <c r="X93"/>
  <c r="W93"/>
  <c r="V93"/>
  <c r="U93"/>
  <c r="T93"/>
  <c r="S93"/>
  <c r="R93"/>
  <c r="Q93"/>
  <c r="P93"/>
  <c r="O93"/>
  <c r="N93"/>
  <c r="M93"/>
  <c r="L93"/>
  <c r="K93"/>
  <c r="J93"/>
  <c r="I93"/>
  <c r="H93"/>
  <c r="G93"/>
  <c r="F93"/>
  <c r="E93"/>
  <c r="D93"/>
  <c r="C93"/>
  <c r="AD92"/>
  <c r="AB92"/>
  <c r="Z92"/>
  <c r="X92"/>
  <c r="V92"/>
  <c r="T92"/>
  <c r="R92"/>
  <c r="P92"/>
  <c r="N92"/>
  <c r="L92"/>
  <c r="J92"/>
  <c r="H92"/>
  <c r="F92"/>
  <c r="D92"/>
  <c r="AE91"/>
  <c r="AE92" s="1"/>
  <c r="AD90"/>
  <c r="AC90"/>
  <c r="AB90"/>
  <c r="AA90"/>
  <c r="Z90"/>
  <c r="Y90"/>
  <c r="X90"/>
  <c r="W90"/>
  <c r="V90"/>
  <c r="U90"/>
  <c r="T90"/>
  <c r="S90"/>
  <c r="R90"/>
  <c r="Q90"/>
  <c r="P90"/>
  <c r="O90"/>
  <c r="N90"/>
  <c r="M90"/>
  <c r="L90"/>
  <c r="K90"/>
  <c r="J90"/>
  <c r="I90"/>
  <c r="H90"/>
  <c r="G90"/>
  <c r="F90"/>
  <c r="E90"/>
  <c r="D90"/>
  <c r="C90"/>
  <c r="AD89"/>
  <c r="AB89"/>
  <c r="Z89"/>
  <c r="X89"/>
  <c r="V89"/>
  <c r="T89"/>
  <c r="R89"/>
  <c r="P89"/>
  <c r="N89"/>
  <c r="L89"/>
  <c r="J89"/>
  <c r="H89"/>
  <c r="F89"/>
  <c r="D89"/>
  <c r="AE88"/>
  <c r="AE89" s="1"/>
  <c r="AD87"/>
  <c r="AC87"/>
  <c r="AB87"/>
  <c r="AA87"/>
  <c r="Z87"/>
  <c r="Y87"/>
  <c r="X87"/>
  <c r="W87"/>
  <c r="V87"/>
  <c r="U87"/>
  <c r="T87"/>
  <c r="S87"/>
  <c r="R87"/>
  <c r="Q87"/>
  <c r="P87"/>
  <c r="O87"/>
  <c r="N87"/>
  <c r="M87"/>
  <c r="L87"/>
  <c r="K87"/>
  <c r="J87"/>
  <c r="I87"/>
  <c r="H87"/>
  <c r="G87"/>
  <c r="F87"/>
  <c r="E87"/>
  <c r="D87"/>
  <c r="C87"/>
  <c r="AD86"/>
  <c r="AB86"/>
  <c r="Z86"/>
  <c r="X86"/>
  <c r="V86"/>
  <c r="T86"/>
  <c r="R86"/>
  <c r="P86"/>
  <c r="N86"/>
  <c r="L86"/>
  <c r="J86"/>
  <c r="H86"/>
  <c r="F86"/>
  <c r="D86"/>
  <c r="AE85"/>
  <c r="AE86" s="1"/>
  <c r="AD84"/>
  <c r="AC84"/>
  <c r="AB84"/>
  <c r="AA84"/>
  <c r="Z84"/>
  <c r="Y84"/>
  <c r="X84"/>
  <c r="W84"/>
  <c r="V84"/>
  <c r="U84"/>
  <c r="T84"/>
  <c r="S84"/>
  <c r="R84"/>
  <c r="Q84"/>
  <c r="P84"/>
  <c r="O84"/>
  <c r="N84"/>
  <c r="M84"/>
  <c r="L84"/>
  <c r="K84"/>
  <c r="J84"/>
  <c r="I84"/>
  <c r="H84"/>
  <c r="G84"/>
  <c r="F84"/>
  <c r="E84"/>
  <c r="D84"/>
  <c r="C84"/>
  <c r="AD83"/>
  <c r="AB83"/>
  <c r="Z83"/>
  <c r="X83"/>
  <c r="V83"/>
  <c r="T83"/>
  <c r="R83"/>
  <c r="P83"/>
  <c r="N83"/>
  <c r="L83"/>
  <c r="J83"/>
  <c r="H83"/>
  <c r="F83"/>
  <c r="D83"/>
  <c r="AE82"/>
  <c r="AE83" s="1"/>
  <c r="AD81"/>
  <c r="AC81"/>
  <c r="AB81"/>
  <c r="AA81"/>
  <c r="Z81"/>
  <c r="Y81"/>
  <c r="X81"/>
  <c r="W81"/>
  <c r="V81"/>
  <c r="U81"/>
  <c r="T81"/>
  <c r="S81"/>
  <c r="R81"/>
  <c r="Q81"/>
  <c r="P81"/>
  <c r="O81"/>
  <c r="N81"/>
  <c r="M81"/>
  <c r="L81"/>
  <c r="K81"/>
  <c r="J81"/>
  <c r="I81"/>
  <c r="H81"/>
  <c r="G81"/>
  <c r="F81"/>
  <c r="E81"/>
  <c r="D81"/>
  <c r="C81"/>
  <c r="AD80"/>
  <c r="AB80"/>
  <c r="Z80"/>
  <c r="X80"/>
  <c r="V80"/>
  <c r="T80"/>
  <c r="R80"/>
  <c r="P80"/>
  <c r="N80"/>
  <c r="L80"/>
  <c r="J80"/>
  <c r="H80"/>
  <c r="F80"/>
  <c r="D80"/>
  <c r="AE79"/>
  <c r="AE80" s="1"/>
  <c r="AD78"/>
  <c r="AC78"/>
  <c r="AB78"/>
  <c r="AA78"/>
  <c r="Z78"/>
  <c r="Y78"/>
  <c r="X78"/>
  <c r="W78"/>
  <c r="V78"/>
  <c r="U78"/>
  <c r="T78"/>
  <c r="S78"/>
  <c r="R78"/>
  <c r="Q78"/>
  <c r="P78"/>
  <c r="O78"/>
  <c r="N78"/>
  <c r="M78"/>
  <c r="L78"/>
  <c r="K78"/>
  <c r="J78"/>
  <c r="I78"/>
  <c r="H78"/>
  <c r="G78"/>
  <c r="F78"/>
  <c r="E78"/>
  <c r="D78"/>
  <c r="C78"/>
  <c r="AD77"/>
  <c r="AB77"/>
  <c r="Z77"/>
  <c r="X77"/>
  <c r="V77"/>
  <c r="T77"/>
  <c r="R77"/>
  <c r="P77"/>
  <c r="N77"/>
  <c r="L77"/>
  <c r="J77"/>
  <c r="H77"/>
  <c r="F77"/>
  <c r="D77"/>
  <c r="AE76"/>
  <c r="AE77" s="1"/>
  <c r="AD75"/>
  <c r="AC75"/>
  <c r="AB75"/>
  <c r="AA75"/>
  <c r="Z75"/>
  <c r="Y75"/>
  <c r="X75"/>
  <c r="W75"/>
  <c r="V75"/>
  <c r="U75"/>
  <c r="T75"/>
  <c r="S75"/>
  <c r="R75"/>
  <c r="Q75"/>
  <c r="P75"/>
  <c r="O75"/>
  <c r="N75"/>
  <c r="M75"/>
  <c r="L75"/>
  <c r="K75"/>
  <c r="J75"/>
  <c r="I75"/>
  <c r="H75"/>
  <c r="G75"/>
  <c r="F75"/>
  <c r="E75"/>
  <c r="D75"/>
  <c r="C75"/>
  <c r="AD74"/>
  <c r="AB74"/>
  <c r="Z74"/>
  <c r="X74"/>
  <c r="V74"/>
  <c r="T74"/>
  <c r="R74"/>
  <c r="P74"/>
  <c r="N74"/>
  <c r="L74"/>
  <c r="J74"/>
  <c r="H74"/>
  <c r="F74"/>
  <c r="D74"/>
  <c r="AE73"/>
  <c r="AE74" s="1"/>
  <c r="AD72"/>
  <c r="AC72"/>
  <c r="AB72"/>
  <c r="AA72"/>
  <c r="Z72"/>
  <c r="Y72"/>
  <c r="X72"/>
  <c r="W72"/>
  <c r="V72"/>
  <c r="U72"/>
  <c r="T72"/>
  <c r="S72"/>
  <c r="R72"/>
  <c r="Q72"/>
  <c r="P72"/>
  <c r="O72"/>
  <c r="N72"/>
  <c r="M72"/>
  <c r="L72"/>
  <c r="K72"/>
  <c r="J72"/>
  <c r="I72"/>
  <c r="H72"/>
  <c r="G72"/>
  <c r="F72"/>
  <c r="E72"/>
  <c r="D72"/>
  <c r="C72"/>
  <c r="AD71"/>
  <c r="AB71"/>
  <c r="Z71"/>
  <c r="X71"/>
  <c r="V71"/>
  <c r="T71"/>
  <c r="R71"/>
  <c r="P71"/>
  <c r="N71"/>
  <c r="L71"/>
  <c r="J71"/>
  <c r="H71"/>
  <c r="F71"/>
  <c r="D71"/>
  <c r="AE70"/>
  <c r="AE71" s="1"/>
  <c r="AD69"/>
  <c r="AC69"/>
  <c r="AB69"/>
  <c r="AA69"/>
  <c r="Z69"/>
  <c r="Y69"/>
  <c r="X69"/>
  <c r="W69"/>
  <c r="V69"/>
  <c r="U69"/>
  <c r="T69"/>
  <c r="S69"/>
  <c r="R69"/>
  <c r="Q69"/>
  <c r="P69"/>
  <c r="O69"/>
  <c r="N69"/>
  <c r="M69"/>
  <c r="L69"/>
  <c r="K69"/>
  <c r="J69"/>
  <c r="I69"/>
  <c r="H69"/>
  <c r="G69"/>
  <c r="F69"/>
  <c r="E69"/>
  <c r="D69"/>
  <c r="C69"/>
  <c r="AD68"/>
  <c r="AB68"/>
  <c r="Z68"/>
  <c r="X68"/>
  <c r="V68"/>
  <c r="T68"/>
  <c r="R68"/>
  <c r="P68"/>
  <c r="N68"/>
  <c r="L68"/>
  <c r="J68"/>
  <c r="H68"/>
  <c r="F68"/>
  <c r="D68"/>
  <c r="AE67"/>
  <c r="AE68" s="1"/>
  <c r="AD66"/>
  <c r="AC66"/>
  <c r="AB66"/>
  <c r="AA66"/>
  <c r="Z66"/>
  <c r="Y66"/>
  <c r="X66"/>
  <c r="W66"/>
  <c r="V66"/>
  <c r="U66"/>
  <c r="T66"/>
  <c r="S66"/>
  <c r="R66"/>
  <c r="Q66"/>
  <c r="P66"/>
  <c r="O66"/>
  <c r="N66"/>
  <c r="M66"/>
  <c r="L66"/>
  <c r="K66"/>
  <c r="J66"/>
  <c r="I66"/>
  <c r="H66"/>
  <c r="G66"/>
  <c r="F66"/>
  <c r="E66"/>
  <c r="D66"/>
  <c r="C66"/>
  <c r="AD65"/>
  <c r="AB65"/>
  <c r="Z65"/>
  <c r="X65"/>
  <c r="V65"/>
  <c r="T65"/>
  <c r="R65"/>
  <c r="P65"/>
  <c r="N65"/>
  <c r="L65"/>
  <c r="J65"/>
  <c r="H65"/>
  <c r="F65"/>
  <c r="D65"/>
  <c r="AE64"/>
  <c r="AE65" s="1"/>
  <c r="AD63"/>
  <c r="AC63"/>
  <c r="AB63"/>
  <c r="AA63"/>
  <c r="Z63"/>
  <c r="Y63"/>
  <c r="X63"/>
  <c r="W63"/>
  <c r="V63"/>
  <c r="U63"/>
  <c r="T63"/>
  <c r="S63"/>
  <c r="R63"/>
  <c r="Q63"/>
  <c r="P63"/>
  <c r="O63"/>
  <c r="N63"/>
  <c r="M63"/>
  <c r="L63"/>
  <c r="K63"/>
  <c r="J63"/>
  <c r="I63"/>
  <c r="H63"/>
  <c r="G63"/>
  <c r="F63"/>
  <c r="E63"/>
  <c r="D63"/>
  <c r="C63"/>
  <c r="AD62"/>
  <c r="AB62"/>
  <c r="Z62"/>
  <c r="X62"/>
  <c r="V62"/>
  <c r="T62"/>
  <c r="R62"/>
  <c r="P62"/>
  <c r="N62"/>
  <c r="L62"/>
  <c r="J62"/>
  <c r="H62"/>
  <c r="F62"/>
  <c r="D62"/>
  <c r="AE61"/>
  <c r="AE62" s="1"/>
  <c r="AD60"/>
  <c r="AC60"/>
  <c r="AB60"/>
  <c r="AA60"/>
  <c r="Z60"/>
  <c r="Y60"/>
  <c r="X60"/>
  <c r="W60"/>
  <c r="V60"/>
  <c r="U60"/>
  <c r="T60"/>
  <c r="S60"/>
  <c r="R60"/>
  <c r="Q60"/>
  <c r="P60"/>
  <c r="O60"/>
  <c r="N60"/>
  <c r="M60"/>
  <c r="L60"/>
  <c r="K60"/>
  <c r="J60"/>
  <c r="I60"/>
  <c r="H60"/>
  <c r="G60"/>
  <c r="F60"/>
  <c r="E60"/>
  <c r="D60"/>
  <c r="C60"/>
  <c r="AD59"/>
  <c r="AB59"/>
  <c r="Z59"/>
  <c r="X59"/>
  <c r="V59"/>
  <c r="T59"/>
  <c r="R59"/>
  <c r="P59"/>
  <c r="N59"/>
  <c r="L59"/>
  <c r="J59"/>
  <c r="H59"/>
  <c r="F59"/>
  <c r="D59"/>
  <c r="AE58"/>
  <c r="AE59" s="1"/>
  <c r="AD57"/>
  <c r="AC57"/>
  <c r="AB57"/>
  <c r="AA57"/>
  <c r="Z57"/>
  <c r="Y57"/>
  <c r="X57"/>
  <c r="W57"/>
  <c r="V57"/>
  <c r="U57"/>
  <c r="T57"/>
  <c r="S57"/>
  <c r="R57"/>
  <c r="Q57"/>
  <c r="P57"/>
  <c r="O57"/>
  <c r="N57"/>
  <c r="M57"/>
  <c r="L57"/>
  <c r="K57"/>
  <c r="J57"/>
  <c r="I57"/>
  <c r="F57"/>
  <c r="E57"/>
  <c r="D57"/>
  <c r="C57"/>
  <c r="AD56"/>
  <c r="AB56"/>
  <c r="Z56"/>
  <c r="X56"/>
  <c r="V56"/>
  <c r="T56"/>
  <c r="R56"/>
  <c r="P56"/>
  <c r="N56"/>
  <c r="L56"/>
  <c r="J56"/>
  <c r="H56"/>
  <c r="F56"/>
  <c r="D56"/>
  <c r="AE55"/>
  <c r="AE56" s="1"/>
  <c r="AD54"/>
  <c r="AC54"/>
  <c r="AB54"/>
  <c r="AA54"/>
  <c r="Z54"/>
  <c r="Y54"/>
  <c r="X54"/>
  <c r="W54"/>
  <c r="V54"/>
  <c r="U54"/>
  <c r="T54"/>
  <c r="S54"/>
  <c r="R54"/>
  <c r="Q54"/>
  <c r="F54"/>
  <c r="E54"/>
  <c r="D54"/>
  <c r="C54"/>
  <c r="AD53"/>
  <c r="AB53"/>
  <c r="Z53"/>
  <c r="X53"/>
  <c r="V53"/>
  <c r="T53"/>
  <c r="R53"/>
  <c r="P53"/>
  <c r="N53"/>
  <c r="L53"/>
  <c r="J53"/>
  <c r="H53"/>
  <c r="F53"/>
  <c r="D53"/>
  <c r="AE52"/>
  <c r="AE53" s="1"/>
  <c r="AD51"/>
  <c r="AC51"/>
  <c r="AB51"/>
  <c r="AA51"/>
  <c r="Z51"/>
  <c r="Y51"/>
  <c r="X51"/>
  <c r="W51"/>
  <c r="V51"/>
  <c r="U51"/>
  <c r="T51"/>
  <c r="S51"/>
  <c r="R51"/>
  <c r="Q51"/>
  <c r="P51"/>
  <c r="O51"/>
  <c r="N51"/>
  <c r="M51"/>
  <c r="L51"/>
  <c r="K51"/>
  <c r="J51"/>
  <c r="I51"/>
  <c r="H51"/>
  <c r="G51"/>
  <c r="F51"/>
  <c r="E51"/>
  <c r="D51"/>
  <c r="C51"/>
  <c r="AD50"/>
  <c r="AB50"/>
  <c r="Z50"/>
  <c r="X50"/>
  <c r="V50"/>
  <c r="T50"/>
  <c r="R50"/>
  <c r="P50"/>
  <c r="N50"/>
  <c r="L50"/>
  <c r="J50"/>
  <c r="H50"/>
  <c r="F50"/>
  <c r="D50"/>
  <c r="AE49"/>
  <c r="AE50" s="1"/>
  <c r="AD48"/>
  <c r="AC48"/>
  <c r="AB48"/>
  <c r="AA48"/>
  <c r="Z48"/>
  <c r="Y48"/>
  <c r="X48"/>
  <c r="W48"/>
  <c r="V48"/>
  <c r="U48"/>
  <c r="U98" s="1"/>
  <c r="T48"/>
  <c r="S48"/>
  <c r="R48"/>
  <c r="Q48"/>
  <c r="P48"/>
  <c r="O48"/>
  <c r="N48"/>
  <c r="M48"/>
  <c r="L48"/>
  <c r="K48"/>
  <c r="J48"/>
  <c r="I48"/>
  <c r="H48"/>
  <c r="G48"/>
  <c r="F48"/>
  <c r="E48"/>
  <c r="D48"/>
  <c r="C48"/>
  <c r="AD47"/>
  <c r="AB47"/>
  <c r="Z47"/>
  <c r="X47"/>
  <c r="V47"/>
  <c r="T47"/>
  <c r="R47"/>
  <c r="P47"/>
  <c r="N47"/>
  <c r="L47"/>
  <c r="J47"/>
  <c r="H47"/>
  <c r="F47"/>
  <c r="D47"/>
  <c r="AE46"/>
  <c r="AE47" s="1"/>
  <c r="AD45"/>
  <c r="AC45"/>
  <c r="AB45"/>
  <c r="AA45"/>
  <c r="Z45"/>
  <c r="Y45"/>
  <c r="X45"/>
  <c r="W45"/>
  <c r="V45"/>
  <c r="R45"/>
  <c r="Q45"/>
  <c r="Q98" s="1"/>
  <c r="P45"/>
  <c r="O45"/>
  <c r="N45"/>
  <c r="M45"/>
  <c r="M98" s="1"/>
  <c r="L45"/>
  <c r="K45"/>
  <c r="J45"/>
  <c r="I45"/>
  <c r="I98" s="1"/>
  <c r="H45"/>
  <c r="G45"/>
  <c r="F45"/>
  <c r="E45"/>
  <c r="E98" s="1"/>
  <c r="D45"/>
  <c r="C45"/>
  <c r="AD44"/>
  <c r="AB44"/>
  <c r="Z44"/>
  <c r="X44"/>
  <c r="V44"/>
  <c r="T44"/>
  <c r="R44"/>
  <c r="P44"/>
  <c r="N44"/>
  <c r="L44"/>
  <c r="J44"/>
  <c r="H44"/>
  <c r="F44"/>
  <c r="D44"/>
  <c r="AE43"/>
  <c r="AE44" s="1"/>
  <c r="B2"/>
  <c r="AD96" i="20"/>
  <c r="AC96"/>
  <c r="AB96"/>
  <c r="AA96"/>
  <c r="Z96"/>
  <c r="Y96"/>
  <c r="X96"/>
  <c r="W96"/>
  <c r="V96"/>
  <c r="U96"/>
  <c r="T96"/>
  <c r="S96"/>
  <c r="R96"/>
  <c r="Q96"/>
  <c r="P96"/>
  <c r="O96"/>
  <c r="N96"/>
  <c r="M96"/>
  <c r="L96"/>
  <c r="K96"/>
  <c r="J96"/>
  <c r="I96"/>
  <c r="H96"/>
  <c r="G96"/>
  <c r="F96"/>
  <c r="E96"/>
  <c r="D96"/>
  <c r="C96"/>
  <c r="AD95"/>
  <c r="AB95"/>
  <c r="Z95"/>
  <c r="X95"/>
  <c r="V95"/>
  <c r="T95"/>
  <c r="R95"/>
  <c r="P95"/>
  <c r="N95"/>
  <c r="L95"/>
  <c r="J95"/>
  <c r="H95"/>
  <c r="F95"/>
  <c r="D95"/>
  <c r="AE94"/>
  <c r="AE95" s="1"/>
  <c r="AD93"/>
  <c r="AC93"/>
  <c r="AB93"/>
  <c r="AA93"/>
  <c r="Z93"/>
  <c r="Y93"/>
  <c r="X93"/>
  <c r="W93"/>
  <c r="V93"/>
  <c r="U93"/>
  <c r="T93"/>
  <c r="S93"/>
  <c r="R93"/>
  <c r="Q93"/>
  <c r="P93"/>
  <c r="O93"/>
  <c r="N93"/>
  <c r="M93"/>
  <c r="L93"/>
  <c r="K93"/>
  <c r="J93"/>
  <c r="I93"/>
  <c r="H93"/>
  <c r="G93"/>
  <c r="F93"/>
  <c r="E93"/>
  <c r="D93"/>
  <c r="C93"/>
  <c r="AD92"/>
  <c r="AB92"/>
  <c r="Z92"/>
  <c r="X92"/>
  <c r="V92"/>
  <c r="T92"/>
  <c r="R92"/>
  <c r="P92"/>
  <c r="N92"/>
  <c r="L92"/>
  <c r="J92"/>
  <c r="H92"/>
  <c r="F92"/>
  <c r="D92"/>
  <c r="AE91"/>
  <c r="AE92" s="1"/>
  <c r="AD90"/>
  <c r="AC90"/>
  <c r="AB90"/>
  <c r="AA90"/>
  <c r="Z90"/>
  <c r="Y90"/>
  <c r="X90"/>
  <c r="W90"/>
  <c r="V90"/>
  <c r="U90"/>
  <c r="T90"/>
  <c r="S90"/>
  <c r="R90"/>
  <c r="Q90"/>
  <c r="P90"/>
  <c r="O90"/>
  <c r="N90"/>
  <c r="M90"/>
  <c r="L90"/>
  <c r="K90"/>
  <c r="J90"/>
  <c r="I90"/>
  <c r="H90"/>
  <c r="G90"/>
  <c r="F90"/>
  <c r="E90"/>
  <c r="D90"/>
  <c r="C90"/>
  <c r="AD89"/>
  <c r="AB89"/>
  <c r="Z89"/>
  <c r="X89"/>
  <c r="V89"/>
  <c r="T89"/>
  <c r="R89"/>
  <c r="P89"/>
  <c r="N89"/>
  <c r="L89"/>
  <c r="J89"/>
  <c r="H89"/>
  <c r="F89"/>
  <c r="D89"/>
  <c r="AE88"/>
  <c r="AE89" s="1"/>
  <c r="AD87"/>
  <c r="AC87"/>
  <c r="AB87"/>
  <c r="AA87"/>
  <c r="Z87"/>
  <c r="Y87"/>
  <c r="X87"/>
  <c r="W87"/>
  <c r="V87"/>
  <c r="U87"/>
  <c r="T87"/>
  <c r="S87"/>
  <c r="R87"/>
  <c r="Q87"/>
  <c r="P87"/>
  <c r="O87"/>
  <c r="N87"/>
  <c r="M87"/>
  <c r="L87"/>
  <c r="K87"/>
  <c r="J87"/>
  <c r="I87"/>
  <c r="H87"/>
  <c r="G87"/>
  <c r="F87"/>
  <c r="E87"/>
  <c r="D87"/>
  <c r="C87"/>
  <c r="AD86"/>
  <c r="AB86"/>
  <c r="Z86"/>
  <c r="X86"/>
  <c r="V86"/>
  <c r="T86"/>
  <c r="R86"/>
  <c r="P86"/>
  <c r="N86"/>
  <c r="L86"/>
  <c r="J86"/>
  <c r="H86"/>
  <c r="F86"/>
  <c r="D86"/>
  <c r="AE85"/>
  <c r="AE86" s="1"/>
  <c r="AD84"/>
  <c r="AC84"/>
  <c r="AB84"/>
  <c r="AA84"/>
  <c r="Z84"/>
  <c r="Y84"/>
  <c r="X84"/>
  <c r="W84"/>
  <c r="V84"/>
  <c r="U84"/>
  <c r="T84"/>
  <c r="S84"/>
  <c r="R84"/>
  <c r="Q84"/>
  <c r="P84"/>
  <c r="O84"/>
  <c r="N84"/>
  <c r="M84"/>
  <c r="L84"/>
  <c r="K84"/>
  <c r="J84"/>
  <c r="I84"/>
  <c r="H84"/>
  <c r="G84"/>
  <c r="F84"/>
  <c r="E84"/>
  <c r="D84"/>
  <c r="C84"/>
  <c r="AD83"/>
  <c r="AB83"/>
  <c r="Z83"/>
  <c r="X83"/>
  <c r="V83"/>
  <c r="T83"/>
  <c r="R83"/>
  <c r="P83"/>
  <c r="N83"/>
  <c r="L83"/>
  <c r="J83"/>
  <c r="H83"/>
  <c r="F83"/>
  <c r="D83"/>
  <c r="AE82"/>
  <c r="AE83" s="1"/>
  <c r="AD81"/>
  <c r="AC81"/>
  <c r="AB81"/>
  <c r="AA81"/>
  <c r="Z81"/>
  <c r="Y81"/>
  <c r="X81"/>
  <c r="W81"/>
  <c r="V81"/>
  <c r="U81"/>
  <c r="T81"/>
  <c r="S81"/>
  <c r="R81"/>
  <c r="Q81"/>
  <c r="P81"/>
  <c r="O81"/>
  <c r="N81"/>
  <c r="M81"/>
  <c r="L81"/>
  <c r="K81"/>
  <c r="J81"/>
  <c r="I81"/>
  <c r="H81"/>
  <c r="G81"/>
  <c r="F81"/>
  <c r="E81"/>
  <c r="D81"/>
  <c r="C81"/>
  <c r="AD80"/>
  <c r="AB80"/>
  <c r="Z80"/>
  <c r="X80"/>
  <c r="V80"/>
  <c r="T80"/>
  <c r="R80"/>
  <c r="P80"/>
  <c r="N80"/>
  <c r="L80"/>
  <c r="J80"/>
  <c r="H80"/>
  <c r="F80"/>
  <c r="D80"/>
  <c r="AE79"/>
  <c r="AE80" s="1"/>
  <c r="AD78"/>
  <c r="AC78"/>
  <c r="AB78"/>
  <c r="AA78"/>
  <c r="Z78"/>
  <c r="Y78"/>
  <c r="X78"/>
  <c r="W78"/>
  <c r="V78"/>
  <c r="U78"/>
  <c r="T78"/>
  <c r="S78"/>
  <c r="R78"/>
  <c r="Q78"/>
  <c r="P78"/>
  <c r="O78"/>
  <c r="N78"/>
  <c r="M78"/>
  <c r="L78"/>
  <c r="K78"/>
  <c r="J78"/>
  <c r="I78"/>
  <c r="H78"/>
  <c r="G78"/>
  <c r="F78"/>
  <c r="E78"/>
  <c r="D78"/>
  <c r="C78"/>
  <c r="AD77"/>
  <c r="AB77"/>
  <c r="Z77"/>
  <c r="X77"/>
  <c r="V77"/>
  <c r="T77"/>
  <c r="R77"/>
  <c r="P77"/>
  <c r="N77"/>
  <c r="L77"/>
  <c r="J77"/>
  <c r="H77"/>
  <c r="F77"/>
  <c r="D77"/>
  <c r="AE76"/>
  <c r="AE77" s="1"/>
  <c r="AD75"/>
  <c r="AC75"/>
  <c r="AB75"/>
  <c r="AA75"/>
  <c r="Z75"/>
  <c r="Y75"/>
  <c r="X75"/>
  <c r="W75"/>
  <c r="V75"/>
  <c r="U75"/>
  <c r="T75"/>
  <c r="S75"/>
  <c r="R75"/>
  <c r="Q75"/>
  <c r="P75"/>
  <c r="O75"/>
  <c r="N75"/>
  <c r="M75"/>
  <c r="L75"/>
  <c r="K75"/>
  <c r="J75"/>
  <c r="I75"/>
  <c r="H75"/>
  <c r="G75"/>
  <c r="F75"/>
  <c r="E75"/>
  <c r="D75"/>
  <c r="C75"/>
  <c r="AD74"/>
  <c r="AB74"/>
  <c r="Z74"/>
  <c r="X74"/>
  <c r="V74"/>
  <c r="T74"/>
  <c r="R74"/>
  <c r="P74"/>
  <c r="N74"/>
  <c r="L74"/>
  <c r="J74"/>
  <c r="H74"/>
  <c r="F74"/>
  <c r="D74"/>
  <c r="AE73"/>
  <c r="AE74" s="1"/>
  <c r="AD72"/>
  <c r="AC72"/>
  <c r="AB72"/>
  <c r="AA72"/>
  <c r="Z72"/>
  <c r="Y72"/>
  <c r="X72"/>
  <c r="W72"/>
  <c r="V72"/>
  <c r="U72"/>
  <c r="T72"/>
  <c r="S72"/>
  <c r="R72"/>
  <c r="Q72"/>
  <c r="P72"/>
  <c r="O72"/>
  <c r="N72"/>
  <c r="M72"/>
  <c r="L72"/>
  <c r="K72"/>
  <c r="J72"/>
  <c r="I72"/>
  <c r="H72"/>
  <c r="G72"/>
  <c r="F72"/>
  <c r="E72"/>
  <c r="D72"/>
  <c r="C72"/>
  <c r="AD71"/>
  <c r="AB71"/>
  <c r="Z71"/>
  <c r="X71"/>
  <c r="V71"/>
  <c r="T71"/>
  <c r="R71"/>
  <c r="P71"/>
  <c r="N71"/>
  <c r="L71"/>
  <c r="J71"/>
  <c r="H71"/>
  <c r="F71"/>
  <c r="D71"/>
  <c r="AE70"/>
  <c r="AE71" s="1"/>
  <c r="AD69"/>
  <c r="AC69"/>
  <c r="AB69"/>
  <c r="AA69"/>
  <c r="Z69"/>
  <c r="Y69"/>
  <c r="X69"/>
  <c r="W69"/>
  <c r="V69"/>
  <c r="U69"/>
  <c r="T69"/>
  <c r="S69"/>
  <c r="R69"/>
  <c r="Q69"/>
  <c r="P69"/>
  <c r="O69"/>
  <c r="N69"/>
  <c r="M69"/>
  <c r="L69"/>
  <c r="K69"/>
  <c r="J69"/>
  <c r="I69"/>
  <c r="H69"/>
  <c r="G69"/>
  <c r="F69"/>
  <c r="E69"/>
  <c r="D69"/>
  <c r="C69"/>
  <c r="AD68"/>
  <c r="AB68"/>
  <c r="Z68"/>
  <c r="X68"/>
  <c r="V68"/>
  <c r="T68"/>
  <c r="R68"/>
  <c r="P68"/>
  <c r="N68"/>
  <c r="L68"/>
  <c r="J68"/>
  <c r="H68"/>
  <c r="F68"/>
  <c r="D68"/>
  <c r="AE67"/>
  <c r="AE68" s="1"/>
  <c r="AD66"/>
  <c r="AC66"/>
  <c r="AB66"/>
  <c r="AA66"/>
  <c r="Z66"/>
  <c r="Y66"/>
  <c r="X66"/>
  <c r="W66"/>
  <c r="V66"/>
  <c r="U66"/>
  <c r="T66"/>
  <c r="S66"/>
  <c r="R66"/>
  <c r="Q66"/>
  <c r="P66"/>
  <c r="O66"/>
  <c r="N66"/>
  <c r="M66"/>
  <c r="L66"/>
  <c r="K66"/>
  <c r="J66"/>
  <c r="I66"/>
  <c r="H66"/>
  <c r="G66"/>
  <c r="F66"/>
  <c r="E66"/>
  <c r="D66"/>
  <c r="C66"/>
  <c r="AD65"/>
  <c r="AB65"/>
  <c r="Z65"/>
  <c r="X65"/>
  <c r="V65"/>
  <c r="T65"/>
  <c r="R65"/>
  <c r="P65"/>
  <c r="N65"/>
  <c r="L65"/>
  <c r="J65"/>
  <c r="H65"/>
  <c r="F65"/>
  <c r="D65"/>
  <c r="AE64"/>
  <c r="AE65" s="1"/>
  <c r="AD63"/>
  <c r="AC63"/>
  <c r="AB63"/>
  <c r="AA63"/>
  <c r="Z63"/>
  <c r="Y63"/>
  <c r="X63"/>
  <c r="W63"/>
  <c r="V63"/>
  <c r="U63"/>
  <c r="T63"/>
  <c r="S63"/>
  <c r="R63"/>
  <c r="Q63"/>
  <c r="P63"/>
  <c r="O63"/>
  <c r="N63"/>
  <c r="M63"/>
  <c r="L63"/>
  <c r="K63"/>
  <c r="J63"/>
  <c r="I63"/>
  <c r="H63"/>
  <c r="G63"/>
  <c r="F63"/>
  <c r="E63"/>
  <c r="D63"/>
  <c r="C63"/>
  <c r="AD62"/>
  <c r="AB62"/>
  <c r="Z62"/>
  <c r="X62"/>
  <c r="V62"/>
  <c r="T62"/>
  <c r="R62"/>
  <c r="P62"/>
  <c r="N62"/>
  <c r="L62"/>
  <c r="J62"/>
  <c r="H62"/>
  <c r="F62"/>
  <c r="D62"/>
  <c r="AE61"/>
  <c r="AE62" s="1"/>
  <c r="AD60"/>
  <c r="AC60"/>
  <c r="AB60"/>
  <c r="AA60"/>
  <c r="Z60"/>
  <c r="Y60"/>
  <c r="X60"/>
  <c r="W60"/>
  <c r="V60"/>
  <c r="U60"/>
  <c r="T60"/>
  <c r="S60"/>
  <c r="R60"/>
  <c r="Q60"/>
  <c r="P60"/>
  <c r="O60"/>
  <c r="N60"/>
  <c r="M60"/>
  <c r="L60"/>
  <c r="K60"/>
  <c r="J60"/>
  <c r="I60"/>
  <c r="H60"/>
  <c r="G60"/>
  <c r="F60"/>
  <c r="E60"/>
  <c r="D60"/>
  <c r="C60"/>
  <c r="AD59"/>
  <c r="AB59"/>
  <c r="Z59"/>
  <c r="X59"/>
  <c r="V59"/>
  <c r="T59"/>
  <c r="R59"/>
  <c r="P59"/>
  <c r="N59"/>
  <c r="L59"/>
  <c r="J59"/>
  <c r="H59"/>
  <c r="F59"/>
  <c r="D59"/>
  <c r="AE58"/>
  <c r="AE59" s="1"/>
  <c r="AD57"/>
  <c r="AC57"/>
  <c r="AB57"/>
  <c r="AA57"/>
  <c r="Z57"/>
  <c r="Y57"/>
  <c r="X57"/>
  <c r="W57"/>
  <c r="V57"/>
  <c r="U57"/>
  <c r="T57"/>
  <c r="S57"/>
  <c r="R57"/>
  <c r="Q57"/>
  <c r="P57"/>
  <c r="O57"/>
  <c r="N57"/>
  <c r="M57"/>
  <c r="L57"/>
  <c r="K57"/>
  <c r="J57"/>
  <c r="I57"/>
  <c r="F57"/>
  <c r="E57"/>
  <c r="D57"/>
  <c r="C57"/>
  <c r="AD56"/>
  <c r="AB56"/>
  <c r="Z56"/>
  <c r="X56"/>
  <c r="V56"/>
  <c r="T56"/>
  <c r="R56"/>
  <c r="P56"/>
  <c r="N56"/>
  <c r="L56"/>
  <c r="J56"/>
  <c r="H56"/>
  <c r="F56"/>
  <c r="D56"/>
  <c r="AE55"/>
  <c r="AE56" s="1"/>
  <c r="AD54"/>
  <c r="AC54"/>
  <c r="AB54"/>
  <c r="AA54"/>
  <c r="Z54"/>
  <c r="Y54"/>
  <c r="X54"/>
  <c r="W54"/>
  <c r="V54"/>
  <c r="U54"/>
  <c r="T54"/>
  <c r="S54"/>
  <c r="R54"/>
  <c r="Q54"/>
  <c r="F54"/>
  <c r="E54"/>
  <c r="D54"/>
  <c r="C54"/>
  <c r="AD53"/>
  <c r="AB53"/>
  <c r="Z53"/>
  <c r="X53"/>
  <c r="V53"/>
  <c r="T53"/>
  <c r="R53"/>
  <c r="P53"/>
  <c r="N53"/>
  <c r="L53"/>
  <c r="J53"/>
  <c r="H53"/>
  <c r="F53"/>
  <c r="D53"/>
  <c r="AE52"/>
  <c r="AE53" s="1"/>
  <c r="AD51"/>
  <c r="AC51"/>
  <c r="AB51"/>
  <c r="AA51"/>
  <c r="Z51"/>
  <c r="Y51"/>
  <c r="X51"/>
  <c r="W51"/>
  <c r="V51"/>
  <c r="U51"/>
  <c r="T51"/>
  <c r="S51"/>
  <c r="R51"/>
  <c r="Q51"/>
  <c r="P51"/>
  <c r="O51"/>
  <c r="N51"/>
  <c r="M51"/>
  <c r="L51"/>
  <c r="K51"/>
  <c r="J51"/>
  <c r="I51"/>
  <c r="H51"/>
  <c r="G51"/>
  <c r="F51"/>
  <c r="E51"/>
  <c r="D51"/>
  <c r="C51"/>
  <c r="AD50"/>
  <c r="AB50"/>
  <c r="Z50"/>
  <c r="X50"/>
  <c r="V50"/>
  <c r="T50"/>
  <c r="R50"/>
  <c r="P50"/>
  <c r="N50"/>
  <c r="L50"/>
  <c r="J50"/>
  <c r="H50"/>
  <c r="F50"/>
  <c r="D50"/>
  <c r="AE49"/>
  <c r="AE50" s="1"/>
  <c r="AD48"/>
  <c r="AC48"/>
  <c r="AB48"/>
  <c r="AA48"/>
  <c r="Z48"/>
  <c r="Y48"/>
  <c r="X48"/>
  <c r="W48"/>
  <c r="V48"/>
  <c r="U48"/>
  <c r="U98" s="1"/>
  <c r="T48"/>
  <c r="S48"/>
  <c r="R48"/>
  <c r="Q48"/>
  <c r="P48"/>
  <c r="O48"/>
  <c r="N48"/>
  <c r="M48"/>
  <c r="L48"/>
  <c r="K48"/>
  <c r="J48"/>
  <c r="I48"/>
  <c r="H48"/>
  <c r="G48"/>
  <c r="F48"/>
  <c r="E48"/>
  <c r="D48"/>
  <c r="C48"/>
  <c r="AD47"/>
  <c r="AB47"/>
  <c r="Z47"/>
  <c r="X47"/>
  <c r="V47"/>
  <c r="T47"/>
  <c r="R47"/>
  <c r="P47"/>
  <c r="N47"/>
  <c r="L47"/>
  <c r="J47"/>
  <c r="H47"/>
  <c r="F47"/>
  <c r="D47"/>
  <c r="AE46"/>
  <c r="AE47" s="1"/>
  <c r="AD45"/>
  <c r="AC45"/>
  <c r="AB45"/>
  <c r="AA45"/>
  <c r="Z45"/>
  <c r="Y45"/>
  <c r="X45"/>
  <c r="W45"/>
  <c r="V45"/>
  <c r="R45"/>
  <c r="Q45"/>
  <c r="Q98" s="1"/>
  <c r="P45"/>
  <c r="O45"/>
  <c r="O98" s="1"/>
  <c r="N45"/>
  <c r="M45"/>
  <c r="M98" s="1"/>
  <c r="L45"/>
  <c r="K45"/>
  <c r="K98" s="1"/>
  <c r="J45"/>
  <c r="I45"/>
  <c r="I98" s="1"/>
  <c r="H45"/>
  <c r="G45"/>
  <c r="G98" s="1"/>
  <c r="F45"/>
  <c r="E45"/>
  <c r="E98" s="1"/>
  <c r="D45"/>
  <c r="C45"/>
  <c r="AD44"/>
  <c r="AB44"/>
  <c r="Z44"/>
  <c r="X44"/>
  <c r="V44"/>
  <c r="T44"/>
  <c r="R44"/>
  <c r="P44"/>
  <c r="N44"/>
  <c r="L44"/>
  <c r="J44"/>
  <c r="H44"/>
  <c r="F44"/>
  <c r="D44"/>
  <c r="AE43"/>
  <c r="AE44" s="1"/>
  <c r="B2"/>
  <c r="AD96" i="19"/>
  <c r="AC96"/>
  <c r="AB96"/>
  <c r="AA96"/>
  <c r="Z96"/>
  <c r="Y96"/>
  <c r="X96"/>
  <c r="W96"/>
  <c r="V96"/>
  <c r="U96"/>
  <c r="T96"/>
  <c r="S96"/>
  <c r="R96"/>
  <c r="Q96"/>
  <c r="P96"/>
  <c r="O96"/>
  <c r="N96"/>
  <c r="M96"/>
  <c r="L96"/>
  <c r="K96"/>
  <c r="J96"/>
  <c r="I96"/>
  <c r="H96"/>
  <c r="G96"/>
  <c r="F96"/>
  <c r="E96"/>
  <c r="D96"/>
  <c r="C96"/>
  <c r="AD95"/>
  <c r="AB95"/>
  <c r="Z95"/>
  <c r="X95"/>
  <c r="V95"/>
  <c r="T95"/>
  <c r="R95"/>
  <c r="P95"/>
  <c r="N95"/>
  <c r="L95"/>
  <c r="J95"/>
  <c r="H95"/>
  <c r="F95"/>
  <c r="D95"/>
  <c r="AE94"/>
  <c r="AE95" s="1"/>
  <c r="AD93"/>
  <c r="AC93"/>
  <c r="AB93"/>
  <c r="AA93"/>
  <c r="Z93"/>
  <c r="Y93"/>
  <c r="X93"/>
  <c r="W93"/>
  <c r="V93"/>
  <c r="U93"/>
  <c r="T93"/>
  <c r="S93"/>
  <c r="R93"/>
  <c r="Q93"/>
  <c r="P93"/>
  <c r="O93"/>
  <c r="N93"/>
  <c r="M93"/>
  <c r="L93"/>
  <c r="K93"/>
  <c r="J93"/>
  <c r="I93"/>
  <c r="H93"/>
  <c r="G93"/>
  <c r="F93"/>
  <c r="E93"/>
  <c r="D93"/>
  <c r="C93"/>
  <c r="AD92"/>
  <c r="AB92"/>
  <c r="Z92"/>
  <c r="X92"/>
  <c r="V92"/>
  <c r="T92"/>
  <c r="R92"/>
  <c r="P92"/>
  <c r="N92"/>
  <c r="L92"/>
  <c r="J92"/>
  <c r="H92"/>
  <c r="F92"/>
  <c r="D92"/>
  <c r="AE91"/>
  <c r="AE92" s="1"/>
  <c r="AD90"/>
  <c r="AC90"/>
  <c r="AB90"/>
  <c r="AA90"/>
  <c r="Z90"/>
  <c r="Y90"/>
  <c r="X90"/>
  <c r="W90"/>
  <c r="V90"/>
  <c r="U90"/>
  <c r="T90"/>
  <c r="S90"/>
  <c r="R90"/>
  <c r="Q90"/>
  <c r="P90"/>
  <c r="O90"/>
  <c r="N90"/>
  <c r="M90"/>
  <c r="L90"/>
  <c r="K90"/>
  <c r="J90"/>
  <c r="I90"/>
  <c r="H90"/>
  <c r="G90"/>
  <c r="F90"/>
  <c r="E90"/>
  <c r="D90"/>
  <c r="C90"/>
  <c r="AD89"/>
  <c r="AB89"/>
  <c r="Z89"/>
  <c r="X89"/>
  <c r="V89"/>
  <c r="T89"/>
  <c r="R89"/>
  <c r="P89"/>
  <c r="N89"/>
  <c r="L89"/>
  <c r="J89"/>
  <c r="H89"/>
  <c r="F89"/>
  <c r="D89"/>
  <c r="AE88"/>
  <c r="AE89" s="1"/>
  <c r="AD87"/>
  <c r="AC87"/>
  <c r="AB87"/>
  <c r="AA87"/>
  <c r="Z87"/>
  <c r="Y87"/>
  <c r="X87"/>
  <c r="W87"/>
  <c r="V87"/>
  <c r="U87"/>
  <c r="T87"/>
  <c r="S87"/>
  <c r="R87"/>
  <c r="Q87"/>
  <c r="P87"/>
  <c r="O87"/>
  <c r="N87"/>
  <c r="M87"/>
  <c r="L87"/>
  <c r="K87"/>
  <c r="J87"/>
  <c r="I87"/>
  <c r="H87"/>
  <c r="G87"/>
  <c r="F87"/>
  <c r="E87"/>
  <c r="D87"/>
  <c r="C87"/>
  <c r="AD86"/>
  <c r="AB86"/>
  <c r="Z86"/>
  <c r="X86"/>
  <c r="V86"/>
  <c r="T86"/>
  <c r="R86"/>
  <c r="P86"/>
  <c r="N86"/>
  <c r="L86"/>
  <c r="J86"/>
  <c r="H86"/>
  <c r="F86"/>
  <c r="D86"/>
  <c r="AE85"/>
  <c r="AE86" s="1"/>
  <c r="AD84"/>
  <c r="AC84"/>
  <c r="AB84"/>
  <c r="AA84"/>
  <c r="Z84"/>
  <c r="Y84"/>
  <c r="X84"/>
  <c r="W84"/>
  <c r="V84"/>
  <c r="U84"/>
  <c r="T84"/>
  <c r="S84"/>
  <c r="R84"/>
  <c r="Q84"/>
  <c r="P84"/>
  <c r="O84"/>
  <c r="N84"/>
  <c r="M84"/>
  <c r="L84"/>
  <c r="K84"/>
  <c r="J84"/>
  <c r="I84"/>
  <c r="H84"/>
  <c r="G84"/>
  <c r="F84"/>
  <c r="E84"/>
  <c r="D84"/>
  <c r="C84"/>
  <c r="AD83"/>
  <c r="AB83"/>
  <c r="Z83"/>
  <c r="X83"/>
  <c r="V83"/>
  <c r="T83"/>
  <c r="R83"/>
  <c r="P83"/>
  <c r="N83"/>
  <c r="L83"/>
  <c r="J83"/>
  <c r="H83"/>
  <c r="F83"/>
  <c r="D83"/>
  <c r="AE82"/>
  <c r="AE83" s="1"/>
  <c r="AD81"/>
  <c r="AC81"/>
  <c r="AB81"/>
  <c r="AA81"/>
  <c r="Z81"/>
  <c r="Y81"/>
  <c r="X81"/>
  <c r="W81"/>
  <c r="V81"/>
  <c r="U81"/>
  <c r="T81"/>
  <c r="S81"/>
  <c r="R81"/>
  <c r="Q81"/>
  <c r="P81"/>
  <c r="O81"/>
  <c r="N81"/>
  <c r="M81"/>
  <c r="L81"/>
  <c r="K81"/>
  <c r="J81"/>
  <c r="I81"/>
  <c r="H81"/>
  <c r="G81"/>
  <c r="F81"/>
  <c r="E81"/>
  <c r="D81"/>
  <c r="C81"/>
  <c r="AD80"/>
  <c r="AB80"/>
  <c r="Z80"/>
  <c r="X80"/>
  <c r="V80"/>
  <c r="T80"/>
  <c r="R80"/>
  <c r="P80"/>
  <c r="N80"/>
  <c r="L80"/>
  <c r="J80"/>
  <c r="H80"/>
  <c r="F80"/>
  <c r="D80"/>
  <c r="AE79"/>
  <c r="AE80" s="1"/>
  <c r="AD78"/>
  <c r="AC78"/>
  <c r="AB78"/>
  <c r="AA78"/>
  <c r="Z78"/>
  <c r="Y78"/>
  <c r="X78"/>
  <c r="W78"/>
  <c r="V78"/>
  <c r="U78"/>
  <c r="T78"/>
  <c r="S78"/>
  <c r="R78"/>
  <c r="Q78"/>
  <c r="P78"/>
  <c r="O78"/>
  <c r="N78"/>
  <c r="M78"/>
  <c r="L78"/>
  <c r="K78"/>
  <c r="J78"/>
  <c r="I78"/>
  <c r="H78"/>
  <c r="G78"/>
  <c r="F78"/>
  <c r="E78"/>
  <c r="D78"/>
  <c r="C78"/>
  <c r="AD77"/>
  <c r="AB77"/>
  <c r="Z77"/>
  <c r="X77"/>
  <c r="V77"/>
  <c r="T77"/>
  <c r="R77"/>
  <c r="P77"/>
  <c r="N77"/>
  <c r="L77"/>
  <c r="J77"/>
  <c r="H77"/>
  <c r="F77"/>
  <c r="D77"/>
  <c r="AE76"/>
  <c r="AE77" s="1"/>
  <c r="AD75"/>
  <c r="AC75"/>
  <c r="AB75"/>
  <c r="AA75"/>
  <c r="Z75"/>
  <c r="Y75"/>
  <c r="X75"/>
  <c r="W75"/>
  <c r="V75"/>
  <c r="U75"/>
  <c r="T75"/>
  <c r="S75"/>
  <c r="R75"/>
  <c r="Q75"/>
  <c r="P75"/>
  <c r="O75"/>
  <c r="N75"/>
  <c r="M75"/>
  <c r="L75"/>
  <c r="K75"/>
  <c r="J75"/>
  <c r="I75"/>
  <c r="H75"/>
  <c r="G75"/>
  <c r="F75"/>
  <c r="E75"/>
  <c r="D75"/>
  <c r="C75"/>
  <c r="AD74"/>
  <c r="AB74"/>
  <c r="Z74"/>
  <c r="X74"/>
  <c r="V74"/>
  <c r="T74"/>
  <c r="R74"/>
  <c r="P74"/>
  <c r="N74"/>
  <c r="L74"/>
  <c r="J74"/>
  <c r="H74"/>
  <c r="F74"/>
  <c r="D74"/>
  <c r="AE73"/>
  <c r="AE74" s="1"/>
  <c r="AD72"/>
  <c r="AC72"/>
  <c r="AB72"/>
  <c r="AA72"/>
  <c r="Z72"/>
  <c r="Y72"/>
  <c r="X72"/>
  <c r="W72"/>
  <c r="V72"/>
  <c r="U72"/>
  <c r="T72"/>
  <c r="S72"/>
  <c r="R72"/>
  <c r="Q72"/>
  <c r="P72"/>
  <c r="O72"/>
  <c r="N72"/>
  <c r="M72"/>
  <c r="L72"/>
  <c r="K72"/>
  <c r="J72"/>
  <c r="I72"/>
  <c r="H72"/>
  <c r="G72"/>
  <c r="F72"/>
  <c r="E72"/>
  <c r="D72"/>
  <c r="C72"/>
  <c r="AD71"/>
  <c r="AB71"/>
  <c r="Z71"/>
  <c r="X71"/>
  <c r="V71"/>
  <c r="T71"/>
  <c r="R71"/>
  <c r="P71"/>
  <c r="N71"/>
  <c r="L71"/>
  <c r="J71"/>
  <c r="H71"/>
  <c r="F71"/>
  <c r="D71"/>
  <c r="AE70"/>
  <c r="AE71" s="1"/>
  <c r="AD69"/>
  <c r="AC69"/>
  <c r="AB69"/>
  <c r="AA69"/>
  <c r="Z69"/>
  <c r="Y69"/>
  <c r="X69"/>
  <c r="W69"/>
  <c r="V69"/>
  <c r="U69"/>
  <c r="T69"/>
  <c r="S69"/>
  <c r="R69"/>
  <c r="Q69"/>
  <c r="P69"/>
  <c r="O69"/>
  <c r="N69"/>
  <c r="M69"/>
  <c r="L69"/>
  <c r="K69"/>
  <c r="J69"/>
  <c r="I69"/>
  <c r="H69"/>
  <c r="G69"/>
  <c r="F69"/>
  <c r="E69"/>
  <c r="D69"/>
  <c r="C69"/>
  <c r="AD68"/>
  <c r="AB68"/>
  <c r="Z68"/>
  <c r="X68"/>
  <c r="V68"/>
  <c r="T68"/>
  <c r="R68"/>
  <c r="P68"/>
  <c r="N68"/>
  <c r="L68"/>
  <c r="J68"/>
  <c r="H68"/>
  <c r="F68"/>
  <c r="D68"/>
  <c r="AE67"/>
  <c r="AE68" s="1"/>
  <c r="AD66"/>
  <c r="AC66"/>
  <c r="AB66"/>
  <c r="AA66"/>
  <c r="Z66"/>
  <c r="Y66"/>
  <c r="X66"/>
  <c r="W66"/>
  <c r="V66"/>
  <c r="U66"/>
  <c r="T66"/>
  <c r="S66"/>
  <c r="R66"/>
  <c r="Q66"/>
  <c r="P66"/>
  <c r="O66"/>
  <c r="N66"/>
  <c r="M66"/>
  <c r="L66"/>
  <c r="K66"/>
  <c r="J66"/>
  <c r="I66"/>
  <c r="H66"/>
  <c r="G66"/>
  <c r="F66"/>
  <c r="E66"/>
  <c r="D66"/>
  <c r="C66"/>
  <c r="AD65"/>
  <c r="AB65"/>
  <c r="Z65"/>
  <c r="X65"/>
  <c r="V65"/>
  <c r="T65"/>
  <c r="R65"/>
  <c r="P65"/>
  <c r="N65"/>
  <c r="L65"/>
  <c r="J65"/>
  <c r="H65"/>
  <c r="F65"/>
  <c r="D65"/>
  <c r="AE64"/>
  <c r="AE65" s="1"/>
  <c r="AD63"/>
  <c r="AC63"/>
  <c r="AB63"/>
  <c r="AA63"/>
  <c r="Z63"/>
  <c r="Y63"/>
  <c r="X63"/>
  <c r="W63"/>
  <c r="V63"/>
  <c r="U63"/>
  <c r="T63"/>
  <c r="S63"/>
  <c r="R63"/>
  <c r="Q63"/>
  <c r="P63"/>
  <c r="O63"/>
  <c r="N63"/>
  <c r="M63"/>
  <c r="L63"/>
  <c r="K63"/>
  <c r="J63"/>
  <c r="I63"/>
  <c r="H63"/>
  <c r="G63"/>
  <c r="F63"/>
  <c r="E63"/>
  <c r="D63"/>
  <c r="C63"/>
  <c r="AD62"/>
  <c r="AB62"/>
  <c r="Z62"/>
  <c r="X62"/>
  <c r="V62"/>
  <c r="T62"/>
  <c r="R62"/>
  <c r="P62"/>
  <c r="N62"/>
  <c r="L62"/>
  <c r="J62"/>
  <c r="H62"/>
  <c r="F62"/>
  <c r="D62"/>
  <c r="AE61"/>
  <c r="AE62" s="1"/>
  <c r="AD60"/>
  <c r="AC60"/>
  <c r="AB60"/>
  <c r="AA60"/>
  <c r="Z60"/>
  <c r="Y60"/>
  <c r="X60"/>
  <c r="W60"/>
  <c r="V60"/>
  <c r="U60"/>
  <c r="T60"/>
  <c r="S60"/>
  <c r="R60"/>
  <c r="Q60"/>
  <c r="P60"/>
  <c r="O60"/>
  <c r="N60"/>
  <c r="M60"/>
  <c r="L60"/>
  <c r="K60"/>
  <c r="J60"/>
  <c r="I60"/>
  <c r="H60"/>
  <c r="G60"/>
  <c r="F60"/>
  <c r="E60"/>
  <c r="D60"/>
  <c r="C60"/>
  <c r="AD59"/>
  <c r="AB59"/>
  <c r="Z59"/>
  <c r="X59"/>
  <c r="V59"/>
  <c r="T59"/>
  <c r="R59"/>
  <c r="P59"/>
  <c r="N59"/>
  <c r="L59"/>
  <c r="J59"/>
  <c r="H59"/>
  <c r="F59"/>
  <c r="D59"/>
  <c r="AE58"/>
  <c r="AE59" s="1"/>
  <c r="AD57"/>
  <c r="AC57"/>
  <c r="AB57"/>
  <c r="AA57"/>
  <c r="Z57"/>
  <c r="Y57"/>
  <c r="X57"/>
  <c r="W57"/>
  <c r="V57"/>
  <c r="U57"/>
  <c r="T57"/>
  <c r="S57"/>
  <c r="R57"/>
  <c r="Q57"/>
  <c r="P57"/>
  <c r="O57"/>
  <c r="N57"/>
  <c r="M57"/>
  <c r="L57"/>
  <c r="K57"/>
  <c r="J57"/>
  <c r="I57"/>
  <c r="F57"/>
  <c r="E57"/>
  <c r="D57"/>
  <c r="C57"/>
  <c r="AD56"/>
  <c r="AB56"/>
  <c r="Z56"/>
  <c r="X56"/>
  <c r="V56"/>
  <c r="T56"/>
  <c r="R56"/>
  <c r="P56"/>
  <c r="N56"/>
  <c r="L56"/>
  <c r="J56"/>
  <c r="H56"/>
  <c r="F56"/>
  <c r="D56"/>
  <c r="AE55"/>
  <c r="AE56" s="1"/>
  <c r="AD54"/>
  <c r="AC54"/>
  <c r="AB54"/>
  <c r="AA54"/>
  <c r="Z54"/>
  <c r="Y54"/>
  <c r="X54"/>
  <c r="W54"/>
  <c r="V54"/>
  <c r="U54"/>
  <c r="T54"/>
  <c r="S54"/>
  <c r="R54"/>
  <c r="Q54"/>
  <c r="F54"/>
  <c r="E54"/>
  <c r="D54"/>
  <c r="C54"/>
  <c r="AD53"/>
  <c r="AB53"/>
  <c r="Z53"/>
  <c r="X53"/>
  <c r="V53"/>
  <c r="T53"/>
  <c r="R53"/>
  <c r="P53"/>
  <c r="N53"/>
  <c r="L53"/>
  <c r="J53"/>
  <c r="H53"/>
  <c r="F53"/>
  <c r="D53"/>
  <c r="AE52"/>
  <c r="AE53" s="1"/>
  <c r="AD51"/>
  <c r="AC51"/>
  <c r="AB51"/>
  <c r="AA51"/>
  <c r="Z51"/>
  <c r="Y51"/>
  <c r="X51"/>
  <c r="W51"/>
  <c r="V51"/>
  <c r="U51"/>
  <c r="T51"/>
  <c r="S51"/>
  <c r="R51"/>
  <c r="Q51"/>
  <c r="P51"/>
  <c r="O51"/>
  <c r="N51"/>
  <c r="M51"/>
  <c r="L51"/>
  <c r="K51"/>
  <c r="J51"/>
  <c r="I51"/>
  <c r="H51"/>
  <c r="G51"/>
  <c r="F51"/>
  <c r="E51"/>
  <c r="D51"/>
  <c r="C51"/>
  <c r="AD50"/>
  <c r="AB50"/>
  <c r="Z50"/>
  <c r="X50"/>
  <c r="V50"/>
  <c r="T50"/>
  <c r="R50"/>
  <c r="P50"/>
  <c r="N50"/>
  <c r="L50"/>
  <c r="J50"/>
  <c r="H50"/>
  <c r="F50"/>
  <c r="D50"/>
  <c r="AE49"/>
  <c r="AE50" s="1"/>
  <c r="AD48"/>
  <c r="AC48"/>
  <c r="AB48"/>
  <c r="AA48"/>
  <c r="Z48"/>
  <c r="Y48"/>
  <c r="X48"/>
  <c r="W48"/>
  <c r="V48"/>
  <c r="U48"/>
  <c r="U98" s="1"/>
  <c r="T48"/>
  <c r="S48"/>
  <c r="S98" s="1"/>
  <c r="R48"/>
  <c r="Q48"/>
  <c r="P48"/>
  <c r="O48"/>
  <c r="N48"/>
  <c r="M48"/>
  <c r="L48"/>
  <c r="K48"/>
  <c r="J48"/>
  <c r="I48"/>
  <c r="H48"/>
  <c r="G48"/>
  <c r="F48"/>
  <c r="E48"/>
  <c r="D48"/>
  <c r="C48"/>
  <c r="AD47"/>
  <c r="AB47"/>
  <c r="Z47"/>
  <c r="X47"/>
  <c r="V47"/>
  <c r="T47"/>
  <c r="R47"/>
  <c r="P47"/>
  <c r="N47"/>
  <c r="L47"/>
  <c r="J47"/>
  <c r="H47"/>
  <c r="F47"/>
  <c r="D47"/>
  <c r="AE46"/>
  <c r="AE47" s="1"/>
  <c r="AD45"/>
  <c r="AC45"/>
  <c r="AB45"/>
  <c r="AA45"/>
  <c r="Z45"/>
  <c r="Y45"/>
  <c r="X45"/>
  <c r="W45"/>
  <c r="V45"/>
  <c r="R45"/>
  <c r="Q45"/>
  <c r="Q98" s="1"/>
  <c r="P45"/>
  <c r="O45"/>
  <c r="O98" s="1"/>
  <c r="N45"/>
  <c r="M45"/>
  <c r="M98" s="1"/>
  <c r="L45"/>
  <c r="K45"/>
  <c r="K98" s="1"/>
  <c r="J45"/>
  <c r="I45"/>
  <c r="I98" s="1"/>
  <c r="H45"/>
  <c r="G45"/>
  <c r="G98" s="1"/>
  <c r="F45"/>
  <c r="E45"/>
  <c r="E98" s="1"/>
  <c r="D45"/>
  <c r="C45"/>
  <c r="C98" s="1"/>
  <c r="AD44"/>
  <c r="AB44"/>
  <c r="Z44"/>
  <c r="X44"/>
  <c r="V44"/>
  <c r="T44"/>
  <c r="R44"/>
  <c r="P44"/>
  <c r="N44"/>
  <c r="L44"/>
  <c r="J44"/>
  <c r="H44"/>
  <c r="F44"/>
  <c r="D44"/>
  <c r="AE43"/>
  <c r="AE44" s="1"/>
  <c r="B2"/>
  <c r="C98" i="20" l="1"/>
  <c r="S98"/>
  <c r="C98" i="21"/>
  <c r="G98"/>
  <c r="K98"/>
  <c r="O98"/>
  <c r="S98"/>
  <c r="C98" i="22"/>
  <c r="G98"/>
  <c r="K98"/>
  <c r="O98"/>
  <c r="S98"/>
  <c r="W98" i="19"/>
  <c r="AA98"/>
  <c r="W98" i="20"/>
  <c r="AA98"/>
  <c r="W98" i="21"/>
  <c r="AA98"/>
  <c r="W98" i="22"/>
  <c r="AA98"/>
  <c r="Y98" i="19"/>
  <c r="AC98"/>
  <c r="Y98" i="20"/>
  <c r="AC98"/>
  <c r="Y98" i="21"/>
  <c r="AC98"/>
  <c r="Y98" i="22"/>
  <c r="AC98"/>
  <c r="B10" i="11"/>
  <c r="C3" i="22" s="1"/>
  <c r="G3" s="1"/>
  <c r="K3" s="1"/>
  <c r="O3" s="1"/>
  <c r="S3" s="1"/>
  <c r="W3" s="1"/>
  <c r="AA3" s="1"/>
  <c r="F2" s="1"/>
  <c r="B9" i="11" l="1"/>
  <c r="O33"/>
  <c r="O31"/>
  <c r="O28"/>
  <c r="O27"/>
  <c r="O30"/>
  <c r="O29"/>
  <c r="O26"/>
  <c r="O25"/>
  <c r="I36"/>
  <c r="I35"/>
  <c r="I33"/>
  <c r="I32"/>
  <c r="I30"/>
  <c r="I29"/>
  <c r="I27"/>
  <c r="I26"/>
  <c r="J22"/>
  <c r="K22" s="1"/>
  <c r="K21"/>
  <c r="J21"/>
  <c r="J20"/>
  <c r="K20" s="1"/>
  <c r="J19"/>
  <c r="K19" s="1"/>
  <c r="J18"/>
  <c r="K18" s="1"/>
  <c r="K17"/>
  <c r="J17"/>
  <c r="J16"/>
  <c r="K16" s="1"/>
  <c r="K15"/>
  <c r="K14"/>
  <c r="C3" i="21" l="1"/>
  <c r="G3" s="1"/>
  <c r="K3" s="1"/>
  <c r="O3" s="1"/>
  <c r="S3" s="1"/>
  <c r="W3" s="1"/>
  <c r="AA3" s="1"/>
  <c r="F2" s="1"/>
  <c r="B8" i="11"/>
  <c r="B7" l="1"/>
  <c r="C3" i="20"/>
  <c r="G3" s="1"/>
  <c r="K3" s="1"/>
  <c r="O3" s="1"/>
  <c r="S3" s="1"/>
  <c r="W3" s="1"/>
  <c r="AA3" s="1"/>
  <c r="F2" s="1"/>
  <c r="B6" i="11" l="1"/>
  <c r="C3" i="19"/>
  <c r="G3" s="1"/>
  <c r="K3" s="1"/>
  <c r="O3" s="1"/>
  <c r="S3" s="1"/>
  <c r="W3" s="1"/>
  <c r="AA3" s="1"/>
  <c r="F2" s="1"/>
  <c r="B12" i="11"/>
  <c r="B5" l="1"/>
  <c r="B4" l="1"/>
  <c r="B3" l="1"/>
  <c r="B2" l="1"/>
  <c r="B13"/>
  <c r="B14" s="1"/>
  <c r="B15" l="1"/>
  <c r="B16" s="1"/>
  <c r="B17" s="1"/>
  <c r="B18" s="1"/>
  <c r="B19" s="1"/>
  <c r="B20" s="1"/>
  <c r="B21" s="1"/>
  <c r="B22" s="1"/>
  <c r="B23" s="1"/>
  <c r="B24" s="1"/>
  <c r="B25" s="1"/>
  <c r="B26" s="1"/>
  <c r="B27" s="1"/>
  <c r="B28" s="1"/>
  <c r="B29" s="1"/>
  <c r="B30" s="1"/>
  <c r="B31" s="1"/>
  <c r="B32" s="1"/>
  <c r="B33" s="1"/>
  <c r="B34" s="1"/>
  <c r="B35" s="1"/>
  <c r="B36" s="1"/>
  <c r="B37" s="1"/>
  <c r="B38" s="1"/>
  <c r="B39" s="1"/>
  <c r="B40" s="1"/>
  <c r="B41" s="1"/>
  <c r="B42" s="1"/>
  <c r="B43" s="1"/>
  <c r="B44" s="1"/>
  <c r="B45" s="1"/>
  <c r="B46" s="1"/>
  <c r="B47" s="1"/>
  <c r="B48" s="1"/>
  <c r="B49" s="1"/>
  <c r="B50" s="1"/>
  <c r="B51" s="1"/>
  <c r="B52" s="1"/>
  <c r="B53" s="1"/>
  <c r="B54" s="1"/>
  <c r="B55" s="1"/>
  <c r="B56" s="1"/>
  <c r="B57" s="1"/>
  <c r="B58" s="1"/>
  <c r="B59" s="1"/>
  <c r="B60" s="1"/>
  <c r="B61" s="1"/>
  <c r="B62" s="1"/>
</calcChain>
</file>

<file path=xl/sharedStrings.xml><?xml version="1.0" encoding="utf-8"?>
<sst xmlns="http://schemas.openxmlformats.org/spreadsheetml/2006/main" count="361" uniqueCount="195">
  <si>
    <t>Prénoms</t>
  </si>
  <si>
    <t>TOTAL</t>
  </si>
  <si>
    <t>matin</t>
  </si>
  <si>
    <t>apr.midi</t>
  </si>
  <si>
    <r>
      <t>A</t>
    </r>
    <r>
      <rPr>
        <b/>
        <sz val="18"/>
        <color indexed="63"/>
        <rFont val="Arial"/>
        <family val="2"/>
      </rPr>
      <t xml:space="preserve"> : Absent (= Compteur d'Heures)   </t>
    </r>
    <r>
      <rPr>
        <b/>
        <sz val="18"/>
        <color indexed="10"/>
        <rFont val="Arial"/>
        <family val="2"/>
      </rPr>
      <t>F</t>
    </r>
    <r>
      <rPr>
        <b/>
        <sz val="18"/>
        <color indexed="63"/>
        <rFont val="Arial"/>
        <family val="2"/>
      </rPr>
      <t xml:space="preserve"> : Formation externe     </t>
    </r>
    <r>
      <rPr>
        <b/>
        <sz val="18"/>
        <color indexed="10"/>
        <rFont val="Arial"/>
        <family val="2"/>
      </rPr>
      <t>M</t>
    </r>
    <r>
      <rPr>
        <b/>
        <sz val="18"/>
        <color indexed="63"/>
        <rFont val="Arial"/>
        <family val="2"/>
      </rPr>
      <t xml:space="preserve"> : Malade sans Arrêt  </t>
    </r>
    <r>
      <rPr>
        <b/>
        <sz val="18"/>
        <color indexed="10"/>
        <rFont val="Arial"/>
        <family val="2"/>
      </rPr>
      <t xml:space="preserve">Mal </t>
    </r>
    <r>
      <rPr>
        <b/>
        <sz val="18"/>
        <color indexed="63"/>
        <rFont val="Arial"/>
        <family val="2"/>
      </rPr>
      <t xml:space="preserve">: Malade avec Arrêt CPAM   </t>
    </r>
  </si>
  <si>
    <t>Effectif du jour</t>
  </si>
  <si>
    <r>
      <rPr>
        <b/>
        <sz val="18"/>
        <color indexed="10"/>
        <rFont val="Arial"/>
        <family val="2"/>
      </rPr>
      <t>T</t>
    </r>
    <r>
      <rPr>
        <b/>
        <sz val="18"/>
        <color indexed="63"/>
        <rFont val="Arial"/>
        <family val="2"/>
      </rPr>
      <t xml:space="preserve"> : Travail (H Supp)    </t>
    </r>
    <r>
      <rPr>
        <b/>
        <sz val="18"/>
        <color indexed="10"/>
        <rFont val="Arial"/>
        <family val="2"/>
      </rPr>
      <t>ST</t>
    </r>
    <r>
      <rPr>
        <b/>
        <sz val="18"/>
        <color indexed="63"/>
        <rFont val="Arial"/>
        <family val="2"/>
      </rPr>
      <t xml:space="preserve"> : Samedi Tournant  </t>
    </r>
  </si>
  <si>
    <r>
      <rPr>
        <b/>
        <sz val="18"/>
        <color indexed="10"/>
        <rFont val="Arial"/>
        <family val="2"/>
      </rPr>
      <t>VM</t>
    </r>
    <r>
      <rPr>
        <b/>
        <sz val="18"/>
        <color indexed="63"/>
        <rFont val="Arial"/>
        <family val="2"/>
      </rPr>
      <t xml:space="preserve"> : Visite Médicale    </t>
    </r>
    <r>
      <rPr>
        <b/>
        <sz val="18"/>
        <color indexed="10"/>
        <rFont val="Arial"/>
        <family val="2"/>
      </rPr>
      <t>CP</t>
    </r>
    <r>
      <rPr>
        <b/>
        <sz val="18"/>
        <color indexed="63"/>
        <rFont val="Arial"/>
        <family val="2"/>
      </rPr>
      <t xml:space="preserve"> : Congés Payés       </t>
    </r>
  </si>
  <si>
    <t>St Valéry</t>
  </si>
  <si>
    <t>ENCAISSER</t>
  </si>
  <si>
    <t>JARDINER</t>
  </si>
  <si>
    <t>BRICOLER</t>
  </si>
  <si>
    <t>AMENAGER</t>
  </si>
  <si>
    <t>DECORER</t>
  </si>
  <si>
    <r>
      <rPr>
        <b/>
        <u/>
        <sz val="18"/>
        <rFont val="Arial"/>
        <family val="2"/>
      </rPr>
      <t>Horaires soulignés</t>
    </r>
    <r>
      <rPr>
        <sz val="18"/>
        <rFont val="Arial"/>
        <family val="2"/>
      </rPr>
      <t xml:space="preserve"> = Responsabilités d'ouvrir et fermer le magasin, appliquer la procédure</t>
    </r>
  </si>
  <si>
    <r>
      <rPr>
        <b/>
        <i/>
        <sz val="18"/>
        <rFont val="Arial"/>
        <family val="2"/>
      </rPr>
      <t>Horaires italiques</t>
    </r>
    <r>
      <rPr>
        <sz val="18"/>
        <rFont val="Arial"/>
        <family val="2"/>
      </rPr>
      <t xml:space="preserve"> = Passage du balai dans son secteur</t>
    </r>
  </si>
  <si>
    <t>horaire modifié par rapport à l'emploi du temps normal</t>
  </si>
  <si>
    <t>Horaire du Samedi : 9:25-19:30  1sem/2   pour la caisse et 9:30-19:30:pour les vendeurs à tour de role</t>
  </si>
  <si>
    <r>
      <t>RS</t>
    </r>
    <r>
      <rPr>
        <b/>
        <sz val="18"/>
        <rFont val="Arial"/>
        <family val="2"/>
      </rPr>
      <t xml:space="preserve"> : Récup Salon</t>
    </r>
  </si>
  <si>
    <r>
      <rPr>
        <b/>
        <sz val="18"/>
        <color indexed="10"/>
        <rFont val="Arial"/>
        <family val="2"/>
      </rPr>
      <t>Cai</t>
    </r>
    <r>
      <rPr>
        <sz val="18"/>
        <rFont val="Arial"/>
        <family val="2"/>
      </rPr>
      <t xml:space="preserve"> :Remplacement</t>
    </r>
    <r>
      <rPr>
        <b/>
        <sz val="18"/>
        <rFont val="Arial"/>
        <family val="2"/>
      </rPr>
      <t xml:space="preserve"> CAISSE</t>
    </r>
  </si>
  <si>
    <r>
      <t>Information de la Semaine</t>
    </r>
    <r>
      <rPr>
        <sz val="18"/>
        <rFont val="Arial"/>
        <family val="2"/>
      </rPr>
      <t xml:space="preserve"> :
</t>
    </r>
  </si>
  <si>
    <t>Sem 1</t>
  </si>
  <si>
    <t>Sem 2</t>
  </si>
  <si>
    <t>Sem 3</t>
  </si>
  <si>
    <t>Sem 4</t>
  </si>
  <si>
    <t>Sem 5</t>
  </si>
  <si>
    <t>Sem 6</t>
  </si>
  <si>
    <t>Sem 7</t>
  </si>
  <si>
    <t>Sem 8</t>
  </si>
  <si>
    <t>Sem 9</t>
  </si>
  <si>
    <t>Sem 10</t>
  </si>
  <si>
    <t>Sem 11</t>
  </si>
  <si>
    <t>Sem 12</t>
  </si>
  <si>
    <t>Sem 13</t>
  </si>
  <si>
    <t>Sem 14</t>
  </si>
  <si>
    <t>Sem 15</t>
  </si>
  <si>
    <t>Sem 16</t>
  </si>
  <si>
    <t>Sem 17</t>
  </si>
  <si>
    <t>Sem 18</t>
  </si>
  <si>
    <t>Sem 19</t>
  </si>
  <si>
    <t>Sem 20</t>
  </si>
  <si>
    <t>Sem 21</t>
  </si>
  <si>
    <t>Sem 22</t>
  </si>
  <si>
    <t>Sem 23</t>
  </si>
  <si>
    <t>Sem 24</t>
  </si>
  <si>
    <t>Sem 25</t>
  </si>
  <si>
    <t>Sem 26</t>
  </si>
  <si>
    <t>Sem 27</t>
  </si>
  <si>
    <t>Sem 28</t>
  </si>
  <si>
    <t>Sem 29</t>
  </si>
  <si>
    <t>Sem 30</t>
  </si>
  <si>
    <t>Sem 31</t>
  </si>
  <si>
    <t>Sem 32</t>
  </si>
  <si>
    <t>Sem 33</t>
  </si>
  <si>
    <t>Sem 34</t>
  </si>
  <si>
    <t>Sem 35</t>
  </si>
  <si>
    <t>Sem 36</t>
  </si>
  <si>
    <t>Sem 37</t>
  </si>
  <si>
    <t>Sem 38</t>
  </si>
  <si>
    <t>Sem 39</t>
  </si>
  <si>
    <t>Sem 40</t>
  </si>
  <si>
    <t>Sem 41</t>
  </si>
  <si>
    <t>Sem 42</t>
  </si>
  <si>
    <t>Sem 43</t>
  </si>
  <si>
    <t>Sem 44</t>
  </si>
  <si>
    <t>Sem 45</t>
  </si>
  <si>
    <t>Sem 46</t>
  </si>
  <si>
    <t>Sem 47</t>
  </si>
  <si>
    <t>Sem 48</t>
  </si>
  <si>
    <t>Sem 49</t>
  </si>
  <si>
    <t>Sem 50</t>
  </si>
  <si>
    <t>Sem 51</t>
  </si>
  <si>
    <t>Sem 52</t>
  </si>
  <si>
    <t>Jour de l'An</t>
  </si>
  <si>
    <t>Lundi de Pâques</t>
  </si>
  <si>
    <t>Dimanche de Pâques</t>
  </si>
  <si>
    <t>Rameaux</t>
  </si>
  <si>
    <t>Fête du Travail</t>
  </si>
  <si>
    <t>J. Ascension</t>
  </si>
  <si>
    <t>Victoire 1945</t>
  </si>
  <si>
    <t>Dimanche de Pentecôte</t>
  </si>
  <si>
    <t>Lundi de Pentecôte</t>
  </si>
  <si>
    <t>Fête Nationale</t>
  </si>
  <si>
    <t>Assomption</t>
  </si>
  <si>
    <t>Toussaint</t>
  </si>
  <si>
    <t>11 Novembre.</t>
  </si>
  <si>
    <t>Noël</t>
  </si>
  <si>
    <t>STAG.9</t>
  </si>
  <si>
    <t>STAG.10</t>
  </si>
  <si>
    <t>STAG.11</t>
  </si>
  <si>
    <t>STAG.12</t>
  </si>
  <si>
    <t>STAG.13</t>
  </si>
  <si>
    <t>Agnès</t>
  </si>
  <si>
    <t>Aurélie</t>
  </si>
  <si>
    <t>Nathalie O</t>
  </si>
  <si>
    <t>Charline</t>
  </si>
  <si>
    <t>David A</t>
  </si>
  <si>
    <t>Alain</t>
  </si>
  <si>
    <t>Céline</t>
  </si>
  <si>
    <t>Denis</t>
  </si>
  <si>
    <t>Vanessa</t>
  </si>
  <si>
    <t>Christelle</t>
  </si>
  <si>
    <t>Sabrina</t>
  </si>
  <si>
    <t>Stéphanie</t>
  </si>
  <si>
    <t>-1/2</t>
  </si>
  <si>
    <t>-12h00</t>
  </si>
  <si>
    <t>-11h00</t>
  </si>
  <si>
    <t>-1/2,4</t>
  </si>
  <si>
    <t>-10h00</t>
  </si>
  <si>
    <t>-1/2665</t>
  </si>
  <si>
    <t>-9h00</t>
  </si>
  <si>
    <t>-1/3</t>
  </si>
  <si>
    <t>-8h00</t>
  </si>
  <si>
    <t>-1/3,42859</t>
  </si>
  <si>
    <t>-7h00</t>
  </si>
  <si>
    <t>Calcul en 100%</t>
  </si>
  <si>
    <t>8*4,33</t>
  </si>
  <si>
    <t>7*4,33</t>
  </si>
  <si>
    <t>6*4,33</t>
  </si>
  <si>
    <t>5*4,33</t>
  </si>
  <si>
    <t>4*4,33</t>
  </si>
  <si>
    <t>3*4,33</t>
  </si>
  <si>
    <t>2*4,33</t>
  </si>
  <si>
    <t>35h00 hebdo</t>
  </si>
  <si>
    <t>Total mois</t>
  </si>
  <si>
    <t>-1h00</t>
  </si>
  <si>
    <t>-2h00</t>
  </si>
  <si>
    <t>-3h00</t>
  </si>
  <si>
    <t>-4h00</t>
  </si>
  <si>
    <t>-5h00</t>
  </si>
  <si>
    <t>-6h00</t>
  </si>
  <si>
    <t>24h00 = 1</t>
  </si>
  <si>
    <t>12h00 = 1/2</t>
  </si>
  <si>
    <t>6h00 = 1/4</t>
  </si>
  <si>
    <t>-1/4</t>
  </si>
  <si>
    <t>8h00 = 1/3</t>
  </si>
  <si>
    <t>-1/8</t>
  </si>
  <si>
    <t>3h00= 1/8</t>
  </si>
  <si>
    <t>-1/12</t>
  </si>
  <si>
    <t>2h00= 1/12</t>
  </si>
  <si>
    <t>1h00= 1/24</t>
  </si>
  <si>
    <t>-1/24</t>
  </si>
  <si>
    <t>4h00 = 1/6</t>
  </si>
  <si>
    <t>5h00 = 5/24</t>
  </si>
  <si>
    <t>-1/6</t>
  </si>
  <si>
    <t>-5/24</t>
  </si>
  <si>
    <t>-11/24</t>
  </si>
  <si>
    <t>6h30</t>
  </si>
  <si>
    <t>3°/ - Il n’y a pas de jour supplémentaire dû pour fractionnement de la 5e semaine.</t>
  </si>
  <si>
    <t>Supérieure à 6 jours = 2 jrs supplémentaires</t>
  </si>
  <si>
    <t>si le salarié prend, en dehors de cette période, entre 3 et 5 jours de congés, il lui est dû un jour ouvrable supplémentaire ;</t>
  </si>
  <si>
    <t>2°/ - La période de congés supplémentaires se situe entre le 1er Novembre et le 30 Avril</t>
  </si>
  <si>
    <t>Fraction congé principal comprise entre 3 et 5 jours = 1 jr supplémentaire</t>
  </si>
  <si>
    <r>
      <t xml:space="preserve">Le fractionnement à </t>
    </r>
    <r>
      <rPr>
        <b/>
        <sz val="10"/>
        <rFont val="Arial"/>
        <family val="2"/>
      </rPr>
      <t>l’initiative de l’employeur</t>
    </r>
    <r>
      <rPr>
        <sz val="10"/>
        <rFont val="Arial"/>
        <family val="2"/>
      </rPr>
      <t xml:space="preserve"> entraîne automatiquement l’attribution de jours de congés supplémentaires.</t>
    </r>
  </si>
  <si>
    <t>Le droit aux jours supplémentaires naît du seul fait du fractionnement, que ce soit le salarié ou l'employeur qui en ait pris l'initiative (cass. soc. 26 mars 1997, n° 1486 D).</t>
  </si>
  <si>
    <t>C’est donc uniquement au 31 octobre de chaque année, que l’on est mesure d’indiquer au salarié s’il peut bénéficier de jours de congés supplémentaires ou pas.</t>
  </si>
  <si>
    <t>2 jrs</t>
  </si>
  <si>
    <t>4 jrs</t>
  </si>
  <si>
    <t>18jrs = 12 + 6</t>
  </si>
  <si>
    <t>+2</t>
  </si>
  <si>
    <t>6 jrs + 5ème sem CP</t>
  </si>
  <si>
    <t>+1</t>
  </si>
  <si>
    <t>3&lt;4jrs&lt;5</t>
  </si>
  <si>
    <t>20jrs = 12 + 8</t>
  </si>
  <si>
    <t xml:space="preserve"> Avril</t>
  </si>
  <si>
    <t xml:space="preserve"> Mars</t>
  </si>
  <si>
    <t xml:space="preserve">Fév </t>
  </si>
  <si>
    <t xml:space="preserve">Janv </t>
  </si>
  <si>
    <t>Déc</t>
  </si>
  <si>
    <t>Nov</t>
  </si>
  <si>
    <t>Oct</t>
  </si>
  <si>
    <t>Sept</t>
  </si>
  <si>
    <t>Août</t>
  </si>
  <si>
    <t>Juillet</t>
  </si>
  <si>
    <t>juin</t>
  </si>
  <si>
    <t>Mai</t>
  </si>
  <si>
    <t>Congé principal d'au moins 12 jrs continus entre le 1er Mai et le 31 Octobre</t>
  </si>
  <si>
    <t>1°/ - Le fractionnement du congé principal de 24 jours ouvre droit à des jours de congés supplémentaires lorsqu’une partie du congé est prise en dehors de la période légale (1er mai-31 octobre) :</t>
  </si>
  <si>
    <t>Fractionnement des congés</t>
  </si>
  <si>
    <t>Période Vacances</t>
  </si>
  <si>
    <t xml:space="preserve">s’il prend 6 jours et plus, il lui est dû 2 jours ouvrables supplémentaires. Employeurs et salariés peuvent toutefois déroger à cette règle </t>
  </si>
  <si>
    <t xml:space="preserve">« soit après accord individuel du salarié, soit par convention collective ou accord collectif d’entreprise ». </t>
  </si>
  <si>
    <t>L’employeur peut alors autoriser le fractionnement des congés en le subordonnant à une renonciation du congé supplémentaire.</t>
  </si>
  <si>
    <t>20/12/2015-02/01/2016</t>
  </si>
  <si>
    <t>Vacances Noel</t>
  </si>
  <si>
    <t>Sem 45 (2016)</t>
  </si>
  <si>
    <t>Sem 46 (2016)</t>
  </si>
  <si>
    <t>Sem 47 (2016)</t>
  </si>
  <si>
    <t>Sem 48 (2016)</t>
  </si>
  <si>
    <t>Sem 49 (2016)</t>
  </si>
  <si>
    <t>Sem 50 (2016)</t>
  </si>
  <si>
    <t>Sem 51 (2016)</t>
  </si>
  <si>
    <t>Sem 52 (2016)</t>
  </si>
  <si>
    <t>Sem 53</t>
  </si>
  <si>
    <t xml:space="preserve">Planning hebdomadaire </t>
  </si>
</sst>
</file>

<file path=xl/styles.xml><?xml version="1.0" encoding="utf-8"?>
<styleSheet xmlns="http://schemas.openxmlformats.org/spreadsheetml/2006/main">
  <numFmts count="14">
    <numFmt numFmtId="164" formatCode="_-* #,##0.00\ _€_-;\-* #,##0.00\ _€_-;_-* \-??\ _€_-;_-@_-"/>
    <numFmt numFmtId="165" formatCode="_-* #,##0.000\ _F_-;\-* #,##0.000\ _F_-;_-* \-??\ _F_-;_-@_-"/>
    <numFmt numFmtId="166" formatCode="h:mm"/>
    <numFmt numFmtId="167" formatCode="[h]:mm"/>
    <numFmt numFmtId="168" formatCode="[hh]:mm:ss"/>
    <numFmt numFmtId="169" formatCode="[$-F800]dddd\,\ mmmm\ dd\,\ yyyy"/>
    <numFmt numFmtId="170" formatCode="[h]\hmm"/>
    <numFmt numFmtId="171" formatCode="_-* #,##0.0\ _F_-;\-* #,##0.0\ _F_-;_-* \-??\ _F_-;_-@_-"/>
    <numFmt numFmtId="172" formatCode="[h]:mm:ss;@"/>
    <numFmt numFmtId="173" formatCode="dddd\ dd"/>
    <numFmt numFmtId="174" formatCode="hh\ "/>
    <numFmt numFmtId="175" formatCode="_-* #,##0.0000\ _€_-;\-* #,##0.0000\ _€_-;_-* \-??\ _€_-;_-@_-"/>
    <numFmt numFmtId="176" formatCode="_-* #,##0.00\ [$€]_-;\-* #,##0.00\ [$€]_-;_-* \-??\ [$€]_-;_-@_-"/>
    <numFmt numFmtId="177" formatCode="_-* #,##0.00\ _F_-;\-* #,##0.00\ _F_-;_-* \-??\ _F_-;_-@_-"/>
  </numFmts>
  <fonts count="40">
    <font>
      <sz val="10"/>
      <name val="Arial"/>
      <family val="2"/>
    </font>
    <font>
      <sz val="35"/>
      <name val="Arial"/>
      <family val="2"/>
    </font>
    <font>
      <b/>
      <sz val="15"/>
      <name val="Arial"/>
      <family val="2"/>
    </font>
    <font>
      <b/>
      <sz val="20"/>
      <name val="Arial"/>
      <family val="2"/>
    </font>
    <font>
      <sz val="15"/>
      <name val="Arial"/>
      <family val="2"/>
    </font>
    <font>
      <b/>
      <sz val="18"/>
      <name val="Arial"/>
      <family val="2"/>
    </font>
    <font>
      <sz val="18"/>
      <name val="Arial"/>
      <family val="2"/>
    </font>
    <font>
      <sz val="10"/>
      <name val="Arial"/>
      <family val="2"/>
    </font>
    <font>
      <b/>
      <sz val="12"/>
      <name val="Arial"/>
      <family val="2"/>
    </font>
    <font>
      <b/>
      <sz val="18"/>
      <color indexed="10"/>
      <name val="Arial"/>
      <family val="2"/>
    </font>
    <font>
      <b/>
      <sz val="18"/>
      <color indexed="63"/>
      <name val="Arial"/>
      <family val="2"/>
    </font>
    <font>
      <sz val="18"/>
      <color indexed="9"/>
      <name val="Arial"/>
      <family val="2"/>
    </font>
    <font>
      <sz val="18"/>
      <color indexed="63"/>
      <name val="Arial"/>
      <family val="2"/>
    </font>
    <font>
      <sz val="12"/>
      <name val="Arial"/>
      <family val="2"/>
    </font>
    <font>
      <sz val="14"/>
      <name val="Arial"/>
      <family val="2"/>
    </font>
    <font>
      <sz val="16"/>
      <name val="Arial"/>
      <family val="2"/>
    </font>
    <font>
      <sz val="20"/>
      <name val="Arial"/>
      <family val="2"/>
    </font>
    <font>
      <i/>
      <sz val="30"/>
      <color indexed="8"/>
      <name val="Arial"/>
      <family val="2"/>
    </font>
    <font>
      <b/>
      <u/>
      <sz val="18"/>
      <name val="Arial"/>
      <family val="2"/>
    </font>
    <font>
      <b/>
      <i/>
      <sz val="18"/>
      <name val="Arial"/>
      <family val="2"/>
    </font>
    <font>
      <b/>
      <sz val="10"/>
      <color rgb="FFFF0000"/>
      <name val="Arial"/>
      <family val="2"/>
    </font>
    <font>
      <i/>
      <sz val="30"/>
      <color theme="0" tint="-4.9989318521683403E-2"/>
      <name val="Arial"/>
      <family val="2"/>
    </font>
    <font>
      <sz val="12"/>
      <color rgb="FFFF0000"/>
      <name val="Arial"/>
      <family val="2"/>
    </font>
    <font>
      <sz val="18"/>
      <color rgb="FFFF0000"/>
      <name val="Arial"/>
      <family val="2"/>
    </font>
    <font>
      <b/>
      <sz val="18"/>
      <color rgb="FFFF0000"/>
      <name val="Arial"/>
      <family val="2"/>
    </font>
    <font>
      <i/>
      <sz val="18"/>
      <name val="Arial"/>
      <family val="2"/>
    </font>
    <font>
      <b/>
      <sz val="10"/>
      <name val="Arial"/>
      <family val="2"/>
    </font>
    <font>
      <b/>
      <sz val="8"/>
      <name val="Arial"/>
      <family val="2"/>
    </font>
    <font>
      <sz val="9"/>
      <name val="Arial"/>
      <family val="2"/>
    </font>
    <font>
      <sz val="35"/>
      <name val="Variable Black"/>
      <family val="3"/>
    </font>
    <font>
      <i/>
      <sz val="10"/>
      <name val="Arial"/>
      <family val="2"/>
    </font>
    <font>
      <b/>
      <sz val="13.5"/>
      <name val="Arial"/>
      <family val="2"/>
    </font>
    <font>
      <i/>
      <sz val="30"/>
      <color indexed="8"/>
      <name val="Variable Black"/>
      <family val="3"/>
    </font>
    <font>
      <i/>
      <sz val="15"/>
      <name val="Variable Black"/>
      <family val="3"/>
    </font>
    <font>
      <i/>
      <sz val="18"/>
      <name val="Variable Black"/>
      <family val="3"/>
    </font>
    <font>
      <i/>
      <sz val="10"/>
      <name val="Variable Black"/>
      <family val="3"/>
    </font>
    <font>
      <i/>
      <sz val="20"/>
      <name val="Variable Black"/>
      <family val="3"/>
    </font>
    <font>
      <i/>
      <sz val="22"/>
      <name val="Variable Black"/>
      <family val="3"/>
    </font>
    <font>
      <u val="double"/>
      <sz val="18"/>
      <name val="Arial"/>
      <family val="2"/>
    </font>
    <font>
      <b/>
      <sz val="20"/>
      <color rgb="FFFF0000"/>
      <name val="Arial"/>
      <family val="2"/>
    </font>
  </fonts>
  <fills count="19">
    <fill>
      <patternFill patternType="none"/>
    </fill>
    <fill>
      <patternFill patternType="gray125"/>
    </fill>
    <fill>
      <patternFill patternType="solid">
        <fgColor indexed="9"/>
        <bgColor indexed="26"/>
      </patternFill>
    </fill>
    <fill>
      <patternFill patternType="solid">
        <fgColor indexed="26"/>
        <bgColor indexed="64"/>
      </patternFill>
    </fill>
    <fill>
      <patternFill patternType="solid">
        <fgColor indexed="26"/>
        <bgColor indexed="9"/>
      </patternFill>
    </fill>
    <fill>
      <patternFill patternType="solid">
        <fgColor indexed="51"/>
        <bgColor indexed="45"/>
      </patternFill>
    </fill>
    <fill>
      <patternFill patternType="solid">
        <fgColor indexed="42"/>
        <bgColor indexed="49"/>
      </patternFill>
    </fill>
    <fill>
      <patternFill patternType="solid">
        <fgColor indexed="42"/>
        <bgColor indexed="13"/>
      </patternFill>
    </fill>
    <fill>
      <patternFill patternType="solid">
        <fgColor indexed="42"/>
        <bgColor indexed="64"/>
      </patternFill>
    </fill>
    <fill>
      <patternFill patternType="solid">
        <fgColor indexed="42"/>
        <bgColor indexed="60"/>
      </patternFill>
    </fill>
    <fill>
      <patternFill patternType="solid">
        <fgColor indexed="46"/>
        <bgColor indexed="60"/>
      </patternFill>
    </fill>
    <fill>
      <patternFill patternType="solid">
        <fgColor indexed="41"/>
        <bgColor indexed="49"/>
      </patternFill>
    </fill>
    <fill>
      <patternFill patternType="solid">
        <fgColor indexed="27"/>
        <bgColor indexed="64"/>
      </patternFill>
    </fill>
    <fill>
      <patternFill patternType="solid">
        <fgColor indexed="45"/>
        <bgColor indexed="46"/>
      </patternFill>
    </fill>
    <fill>
      <patternFill patternType="solid">
        <fgColor indexed="55"/>
        <bgColor indexed="64"/>
      </patternFill>
    </fill>
    <fill>
      <patternFill patternType="solid">
        <fgColor indexed="43"/>
        <bgColor indexed="26"/>
      </patternFill>
    </fill>
    <fill>
      <patternFill patternType="lightUp"/>
    </fill>
    <fill>
      <patternFill patternType="solid">
        <fgColor indexed="29"/>
        <bgColor indexed="64"/>
      </patternFill>
    </fill>
    <fill>
      <patternFill patternType="solid">
        <fgColor rgb="FF99FF66"/>
        <bgColor indexed="64"/>
      </patternFill>
    </fill>
  </fills>
  <borders count="110">
    <border>
      <left/>
      <right/>
      <top/>
      <bottom/>
      <diagonal/>
    </border>
    <border>
      <left style="thin">
        <color indexed="8"/>
      </left>
      <right style="dotted">
        <color indexed="8"/>
      </right>
      <top/>
      <bottom/>
      <diagonal/>
    </border>
    <border>
      <left/>
      <right style="dotted">
        <color indexed="8"/>
      </right>
      <top/>
      <bottom/>
      <diagonal/>
    </border>
    <border>
      <left style="dotted">
        <color indexed="8"/>
      </left>
      <right/>
      <top/>
      <bottom/>
      <diagonal/>
    </border>
    <border>
      <left style="medium">
        <color indexed="64"/>
      </left>
      <right style="medium">
        <color indexed="64"/>
      </right>
      <top/>
      <bottom style="thin">
        <color indexed="8"/>
      </bottom>
      <diagonal/>
    </border>
    <border>
      <left style="medium">
        <color indexed="64"/>
      </left>
      <right style="medium">
        <color indexed="64"/>
      </right>
      <top/>
      <bottom style="thin">
        <color indexed="64"/>
      </bottom>
      <diagonal/>
    </border>
    <border>
      <left/>
      <right style="medium">
        <color indexed="8"/>
      </right>
      <top/>
      <bottom/>
      <diagonal/>
    </border>
    <border>
      <left style="dotted">
        <color indexed="8"/>
      </left>
      <right style="thin">
        <color indexed="8"/>
      </right>
      <top/>
      <bottom/>
      <diagonal/>
    </border>
    <border>
      <left style="dotted">
        <color indexed="8"/>
      </left>
      <right style="medium">
        <color indexed="64"/>
      </right>
      <top/>
      <bottom/>
      <diagonal/>
    </border>
    <border>
      <left style="medium">
        <color indexed="8"/>
      </left>
      <right style="medium">
        <color indexed="8"/>
      </right>
      <top/>
      <bottom/>
      <diagonal/>
    </border>
    <border>
      <left style="thin">
        <color indexed="64"/>
      </left>
      <right/>
      <top/>
      <bottom style="medium">
        <color indexed="64"/>
      </bottom>
      <diagonal/>
    </border>
    <border>
      <left style="dotted">
        <color indexed="8"/>
      </left>
      <right/>
      <top/>
      <bottom style="medium">
        <color indexed="64"/>
      </bottom>
      <diagonal/>
    </border>
    <border>
      <left/>
      <right style="medium">
        <color indexed="8"/>
      </right>
      <top/>
      <bottom style="medium">
        <color indexed="64"/>
      </bottom>
      <diagonal/>
    </border>
    <border>
      <left/>
      <right style="medium">
        <color indexed="64"/>
      </right>
      <top/>
      <bottom style="medium">
        <color indexed="64"/>
      </bottom>
      <diagonal/>
    </border>
    <border>
      <left style="medium">
        <color indexed="8"/>
      </left>
      <right style="medium">
        <color indexed="8"/>
      </right>
      <top/>
      <bottom style="medium">
        <color indexed="64"/>
      </bottom>
      <diagonal/>
    </border>
    <border>
      <left style="medium">
        <color indexed="64"/>
      </left>
      <right style="medium">
        <color indexed="64"/>
      </right>
      <top/>
      <bottom/>
      <diagonal/>
    </border>
    <border>
      <left style="medium">
        <color indexed="64"/>
      </left>
      <right style="dotted">
        <color indexed="8"/>
      </right>
      <top/>
      <bottom/>
      <diagonal/>
    </border>
    <border>
      <left style="thin">
        <color indexed="8"/>
      </left>
      <right/>
      <top/>
      <bottom/>
      <diagonal/>
    </border>
    <border>
      <left style="thin">
        <color indexed="8"/>
      </left>
      <right/>
      <top/>
      <bottom style="medium">
        <color indexed="64"/>
      </bottom>
      <diagonal/>
    </border>
    <border>
      <left style="dotted">
        <color indexed="64"/>
      </left>
      <right style="medium">
        <color indexed="64"/>
      </right>
      <top/>
      <bottom/>
      <diagonal/>
    </border>
    <border>
      <left style="thin">
        <color indexed="64"/>
      </left>
      <right style="dotted">
        <color indexed="64"/>
      </right>
      <top/>
      <bottom/>
      <diagonal/>
    </border>
    <border>
      <left style="thin">
        <color indexed="64"/>
      </left>
      <right style="dotted">
        <color indexed="64"/>
      </right>
      <top/>
      <bottom style="medium">
        <color indexed="64"/>
      </bottom>
      <diagonal/>
    </border>
    <border>
      <left style="medium">
        <color indexed="64"/>
      </left>
      <right/>
      <top/>
      <bottom style="thin">
        <color indexed="64"/>
      </bottom>
      <diagonal/>
    </border>
    <border>
      <left style="dotted">
        <color indexed="64"/>
      </left>
      <right style="thin">
        <color indexed="64"/>
      </right>
      <top/>
      <bottom style="thin">
        <color indexed="64"/>
      </bottom>
      <diagonal/>
    </border>
    <border>
      <left style="dotted">
        <color indexed="64"/>
      </left>
      <right/>
      <top/>
      <bottom style="thin">
        <color indexed="64"/>
      </bottom>
      <diagonal/>
    </border>
    <border>
      <left/>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8"/>
      </right>
      <top/>
      <bottom style="thin">
        <color indexed="64"/>
      </bottom>
      <diagonal/>
    </border>
    <border>
      <left style="thin">
        <color indexed="64"/>
      </left>
      <right style="dotted">
        <color indexed="64"/>
      </right>
      <top style="thin">
        <color indexed="64"/>
      </top>
      <bottom/>
      <diagonal/>
    </border>
    <border>
      <left style="medium">
        <color indexed="64"/>
      </left>
      <right style="dotted">
        <color indexed="8"/>
      </right>
      <top style="thin">
        <color indexed="64"/>
      </top>
      <bottom/>
      <diagonal/>
    </border>
    <border>
      <left style="dotted">
        <color indexed="64"/>
      </left>
      <right/>
      <top style="thin">
        <color indexed="8"/>
      </top>
      <bottom/>
      <diagonal/>
    </border>
    <border>
      <left style="dotted">
        <color indexed="64"/>
      </left>
      <right/>
      <top/>
      <bottom/>
      <diagonal/>
    </border>
    <border>
      <left style="medium">
        <color indexed="64"/>
      </left>
      <right style="medium">
        <color indexed="64"/>
      </right>
      <top style="thin">
        <color indexed="8"/>
      </top>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thin">
        <color indexed="64"/>
      </bottom>
      <diagonal/>
    </border>
    <border>
      <left style="medium">
        <color indexed="8"/>
      </left>
      <right/>
      <top style="thin">
        <color indexed="8"/>
      </top>
      <bottom/>
      <diagonal/>
    </border>
    <border>
      <left style="medium">
        <color indexed="8"/>
      </left>
      <right/>
      <top style="thin">
        <color indexed="8"/>
      </top>
      <bottom style="thin">
        <color indexed="64"/>
      </bottom>
      <diagonal/>
    </border>
    <border>
      <left style="medium">
        <color indexed="8"/>
      </left>
      <right style="dotted">
        <color indexed="8"/>
      </right>
      <top style="medium">
        <color indexed="8"/>
      </top>
      <bottom/>
      <diagonal/>
    </border>
    <border>
      <left style="dotted">
        <color indexed="8"/>
      </left>
      <right style="dotted">
        <color indexed="8"/>
      </right>
      <top style="medium">
        <color indexed="8"/>
      </top>
      <bottom/>
      <diagonal/>
    </border>
    <border>
      <left style="dotted">
        <color indexed="8"/>
      </left>
      <right/>
      <top style="medium">
        <color indexed="8"/>
      </top>
      <bottom/>
      <diagonal/>
    </border>
    <border>
      <left style="medium">
        <color indexed="64"/>
      </left>
      <right style="dotted">
        <color indexed="8"/>
      </right>
      <top style="medium">
        <color indexed="64"/>
      </top>
      <bottom/>
      <diagonal/>
    </border>
    <border>
      <left style="dotted">
        <color indexed="8"/>
      </left>
      <right style="dotted">
        <color indexed="8"/>
      </right>
      <top style="medium">
        <color indexed="64"/>
      </top>
      <bottom/>
      <diagonal/>
    </border>
    <border>
      <left style="dotted">
        <color indexed="8"/>
      </left>
      <right style="medium">
        <color indexed="64"/>
      </right>
      <top style="medium">
        <color indexed="64"/>
      </top>
      <bottom/>
      <diagonal/>
    </border>
    <border>
      <left style="medium">
        <color indexed="8"/>
      </left>
      <right style="dotted">
        <color indexed="8"/>
      </right>
      <top/>
      <bottom/>
      <diagonal/>
    </border>
    <border>
      <left style="dotted">
        <color indexed="8"/>
      </left>
      <right style="medium">
        <color indexed="8"/>
      </right>
      <top/>
      <bottom/>
      <diagonal/>
    </border>
    <border>
      <left style="medium">
        <color indexed="8"/>
      </left>
      <right style="dotted">
        <color indexed="8"/>
      </right>
      <top/>
      <bottom style="thin">
        <color indexed="64"/>
      </bottom>
      <diagonal/>
    </border>
    <border>
      <left style="dotted">
        <color indexed="8"/>
      </left>
      <right style="thin">
        <color indexed="8"/>
      </right>
      <top/>
      <bottom style="thin">
        <color indexed="64"/>
      </bottom>
      <diagonal/>
    </border>
    <border>
      <left/>
      <right style="dotted">
        <color indexed="8"/>
      </right>
      <top/>
      <bottom style="thin">
        <color indexed="64"/>
      </bottom>
      <diagonal/>
    </border>
    <border>
      <left style="dotted">
        <color indexed="8"/>
      </left>
      <right/>
      <top/>
      <bottom style="thin">
        <color indexed="64"/>
      </bottom>
      <diagonal/>
    </border>
    <border>
      <left/>
      <right style="medium">
        <color indexed="64"/>
      </right>
      <top/>
      <bottom/>
      <diagonal/>
    </border>
    <border>
      <left style="dotted">
        <color indexed="64"/>
      </left>
      <right/>
      <top style="medium">
        <color indexed="64"/>
      </top>
      <bottom/>
      <diagonal/>
    </border>
    <border>
      <left style="thin">
        <color indexed="8"/>
      </left>
      <right style="dotted">
        <color indexed="64"/>
      </right>
      <top style="medium">
        <color indexed="64"/>
      </top>
      <bottom/>
      <diagonal/>
    </border>
    <border>
      <left/>
      <right/>
      <top style="medium">
        <color indexed="64"/>
      </top>
      <bottom/>
      <diagonal/>
    </border>
    <border>
      <left style="thin">
        <color indexed="64"/>
      </left>
      <right style="dotted">
        <color indexed="64"/>
      </right>
      <top style="medium">
        <color indexed="64"/>
      </top>
      <bottom/>
      <diagonal/>
    </border>
    <border>
      <left style="dotted">
        <color indexed="64"/>
      </left>
      <right style="medium">
        <color indexed="64"/>
      </right>
      <top style="medium">
        <color indexed="64"/>
      </top>
      <bottom/>
      <diagonal/>
    </border>
    <border>
      <left/>
      <right style="dotted">
        <color indexed="64"/>
      </right>
      <top style="medium">
        <color indexed="64"/>
      </top>
      <bottom/>
      <diagonal/>
    </border>
    <border>
      <left/>
      <right style="thin">
        <color indexed="64"/>
      </right>
      <top style="medium">
        <color indexed="64"/>
      </top>
      <bottom/>
      <diagonal/>
    </border>
    <border>
      <left style="dotted">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dotted">
        <color indexed="64"/>
      </right>
      <top style="medium">
        <color indexed="64"/>
      </top>
      <bottom/>
      <diagonal/>
    </border>
    <border>
      <left/>
      <right style="medium">
        <color indexed="64"/>
      </right>
      <top style="thin">
        <color indexed="64"/>
      </top>
      <bottom/>
      <diagonal/>
    </border>
    <border>
      <left/>
      <right style="dotted">
        <color indexed="64"/>
      </right>
      <top/>
      <bottom/>
      <diagonal/>
    </border>
    <border>
      <left/>
      <right style="thin">
        <color indexed="8"/>
      </right>
      <top/>
      <bottom/>
      <diagonal/>
    </border>
    <border>
      <left/>
      <right style="thin">
        <color indexed="64"/>
      </right>
      <top/>
      <bottom/>
      <diagonal/>
    </border>
    <border>
      <left style="dotted">
        <color indexed="64"/>
      </left>
      <right style="thin">
        <color indexed="64"/>
      </right>
      <top/>
      <bottom/>
      <diagonal/>
    </border>
    <border>
      <left style="medium">
        <color indexed="64"/>
      </left>
      <right style="dotted">
        <color indexed="64"/>
      </right>
      <top/>
      <bottom/>
      <diagonal/>
    </border>
    <border>
      <left style="thin">
        <color indexed="8"/>
      </left>
      <right style="dotted">
        <color indexed="64"/>
      </right>
      <top/>
      <bottom/>
      <diagonal/>
    </border>
    <border>
      <left/>
      <right/>
      <top/>
      <bottom style="thin">
        <color indexed="8"/>
      </bottom>
      <diagonal/>
    </border>
    <border>
      <left style="dotted">
        <color indexed="64"/>
      </left>
      <right style="medium">
        <color indexed="64"/>
      </right>
      <top/>
      <bottom style="thin">
        <color indexed="64"/>
      </bottom>
      <diagonal/>
    </border>
    <border>
      <left/>
      <right style="dotted">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dotted">
        <color indexed="64"/>
      </right>
      <top/>
      <bottom style="thin">
        <color indexed="64"/>
      </bottom>
      <diagonal/>
    </border>
    <border>
      <left/>
      <right style="medium">
        <color indexed="8"/>
      </right>
      <top/>
      <bottom style="thin">
        <color indexed="64"/>
      </bottom>
      <diagonal/>
    </border>
    <border>
      <left/>
      <right/>
      <top style="medium">
        <color indexed="8"/>
      </top>
      <bottom/>
      <diagonal/>
    </border>
    <border>
      <left style="dotted">
        <color indexed="64"/>
      </left>
      <right style="thin">
        <color indexed="64"/>
      </right>
      <top style="thin">
        <color indexed="64"/>
      </top>
      <bottom/>
      <diagonal/>
    </border>
    <border>
      <left/>
      <right style="dotted">
        <color indexed="64"/>
      </right>
      <top style="thin">
        <color indexed="64"/>
      </top>
      <bottom/>
      <diagonal/>
    </border>
    <border>
      <left/>
      <right style="thin">
        <color indexed="64"/>
      </right>
      <top style="thin">
        <color indexed="64"/>
      </top>
      <bottom/>
      <diagonal/>
    </border>
    <border>
      <left style="medium">
        <color indexed="64"/>
      </left>
      <right style="dotted">
        <color indexed="64"/>
      </right>
      <top style="thin">
        <color indexed="64"/>
      </top>
      <bottom/>
      <diagonal/>
    </border>
    <border>
      <left/>
      <right style="thin">
        <color indexed="8"/>
      </right>
      <top style="thin">
        <color indexed="64"/>
      </top>
      <bottom/>
      <diagonal/>
    </border>
    <border>
      <left/>
      <right/>
      <top style="thin">
        <color indexed="8"/>
      </top>
      <bottom/>
      <diagonal/>
    </border>
    <border>
      <left style="thin">
        <color indexed="64"/>
      </left>
      <right style="dotted">
        <color indexed="64"/>
      </right>
      <top style="thin">
        <color indexed="8"/>
      </top>
      <bottom/>
      <diagonal/>
    </border>
    <border>
      <left style="dotted">
        <color indexed="64"/>
      </left>
      <right style="dotted">
        <color indexed="64"/>
      </right>
      <top/>
      <bottom style="thin">
        <color indexed="64"/>
      </bottom>
      <diagonal/>
    </border>
    <border>
      <left/>
      <right style="medium">
        <color indexed="64"/>
      </right>
      <top style="thin">
        <color indexed="8"/>
      </top>
      <bottom/>
      <diagonal/>
    </border>
    <border>
      <left/>
      <right style="thin">
        <color indexed="64"/>
      </right>
      <top style="thin">
        <color indexed="8"/>
      </top>
      <bottom/>
      <diagonal/>
    </border>
    <border>
      <left/>
      <right/>
      <top/>
      <bottom style="medium">
        <color indexed="8"/>
      </bottom>
      <diagonal/>
    </border>
    <border>
      <left style="medium">
        <color indexed="8"/>
      </left>
      <right/>
      <top style="medium">
        <color indexed="8"/>
      </top>
      <bottom/>
      <diagonal/>
    </border>
    <border>
      <left style="dotted">
        <color indexed="64"/>
      </left>
      <right style="thin">
        <color indexed="8"/>
      </right>
      <top/>
      <bottom/>
      <diagonal/>
    </border>
    <border>
      <left style="medium">
        <color indexed="8"/>
      </left>
      <right/>
      <top/>
      <bottom style="medium">
        <color indexed="64"/>
      </bottom>
      <diagonal/>
    </border>
    <border>
      <left style="dotted">
        <color indexed="64"/>
      </left>
      <right/>
      <top/>
      <bottom style="medium">
        <color indexed="64"/>
      </bottom>
      <diagonal/>
    </border>
    <border>
      <left style="thin">
        <color indexed="8"/>
      </left>
      <right style="dotted">
        <color indexed="64"/>
      </right>
      <top/>
      <bottom style="medium">
        <color indexed="64"/>
      </bottom>
      <diagonal/>
    </border>
    <border>
      <left style="dotted">
        <color indexed="64"/>
      </left>
      <right style="medium">
        <color indexed="64"/>
      </right>
      <top/>
      <bottom style="medium">
        <color indexed="64"/>
      </bottom>
      <diagonal/>
    </border>
    <border>
      <left/>
      <right style="dotted">
        <color indexed="64"/>
      </right>
      <top/>
      <bottom style="medium">
        <color indexed="64"/>
      </bottom>
      <diagonal/>
    </border>
    <border>
      <left style="medium">
        <color indexed="64"/>
      </left>
      <right style="dotted">
        <color indexed="8"/>
      </right>
      <top/>
      <bottom style="medium">
        <color indexed="64"/>
      </bottom>
      <diagonal/>
    </border>
    <border>
      <left style="medium">
        <color indexed="64"/>
      </left>
      <right style="dotted">
        <color indexed="64"/>
      </right>
      <top/>
      <bottom style="medium">
        <color indexed="64"/>
      </bottom>
      <diagonal/>
    </border>
    <border>
      <left style="thin">
        <color indexed="8"/>
      </left>
      <right style="thin">
        <color indexed="8"/>
      </right>
      <top/>
      <bottom style="thin">
        <color indexed="8"/>
      </bottom>
      <diagonal/>
    </border>
    <border>
      <left/>
      <right/>
      <top style="thin">
        <color indexed="64"/>
      </top>
      <bottom style="medium">
        <color indexed="64"/>
      </bottom>
      <diagonal/>
    </border>
    <border>
      <left/>
      <right style="dotted">
        <color indexed="8"/>
      </right>
      <top style="thin">
        <color indexed="64"/>
      </top>
      <bottom/>
      <diagonal/>
    </border>
    <border>
      <left style="dotted">
        <color indexed="8"/>
      </left>
      <right style="thin">
        <color indexed="8"/>
      </right>
      <top style="thin">
        <color indexed="64"/>
      </top>
      <bottom/>
      <diagonal/>
    </border>
    <border>
      <left style="dotted">
        <color indexed="8"/>
      </left>
      <right/>
      <top style="thin">
        <color indexed="64"/>
      </top>
      <bottom/>
      <diagonal/>
    </border>
  </borders>
  <cellStyleXfs count="9">
    <xf numFmtId="0" fontId="0" fillId="0" borderId="0"/>
    <xf numFmtId="164" fontId="7" fillId="0" borderId="0" applyFill="0" applyBorder="0" applyAlignment="0" applyProtection="0"/>
    <xf numFmtId="0" fontId="7" fillId="0" borderId="0"/>
    <xf numFmtId="0" fontId="27" fillId="15" borderId="105">
      <alignment horizontal="center" vertical="center"/>
    </xf>
    <xf numFmtId="176" fontId="7" fillId="0" borderId="0" applyFill="0" applyBorder="0" applyAlignment="0" applyProtection="0"/>
    <xf numFmtId="0" fontId="7" fillId="0" borderId="0"/>
    <xf numFmtId="164" fontId="7" fillId="0" borderId="0" applyFill="0" applyBorder="0" applyAlignment="0" applyProtection="0"/>
    <xf numFmtId="177" fontId="7" fillId="0" borderId="0" applyFill="0" applyBorder="0" applyAlignment="0" applyProtection="0"/>
    <xf numFmtId="169" fontId="7" fillId="0" borderId="0"/>
  </cellStyleXfs>
  <cellXfs count="416">
    <xf numFmtId="0" fontId="0" fillId="0" borderId="0" xfId="0"/>
    <xf numFmtId="0" fontId="0" fillId="0" borderId="0" xfId="0" applyAlignment="1">
      <alignment horizontal="center"/>
    </xf>
    <xf numFmtId="0" fontId="0" fillId="0" borderId="0" xfId="0" applyProtection="1">
      <protection locked="0"/>
    </xf>
    <xf numFmtId="17" fontId="17" fillId="0" borderId="0" xfId="0" applyNumberFormat="1" applyFont="1" applyBorder="1" applyAlignment="1" applyProtection="1">
      <protection locked="0"/>
    </xf>
    <xf numFmtId="0" fontId="2" fillId="2" borderId="40" xfId="0" applyFont="1" applyFill="1" applyBorder="1" applyAlignment="1" applyProtection="1">
      <alignment horizontal="center" vertical="center"/>
      <protection locked="0"/>
    </xf>
    <xf numFmtId="0" fontId="4" fillId="0" borderId="0" xfId="0" applyFont="1" applyAlignment="1" applyProtection="1">
      <alignment vertical="center"/>
      <protection locked="0"/>
    </xf>
    <xf numFmtId="0" fontId="2" fillId="0" borderId="0" xfId="0" applyFont="1" applyAlignment="1" applyProtection="1">
      <alignment vertical="center"/>
      <protection locked="0"/>
    </xf>
    <xf numFmtId="0" fontId="4" fillId="0" borderId="0" xfId="0" applyNumberFormat="1" applyFont="1" applyAlignment="1" applyProtection="1">
      <alignment vertical="center"/>
      <protection locked="0"/>
    </xf>
    <xf numFmtId="165" fontId="4" fillId="0" borderId="0" xfId="1" applyNumberFormat="1" applyFont="1" applyFill="1" applyBorder="1" applyAlignment="1" applyProtection="1">
      <alignment vertical="center"/>
      <protection locked="0"/>
    </xf>
    <xf numFmtId="0" fontId="2" fillId="2" borderId="5" xfId="0" applyFont="1" applyFill="1" applyBorder="1" applyAlignment="1" applyProtection="1">
      <alignment horizontal="center" vertical="center"/>
      <protection locked="0"/>
    </xf>
    <xf numFmtId="0" fontId="4" fillId="0" borderId="0" xfId="0" applyFont="1" applyProtection="1">
      <protection locked="0"/>
    </xf>
    <xf numFmtId="0" fontId="0" fillId="0" borderId="0" xfId="0" applyFill="1" applyBorder="1" applyProtection="1">
      <protection locked="0"/>
    </xf>
    <xf numFmtId="14" fontId="0" fillId="0" borderId="0" xfId="0" applyNumberFormat="1"/>
    <xf numFmtId="0" fontId="20" fillId="0" borderId="0" xfId="0" applyFont="1"/>
    <xf numFmtId="16" fontId="20" fillId="0" borderId="0" xfId="0" applyNumberFormat="1" applyFont="1"/>
    <xf numFmtId="17" fontId="21" fillId="0" borderId="0" xfId="0" quotePrefix="1" applyNumberFormat="1" applyFont="1" applyBorder="1" applyAlignment="1" applyProtection="1">
      <protection locked="0"/>
    </xf>
    <xf numFmtId="0" fontId="7" fillId="0" borderId="0" xfId="2"/>
    <xf numFmtId="0" fontId="7" fillId="0" borderId="0" xfId="2" applyAlignment="1">
      <alignment horizontal="center"/>
    </xf>
    <xf numFmtId="0" fontId="0" fillId="0" borderId="0" xfId="0" applyNumberFormat="1" applyProtection="1">
      <protection locked="0"/>
    </xf>
    <xf numFmtId="0" fontId="2" fillId="0" borderId="0" xfId="5" applyFont="1" applyFill="1" applyBorder="1" applyAlignment="1" applyProtection="1">
      <alignment horizontal="center" vertical="center"/>
      <protection locked="0"/>
    </xf>
    <xf numFmtId="0" fontId="5" fillId="0" borderId="0" xfId="5" applyFont="1" applyFill="1" applyBorder="1" applyAlignment="1" applyProtection="1">
      <alignment horizontal="center" vertical="center"/>
      <protection locked="0"/>
    </xf>
    <xf numFmtId="0" fontId="5" fillId="0" borderId="17" xfId="5" applyFont="1" applyFill="1" applyBorder="1" applyAlignment="1" applyProtection="1">
      <alignment horizontal="center" vertical="center"/>
      <protection locked="0"/>
    </xf>
    <xf numFmtId="0" fontId="5" fillId="0" borderId="37" xfId="5" applyFont="1" applyFill="1" applyBorder="1" applyAlignment="1" applyProtection="1">
      <alignment horizontal="center" vertical="center"/>
      <protection locked="0"/>
    </xf>
    <xf numFmtId="0" fontId="5" fillId="0" borderId="59" xfId="5" applyFont="1" applyFill="1" applyBorder="1" applyAlignment="1" applyProtection="1">
      <alignment horizontal="center" vertical="center"/>
      <protection locked="0"/>
    </xf>
    <xf numFmtId="0" fontId="5" fillId="0" borderId="2" xfId="5" applyFont="1" applyFill="1" applyBorder="1" applyAlignment="1" applyProtection="1">
      <alignment horizontal="center" vertical="center"/>
      <protection locked="0"/>
    </xf>
    <xf numFmtId="0" fontId="5" fillId="0" borderId="7" xfId="5" applyFont="1" applyFill="1" applyBorder="1" applyAlignment="1" applyProtection="1">
      <alignment horizontal="center" vertical="center"/>
      <protection locked="0"/>
    </xf>
    <xf numFmtId="0" fontId="5" fillId="0" borderId="3" xfId="5" applyFont="1" applyFill="1" applyBorder="1" applyAlignment="1" applyProtection="1">
      <alignment horizontal="center" vertical="center"/>
      <protection locked="0"/>
    </xf>
    <xf numFmtId="0" fontId="2" fillId="0" borderId="15" xfId="5" applyFont="1" applyFill="1" applyBorder="1" applyAlignment="1" applyProtection="1">
      <alignment horizontal="center" vertical="center"/>
      <protection locked="0"/>
    </xf>
    <xf numFmtId="0" fontId="4" fillId="0" borderId="0" xfId="5" applyFont="1" applyFill="1" applyAlignment="1" applyProtection="1">
      <alignment vertical="center"/>
      <protection locked="0"/>
    </xf>
    <xf numFmtId="0" fontId="2" fillId="0" borderId="0" xfId="5" applyFont="1" applyFill="1" applyAlignment="1" applyProtection="1">
      <alignment vertical="center"/>
      <protection locked="0"/>
    </xf>
    <xf numFmtId="0" fontId="4" fillId="0" borderId="0" xfId="5" applyNumberFormat="1" applyFont="1" applyFill="1" applyAlignment="1" applyProtection="1">
      <alignment vertical="center"/>
      <protection locked="0"/>
    </xf>
    <xf numFmtId="165" fontId="4" fillId="0" borderId="0" xfId="6" applyNumberFormat="1" applyFont="1" applyFill="1" applyBorder="1" applyAlignment="1" applyProtection="1">
      <alignment vertical="center"/>
      <protection locked="0"/>
    </xf>
    <xf numFmtId="0" fontId="5" fillId="0" borderId="72" xfId="5" applyFont="1" applyFill="1" applyBorder="1" applyAlignment="1" applyProtection="1">
      <alignment horizontal="center" vertical="center"/>
      <protection locked="0"/>
    </xf>
    <xf numFmtId="166" fontId="25" fillId="0" borderId="36" xfId="5" applyNumberFormat="1" applyFont="1" applyFill="1" applyBorder="1" applyAlignment="1" applyProtection="1">
      <alignment horizontal="center" vertical="center"/>
      <protection locked="0"/>
    </xf>
    <xf numFmtId="166" fontId="6" fillId="0" borderId="60" xfId="5" applyNumberFormat="1" applyFont="1" applyFill="1" applyBorder="1" applyAlignment="1" applyProtection="1">
      <alignment horizontal="center" vertical="center"/>
      <protection locked="0"/>
    </xf>
    <xf numFmtId="166" fontId="6" fillId="0" borderId="61" xfId="5" applyNumberFormat="1" applyFont="1" applyFill="1" applyBorder="1" applyAlignment="1" applyProtection="1">
      <alignment horizontal="center" vertical="center"/>
      <protection locked="0"/>
    </xf>
    <xf numFmtId="166" fontId="6" fillId="0" borderId="62" xfId="5" applyNumberFormat="1" applyFont="1" applyFill="1" applyBorder="1" applyAlignment="1" applyProtection="1">
      <alignment horizontal="center" vertical="center"/>
      <protection locked="0"/>
    </xf>
    <xf numFmtId="166" fontId="6" fillId="0" borderId="36" xfId="5" applyNumberFormat="1" applyFont="1" applyFill="1" applyBorder="1" applyAlignment="1" applyProtection="1">
      <alignment horizontal="center" vertical="center"/>
      <protection locked="0"/>
    </xf>
    <xf numFmtId="166" fontId="6" fillId="0" borderId="63" xfId="5" applyNumberFormat="1" applyFont="1" applyFill="1" applyBorder="1" applyAlignment="1" applyProtection="1">
      <alignment horizontal="center" vertical="center"/>
      <protection locked="0"/>
    </xf>
    <xf numFmtId="166" fontId="6" fillId="0" borderId="64" xfId="5" applyNumberFormat="1" applyFont="1" applyFill="1" applyBorder="1" applyAlignment="1" applyProtection="1">
      <alignment horizontal="center" vertical="center"/>
      <protection locked="0"/>
    </xf>
    <xf numFmtId="166" fontId="25" fillId="0" borderId="65" xfId="5" applyNumberFormat="1" applyFont="1" applyFill="1" applyBorder="1" applyAlignment="1" applyProtection="1">
      <alignment horizontal="center" vertical="center"/>
      <protection locked="0"/>
    </xf>
    <xf numFmtId="166" fontId="6" fillId="0" borderId="66" xfId="5" applyNumberFormat="1" applyFont="1" applyFill="1" applyBorder="1" applyAlignment="1" applyProtection="1">
      <alignment horizontal="center" vertical="center"/>
      <protection locked="0"/>
    </xf>
    <xf numFmtId="166" fontId="6" fillId="0" borderId="67" xfId="5" applyNumberFormat="1" applyFont="1" applyFill="1" applyBorder="1" applyAlignment="1" applyProtection="1">
      <alignment horizontal="center" vertical="center"/>
      <protection locked="0"/>
    </xf>
    <xf numFmtId="166" fontId="6" fillId="0" borderId="68" xfId="5" applyNumberFormat="1" applyFont="1" applyFill="1" applyBorder="1" applyAlignment="1" applyProtection="1">
      <alignment horizontal="center" vertical="center"/>
      <protection locked="0"/>
    </xf>
    <xf numFmtId="166" fontId="25" fillId="0" borderId="69" xfId="5" applyNumberFormat="1" applyFont="1" applyFill="1" applyBorder="1" applyAlignment="1" applyProtection="1">
      <alignment horizontal="center" vertical="center"/>
      <protection locked="0"/>
    </xf>
    <xf numFmtId="166" fontId="6" fillId="0" borderId="65" xfId="5" applyNumberFormat="1" applyFont="1" applyFill="1" applyBorder="1" applyAlignment="1" applyProtection="1">
      <alignment horizontal="center" vertical="center"/>
      <protection locked="0"/>
    </xf>
    <xf numFmtId="166" fontId="6" fillId="0" borderId="70" xfId="5" applyNumberFormat="1" applyFont="1" applyFill="1" applyBorder="1" applyAlignment="1" applyProtection="1">
      <alignment horizontal="center" vertical="center"/>
      <protection locked="0"/>
    </xf>
    <xf numFmtId="166" fontId="6" fillId="0" borderId="71" xfId="5" applyNumberFormat="1" applyFont="1" applyFill="1" applyBorder="1" applyAlignment="1" applyProtection="1">
      <alignment horizontal="center" vertical="center"/>
      <protection locked="0"/>
    </xf>
    <xf numFmtId="166" fontId="6" fillId="0" borderId="72" xfId="5" applyNumberFormat="1" applyFont="1" applyFill="1" applyBorder="1" applyAlignment="1" applyProtection="1">
      <alignment horizontal="center" vertical="center"/>
      <protection locked="0"/>
    </xf>
    <xf numFmtId="166" fontId="6" fillId="0" borderId="0" xfId="5" applyNumberFormat="1" applyFont="1" applyFill="1" applyBorder="1" applyAlignment="1" applyProtection="1">
      <alignment horizontal="center" vertical="center"/>
      <protection locked="0"/>
    </xf>
    <xf numFmtId="172" fontId="5" fillId="0" borderId="15" xfId="5" applyNumberFormat="1" applyFont="1" applyFill="1" applyBorder="1" applyAlignment="1" applyProtection="1">
      <alignment horizontal="center" vertical="center"/>
      <protection locked="0"/>
    </xf>
    <xf numFmtId="0" fontId="5" fillId="0" borderId="0" xfId="5" quotePrefix="1" applyFont="1" applyFill="1" applyProtection="1">
      <protection locked="0"/>
    </xf>
    <xf numFmtId="0" fontId="5" fillId="0" borderId="0" xfId="5" applyFont="1" applyFill="1" applyProtection="1">
      <protection locked="0"/>
    </xf>
    <xf numFmtId="166" fontId="6" fillId="0" borderId="37" xfId="5" applyNumberFormat="1" applyFont="1" applyFill="1" applyBorder="1" applyAlignment="1" applyProtection="1">
      <alignment horizontal="center" vertical="center"/>
      <protection locked="0"/>
    </xf>
    <xf numFmtId="166" fontId="13" fillId="0" borderId="31" xfId="5" applyNumberFormat="1" applyFont="1" applyFill="1" applyBorder="1" applyAlignment="1" applyProtection="1">
      <alignment horizontal="center" vertical="center"/>
      <protection locked="0"/>
    </xf>
    <xf numFmtId="166" fontId="6" fillId="0" borderId="20" xfId="5" applyNumberFormat="1" applyFont="1" applyFill="1" applyBorder="1" applyAlignment="1" applyProtection="1">
      <alignment horizontal="center" vertical="center"/>
      <protection locked="0"/>
    </xf>
    <xf numFmtId="166" fontId="13" fillId="0" borderId="0" xfId="5" applyNumberFormat="1" applyFont="1" applyFill="1" applyBorder="1" applyAlignment="1" applyProtection="1">
      <alignment horizontal="center" vertical="center"/>
      <protection locked="0"/>
    </xf>
    <xf numFmtId="166" fontId="13" fillId="0" borderId="19" xfId="5" applyNumberFormat="1" applyFont="1" applyFill="1" applyBorder="1" applyAlignment="1" applyProtection="1">
      <alignment horizontal="center" vertical="center"/>
      <protection locked="0"/>
    </xf>
    <xf numFmtId="166" fontId="13" fillId="0" borderId="73" xfId="5" applyNumberFormat="1" applyFont="1" applyFill="1" applyBorder="1" applyAlignment="1" applyProtection="1">
      <alignment horizontal="center" vertical="center"/>
      <protection locked="0"/>
    </xf>
    <xf numFmtId="166" fontId="13" fillId="0" borderId="74" xfId="5" applyNumberFormat="1" applyFont="1" applyFill="1" applyBorder="1" applyAlignment="1" applyProtection="1">
      <alignment horizontal="center" vertical="center"/>
      <protection locked="0"/>
    </xf>
    <xf numFmtId="166" fontId="13" fillId="0" borderId="59" xfId="5" applyNumberFormat="1" applyFont="1" applyFill="1" applyBorder="1" applyAlignment="1" applyProtection="1">
      <alignment horizontal="center" vertical="center"/>
      <protection locked="0"/>
    </xf>
    <xf numFmtId="166" fontId="6" fillId="0" borderId="75" xfId="5" applyNumberFormat="1" applyFont="1" applyFill="1" applyBorder="1" applyAlignment="1" applyProtection="1">
      <alignment horizontal="center" vertical="center"/>
      <protection locked="0"/>
    </xf>
    <xf numFmtId="166" fontId="23" fillId="0" borderId="71" xfId="5" applyNumberFormat="1" applyFont="1" applyFill="1" applyBorder="1" applyAlignment="1" applyProtection="1">
      <alignment horizontal="center" vertical="center"/>
      <protection locked="0"/>
    </xf>
    <xf numFmtId="166" fontId="22" fillId="0" borderId="0" xfId="5" applyNumberFormat="1" applyFont="1" applyFill="1" applyBorder="1" applyAlignment="1" applyProtection="1">
      <alignment horizontal="center" vertical="center"/>
      <protection locked="0"/>
    </xf>
    <xf numFmtId="166" fontId="23" fillId="0" borderId="76" xfId="5" applyNumberFormat="1" applyFont="1" applyFill="1" applyBorder="1" applyAlignment="1" applyProtection="1">
      <alignment horizontal="center" vertical="center"/>
      <protection locked="0"/>
    </xf>
    <xf numFmtId="2" fontId="14" fillId="0" borderId="15" xfId="5" applyNumberFormat="1" applyFont="1" applyFill="1" applyBorder="1" applyAlignment="1" applyProtection="1">
      <alignment horizontal="center" vertical="center"/>
      <protection locked="0"/>
    </xf>
    <xf numFmtId="165" fontId="5" fillId="0" borderId="0" xfId="6" applyNumberFormat="1" applyFont="1" applyFill="1" applyBorder="1" applyAlignment="1" applyProtection="1">
      <protection locked="0"/>
    </xf>
    <xf numFmtId="166" fontId="15" fillId="0" borderId="22" xfId="5" applyNumberFormat="1" applyFont="1" applyFill="1" applyBorder="1" applyAlignment="1" applyProtection="1">
      <alignment horizontal="center" vertical="center"/>
    </xf>
    <xf numFmtId="166" fontId="15" fillId="0" borderId="27" xfId="5" applyNumberFormat="1" applyFont="1" applyFill="1" applyBorder="1" applyAlignment="1" applyProtection="1">
      <alignment horizontal="center" vertical="center"/>
    </xf>
    <xf numFmtId="166" fontId="15" fillId="0" borderId="26" xfId="5" applyNumberFormat="1" applyFont="1" applyFill="1" applyBorder="1" applyAlignment="1" applyProtection="1">
      <alignment horizontal="center" vertical="center"/>
    </xf>
    <xf numFmtId="166" fontId="15" fillId="0" borderId="25" xfId="5" applyNumberFormat="1" applyFont="1" applyFill="1" applyBorder="1" applyAlignment="1" applyProtection="1">
      <alignment horizontal="center" vertical="center"/>
    </xf>
    <xf numFmtId="166" fontId="6" fillId="0" borderId="22" xfId="5" applyNumberFormat="1" applyFont="1" applyFill="1" applyBorder="1" applyAlignment="1" applyProtection="1">
      <alignment horizontal="center" vertical="center"/>
    </xf>
    <xf numFmtId="166" fontId="6" fillId="0" borderId="24" xfId="5" applyNumberFormat="1" applyFont="1" applyFill="1" applyBorder="1" applyAlignment="1" applyProtection="1">
      <alignment horizontal="center" vertical="center"/>
    </xf>
    <xf numFmtId="166" fontId="6" fillId="0" borderId="26" xfId="5" applyNumberFormat="1" applyFont="1" applyFill="1" applyBorder="1" applyAlignment="1" applyProtection="1">
      <alignment horizontal="center" vertical="center"/>
    </xf>
    <xf numFmtId="166" fontId="6" fillId="0" borderId="78" xfId="5" applyNumberFormat="1" applyFont="1" applyFill="1" applyBorder="1" applyAlignment="1" applyProtection="1">
      <alignment horizontal="center" vertical="center"/>
    </xf>
    <xf numFmtId="166" fontId="15" fillId="0" borderId="79" xfId="5" applyNumberFormat="1" applyFont="1" applyFill="1" applyBorder="1" applyAlignment="1" applyProtection="1">
      <alignment horizontal="center" vertical="center"/>
    </xf>
    <xf numFmtId="166" fontId="15" fillId="0" borderId="80" xfId="5" applyNumberFormat="1" applyFont="1" applyFill="1" applyBorder="1" applyAlignment="1" applyProtection="1">
      <alignment horizontal="center" vertical="center"/>
    </xf>
    <xf numFmtId="166" fontId="15" fillId="0" borderId="24" xfId="5" applyNumberFormat="1" applyFont="1" applyFill="1" applyBorder="1" applyAlignment="1" applyProtection="1">
      <alignment horizontal="center" vertical="center"/>
    </xf>
    <xf numFmtId="166" fontId="15" fillId="0" borderId="23" xfId="5" applyNumberFormat="1" applyFont="1" applyFill="1" applyBorder="1" applyAlignment="1" applyProtection="1">
      <alignment horizontal="center" vertical="center"/>
    </xf>
    <xf numFmtId="166" fontId="6" fillId="0" borderId="81" xfId="5" applyNumberFormat="1" applyFont="1" applyFill="1" applyBorder="1" applyAlignment="1" applyProtection="1">
      <alignment horizontal="center" vertical="center"/>
    </xf>
    <xf numFmtId="166" fontId="15" fillId="0" borderId="82" xfId="5" applyNumberFormat="1" applyFont="1" applyFill="1" applyBorder="1" applyAlignment="1" applyProtection="1">
      <alignment horizontal="center" vertical="center"/>
    </xf>
    <xf numFmtId="166" fontId="15" fillId="0" borderId="81" xfId="5" applyNumberFormat="1" applyFont="1" applyFill="1" applyBorder="1" applyAlignment="1" applyProtection="1">
      <alignment horizontal="center" vertical="center"/>
    </xf>
    <xf numFmtId="166" fontId="5" fillId="0" borderId="79" xfId="5" applyNumberFormat="1" applyFont="1" applyFill="1" applyBorder="1" applyAlignment="1" applyProtection="1">
      <alignment horizontal="center" vertical="center"/>
    </xf>
    <xf numFmtId="166" fontId="5" fillId="0" borderId="80" xfId="5" applyNumberFormat="1" applyFont="1" applyFill="1" applyBorder="1" applyAlignment="1" applyProtection="1">
      <alignment horizontal="center" vertical="center"/>
    </xf>
    <xf numFmtId="166" fontId="5" fillId="0" borderId="26" xfId="5" applyNumberFormat="1" applyFont="1" applyFill="1" applyBorder="1" applyAlignment="1" applyProtection="1">
      <alignment horizontal="center" vertical="center"/>
    </xf>
    <xf numFmtId="166" fontId="5" fillId="0" borderId="83" xfId="5" applyNumberFormat="1" applyFont="1" applyFill="1" applyBorder="1" applyAlignment="1" applyProtection="1">
      <alignment horizontal="center" vertical="center"/>
    </xf>
    <xf numFmtId="167" fontId="8" fillId="0" borderId="5" xfId="5" applyNumberFormat="1" applyFont="1" applyFill="1" applyBorder="1" applyAlignment="1" applyProtection="1">
      <alignment horizontal="center" vertical="center"/>
    </xf>
    <xf numFmtId="165" fontId="8" fillId="0" borderId="0" xfId="6" applyNumberFormat="1" applyFont="1" applyFill="1" applyBorder="1" applyAlignment="1" applyProtection="1">
      <protection locked="0"/>
    </xf>
    <xf numFmtId="0" fontId="8" fillId="0" borderId="0" xfId="5" applyFont="1" applyFill="1" applyProtection="1">
      <protection locked="0"/>
    </xf>
    <xf numFmtId="166" fontId="6" fillId="0" borderId="85" xfId="5" applyNumberFormat="1" applyFont="1" applyFill="1" applyBorder="1" applyAlignment="1" applyProtection="1">
      <alignment horizontal="center" vertical="center"/>
      <protection locked="0"/>
    </xf>
    <xf numFmtId="166" fontId="6" fillId="0" borderId="28" xfId="5" applyNumberFormat="1" applyFont="1" applyFill="1" applyBorder="1" applyAlignment="1" applyProtection="1">
      <alignment horizontal="center" vertical="center"/>
      <protection locked="0"/>
    </xf>
    <xf numFmtId="166" fontId="6" fillId="0" borderId="39" xfId="5" applyNumberFormat="1" applyFont="1" applyFill="1" applyBorder="1" applyAlignment="1" applyProtection="1">
      <alignment horizontal="center" vertical="center"/>
      <protection locked="0"/>
    </xf>
    <xf numFmtId="166" fontId="25" fillId="0" borderId="33" xfId="5" applyNumberFormat="1" applyFont="1" applyFill="1" applyBorder="1" applyAlignment="1" applyProtection="1">
      <alignment horizontal="center" vertical="center"/>
      <protection locked="0"/>
    </xf>
    <xf numFmtId="166" fontId="6" fillId="0" borderId="31" xfId="5" applyNumberFormat="1" applyFont="1" applyFill="1" applyBorder="1" applyAlignment="1" applyProtection="1">
      <alignment horizontal="center" vertical="center"/>
      <protection locked="0"/>
    </xf>
    <xf numFmtId="166" fontId="6" fillId="0" borderId="35" xfId="5" applyNumberFormat="1" applyFont="1" applyFill="1" applyBorder="1" applyAlignment="1" applyProtection="1">
      <alignment horizontal="center" vertical="center"/>
      <protection locked="0"/>
    </xf>
    <xf numFmtId="166" fontId="6" fillId="0" borderId="86" xfId="5" applyNumberFormat="1" applyFont="1" applyFill="1" applyBorder="1" applyAlignment="1" applyProtection="1">
      <alignment horizontal="center" vertical="center"/>
      <protection locked="0"/>
    </xf>
    <xf numFmtId="166" fontId="6" fillId="0" borderId="87" xfId="5" applyNumberFormat="1" applyFont="1" applyFill="1" applyBorder="1" applyAlignment="1" applyProtection="1">
      <alignment horizontal="center" vertical="center"/>
      <protection locked="0"/>
    </xf>
    <xf numFmtId="166" fontId="6" fillId="0" borderId="74" xfId="5" applyNumberFormat="1" applyFont="1" applyFill="1" applyBorder="1" applyAlignment="1" applyProtection="1">
      <alignment horizontal="center" vertical="center"/>
      <protection locked="0"/>
    </xf>
    <xf numFmtId="166" fontId="25" fillId="0" borderId="88" xfId="5" applyNumberFormat="1" applyFont="1" applyFill="1" applyBorder="1" applyAlignment="1" applyProtection="1">
      <alignment horizontal="center" vertical="center"/>
      <protection locked="0"/>
    </xf>
    <xf numFmtId="166" fontId="6" fillId="0" borderId="73" xfId="5" applyNumberFormat="1" applyFont="1" applyFill="1" applyBorder="1" applyAlignment="1" applyProtection="1">
      <alignment horizontal="center" vertical="center"/>
      <protection locked="0"/>
    </xf>
    <xf numFmtId="166" fontId="25" fillId="0" borderId="86" xfId="5" applyNumberFormat="1" applyFont="1" applyFill="1" applyBorder="1" applyAlignment="1" applyProtection="1">
      <alignment horizontal="center" vertical="center"/>
      <protection locked="0"/>
    </xf>
    <xf numFmtId="166" fontId="6" fillId="0" borderId="89" xfId="5" applyNumberFormat="1" applyFont="1" applyFill="1" applyBorder="1" applyAlignment="1" applyProtection="1">
      <alignment horizontal="center" vertical="center"/>
      <protection locked="0"/>
    </xf>
    <xf numFmtId="0" fontId="5" fillId="0" borderId="0" xfId="5" applyFont="1" applyFill="1" applyBorder="1" applyProtection="1">
      <protection locked="0"/>
    </xf>
    <xf numFmtId="166" fontId="6" fillId="0" borderId="76" xfId="5" applyNumberFormat="1" applyFont="1" applyFill="1" applyBorder="1" applyAlignment="1" applyProtection="1">
      <alignment horizontal="center" vertical="center"/>
      <protection locked="0"/>
    </xf>
    <xf numFmtId="166" fontId="6" fillId="0" borderId="23" xfId="5" applyNumberFormat="1" applyFont="1" applyFill="1" applyBorder="1" applyAlignment="1" applyProtection="1">
      <alignment horizontal="center" vertical="center"/>
    </xf>
    <xf numFmtId="166" fontId="6" fillId="0" borderId="25" xfId="5" applyNumberFormat="1" applyFont="1" applyFill="1" applyBorder="1" applyAlignment="1" applyProtection="1">
      <alignment horizontal="center" vertical="center"/>
    </xf>
    <xf numFmtId="166" fontId="24" fillId="0" borderId="79" xfId="5" applyNumberFormat="1" applyFont="1" applyFill="1" applyBorder="1" applyAlignment="1" applyProtection="1">
      <alignment horizontal="center" vertical="center"/>
    </xf>
    <xf numFmtId="166" fontId="24" fillId="0" borderId="80" xfId="5" applyNumberFormat="1" applyFont="1" applyFill="1" applyBorder="1" applyAlignment="1" applyProtection="1">
      <alignment horizontal="center" vertical="center"/>
    </xf>
    <xf numFmtId="166" fontId="24" fillId="0" borderId="26" xfId="5" applyNumberFormat="1" applyFont="1" applyFill="1" applyBorder="1" applyAlignment="1" applyProtection="1">
      <alignment horizontal="center" vertical="center"/>
    </xf>
    <xf numFmtId="166" fontId="24" fillId="0" borderId="83" xfId="5" applyNumberFormat="1" applyFont="1" applyFill="1" applyBorder="1" applyAlignment="1" applyProtection="1">
      <alignment horizontal="center" vertical="center"/>
    </xf>
    <xf numFmtId="167" fontId="8" fillId="0" borderId="4" xfId="5" applyNumberFormat="1" applyFont="1" applyFill="1" applyBorder="1" applyAlignment="1" applyProtection="1">
      <alignment horizontal="center" vertical="center"/>
    </xf>
    <xf numFmtId="0" fontId="8" fillId="0" borderId="0" xfId="5" applyFont="1" applyFill="1" applyBorder="1" applyProtection="1">
      <protection locked="0"/>
    </xf>
    <xf numFmtId="166" fontId="6" fillId="0" borderId="30" xfId="5" applyNumberFormat="1" applyFont="1" applyFill="1" applyBorder="1" applyAlignment="1" applyProtection="1">
      <alignment horizontal="center" vertical="center"/>
      <protection locked="0"/>
    </xf>
    <xf numFmtId="166" fontId="6" fillId="0" borderId="59" xfId="5" applyNumberFormat="1" applyFont="1" applyFill="1" applyBorder="1" applyAlignment="1" applyProtection="1">
      <alignment horizontal="center" vertical="center"/>
      <protection locked="0"/>
    </xf>
    <xf numFmtId="166" fontId="6" fillId="0" borderId="91" xfId="5" applyNumberFormat="1" applyFont="1" applyFill="1" applyBorder="1" applyAlignment="1" applyProtection="1">
      <alignment horizontal="center" vertical="center"/>
      <protection locked="0"/>
    </xf>
    <xf numFmtId="166" fontId="6" fillId="8" borderId="20" xfId="5" applyNumberFormat="1" applyFont="1" applyFill="1" applyBorder="1" applyAlignment="1" applyProtection="1">
      <alignment horizontal="center" vertical="center"/>
      <protection locked="0"/>
    </xf>
    <xf numFmtId="166" fontId="13" fillId="8" borderId="19" xfId="5" applyNumberFormat="1" applyFont="1" applyFill="1" applyBorder="1" applyAlignment="1" applyProtection="1">
      <alignment horizontal="center" vertical="center"/>
      <protection locked="0"/>
    </xf>
    <xf numFmtId="166" fontId="15" fillId="0" borderId="78" xfId="5" applyNumberFormat="1" applyFont="1" applyFill="1" applyBorder="1" applyAlignment="1" applyProtection="1">
      <alignment horizontal="center" vertical="center"/>
    </xf>
    <xf numFmtId="166" fontId="6" fillId="0" borderId="79" xfId="5" applyNumberFormat="1" applyFont="1" applyFill="1" applyBorder="1" applyAlignment="1" applyProtection="1">
      <alignment horizontal="center" vertical="center"/>
    </xf>
    <xf numFmtId="166" fontId="6" fillId="0" borderId="80" xfId="5" applyNumberFormat="1" applyFont="1" applyFill="1" applyBorder="1" applyAlignment="1" applyProtection="1">
      <alignment horizontal="center" vertical="center"/>
    </xf>
    <xf numFmtId="166" fontId="6" fillId="0" borderId="92" xfId="5" applyNumberFormat="1" applyFont="1" applyFill="1" applyBorder="1" applyAlignment="1" applyProtection="1">
      <alignment horizontal="center" vertical="center"/>
    </xf>
    <xf numFmtId="166" fontId="6" fillId="0" borderId="33" xfId="5" applyNumberFormat="1" applyFont="1" applyFill="1" applyBorder="1" applyAlignment="1" applyProtection="1">
      <alignment horizontal="center" vertical="center"/>
      <protection locked="0"/>
    </xf>
    <xf numFmtId="166" fontId="6" fillId="0" borderId="19" xfId="5" applyNumberFormat="1" applyFont="1" applyFill="1" applyBorder="1" applyAlignment="1" applyProtection="1">
      <alignment horizontal="center" vertical="center"/>
      <protection locked="0"/>
    </xf>
    <xf numFmtId="172" fontId="5" fillId="0" borderId="32" xfId="5" applyNumberFormat="1" applyFont="1" applyFill="1" applyBorder="1" applyAlignment="1" applyProtection="1">
      <alignment horizontal="center" vertical="center"/>
      <protection locked="0"/>
    </xf>
    <xf numFmtId="165" fontId="5" fillId="0" borderId="0" xfId="6" applyNumberFormat="1" applyFont="1" applyFill="1" applyBorder="1" applyAlignment="1" applyProtection="1">
      <alignment vertical="center"/>
      <protection locked="0"/>
    </xf>
    <xf numFmtId="0" fontId="5" fillId="0" borderId="0" xfId="5" applyFont="1" applyFill="1" applyAlignment="1" applyProtection="1">
      <alignment vertical="center"/>
      <protection locked="0"/>
    </xf>
    <xf numFmtId="166" fontId="13" fillId="8" borderId="31" xfId="5" applyNumberFormat="1" applyFont="1" applyFill="1" applyBorder="1" applyAlignment="1" applyProtection="1">
      <alignment horizontal="center" vertical="center"/>
      <protection locked="0"/>
    </xf>
    <xf numFmtId="165" fontId="8" fillId="0" borderId="0" xfId="6" applyNumberFormat="1" applyFont="1" applyFill="1" applyBorder="1" applyAlignment="1" applyProtection="1">
      <alignment vertical="center"/>
      <protection locked="0"/>
    </xf>
    <xf numFmtId="0" fontId="8" fillId="0" borderId="0" xfId="5" applyFont="1" applyFill="1" applyAlignment="1" applyProtection="1">
      <alignment vertical="center"/>
      <protection locked="0"/>
    </xf>
    <xf numFmtId="166" fontId="6" fillId="0" borderId="93" xfId="5" applyNumberFormat="1" applyFont="1" applyFill="1" applyBorder="1" applyAlignment="1" applyProtection="1">
      <alignment horizontal="center" vertical="center"/>
      <protection locked="0"/>
    </xf>
    <xf numFmtId="166" fontId="13" fillId="8" borderId="59" xfId="5" applyNumberFormat="1" applyFont="1" applyFill="1" applyBorder="1" applyAlignment="1" applyProtection="1">
      <alignment horizontal="center" vertical="center"/>
      <protection locked="0"/>
    </xf>
    <xf numFmtId="165" fontId="8" fillId="0" borderId="0" xfId="6" applyNumberFormat="1" applyFont="1" applyFill="1" applyBorder="1" applyAlignment="1" applyProtection="1"/>
    <xf numFmtId="0" fontId="8" fillId="0" borderId="0" xfId="5" applyFont="1" applyFill="1" applyProtection="1"/>
    <xf numFmtId="166" fontId="25" fillId="0" borderId="39" xfId="5" applyNumberFormat="1" applyFont="1" applyFill="1" applyBorder="1" applyAlignment="1" applyProtection="1">
      <alignment horizontal="center" vertical="center"/>
      <protection locked="0"/>
    </xf>
    <xf numFmtId="166" fontId="6" fillId="0" borderId="34" xfId="5" applyNumberFormat="1" applyFont="1" applyFill="1" applyBorder="1" applyAlignment="1" applyProtection="1">
      <alignment horizontal="center" vertical="center"/>
      <protection locked="0"/>
    </xf>
    <xf numFmtId="166" fontId="6" fillId="0" borderId="94" xfId="5" applyNumberFormat="1" applyFont="1" applyFill="1" applyBorder="1" applyAlignment="1" applyProtection="1">
      <alignment horizontal="center" vertical="center"/>
      <protection locked="0"/>
    </xf>
    <xf numFmtId="165" fontId="8" fillId="0" borderId="0" xfId="6" applyNumberFormat="1" applyFont="1" applyFill="1" applyBorder="1" applyAlignment="1" applyProtection="1">
      <alignment vertical="center"/>
    </xf>
    <xf numFmtId="166" fontId="25" fillId="0" borderId="90" xfId="5" applyNumberFormat="1" applyFont="1" applyFill="1" applyBorder="1" applyAlignment="1" applyProtection="1">
      <alignment horizontal="center" vertical="center"/>
      <protection locked="0"/>
    </xf>
    <xf numFmtId="166" fontId="6" fillId="0" borderId="88" xfId="5" applyNumberFormat="1" applyFont="1" applyFill="1" applyBorder="1" applyAlignment="1" applyProtection="1">
      <alignment horizontal="center" vertical="center"/>
      <protection locked="0"/>
    </xf>
    <xf numFmtId="166" fontId="6" fillId="0" borderId="82" xfId="5" applyNumberFormat="1" applyFont="1" applyFill="1" applyBorder="1" applyAlignment="1" applyProtection="1">
      <alignment horizontal="center" vertical="center"/>
    </xf>
    <xf numFmtId="166" fontId="25" fillId="0" borderId="37" xfId="5" applyNumberFormat="1" applyFont="1" applyFill="1" applyBorder="1" applyAlignment="1" applyProtection="1">
      <alignment horizontal="center" vertical="center"/>
      <protection locked="0"/>
    </xf>
    <xf numFmtId="0" fontId="8" fillId="0" borderId="0" xfId="5" applyFont="1" applyFill="1" applyAlignment="1" applyProtection="1">
      <alignment vertical="center"/>
    </xf>
    <xf numFmtId="166" fontId="6" fillId="0" borderId="90" xfId="5" applyNumberFormat="1" applyFont="1" applyFill="1" applyBorder="1" applyAlignment="1" applyProtection="1">
      <alignment horizontal="center" vertical="center"/>
      <protection locked="0"/>
    </xf>
    <xf numFmtId="166" fontId="6" fillId="12" borderId="20" xfId="5" applyNumberFormat="1" applyFont="1" applyFill="1" applyBorder="1" applyAlignment="1" applyProtection="1">
      <alignment horizontal="center" vertical="center"/>
      <protection locked="0"/>
    </xf>
    <xf numFmtId="166" fontId="13" fillId="12" borderId="59" xfId="5" applyNumberFormat="1" applyFont="1" applyFill="1" applyBorder="1" applyAlignment="1" applyProtection="1">
      <alignment horizontal="center" vertical="center"/>
      <protection locked="0"/>
    </xf>
    <xf numFmtId="166" fontId="25" fillId="0" borderId="0" xfId="5" applyNumberFormat="1" applyFont="1" applyFill="1" applyBorder="1" applyAlignment="1" applyProtection="1">
      <alignment horizontal="center" vertical="center"/>
      <protection locked="0"/>
    </xf>
    <xf numFmtId="168" fontId="8" fillId="0" borderId="4" xfId="5" applyNumberFormat="1" applyFont="1" applyFill="1" applyBorder="1" applyProtection="1"/>
    <xf numFmtId="168" fontId="8" fillId="0" borderId="5" xfId="5" applyNumberFormat="1" applyFont="1" applyFill="1" applyBorder="1" applyProtection="1"/>
    <xf numFmtId="0" fontId="8" fillId="3" borderId="0" xfId="5" applyFont="1" applyFill="1" applyBorder="1" applyAlignment="1" applyProtection="1">
      <alignment horizontal="center" vertical="center" textRotation="45"/>
      <protection locked="0"/>
    </xf>
    <xf numFmtId="166" fontId="6" fillId="3" borderId="37" xfId="5" applyNumberFormat="1" applyFont="1" applyFill="1" applyBorder="1" applyAlignment="1" applyProtection="1">
      <alignment horizontal="center" vertical="center"/>
      <protection locked="0"/>
    </xf>
    <xf numFmtId="166" fontId="6" fillId="3" borderId="31" xfId="5" applyNumberFormat="1" applyFont="1" applyFill="1" applyBorder="1" applyAlignment="1" applyProtection="1">
      <alignment horizontal="center" vertical="center"/>
      <protection locked="0"/>
    </xf>
    <xf numFmtId="166" fontId="6" fillId="3" borderId="76" xfId="5" applyNumberFormat="1" applyFont="1" applyFill="1" applyBorder="1" applyAlignment="1" applyProtection="1">
      <alignment horizontal="center" vertical="center"/>
      <protection locked="0"/>
    </xf>
    <xf numFmtId="166" fontId="6" fillId="3" borderId="0" xfId="5" applyNumberFormat="1" applyFont="1" applyFill="1" applyBorder="1" applyAlignment="1" applyProtection="1">
      <alignment horizontal="center" vertical="center"/>
      <protection locked="0"/>
    </xf>
    <xf numFmtId="166" fontId="6" fillId="3" borderId="97" xfId="5" applyNumberFormat="1" applyFont="1" applyFill="1" applyBorder="1" applyAlignment="1" applyProtection="1">
      <alignment horizontal="center" vertical="center"/>
      <protection locked="0"/>
    </xf>
    <xf numFmtId="166" fontId="6" fillId="3" borderId="71" xfId="5" applyNumberFormat="1" applyFont="1" applyFill="1" applyBorder="1" applyAlignment="1" applyProtection="1">
      <alignment horizontal="center" vertical="center"/>
      <protection locked="0"/>
    </xf>
    <xf numFmtId="166" fontId="6" fillId="3" borderId="19" xfId="5" applyNumberFormat="1" applyFont="1" applyFill="1" applyBorder="1" applyAlignment="1" applyProtection="1">
      <alignment horizontal="center" vertical="center"/>
      <protection locked="0"/>
    </xf>
    <xf numFmtId="166" fontId="6" fillId="3" borderId="72" xfId="5" applyNumberFormat="1" applyFont="1" applyFill="1" applyBorder="1" applyAlignment="1" applyProtection="1">
      <alignment horizontal="center" vertical="center"/>
      <protection locked="0"/>
    </xf>
    <xf numFmtId="166" fontId="6" fillId="3" borderId="3" xfId="5" applyNumberFormat="1" applyFont="1" applyFill="1" applyBorder="1" applyAlignment="1" applyProtection="1">
      <alignment horizontal="center" vertical="center"/>
      <protection locked="0"/>
    </xf>
    <xf numFmtId="166" fontId="6" fillId="3" borderId="20" xfId="5" applyNumberFormat="1" applyFont="1" applyFill="1" applyBorder="1" applyAlignment="1" applyProtection="1">
      <alignment horizontal="center" vertical="center"/>
      <protection locked="0"/>
    </xf>
    <xf numFmtId="166" fontId="6" fillId="3" borderId="59" xfId="5" applyNumberFormat="1" applyFont="1" applyFill="1" applyBorder="1" applyAlignment="1" applyProtection="1">
      <alignment horizontal="center" vertical="center"/>
      <protection locked="0"/>
    </xf>
    <xf numFmtId="166" fontId="6" fillId="3" borderId="75" xfId="5" applyNumberFormat="1" applyFont="1" applyFill="1" applyBorder="1" applyAlignment="1" applyProtection="1">
      <alignment horizontal="center" vertical="center"/>
      <protection locked="0"/>
    </xf>
    <xf numFmtId="166" fontId="6" fillId="3" borderId="6" xfId="5" applyNumberFormat="1" applyFont="1" applyFill="1" applyBorder="1" applyAlignment="1" applyProtection="1">
      <alignment horizontal="center" vertical="center"/>
      <protection locked="0"/>
    </xf>
    <xf numFmtId="0" fontId="5" fillId="3" borderId="9" xfId="5" applyNumberFormat="1" applyFont="1" applyFill="1" applyBorder="1" applyAlignment="1" applyProtection="1">
      <alignment horizontal="center" vertical="center"/>
      <protection locked="0"/>
    </xf>
    <xf numFmtId="0" fontId="8" fillId="3" borderId="10" xfId="5" applyFont="1" applyFill="1" applyBorder="1" applyAlignment="1" applyProtection="1">
      <alignment horizontal="center" vertical="center" textRotation="45"/>
      <protection locked="0"/>
    </xf>
    <xf numFmtId="1" fontId="6" fillId="3" borderId="38" xfId="5" applyNumberFormat="1" applyFont="1" applyFill="1" applyBorder="1" applyAlignment="1" applyProtection="1">
      <alignment horizontal="center" vertical="center"/>
      <protection locked="0"/>
    </xf>
    <xf numFmtId="1" fontId="6" fillId="3" borderId="99" xfId="5" applyNumberFormat="1" applyFont="1" applyFill="1" applyBorder="1" applyAlignment="1" applyProtection="1">
      <alignment horizontal="center" vertical="center"/>
      <protection locked="0"/>
    </xf>
    <xf numFmtId="1" fontId="6" fillId="3" borderId="100" xfId="5" applyNumberFormat="1" applyFont="1" applyFill="1" applyBorder="1" applyAlignment="1" applyProtection="1">
      <alignment horizontal="center" vertical="center"/>
      <protection locked="0"/>
    </xf>
    <xf numFmtId="1" fontId="6" fillId="3" borderId="41" xfId="5" applyNumberFormat="1" applyFont="1" applyFill="1" applyBorder="1" applyAlignment="1" applyProtection="1">
      <alignment horizontal="center" vertical="center"/>
      <protection locked="0"/>
    </xf>
    <xf numFmtId="1" fontId="6" fillId="3" borderId="101" xfId="5" applyNumberFormat="1" applyFont="1" applyFill="1" applyBorder="1" applyAlignment="1" applyProtection="1">
      <alignment horizontal="center" vertical="center"/>
      <protection locked="0"/>
    </xf>
    <xf numFmtId="1" fontId="6" fillId="3" borderId="102" xfId="5" applyNumberFormat="1" applyFont="1" applyFill="1" applyBorder="1" applyAlignment="1" applyProtection="1">
      <alignment horizontal="center" vertical="center"/>
      <protection locked="0"/>
    </xf>
    <xf numFmtId="1" fontId="6" fillId="3" borderId="18" xfId="5" applyNumberFormat="1" applyFont="1" applyFill="1" applyBorder="1" applyAlignment="1" applyProtection="1">
      <alignment horizontal="center" vertical="center"/>
      <protection locked="0"/>
    </xf>
    <xf numFmtId="1" fontId="6" fillId="3" borderId="103" xfId="5" applyNumberFormat="1" applyFont="1" applyFill="1" applyBorder="1" applyAlignment="1" applyProtection="1">
      <alignment horizontal="center" vertical="center"/>
      <protection locked="0"/>
    </xf>
    <xf numFmtId="1" fontId="6" fillId="3" borderId="11" xfId="5" applyNumberFormat="1" applyFont="1" applyFill="1" applyBorder="1" applyAlignment="1" applyProtection="1">
      <alignment horizontal="center" vertical="center"/>
      <protection locked="0"/>
    </xf>
    <xf numFmtId="1" fontId="6" fillId="3" borderId="21" xfId="5" applyNumberFormat="1" applyFont="1" applyFill="1" applyBorder="1" applyAlignment="1" applyProtection="1">
      <alignment horizontal="center" vertical="center"/>
      <protection locked="0"/>
    </xf>
    <xf numFmtId="1" fontId="6" fillId="3" borderId="13" xfId="5" applyNumberFormat="1" applyFont="1" applyFill="1" applyBorder="1" applyAlignment="1" applyProtection="1">
      <alignment horizontal="center" vertical="center"/>
      <protection locked="0"/>
    </xf>
    <xf numFmtId="1" fontId="6" fillId="3" borderId="104" xfId="5" applyNumberFormat="1" applyFont="1" applyFill="1" applyBorder="1" applyAlignment="1" applyProtection="1">
      <alignment horizontal="center" vertical="center"/>
      <protection locked="0"/>
    </xf>
    <xf numFmtId="1" fontId="6" fillId="3" borderId="12" xfId="5" applyNumberFormat="1" applyFont="1" applyFill="1" applyBorder="1" applyAlignment="1" applyProtection="1">
      <alignment horizontal="center" vertical="center"/>
      <protection locked="0"/>
    </xf>
    <xf numFmtId="174" fontId="5" fillId="3" borderId="14" xfId="5" applyNumberFormat="1" applyFont="1" applyFill="1" applyBorder="1" applyProtection="1">
      <protection locked="0"/>
    </xf>
    <xf numFmtId="0" fontId="8" fillId="0" borderId="0" xfId="5" applyFont="1" applyFill="1" applyBorder="1" applyAlignment="1" applyProtection="1">
      <alignment horizontal="center" vertical="center" textRotation="45"/>
      <protection locked="0"/>
    </xf>
    <xf numFmtId="166" fontId="6" fillId="0" borderId="0" xfId="5" applyNumberFormat="1" applyFont="1" applyFill="1" applyBorder="1" applyAlignment="1" applyProtection="1">
      <alignment horizontal="left" vertical="center"/>
      <protection locked="0"/>
    </xf>
    <xf numFmtId="166" fontId="5" fillId="0" borderId="0" xfId="5" applyNumberFormat="1" applyFont="1" applyFill="1" applyBorder="1" applyAlignment="1" applyProtection="1">
      <alignment horizontal="center" vertical="center"/>
      <protection locked="0"/>
    </xf>
    <xf numFmtId="166" fontId="18" fillId="0" borderId="0" xfId="5" applyNumberFormat="1" applyFont="1" applyFill="1" applyBorder="1" applyAlignment="1" applyProtection="1">
      <alignment horizontal="center" vertical="center"/>
      <protection locked="0"/>
    </xf>
    <xf numFmtId="167" fontId="5" fillId="0" borderId="0" xfId="5" applyNumberFormat="1" applyFont="1" applyFill="1" applyBorder="1" applyAlignment="1" applyProtection="1">
      <alignment horizontal="center" vertical="center"/>
      <protection locked="0"/>
    </xf>
    <xf numFmtId="0" fontId="6" fillId="14" borderId="0" xfId="5" applyFont="1" applyFill="1" applyProtection="1">
      <protection locked="0"/>
    </xf>
    <xf numFmtId="0" fontId="6" fillId="0" borderId="0" xfId="5" applyFont="1" applyFill="1" applyProtection="1">
      <protection locked="0"/>
    </xf>
    <xf numFmtId="0" fontId="4" fillId="0" borderId="0" xfId="5" applyFont="1" applyFill="1" applyProtection="1">
      <protection locked="0"/>
    </xf>
    <xf numFmtId="0" fontId="6" fillId="0" borderId="0" xfId="5" applyFont="1" applyFill="1" applyAlignment="1" applyProtection="1">
      <alignment horizontal="left"/>
      <protection locked="0"/>
    </xf>
    <xf numFmtId="0" fontId="9" fillId="0" borderId="0" xfId="5" applyFont="1" applyFill="1" applyBorder="1" applyAlignment="1" applyProtection="1">
      <alignment horizontal="left" vertical="center"/>
      <protection locked="0"/>
    </xf>
    <xf numFmtId="0" fontId="5" fillId="0" borderId="0" xfId="5" applyFont="1" applyFill="1" applyAlignment="1" applyProtection="1">
      <alignment horizontal="center"/>
      <protection locked="0"/>
    </xf>
    <xf numFmtId="170" fontId="5" fillId="0" borderId="0" xfId="5" applyNumberFormat="1" applyFont="1" applyFill="1" applyAlignment="1" applyProtection="1">
      <alignment horizontal="center"/>
      <protection locked="0"/>
    </xf>
    <xf numFmtId="0" fontId="6" fillId="0" borderId="0" xfId="5" applyFont="1" applyFill="1" applyBorder="1" applyProtection="1">
      <protection locked="0"/>
    </xf>
    <xf numFmtId="0" fontId="11" fillId="0" borderId="0" xfId="5" applyFont="1" applyFill="1" applyBorder="1" applyProtection="1">
      <protection locked="0"/>
    </xf>
    <xf numFmtId="0" fontId="9" fillId="0" borderId="0" xfId="5" applyFont="1" applyFill="1" applyBorder="1" applyProtection="1">
      <protection locked="0"/>
    </xf>
    <xf numFmtId="171" fontId="5" fillId="0" borderId="0" xfId="6" applyNumberFormat="1" applyFont="1" applyFill="1" applyBorder="1" applyAlignment="1" applyProtection="1">
      <protection locked="0"/>
    </xf>
    <xf numFmtId="0" fontId="12" fillId="0" borderId="0" xfId="5" applyFont="1" applyFill="1" applyBorder="1" applyProtection="1">
      <protection locked="0"/>
    </xf>
    <xf numFmtId="0" fontId="11" fillId="0" borderId="0" xfId="5" applyFont="1" applyFill="1" applyAlignment="1" applyProtection="1">
      <alignment horizontal="left"/>
      <protection locked="0"/>
    </xf>
    <xf numFmtId="0" fontId="11" fillId="0" borderId="0" xfId="5" applyFont="1" applyFill="1" applyProtection="1">
      <protection locked="0"/>
    </xf>
    <xf numFmtId="0" fontId="6" fillId="2" borderId="0" xfId="5" applyFont="1" applyFill="1" applyBorder="1" applyProtection="1">
      <protection locked="0"/>
    </xf>
    <xf numFmtId="0" fontId="6" fillId="0" borderId="0" xfId="5" applyFont="1" applyProtection="1">
      <protection locked="0"/>
    </xf>
    <xf numFmtId="0" fontId="0" fillId="0" borderId="0" xfId="5" applyFont="1" applyFill="1" applyProtection="1">
      <protection locked="0"/>
    </xf>
    <xf numFmtId="0" fontId="4" fillId="0" borderId="0" xfId="5" applyFont="1" applyProtection="1">
      <protection locked="0"/>
    </xf>
    <xf numFmtId="0" fontId="0" fillId="0" borderId="0" xfId="5" applyFont="1" applyProtection="1">
      <protection locked="0"/>
    </xf>
    <xf numFmtId="0" fontId="1" fillId="0" borderId="0" xfId="0" applyFont="1" applyBorder="1" applyAlignment="1" applyProtection="1">
      <alignment vertical="center"/>
      <protection locked="0"/>
    </xf>
    <xf numFmtId="0" fontId="28" fillId="0" borderId="0" xfId="0" applyFont="1" applyAlignment="1">
      <alignment horizontal="center" vertical="center"/>
    </xf>
    <xf numFmtId="0" fontId="0" fillId="0" borderId="0" xfId="0" applyFont="1" applyBorder="1" applyAlignment="1">
      <alignment vertical="center"/>
    </xf>
    <xf numFmtId="14" fontId="0" fillId="0" borderId="0" xfId="0" applyNumberFormat="1" applyFont="1" applyBorder="1" applyAlignment="1">
      <alignment vertical="center"/>
    </xf>
    <xf numFmtId="2" fontId="0" fillId="0" borderId="0" xfId="0" applyNumberFormat="1" applyFont="1" applyFill="1" applyBorder="1" applyAlignment="1">
      <alignment horizontal="center" vertical="center"/>
    </xf>
    <xf numFmtId="0" fontId="0" fillId="0" borderId="0" xfId="0" applyFont="1" applyBorder="1"/>
    <xf numFmtId="14" fontId="0" fillId="0" borderId="0" xfId="0" applyNumberFormat="1" applyFont="1" applyBorder="1"/>
    <xf numFmtId="2" fontId="0" fillId="0" borderId="0" xfId="0" applyNumberFormat="1" applyFont="1" applyBorder="1"/>
    <xf numFmtId="172" fontId="0" fillId="0" borderId="0" xfId="0" applyNumberFormat="1" applyFont="1" applyBorder="1"/>
    <xf numFmtId="172" fontId="0" fillId="0" borderId="0" xfId="0" applyNumberFormat="1" applyFont="1" applyFill="1" applyBorder="1" applyAlignment="1">
      <alignment horizontal="center" vertical="center"/>
    </xf>
    <xf numFmtId="167" fontId="0" fillId="0" borderId="0" xfId="0" applyNumberFormat="1" applyFont="1" applyFill="1" applyBorder="1" applyAlignment="1">
      <alignment horizontal="center" vertical="center"/>
    </xf>
    <xf numFmtId="168" fontId="0" fillId="0" borderId="0" xfId="0" applyNumberFormat="1" applyFont="1" applyFill="1" applyBorder="1"/>
    <xf numFmtId="2" fontId="0" fillId="0" borderId="0" xfId="0" applyNumberFormat="1" applyFont="1" applyBorder="1" applyAlignment="1">
      <alignment vertical="center"/>
    </xf>
    <xf numFmtId="12" fontId="0" fillId="0" borderId="0" xfId="0" quotePrefix="1" applyNumberFormat="1" applyAlignment="1">
      <alignment horizontal="center"/>
    </xf>
    <xf numFmtId="0" fontId="0" fillId="0" borderId="0" xfId="0" quotePrefix="1" applyAlignment="1">
      <alignment horizontal="right"/>
    </xf>
    <xf numFmtId="0" fontId="0" fillId="0" borderId="0" xfId="0" quotePrefix="1" applyNumberFormat="1" applyAlignment="1">
      <alignment horizontal="center"/>
    </xf>
    <xf numFmtId="0" fontId="0" fillId="0" borderId="0" xfId="0" quotePrefix="1" applyAlignment="1">
      <alignment horizontal="center"/>
    </xf>
    <xf numFmtId="177" fontId="7" fillId="0" borderId="0" xfId="7" applyAlignment="1">
      <alignment horizontal="center"/>
    </xf>
    <xf numFmtId="20" fontId="0" fillId="0" borderId="0" xfId="0" applyNumberFormat="1"/>
    <xf numFmtId="177" fontId="0" fillId="0" borderId="0" xfId="7" applyFont="1" applyAlignment="1">
      <alignment horizontal="center"/>
    </xf>
    <xf numFmtId="177" fontId="7" fillId="0" borderId="0" xfId="7" applyNumberFormat="1" applyAlignment="1">
      <alignment horizontal="center"/>
    </xf>
    <xf numFmtId="177" fontId="7" fillId="0" borderId="0" xfId="7"/>
    <xf numFmtId="46" fontId="0" fillId="0" borderId="0" xfId="0" applyNumberFormat="1"/>
    <xf numFmtId="2" fontId="0" fillId="0" borderId="0" xfId="0" applyNumberFormat="1" applyAlignment="1">
      <alignment horizontal="center"/>
    </xf>
    <xf numFmtId="0" fontId="26" fillId="0" borderId="0" xfId="0" applyFont="1"/>
    <xf numFmtId="9" fontId="26" fillId="0" borderId="0" xfId="0" applyNumberFormat="1" applyFont="1"/>
    <xf numFmtId="9" fontId="26" fillId="0" borderId="0" xfId="0" applyNumberFormat="1" applyFont="1" applyAlignment="1">
      <alignment horizontal="center"/>
    </xf>
    <xf numFmtId="0" fontId="0" fillId="0" borderId="0" xfId="0" applyBorder="1" applyAlignment="1">
      <alignment vertical="center"/>
    </xf>
    <xf numFmtId="0" fontId="0" fillId="0" borderId="0" xfId="0" quotePrefix="1" applyBorder="1" applyAlignment="1">
      <alignment horizontal="right" vertical="center"/>
    </xf>
    <xf numFmtId="0" fontId="0" fillId="0" borderId="0" xfId="0" applyFont="1" applyBorder="1" applyAlignment="1">
      <alignment horizontal="center" vertical="center"/>
    </xf>
    <xf numFmtId="0" fontId="0" fillId="0" borderId="0" xfId="0" quotePrefix="1" applyBorder="1" applyAlignment="1">
      <alignment horizontal="center" vertical="center"/>
    </xf>
    <xf numFmtId="12" fontId="0" fillId="0" borderId="0" xfId="0" applyNumberFormat="1" applyFont="1" applyBorder="1" applyAlignment="1">
      <alignment vertical="center"/>
    </xf>
    <xf numFmtId="13" fontId="0" fillId="0" borderId="0" xfId="0" applyNumberFormat="1" applyFont="1" applyBorder="1" applyAlignment="1">
      <alignment vertical="center"/>
    </xf>
    <xf numFmtId="13" fontId="7" fillId="0" borderId="0" xfId="1" applyNumberFormat="1" applyBorder="1" applyAlignment="1">
      <alignment vertical="center"/>
    </xf>
    <xf numFmtId="20" fontId="26" fillId="0" borderId="0" xfId="0" applyNumberFormat="1" applyFont="1"/>
    <xf numFmtId="0" fontId="0" fillId="0" borderId="0" xfId="0" applyAlignment="1" applyProtection="1">
      <alignment vertical="center"/>
      <protection locked="0"/>
    </xf>
    <xf numFmtId="0" fontId="30" fillId="0" borderId="0" xfId="2" applyFont="1" applyAlignment="1">
      <alignment horizontal="left" indent="1"/>
    </xf>
    <xf numFmtId="0" fontId="26" fillId="0" borderId="0" xfId="2" applyFont="1" applyAlignment="1">
      <alignment horizontal="center"/>
    </xf>
    <xf numFmtId="0" fontId="7" fillId="0" borderId="0" xfId="2" applyFont="1" applyAlignment="1">
      <alignment horizontal="left"/>
    </xf>
    <xf numFmtId="0" fontId="26" fillId="0" borderId="0" xfId="2" quotePrefix="1" applyFont="1" applyAlignment="1">
      <alignment horizontal="center"/>
    </xf>
    <xf numFmtId="0" fontId="26" fillId="3" borderId="0" xfId="2" applyFont="1" applyFill="1" applyAlignment="1">
      <alignment horizontal="center"/>
    </xf>
    <xf numFmtId="0" fontId="26" fillId="0" borderId="0" xfId="2" applyFont="1" applyFill="1" applyAlignment="1">
      <alignment horizontal="center"/>
    </xf>
    <xf numFmtId="0" fontId="26" fillId="17" borderId="0" xfId="2" applyFont="1" applyFill="1" applyAlignment="1">
      <alignment horizontal="center"/>
    </xf>
    <xf numFmtId="0" fontId="30" fillId="0" borderId="0" xfId="2" applyFont="1"/>
    <xf numFmtId="0" fontId="31" fillId="0" borderId="0" xfId="2" applyFont="1"/>
    <xf numFmtId="0" fontId="0" fillId="18" borderId="0" xfId="0" applyFont="1" applyFill="1" applyBorder="1" applyAlignment="1">
      <alignment vertical="center"/>
    </xf>
    <xf numFmtId="14" fontId="0" fillId="18" borderId="0" xfId="0" applyNumberFormat="1" applyFill="1" applyBorder="1" applyAlignment="1">
      <alignment vertical="center"/>
    </xf>
    <xf numFmtId="17" fontId="32" fillId="0" borderId="0" xfId="0" quotePrefix="1" applyNumberFormat="1" applyFont="1" applyBorder="1" applyAlignment="1" applyProtection="1">
      <protection locked="0"/>
    </xf>
    <xf numFmtId="0" fontId="33" fillId="0" borderId="0" xfId="5" applyFont="1" applyFill="1" applyProtection="1">
      <protection locked="0"/>
    </xf>
    <xf numFmtId="0" fontId="34" fillId="0" borderId="0" xfId="5" applyFont="1" applyFill="1" applyAlignment="1" applyProtection="1">
      <alignment horizontal="left"/>
      <protection locked="0"/>
    </xf>
    <xf numFmtId="0" fontId="34" fillId="0" borderId="0" xfId="5" applyFont="1" applyFill="1" applyProtection="1">
      <protection locked="0"/>
    </xf>
    <xf numFmtId="0" fontId="33" fillId="0" borderId="0" xfId="5" applyFont="1" applyProtection="1">
      <protection locked="0"/>
    </xf>
    <xf numFmtId="0" fontId="33" fillId="0" borderId="0" xfId="0" applyFont="1" applyProtection="1">
      <protection locked="0"/>
    </xf>
    <xf numFmtId="0" fontId="35" fillId="0" borderId="0" xfId="0" applyFont="1" applyFill="1" applyBorder="1" applyProtection="1">
      <protection locked="0"/>
    </xf>
    <xf numFmtId="0" fontId="35" fillId="0" borderId="0" xfId="0" applyFont="1" applyProtection="1">
      <protection locked="0"/>
    </xf>
    <xf numFmtId="0" fontId="36" fillId="0" borderId="0" xfId="5" applyFont="1" applyFill="1" applyBorder="1" applyAlignment="1" applyProtection="1">
      <alignment horizontal="center" vertical="center"/>
      <protection locked="0"/>
    </xf>
    <xf numFmtId="0" fontId="37" fillId="5" borderId="0" xfId="5" applyFont="1" applyFill="1" applyBorder="1" applyAlignment="1" applyProtection="1">
      <alignment horizontal="center" vertical="center"/>
      <protection locked="0"/>
    </xf>
    <xf numFmtId="0" fontId="37" fillId="5" borderId="77" xfId="5" applyFont="1" applyFill="1" applyBorder="1" applyAlignment="1" applyProtection="1">
      <alignment horizontal="center" vertical="center"/>
      <protection locked="0"/>
    </xf>
    <xf numFmtId="0" fontId="37" fillId="5" borderId="84" xfId="5" applyFont="1" applyFill="1" applyBorder="1" applyAlignment="1" applyProtection="1">
      <alignment horizontal="center" vertical="center"/>
      <protection locked="0"/>
    </xf>
    <xf numFmtId="0" fontId="37" fillId="0" borderId="84" xfId="5" applyFont="1" applyFill="1" applyBorder="1" applyAlignment="1" applyProtection="1">
      <alignment horizontal="center" vertical="center"/>
      <protection locked="0"/>
    </xf>
    <xf numFmtId="0" fontId="37" fillId="0" borderId="0" xfId="5" applyFont="1" applyFill="1" applyBorder="1" applyAlignment="1" applyProtection="1">
      <alignment horizontal="center" vertical="center"/>
      <protection locked="0"/>
    </xf>
    <xf numFmtId="0" fontId="37" fillId="0" borderId="77" xfId="5" applyFont="1" applyFill="1" applyBorder="1" applyAlignment="1" applyProtection="1">
      <alignment horizontal="center" vertical="center"/>
      <protection locked="0"/>
    </xf>
    <xf numFmtId="0" fontId="37" fillId="7" borderId="90" xfId="5" applyFont="1" applyFill="1" applyBorder="1" applyAlignment="1" applyProtection="1">
      <alignment horizontal="center" vertical="center"/>
      <protection locked="0"/>
    </xf>
    <xf numFmtId="0" fontId="37" fillId="7" borderId="0" xfId="5" applyFont="1" applyFill="1" applyBorder="1" applyAlignment="1" applyProtection="1">
      <alignment horizontal="center" vertical="center"/>
      <protection locked="0"/>
    </xf>
    <xf numFmtId="0" fontId="37" fillId="7" borderId="77" xfId="5" applyFont="1" applyFill="1" applyBorder="1" applyAlignment="1" applyProtection="1">
      <alignment horizontal="center" vertical="center"/>
      <protection locked="0"/>
    </xf>
    <xf numFmtId="0" fontId="37" fillId="9" borderId="0" xfId="5" applyFont="1" applyFill="1" applyBorder="1" applyAlignment="1" applyProtection="1">
      <alignment horizontal="center" vertical="center"/>
      <protection locked="0"/>
    </xf>
    <xf numFmtId="0" fontId="37" fillId="9" borderId="77" xfId="5" applyFont="1" applyFill="1" applyBorder="1" applyAlignment="1" applyProtection="1">
      <alignment horizontal="center" vertical="center"/>
      <protection locked="0"/>
    </xf>
    <xf numFmtId="0" fontId="37" fillId="10" borderId="0" xfId="5" applyFont="1" applyFill="1" applyBorder="1" applyAlignment="1" applyProtection="1">
      <alignment horizontal="center" vertical="center"/>
      <protection locked="0"/>
    </xf>
    <xf numFmtId="0" fontId="37" fillId="10" borderId="77" xfId="5" applyFont="1" applyFill="1" applyBorder="1" applyAlignment="1" applyProtection="1">
      <alignment horizontal="center" vertical="center"/>
      <protection locked="0"/>
    </xf>
    <xf numFmtId="0" fontId="37" fillId="11" borderId="90" xfId="5" applyFont="1" applyFill="1" applyBorder="1" applyAlignment="1" applyProtection="1">
      <alignment horizontal="center" vertical="center"/>
      <protection locked="0"/>
    </xf>
    <xf numFmtId="0" fontId="37" fillId="11" borderId="0" xfId="5" applyFont="1" applyFill="1" applyBorder="1" applyAlignment="1" applyProtection="1">
      <alignment horizontal="center" vertical="center"/>
      <protection locked="0"/>
    </xf>
    <xf numFmtId="0" fontId="37" fillId="11" borderId="77" xfId="5" applyFont="1" applyFill="1" applyBorder="1" applyAlignment="1" applyProtection="1">
      <alignment horizontal="center" vertical="center"/>
      <protection locked="0"/>
    </xf>
    <xf numFmtId="0" fontId="37" fillId="13" borderId="90" xfId="5" applyFont="1" applyFill="1" applyBorder="1" applyAlignment="1" applyProtection="1">
      <alignment horizontal="center" vertical="center"/>
      <protection locked="0"/>
    </xf>
    <xf numFmtId="0" fontId="37" fillId="13" borderId="0" xfId="5" applyFont="1" applyFill="1" applyBorder="1" applyAlignment="1" applyProtection="1">
      <alignment horizontal="center" vertical="center"/>
      <protection locked="0"/>
    </xf>
    <xf numFmtId="0" fontId="37" fillId="13" borderId="39" xfId="5" applyFont="1" applyFill="1" applyBorder="1" applyAlignment="1" applyProtection="1">
      <alignment horizontal="center" vertical="center"/>
      <protection locked="0"/>
    </xf>
    <xf numFmtId="0" fontId="37" fillId="13" borderId="25" xfId="5" applyFont="1" applyFill="1" applyBorder="1" applyAlignment="1" applyProtection="1">
      <alignment horizontal="center" vertical="center"/>
      <protection locked="0"/>
    </xf>
    <xf numFmtId="0" fontId="37" fillId="13" borderId="95" xfId="5" applyFont="1" applyFill="1" applyBorder="1" applyAlignment="1" applyProtection="1">
      <alignment horizontal="center" vertical="center"/>
      <protection locked="0"/>
    </xf>
    <xf numFmtId="0" fontId="33" fillId="3" borderId="96" xfId="5" applyFont="1" applyFill="1" applyBorder="1" applyAlignment="1" applyProtection="1">
      <alignment horizontal="center" vertical="center"/>
      <protection locked="0"/>
    </xf>
    <xf numFmtId="0" fontId="34" fillId="3" borderId="98" xfId="5" applyFont="1" applyFill="1" applyBorder="1" applyAlignment="1" applyProtection="1">
      <alignment horizontal="center" vertical="center"/>
      <protection locked="0"/>
    </xf>
    <xf numFmtId="0" fontId="33" fillId="0" borderId="0" xfId="5" applyFont="1" applyFill="1" applyBorder="1" applyAlignment="1" applyProtection="1">
      <alignment horizontal="center" vertical="center"/>
      <protection locked="0"/>
    </xf>
    <xf numFmtId="0" fontId="0" fillId="0" borderId="0" xfId="2" applyFont="1"/>
    <xf numFmtId="0" fontId="0" fillId="0" borderId="0" xfId="0" applyBorder="1"/>
    <xf numFmtId="175" fontId="16" fillId="0" borderId="0" xfId="6" applyNumberFormat="1" applyFont="1" applyFill="1" applyBorder="1" applyAlignment="1" applyProtection="1">
      <protection locked="0"/>
    </xf>
    <xf numFmtId="166" fontId="22" fillId="0" borderId="31" xfId="5" applyNumberFormat="1" applyFont="1" applyFill="1" applyBorder="1" applyAlignment="1" applyProtection="1">
      <alignment horizontal="center" vertical="center"/>
      <protection locked="0"/>
    </xf>
    <xf numFmtId="166" fontId="23" fillId="0" borderId="20" xfId="5" applyNumberFormat="1" applyFont="1" applyFill="1" applyBorder="1" applyAlignment="1" applyProtection="1">
      <alignment horizontal="center" vertical="center"/>
      <protection locked="0"/>
    </xf>
    <xf numFmtId="166" fontId="23" fillId="0" borderId="75" xfId="5" applyNumberFormat="1" applyFont="1" applyFill="1" applyBorder="1" applyAlignment="1" applyProtection="1">
      <alignment horizontal="center" vertical="center"/>
      <protection locked="0"/>
    </xf>
    <xf numFmtId="166" fontId="6" fillId="8" borderId="75" xfId="5" applyNumberFormat="1" applyFont="1" applyFill="1" applyBorder="1" applyAlignment="1" applyProtection="1">
      <alignment horizontal="center" vertical="center"/>
      <protection locked="0"/>
    </xf>
    <xf numFmtId="166" fontId="25" fillId="0" borderId="75" xfId="5" applyNumberFormat="1" applyFont="1" applyFill="1" applyBorder="1" applyAlignment="1" applyProtection="1">
      <alignment horizontal="center" vertical="center"/>
      <protection locked="0"/>
    </xf>
    <xf numFmtId="0" fontId="5" fillId="0" borderId="41" xfId="5" applyFont="1" applyFill="1" applyBorder="1" applyAlignment="1" applyProtection="1">
      <alignment horizontal="center" vertical="center"/>
      <protection locked="0"/>
    </xf>
    <xf numFmtId="0" fontId="8" fillId="5" borderId="15" xfId="5" applyFont="1" applyFill="1" applyBorder="1" applyAlignment="1" applyProtection="1">
      <alignment horizontal="center" vertical="center" textRotation="45"/>
      <protection locked="0"/>
    </xf>
    <xf numFmtId="166" fontId="38" fillId="0" borderId="33" xfId="5" applyNumberFormat="1" applyFont="1" applyFill="1" applyBorder="1" applyAlignment="1" applyProtection="1">
      <alignment horizontal="center" vertical="center"/>
      <protection locked="0"/>
    </xf>
    <xf numFmtId="166" fontId="38" fillId="0" borderId="31" xfId="5" applyNumberFormat="1" applyFont="1" applyFill="1" applyBorder="1" applyAlignment="1" applyProtection="1">
      <alignment horizontal="center" vertical="center"/>
      <protection locked="0"/>
    </xf>
    <xf numFmtId="166" fontId="38" fillId="0" borderId="20" xfId="5" applyNumberFormat="1" applyFont="1" applyFill="1" applyBorder="1" applyAlignment="1" applyProtection="1">
      <alignment horizontal="center" vertical="center"/>
      <protection locked="0"/>
    </xf>
    <xf numFmtId="166" fontId="38" fillId="0" borderId="0" xfId="5" applyNumberFormat="1" applyFont="1" applyFill="1" applyBorder="1" applyAlignment="1" applyProtection="1">
      <alignment horizontal="center" vertical="center"/>
      <protection locked="0"/>
    </xf>
    <xf numFmtId="166" fontId="38" fillId="0" borderId="75" xfId="5" applyNumberFormat="1" applyFont="1" applyFill="1" applyBorder="1" applyAlignment="1" applyProtection="1">
      <alignment horizontal="center" vertical="center"/>
      <protection locked="0"/>
    </xf>
    <xf numFmtId="166" fontId="38" fillId="0" borderId="73" xfId="5" applyNumberFormat="1" applyFont="1" applyFill="1" applyBorder="1" applyAlignment="1" applyProtection="1">
      <alignment horizontal="center" vertical="center"/>
      <protection locked="0"/>
    </xf>
    <xf numFmtId="166" fontId="38" fillId="0" borderId="28" xfId="5" applyNumberFormat="1" applyFont="1" applyFill="1" applyBorder="1" applyAlignment="1" applyProtection="1">
      <alignment horizontal="center" vertical="center"/>
      <protection locked="0"/>
    </xf>
    <xf numFmtId="166" fontId="38" fillId="0" borderId="59" xfId="5" applyNumberFormat="1" applyFont="1" applyFill="1" applyBorder="1" applyAlignment="1" applyProtection="1">
      <alignment horizontal="center" vertical="center"/>
      <protection locked="0"/>
    </xf>
    <xf numFmtId="166" fontId="38" fillId="0" borderId="39" xfId="5" applyNumberFormat="1" applyFont="1" applyFill="1" applyBorder="1" applyAlignment="1" applyProtection="1">
      <alignment horizontal="center" vertical="center"/>
      <protection locked="0"/>
    </xf>
    <xf numFmtId="166" fontId="38" fillId="0" borderId="37" xfId="5" applyNumberFormat="1" applyFont="1" applyFill="1" applyBorder="1" applyAlignment="1" applyProtection="1">
      <alignment horizontal="center" vertical="center"/>
      <protection locked="0"/>
    </xf>
    <xf numFmtId="166" fontId="38" fillId="0" borderId="85" xfId="5" applyNumberFormat="1" applyFont="1" applyFill="1" applyBorder="1" applyAlignment="1" applyProtection="1">
      <alignment horizontal="center" vertical="center"/>
      <protection locked="0"/>
    </xf>
    <xf numFmtId="166" fontId="38" fillId="0" borderId="91" xfId="5" applyNumberFormat="1" applyFont="1" applyFill="1" applyBorder="1" applyAlignment="1" applyProtection="1">
      <alignment horizontal="center" vertical="center"/>
      <protection locked="0"/>
    </xf>
    <xf numFmtId="166" fontId="38" fillId="0" borderId="70" xfId="5" applyNumberFormat="1" applyFont="1" applyFill="1" applyBorder="1" applyAlignment="1" applyProtection="1">
      <alignment horizontal="center" vertical="center"/>
      <protection locked="0"/>
    </xf>
    <xf numFmtId="166" fontId="38" fillId="0" borderId="86" xfId="5" applyNumberFormat="1" applyFont="1" applyFill="1" applyBorder="1" applyAlignment="1" applyProtection="1">
      <alignment horizontal="center" vertical="center"/>
      <protection locked="0"/>
    </xf>
    <xf numFmtId="166" fontId="38" fillId="0" borderId="94" xfId="5" applyNumberFormat="1" applyFont="1" applyFill="1" applyBorder="1" applyAlignment="1" applyProtection="1">
      <alignment horizontal="center" vertical="center"/>
      <protection locked="0"/>
    </xf>
    <xf numFmtId="166" fontId="6" fillId="16" borderId="66" xfId="5" applyNumberFormat="1" applyFont="1" applyFill="1" applyBorder="1" applyAlignment="1" applyProtection="1">
      <alignment horizontal="center" vertical="center"/>
      <protection locked="0"/>
    </xf>
    <xf numFmtId="166" fontId="6" fillId="16" borderId="63" xfId="5" applyNumberFormat="1" applyFont="1" applyFill="1" applyBorder="1" applyAlignment="1" applyProtection="1">
      <alignment horizontal="center" vertical="center"/>
      <protection locked="0"/>
    </xf>
    <xf numFmtId="166" fontId="13" fillId="16" borderId="73" xfId="5" applyNumberFormat="1" applyFont="1" applyFill="1" applyBorder="1" applyAlignment="1" applyProtection="1">
      <alignment horizontal="center" vertical="center"/>
      <protection locked="0"/>
    </xf>
    <xf numFmtId="166" fontId="6" fillId="16" borderId="20" xfId="5" applyNumberFormat="1" applyFont="1" applyFill="1" applyBorder="1" applyAlignment="1" applyProtection="1">
      <alignment horizontal="center" vertical="center"/>
      <protection locked="0"/>
    </xf>
    <xf numFmtId="166" fontId="15" fillId="16" borderId="22" xfId="5" applyNumberFormat="1" applyFont="1" applyFill="1" applyBorder="1" applyAlignment="1" applyProtection="1">
      <alignment horizontal="center" vertical="center"/>
    </xf>
    <xf numFmtId="166" fontId="15" fillId="16" borderId="27" xfId="5" applyNumberFormat="1" applyFont="1" applyFill="1" applyBorder="1" applyAlignment="1" applyProtection="1">
      <alignment horizontal="center" vertical="center"/>
    </xf>
    <xf numFmtId="166" fontId="15" fillId="16" borderId="26" xfId="5" applyNumberFormat="1" applyFont="1" applyFill="1" applyBorder="1" applyAlignment="1" applyProtection="1">
      <alignment horizontal="center" vertical="center"/>
    </xf>
    <xf numFmtId="166" fontId="15" fillId="16" borderId="25" xfId="5" applyNumberFormat="1" applyFont="1" applyFill="1" applyBorder="1" applyAlignment="1" applyProtection="1">
      <alignment horizontal="center" vertical="center"/>
    </xf>
    <xf numFmtId="166" fontId="6" fillId="16" borderId="87" xfId="5" applyNumberFormat="1" applyFont="1" applyFill="1" applyBorder="1" applyAlignment="1" applyProtection="1">
      <alignment horizontal="center" vertical="center"/>
      <protection locked="0"/>
    </xf>
    <xf numFmtId="166" fontId="6" fillId="16" borderId="28" xfId="5" applyNumberFormat="1" applyFont="1" applyFill="1" applyBorder="1" applyAlignment="1" applyProtection="1">
      <alignment horizontal="center" vertical="center"/>
      <protection locked="0"/>
    </xf>
    <xf numFmtId="166" fontId="6" fillId="16" borderId="39" xfId="5" applyNumberFormat="1" applyFont="1" applyFill="1" applyBorder="1" applyAlignment="1" applyProtection="1">
      <alignment horizontal="center" vertical="center"/>
      <protection locked="0"/>
    </xf>
    <xf numFmtId="166" fontId="6" fillId="16" borderId="22" xfId="5" applyNumberFormat="1" applyFont="1" applyFill="1" applyBorder="1" applyAlignment="1" applyProtection="1">
      <alignment horizontal="center" vertical="center"/>
    </xf>
    <xf numFmtId="166" fontId="6" fillId="16" borderId="23" xfId="5" applyNumberFormat="1" applyFont="1" applyFill="1" applyBorder="1" applyAlignment="1" applyProtection="1">
      <alignment horizontal="center" vertical="center"/>
    </xf>
    <xf numFmtId="166" fontId="6" fillId="16" borderId="26" xfId="5" applyNumberFormat="1" applyFont="1" applyFill="1" applyBorder="1" applyAlignment="1" applyProtection="1">
      <alignment horizontal="center" vertical="center"/>
    </xf>
    <xf numFmtId="166" fontId="6" fillId="16" borderId="25" xfId="5" applyNumberFormat="1" applyFont="1" applyFill="1" applyBorder="1" applyAlignment="1" applyProtection="1">
      <alignment horizontal="center" vertical="center"/>
    </xf>
    <xf numFmtId="166" fontId="6" fillId="16" borderId="37" xfId="5" applyNumberFormat="1" applyFont="1" applyFill="1" applyBorder="1" applyAlignment="1" applyProtection="1">
      <alignment horizontal="center" vertical="center"/>
      <protection locked="0"/>
    </xf>
    <xf numFmtId="166" fontId="6" fillId="16" borderId="85" xfId="5" applyNumberFormat="1" applyFont="1" applyFill="1" applyBorder="1" applyAlignment="1" applyProtection="1">
      <alignment horizontal="center" vertical="center"/>
      <protection locked="0"/>
    </xf>
    <xf numFmtId="166" fontId="6" fillId="16" borderId="73" xfId="5" applyNumberFormat="1" applyFont="1" applyFill="1" applyBorder="1" applyAlignment="1" applyProtection="1">
      <alignment horizontal="center" vertical="center"/>
      <protection locked="0"/>
    </xf>
    <xf numFmtId="166" fontId="6" fillId="16" borderId="88" xfId="5" applyNumberFormat="1" applyFont="1" applyFill="1" applyBorder="1" applyAlignment="1" applyProtection="1">
      <alignment horizontal="center" vertical="center"/>
      <protection locked="0"/>
    </xf>
    <xf numFmtId="166" fontId="6" fillId="16" borderId="75" xfId="5" applyNumberFormat="1" applyFont="1" applyFill="1" applyBorder="1" applyAlignment="1" applyProtection="1">
      <alignment horizontal="center" vertical="center"/>
      <protection locked="0"/>
    </xf>
    <xf numFmtId="166" fontId="15" fillId="16" borderId="82" xfId="5" applyNumberFormat="1" applyFont="1" applyFill="1" applyBorder="1" applyAlignment="1" applyProtection="1">
      <alignment horizontal="center" vertical="center"/>
    </xf>
    <xf numFmtId="166" fontId="6" fillId="16" borderId="91" xfId="5" applyNumberFormat="1" applyFont="1" applyFill="1" applyBorder="1" applyAlignment="1" applyProtection="1">
      <alignment horizontal="center" vertical="center"/>
      <protection locked="0"/>
    </xf>
    <xf numFmtId="166" fontId="15" fillId="16" borderId="80" xfId="5" applyNumberFormat="1" applyFont="1" applyFill="1" applyBorder="1" applyAlignment="1" applyProtection="1">
      <alignment horizontal="center" vertical="center"/>
    </xf>
    <xf numFmtId="166" fontId="38" fillId="16" borderId="75" xfId="5" applyNumberFormat="1" applyFont="1" applyFill="1" applyBorder="1" applyAlignment="1" applyProtection="1">
      <alignment horizontal="center" vertical="center"/>
      <protection locked="0"/>
    </xf>
    <xf numFmtId="166" fontId="38" fillId="16" borderId="73" xfId="5" applyNumberFormat="1" applyFont="1" applyFill="1" applyBorder="1" applyAlignment="1" applyProtection="1">
      <alignment horizontal="center" vertical="center"/>
      <protection locked="0"/>
    </xf>
    <xf numFmtId="166" fontId="38" fillId="16" borderId="28" xfId="5" applyNumberFormat="1" applyFont="1" applyFill="1" applyBorder="1" applyAlignment="1" applyProtection="1">
      <alignment horizontal="center" vertical="center"/>
      <protection locked="0"/>
    </xf>
    <xf numFmtId="0" fontId="5" fillId="18" borderId="0" xfId="5" applyFont="1" applyFill="1" applyBorder="1" applyAlignment="1" applyProtection="1">
      <alignment horizontal="center" vertical="center"/>
      <protection locked="0"/>
    </xf>
    <xf numFmtId="0" fontId="5" fillId="18" borderId="17" xfId="5" applyFont="1" applyFill="1" applyBorder="1" applyAlignment="1" applyProtection="1">
      <alignment horizontal="center" vertical="center"/>
      <protection locked="0"/>
    </xf>
    <xf numFmtId="0" fontId="5" fillId="18" borderId="37" xfId="5" applyFont="1" applyFill="1" applyBorder="1" applyAlignment="1" applyProtection="1">
      <alignment horizontal="center" vertical="center"/>
      <protection locked="0"/>
    </xf>
    <xf numFmtId="0" fontId="5" fillId="18" borderId="59" xfId="5" applyFont="1" applyFill="1" applyBorder="1" applyAlignment="1" applyProtection="1">
      <alignment horizontal="center" vertical="center"/>
      <protection locked="0"/>
    </xf>
    <xf numFmtId="0" fontId="5" fillId="18" borderId="41" xfId="5" applyFont="1" applyFill="1" applyBorder="1" applyAlignment="1" applyProtection="1">
      <alignment horizontal="center" vertical="center"/>
      <protection locked="0"/>
    </xf>
    <xf numFmtId="166" fontId="25" fillId="16" borderId="69" xfId="5" applyNumberFormat="1" applyFont="1" applyFill="1" applyBorder="1" applyAlignment="1" applyProtection="1">
      <alignment horizontal="center" vertical="center"/>
      <protection locked="0"/>
    </xf>
    <xf numFmtId="166" fontId="6" fillId="16" borderId="68" xfId="5" applyNumberFormat="1" applyFont="1" applyFill="1" applyBorder="1" applyAlignment="1" applyProtection="1">
      <alignment horizontal="center" vertical="center"/>
      <protection locked="0"/>
    </xf>
    <xf numFmtId="166" fontId="13" fillId="16" borderId="59" xfId="5" applyNumberFormat="1" applyFont="1" applyFill="1" applyBorder="1" applyAlignment="1" applyProtection="1">
      <alignment horizontal="center" vertical="center"/>
      <protection locked="0"/>
    </xf>
    <xf numFmtId="166" fontId="6" fillId="16" borderId="81" xfId="5" applyNumberFormat="1" applyFont="1" applyFill="1" applyBorder="1" applyAlignment="1" applyProtection="1">
      <alignment horizontal="center" vertical="center"/>
    </xf>
    <xf numFmtId="166" fontId="25" fillId="16" borderId="88" xfId="5" applyNumberFormat="1" applyFont="1" applyFill="1" applyBorder="1" applyAlignment="1" applyProtection="1">
      <alignment horizontal="center" vertical="center"/>
      <protection locked="0"/>
    </xf>
    <xf numFmtId="166" fontId="6" fillId="16" borderId="70" xfId="5" applyNumberFormat="1" applyFont="1" applyFill="1" applyBorder="1" applyAlignment="1" applyProtection="1">
      <alignment horizontal="center" vertical="center"/>
      <protection locked="0"/>
    </xf>
    <xf numFmtId="166" fontId="38" fillId="16" borderId="59" xfId="5" applyNumberFormat="1" applyFont="1" applyFill="1" applyBorder="1" applyAlignment="1" applyProtection="1">
      <alignment horizontal="center" vertical="center"/>
      <protection locked="0"/>
    </xf>
    <xf numFmtId="166" fontId="6" fillId="16" borderId="93" xfId="5" applyNumberFormat="1" applyFont="1" applyFill="1" applyBorder="1" applyAlignment="1" applyProtection="1">
      <alignment horizontal="center" vertical="center"/>
      <protection locked="0"/>
    </xf>
    <xf numFmtId="166" fontId="6" fillId="16" borderId="94" xfId="5" applyNumberFormat="1" applyFont="1" applyFill="1" applyBorder="1" applyAlignment="1" applyProtection="1">
      <alignment horizontal="center" vertical="center"/>
      <protection locked="0"/>
    </xf>
    <xf numFmtId="166" fontId="15" fillId="16" borderId="81" xfId="5" applyNumberFormat="1" applyFont="1" applyFill="1" applyBorder="1" applyAlignment="1" applyProtection="1">
      <alignment horizontal="center" vertical="center"/>
    </xf>
    <xf numFmtId="20" fontId="24" fillId="18" borderId="0" xfId="5" applyNumberFormat="1" applyFont="1" applyFill="1" applyBorder="1" applyAlignment="1" applyProtection="1">
      <alignment horizontal="center" vertical="center"/>
      <protection locked="0"/>
    </xf>
    <xf numFmtId="0" fontId="5" fillId="0" borderId="106" xfId="5" applyFont="1" applyFill="1" applyBorder="1" applyAlignment="1" applyProtection="1">
      <alignment horizontal="center" vertical="center"/>
      <protection locked="0"/>
    </xf>
    <xf numFmtId="166" fontId="13" fillId="8" borderId="0" xfId="5" applyNumberFormat="1" applyFont="1" applyFill="1" applyBorder="1" applyAlignment="1" applyProtection="1">
      <alignment horizontal="center" vertical="center"/>
      <protection locked="0"/>
    </xf>
    <xf numFmtId="166" fontId="5" fillId="0" borderId="82" xfId="5" applyNumberFormat="1" applyFont="1" applyFill="1" applyBorder="1" applyAlignment="1" applyProtection="1">
      <alignment horizontal="center" vertical="center"/>
    </xf>
    <xf numFmtId="166" fontId="24" fillId="0" borderId="82" xfId="5" applyNumberFormat="1" applyFont="1" applyFill="1" applyBorder="1" applyAlignment="1" applyProtection="1">
      <alignment horizontal="center" vertical="center"/>
    </xf>
    <xf numFmtId="0" fontId="5" fillId="0" borderId="29" xfId="5" applyFont="1" applyFill="1" applyBorder="1" applyAlignment="1" applyProtection="1">
      <alignment horizontal="center" vertical="center"/>
      <protection locked="0"/>
    </xf>
    <xf numFmtId="0" fontId="5" fillId="0" borderId="107" xfId="5" applyFont="1" applyFill="1" applyBorder="1" applyAlignment="1" applyProtection="1">
      <alignment horizontal="center" vertical="center"/>
      <protection locked="0"/>
    </xf>
    <xf numFmtId="0" fontId="5" fillId="0" borderId="108" xfId="5" applyFont="1" applyFill="1" applyBorder="1" applyAlignment="1" applyProtection="1">
      <alignment horizontal="center" vertical="center"/>
      <protection locked="0"/>
    </xf>
    <xf numFmtId="0" fontId="5" fillId="0" borderId="109" xfId="5" applyFont="1" applyFill="1" applyBorder="1" applyAlignment="1" applyProtection="1">
      <alignment horizontal="center" vertical="center"/>
      <protection locked="0"/>
    </xf>
    <xf numFmtId="0" fontId="30" fillId="0" borderId="0" xfId="2" applyFont="1" applyAlignment="1">
      <alignment horizontal="left" vertical="center" wrapText="1"/>
    </xf>
    <xf numFmtId="0" fontId="30" fillId="0" borderId="0" xfId="2" applyFont="1" applyAlignment="1">
      <alignment horizontal="left" vertical="center" wrapText="1" indent="1"/>
    </xf>
    <xf numFmtId="0" fontId="18" fillId="0" borderId="36" xfId="5" applyFont="1" applyFill="1" applyBorder="1" applyAlignment="1" applyProtection="1">
      <alignment horizontal="left" vertical="top" wrapText="1"/>
      <protection locked="0"/>
    </xf>
    <xf numFmtId="0" fontId="6" fillId="0" borderId="62" xfId="5" applyFont="1" applyFill="1" applyBorder="1" applyAlignment="1" applyProtection="1">
      <alignment horizontal="left" vertical="top"/>
      <protection locked="0"/>
    </xf>
    <xf numFmtId="0" fontId="6" fillId="0" borderId="68" xfId="5" applyFont="1" applyFill="1" applyBorder="1" applyAlignment="1" applyProtection="1">
      <alignment horizontal="left" vertical="top"/>
      <protection locked="0"/>
    </xf>
    <xf numFmtId="0" fontId="6" fillId="0" borderId="37" xfId="5" applyFont="1" applyFill="1" applyBorder="1" applyAlignment="1" applyProtection="1">
      <alignment horizontal="left" vertical="top"/>
      <protection locked="0"/>
    </xf>
    <xf numFmtId="0" fontId="6" fillId="0" borderId="0" xfId="5" applyFont="1" applyFill="1" applyBorder="1" applyAlignment="1" applyProtection="1">
      <alignment horizontal="left" vertical="top"/>
      <protection locked="0"/>
    </xf>
    <xf numFmtId="0" fontId="6" fillId="0" borderId="59" xfId="5" applyFont="1" applyFill="1" applyBorder="1" applyAlignment="1" applyProtection="1">
      <alignment horizontal="left" vertical="top"/>
      <protection locked="0"/>
    </xf>
    <xf numFmtId="0" fontId="6" fillId="0" borderId="38" xfId="5" applyFont="1" applyFill="1" applyBorder="1" applyAlignment="1" applyProtection="1">
      <alignment horizontal="left" vertical="top"/>
      <protection locked="0"/>
    </xf>
    <xf numFmtId="0" fontId="6" fillId="0" borderId="41" xfId="5" applyFont="1" applyFill="1" applyBorder="1" applyAlignment="1" applyProtection="1">
      <alignment horizontal="left" vertical="top"/>
      <protection locked="0"/>
    </xf>
    <xf numFmtId="0" fontId="6" fillId="0" borderId="13" xfId="5" applyFont="1" applyFill="1" applyBorder="1" applyAlignment="1" applyProtection="1">
      <alignment horizontal="left" vertical="top"/>
      <protection locked="0"/>
    </xf>
    <xf numFmtId="169" fontId="17" fillId="0" borderId="0" xfId="0" applyNumberFormat="1" applyFont="1" applyBorder="1" applyAlignment="1" applyProtection="1">
      <alignment horizontal="center"/>
      <protection locked="0"/>
    </xf>
    <xf numFmtId="0" fontId="29" fillId="0" borderId="0" xfId="0" applyFont="1" applyBorder="1" applyAlignment="1" applyProtection="1">
      <alignment horizontal="center" vertical="center"/>
      <protection locked="0"/>
    </xf>
    <xf numFmtId="0" fontId="2" fillId="4" borderId="43" xfId="0" applyFont="1" applyFill="1" applyBorder="1" applyAlignment="1" applyProtection="1">
      <alignment horizontal="center" vertical="center"/>
      <protection locked="0"/>
    </xf>
    <xf numFmtId="0" fontId="2" fillId="4" borderId="44" xfId="0" applyFont="1" applyFill="1" applyBorder="1" applyAlignment="1" applyProtection="1">
      <alignment horizontal="center" vertical="center"/>
      <protection locked="0"/>
    </xf>
    <xf numFmtId="0" fontId="36" fillId="4" borderId="45" xfId="0" applyFont="1" applyFill="1" applyBorder="1" applyAlignment="1" applyProtection="1">
      <alignment horizontal="center" vertical="center"/>
      <protection locked="0"/>
    </xf>
    <xf numFmtId="0" fontId="36" fillId="4" borderId="46" xfId="0" applyFont="1" applyFill="1" applyBorder="1" applyAlignment="1" applyProtection="1">
      <alignment horizontal="center" vertical="center"/>
      <protection locked="0"/>
    </xf>
    <xf numFmtId="173" fontId="3" fillId="4" borderId="47" xfId="0" quotePrefix="1" applyNumberFormat="1" applyFont="1" applyFill="1" applyBorder="1" applyAlignment="1" applyProtection="1">
      <alignment horizontal="center" vertical="center"/>
      <protection locked="0"/>
    </xf>
    <xf numFmtId="173" fontId="3" fillId="4" borderId="48" xfId="0" applyNumberFormat="1" applyFont="1" applyFill="1" applyBorder="1" applyAlignment="1" applyProtection="1">
      <alignment horizontal="center" vertical="center"/>
      <protection locked="0"/>
    </xf>
    <xf numFmtId="173" fontId="3" fillId="4" borderId="49" xfId="0" applyNumberFormat="1" applyFont="1" applyFill="1" applyBorder="1" applyAlignment="1" applyProtection="1">
      <alignment horizontal="center" vertical="center"/>
      <protection locked="0"/>
    </xf>
    <xf numFmtId="173" fontId="3" fillId="4" borderId="50" xfId="0" applyNumberFormat="1" applyFont="1" applyFill="1" applyBorder="1" applyAlignment="1" applyProtection="1">
      <alignment horizontal="center" vertical="center"/>
      <protection locked="0"/>
    </xf>
    <xf numFmtId="173" fontId="3" fillId="4" borderId="51" xfId="0" applyNumberFormat="1" applyFont="1" applyFill="1" applyBorder="1" applyAlignment="1" applyProtection="1">
      <alignment horizontal="center" vertical="center"/>
      <protection locked="0"/>
    </xf>
    <xf numFmtId="173" fontId="3" fillId="4" borderId="52" xfId="0" applyNumberFormat="1" applyFont="1" applyFill="1" applyBorder="1" applyAlignment="1" applyProtection="1">
      <alignment horizontal="center" vertical="center"/>
      <protection locked="0"/>
    </xf>
    <xf numFmtId="0" fontId="5" fillId="4" borderId="53" xfId="0" applyFont="1" applyFill="1" applyBorder="1" applyAlignment="1" applyProtection="1">
      <alignment horizontal="center" vertical="center"/>
      <protection locked="0"/>
    </xf>
    <xf numFmtId="0" fontId="5" fillId="4" borderId="3" xfId="0" applyFont="1" applyFill="1" applyBorder="1" applyAlignment="1" applyProtection="1">
      <alignment horizontal="center" vertical="center"/>
      <protection locked="0"/>
    </xf>
    <xf numFmtId="0" fontId="5" fillId="4" borderId="1" xfId="0" applyFont="1" applyFill="1" applyBorder="1" applyAlignment="1" applyProtection="1">
      <alignment horizontal="center" vertical="center"/>
      <protection locked="0"/>
    </xf>
    <xf numFmtId="0" fontId="5" fillId="4" borderId="16" xfId="0" applyFont="1" applyFill="1" applyBorder="1" applyAlignment="1" applyProtection="1">
      <alignment horizontal="center" vertical="center"/>
      <protection locked="0"/>
    </xf>
    <xf numFmtId="0" fontId="5" fillId="4" borderId="7" xfId="0" applyFont="1" applyFill="1" applyBorder="1" applyAlignment="1" applyProtection="1">
      <alignment horizontal="center" vertical="center"/>
      <protection locked="0"/>
    </xf>
    <xf numFmtId="0" fontId="5" fillId="4" borderId="2" xfId="0" applyFont="1" applyFill="1" applyBorder="1" applyAlignment="1" applyProtection="1">
      <alignment horizontal="center" vertical="center"/>
      <protection locked="0"/>
    </xf>
    <xf numFmtId="0" fontId="5" fillId="4" borderId="8" xfId="0" applyFont="1" applyFill="1" applyBorder="1" applyAlignment="1" applyProtection="1">
      <alignment horizontal="center" vertical="center"/>
      <protection locked="0"/>
    </xf>
    <xf numFmtId="0" fontId="5" fillId="4" borderId="54" xfId="0" applyFont="1" applyFill="1" applyBorder="1" applyAlignment="1" applyProtection="1">
      <alignment horizontal="center" vertical="center"/>
      <protection locked="0"/>
    </xf>
    <xf numFmtId="0" fontId="5" fillId="4" borderId="55" xfId="0" applyFont="1" applyFill="1" applyBorder="1" applyAlignment="1" applyProtection="1">
      <alignment horizontal="center" vertical="center"/>
      <protection locked="0"/>
    </xf>
    <xf numFmtId="0" fontId="5" fillId="4" borderId="56" xfId="0" applyFont="1" applyFill="1" applyBorder="1" applyAlignment="1" applyProtection="1">
      <alignment horizontal="center" vertical="center"/>
      <protection locked="0"/>
    </xf>
    <xf numFmtId="0" fontId="5" fillId="4" borderId="57" xfId="0" applyFont="1" applyFill="1" applyBorder="1" applyAlignment="1" applyProtection="1">
      <alignment horizontal="center" vertical="center"/>
      <protection locked="0"/>
    </xf>
    <xf numFmtId="0" fontId="5" fillId="4" borderId="58" xfId="0" applyFont="1" applyFill="1" applyBorder="1" applyAlignment="1" applyProtection="1">
      <alignment horizontal="center" vertical="center"/>
      <protection locked="0"/>
    </xf>
    <xf numFmtId="0" fontId="8" fillId="6" borderId="40" xfId="5" applyFont="1" applyFill="1" applyBorder="1" applyAlignment="1" applyProtection="1">
      <alignment horizontal="center" vertical="center" textRotation="45"/>
      <protection locked="0"/>
    </xf>
    <xf numFmtId="0" fontId="8" fillId="6" borderId="15" xfId="5" applyFont="1" applyFill="1" applyBorder="1" applyAlignment="1" applyProtection="1">
      <alignment horizontal="center" vertical="center" textRotation="45"/>
      <protection locked="0"/>
    </xf>
    <xf numFmtId="0" fontId="8" fillId="6" borderId="42" xfId="5" applyFont="1" applyFill="1" applyBorder="1" applyAlignment="1" applyProtection="1">
      <alignment horizontal="center" vertical="center" textRotation="45"/>
      <protection locked="0"/>
    </xf>
    <xf numFmtId="0" fontId="8" fillId="10" borderId="40" xfId="5" applyFont="1" applyFill="1" applyBorder="1" applyAlignment="1" applyProtection="1">
      <alignment horizontal="center" vertical="center" textRotation="45"/>
      <protection locked="0"/>
    </xf>
    <xf numFmtId="0" fontId="8" fillId="10" borderId="15" xfId="5" applyFont="1" applyFill="1" applyBorder="1" applyAlignment="1" applyProtection="1">
      <alignment horizontal="center" vertical="center" textRotation="45"/>
      <protection locked="0"/>
    </xf>
    <xf numFmtId="0" fontId="8" fillId="10" borderId="42" xfId="5" applyFont="1" applyFill="1" applyBorder="1" applyAlignment="1" applyProtection="1">
      <alignment horizontal="center" vertical="center" textRotation="45"/>
      <protection locked="0"/>
    </xf>
    <xf numFmtId="0" fontId="8" fillId="11" borderId="40" xfId="5" applyFont="1" applyFill="1" applyBorder="1" applyAlignment="1" applyProtection="1">
      <alignment horizontal="center" vertical="center" textRotation="45"/>
      <protection locked="0"/>
    </xf>
    <xf numFmtId="0" fontId="8" fillId="11" borderId="15" xfId="5" applyFont="1" applyFill="1" applyBorder="1" applyAlignment="1" applyProtection="1">
      <alignment horizontal="center" vertical="center" textRotation="45"/>
      <protection locked="0"/>
    </xf>
    <xf numFmtId="0" fontId="8" fillId="11" borderId="42" xfId="5" applyFont="1" applyFill="1" applyBorder="1" applyAlignment="1" applyProtection="1">
      <alignment horizontal="center" vertical="center" textRotation="45"/>
      <protection locked="0"/>
    </xf>
    <xf numFmtId="0" fontId="8" fillId="13" borderId="40" xfId="5" applyFont="1" applyFill="1" applyBorder="1" applyAlignment="1" applyProtection="1">
      <alignment horizontal="center" vertical="center" textRotation="45"/>
      <protection locked="0"/>
    </xf>
    <xf numFmtId="0" fontId="8" fillId="13" borderId="15" xfId="5" applyFont="1" applyFill="1" applyBorder="1" applyAlignment="1" applyProtection="1">
      <alignment horizontal="center" vertical="center" textRotation="45"/>
      <protection locked="0"/>
    </xf>
    <xf numFmtId="0" fontId="8" fillId="13" borderId="42" xfId="5" applyFont="1" applyFill="1" applyBorder="1" applyAlignment="1" applyProtection="1">
      <alignment horizontal="center" vertical="center" textRotation="45"/>
      <protection locked="0"/>
    </xf>
    <xf numFmtId="0" fontId="8" fillId="5" borderId="15" xfId="5" applyFont="1" applyFill="1" applyBorder="1" applyAlignment="1" applyProtection="1">
      <alignment horizontal="center" vertical="center" textRotation="45"/>
      <protection locked="0"/>
    </xf>
    <xf numFmtId="0" fontId="8" fillId="5" borderId="42" xfId="5" applyFont="1" applyFill="1" applyBorder="1" applyAlignment="1" applyProtection="1">
      <alignment horizontal="center" vertical="center" textRotation="45"/>
      <protection locked="0"/>
    </xf>
    <xf numFmtId="173" fontId="39" fillId="4" borderId="50" xfId="0" applyNumberFormat="1" applyFont="1" applyFill="1" applyBorder="1" applyAlignment="1" applyProtection="1">
      <alignment horizontal="center" vertical="center"/>
      <protection locked="0"/>
    </xf>
    <xf numFmtId="173" fontId="39" fillId="4" borderId="51" xfId="0" applyNumberFormat="1" applyFont="1" applyFill="1" applyBorder="1" applyAlignment="1" applyProtection="1">
      <alignment horizontal="center" vertical="center"/>
      <protection locked="0"/>
    </xf>
    <xf numFmtId="173" fontId="39" fillId="4" borderId="52" xfId="0" applyNumberFormat="1" applyFont="1" applyFill="1" applyBorder="1" applyAlignment="1" applyProtection="1">
      <alignment horizontal="center" vertical="center"/>
      <protection locked="0"/>
    </xf>
    <xf numFmtId="0" fontId="24" fillId="4" borderId="55" xfId="0" applyFont="1" applyFill="1" applyBorder="1" applyAlignment="1" applyProtection="1">
      <alignment horizontal="center" vertical="center"/>
      <protection locked="0"/>
    </xf>
    <xf numFmtId="0" fontId="24" fillId="4" borderId="56" xfId="0" applyFont="1" applyFill="1" applyBorder="1" applyAlignment="1" applyProtection="1">
      <alignment horizontal="center" vertical="center"/>
      <protection locked="0"/>
    </xf>
    <xf numFmtId="0" fontId="24" fillId="4" borderId="57" xfId="0" applyFont="1" applyFill="1" applyBorder="1" applyAlignment="1" applyProtection="1">
      <alignment horizontal="center" vertical="center"/>
      <protection locked="0"/>
    </xf>
    <xf numFmtId="0" fontId="24" fillId="4" borderId="58" xfId="0" applyFont="1" applyFill="1" applyBorder="1" applyAlignment="1" applyProtection="1">
      <alignment horizontal="center" vertical="center"/>
      <protection locked="0"/>
    </xf>
    <xf numFmtId="0" fontId="24" fillId="4" borderId="2" xfId="0" applyFont="1" applyFill="1" applyBorder="1" applyAlignment="1" applyProtection="1">
      <alignment horizontal="center" vertical="center"/>
      <protection locked="0"/>
    </xf>
    <xf numFmtId="0" fontId="24" fillId="4" borderId="3" xfId="0" applyFont="1" applyFill="1" applyBorder="1" applyAlignment="1" applyProtection="1">
      <alignment horizontal="center" vertical="center"/>
      <protection locked="0"/>
    </xf>
    <xf numFmtId="0" fontId="24" fillId="4" borderId="1" xfId="0" applyFont="1" applyFill="1" applyBorder="1" applyAlignment="1" applyProtection="1">
      <alignment horizontal="center" vertical="center"/>
      <protection locked="0"/>
    </xf>
  </cellXfs>
  <cellStyles count="9">
    <cellStyle name="-8h" xfId="3"/>
    <cellStyle name="Euro" xfId="4"/>
    <cellStyle name="Milliers" xfId="1" builtinId="3"/>
    <cellStyle name="Milliers 2" xfId="7"/>
    <cellStyle name="Milliers 3" xfId="6"/>
    <cellStyle name="Normal" xfId="0" builtinId="0"/>
    <cellStyle name="Normal 2" xfId="2"/>
    <cellStyle name="Normal 3" xfId="5"/>
    <cellStyle name="Normal 4" xfId="8"/>
  </cellStyles>
  <dxfs count="364">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3DEB3D"/>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6E6E6"/>
      <rgbColor rgb="00CCFFFF"/>
      <rgbColor rgb="00660066"/>
      <rgbColor rgb="00FF9966"/>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66"/>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Feuil2"/>
  <dimension ref="A2:EM115"/>
  <sheetViews>
    <sheetView topLeftCell="A22" workbookViewId="0">
      <selection activeCell="D55" sqref="D55"/>
    </sheetView>
  </sheetViews>
  <sheetFormatPr baseColWidth="10" defaultRowHeight="13.2"/>
  <cols>
    <col min="1" max="1" width="14.109375" customWidth="1"/>
    <col min="3" max="3" width="8.33203125" bestFit="1" customWidth="1"/>
    <col min="4" max="5" width="11.5546875" customWidth="1"/>
    <col min="6" max="6" width="8.88671875" bestFit="1" customWidth="1"/>
    <col min="7" max="8" width="11.5546875" customWidth="1"/>
    <col min="9" max="9" width="10.109375" bestFit="1" customWidth="1"/>
    <col min="10" max="10" width="11.5546875" customWidth="1"/>
    <col min="11" max="11" width="12.109375" bestFit="1" customWidth="1"/>
    <col min="12" max="12" width="9.109375" bestFit="1" customWidth="1"/>
    <col min="13" max="20" width="11.5546875" customWidth="1"/>
    <col min="21" max="21" width="8.33203125" bestFit="1" customWidth="1"/>
    <col min="22" max="26" width="11.5546875" customWidth="1"/>
    <col min="27" max="27" width="8.33203125" bestFit="1" customWidth="1"/>
    <col min="28" max="29" width="11.5546875" customWidth="1"/>
    <col min="30" max="30" width="8.33203125" bestFit="1" customWidth="1"/>
    <col min="31" max="38" width="11.5546875" customWidth="1"/>
    <col min="39" max="39" width="7.33203125" bestFit="1" customWidth="1"/>
    <col min="40" max="41" width="11.5546875" customWidth="1"/>
    <col min="43" max="47" width="11.5546875" customWidth="1"/>
    <col min="48" max="48" width="9.33203125" bestFit="1" customWidth="1"/>
    <col min="49" max="50" width="11.5546875" customWidth="1"/>
    <col min="51" max="51" width="8.33203125" bestFit="1" customWidth="1"/>
    <col min="52" max="53" width="11.5546875" customWidth="1"/>
    <col min="54" max="54" width="8.33203125" bestFit="1" customWidth="1"/>
    <col min="55" max="56" width="11.5546875" customWidth="1"/>
    <col min="57" max="57" width="8.88671875" bestFit="1" customWidth="1"/>
    <col min="58" max="62" width="11.5546875" customWidth="1"/>
    <col min="63" max="63" width="8.33203125" bestFit="1" customWidth="1"/>
    <col min="64" max="65" width="11.5546875" customWidth="1"/>
    <col min="66" max="66" width="8.33203125" bestFit="1" customWidth="1"/>
    <col min="67" max="68" width="11.5546875" customWidth="1"/>
    <col min="69" max="69" width="8.33203125" customWidth="1"/>
    <col min="70" max="70" width="8.109375" bestFit="1" customWidth="1"/>
    <col min="71" max="72" width="11.5546875" customWidth="1"/>
    <col min="73" max="73" width="8.109375" bestFit="1" customWidth="1"/>
    <col min="74" max="78" width="11.5546875" customWidth="1"/>
    <col min="79" max="79" width="9" bestFit="1" customWidth="1"/>
    <col min="80" max="81" width="11.5546875" customWidth="1"/>
    <col min="82" max="82" width="8.109375" bestFit="1" customWidth="1"/>
    <col min="83" max="84" width="11.5546875" customWidth="1"/>
    <col min="85" max="85" width="8.109375" bestFit="1" customWidth="1"/>
    <col min="86" max="90" width="11.5546875" customWidth="1"/>
    <col min="91" max="91" width="8.109375" bestFit="1" customWidth="1"/>
    <col min="92" max="93" width="11.5546875" customWidth="1"/>
    <col min="94" max="94" width="8.109375" bestFit="1" customWidth="1"/>
    <col min="95" max="99" width="11.5546875" customWidth="1"/>
    <col min="100" max="100" width="8.109375" bestFit="1" customWidth="1"/>
    <col min="101" max="102" width="11.5546875" customWidth="1"/>
    <col min="103" max="103" width="9.33203125" bestFit="1" customWidth="1"/>
    <col min="104" max="108" width="11.5546875" customWidth="1"/>
    <col min="109" max="109" width="8.109375" bestFit="1" customWidth="1"/>
    <col min="110" max="111" width="11.5546875" customWidth="1"/>
    <col min="112" max="112" width="8.44140625" bestFit="1" customWidth="1"/>
    <col min="113" max="114" width="11.5546875" customWidth="1"/>
    <col min="115" max="115" width="8.109375" bestFit="1" customWidth="1"/>
    <col min="116" max="117" width="0" hidden="1" customWidth="1"/>
  </cols>
  <sheetData>
    <row r="2" spans="1:143">
      <c r="A2" s="207" t="s">
        <v>65</v>
      </c>
      <c r="B2" s="208">
        <f t="shared" ref="B2:B9" si="0">B3-7</f>
        <v>42310</v>
      </c>
    </row>
    <row r="3" spans="1:143" s="203" customFormat="1">
      <c r="A3" s="207" t="s">
        <v>66</v>
      </c>
      <c r="B3" s="208">
        <f t="shared" si="0"/>
        <v>42317</v>
      </c>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row>
    <row r="4" spans="1:143" s="203" customFormat="1">
      <c r="A4" s="207" t="s">
        <v>67</v>
      </c>
      <c r="B4" s="208">
        <f t="shared" si="0"/>
        <v>42324</v>
      </c>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row>
    <row r="5" spans="1:143" s="203" customFormat="1">
      <c r="A5" s="207" t="s">
        <v>68</v>
      </c>
      <c r="B5" s="208">
        <f t="shared" si="0"/>
        <v>42331</v>
      </c>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row>
    <row r="6" spans="1:143" s="203" customFormat="1">
      <c r="A6" s="207" t="s">
        <v>69</v>
      </c>
      <c r="B6" s="208">
        <f t="shared" si="0"/>
        <v>42338</v>
      </c>
      <c r="C6"/>
      <c r="D6"/>
      <c r="E6"/>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row>
    <row r="7" spans="1:143" s="203" customFormat="1">
      <c r="A7" s="207" t="s">
        <v>70</v>
      </c>
      <c r="B7" s="208">
        <f t="shared" si="0"/>
        <v>42345</v>
      </c>
      <c r="C7"/>
      <c r="D7"/>
      <c r="E7"/>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row>
    <row r="8" spans="1:143" s="203" customFormat="1">
      <c r="A8" s="207" t="s">
        <v>71</v>
      </c>
      <c r="B8" s="208">
        <f t="shared" si="0"/>
        <v>42352</v>
      </c>
      <c r="C8"/>
      <c r="D8"/>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row>
    <row r="9" spans="1:143" s="203" customFormat="1">
      <c r="A9" s="207" t="s">
        <v>72</v>
      </c>
      <c r="B9" s="208">
        <f t="shared" si="0"/>
        <v>42359</v>
      </c>
      <c r="C9"/>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row>
    <row r="10" spans="1:143" s="203" customFormat="1">
      <c r="A10" s="283" t="s">
        <v>193</v>
      </c>
      <c r="B10" s="208">
        <f>B11-7</f>
        <v>42366</v>
      </c>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row>
    <row r="11" spans="1:143" s="207" customFormat="1">
      <c r="A11" s="283" t="s">
        <v>21</v>
      </c>
      <c r="B11" s="208">
        <v>42373</v>
      </c>
      <c r="C11" s="209"/>
      <c r="D11" s="12">
        <v>42370</v>
      </c>
      <c r="E11" s="13" t="s">
        <v>73</v>
      </c>
      <c r="H11"/>
      <c r="I11" s="1"/>
      <c r="J11"/>
      <c r="K11"/>
      <c r="BR11" s="210"/>
      <c r="BS11" s="210"/>
      <c r="BT11" s="210"/>
      <c r="BU11" s="210"/>
      <c r="BV11" s="210"/>
      <c r="BW11" s="210"/>
      <c r="BX11" s="210"/>
      <c r="BY11" s="210"/>
      <c r="BZ11" s="210"/>
      <c r="CA11" s="210"/>
      <c r="CB11" s="210"/>
      <c r="CC11" s="210"/>
      <c r="CD11" s="210"/>
      <c r="CE11" s="210"/>
      <c r="CF11" s="210"/>
      <c r="CG11" s="210"/>
      <c r="CH11" s="210"/>
      <c r="CI11" s="210"/>
      <c r="CJ11" s="210"/>
      <c r="CK11" s="210"/>
      <c r="CL11" s="210"/>
      <c r="CM11" s="210"/>
      <c r="CN11" s="210"/>
      <c r="CO11" s="210"/>
      <c r="CP11" s="210"/>
      <c r="CQ11" s="210"/>
      <c r="CR11" s="210"/>
      <c r="CS11" s="210"/>
      <c r="CT11" s="210"/>
      <c r="CU11" s="210"/>
      <c r="CV11" s="210"/>
      <c r="CW11" s="210"/>
      <c r="CX11" s="210"/>
      <c r="CY11" s="210"/>
      <c r="CZ11" s="210"/>
      <c r="DA11" s="210"/>
      <c r="DB11" s="210"/>
      <c r="DC11" s="210"/>
      <c r="DD11" s="210"/>
      <c r="DE11" s="210"/>
      <c r="DF11" s="210"/>
      <c r="DG11" s="210"/>
      <c r="DH11" s="210"/>
      <c r="DI11" s="210"/>
      <c r="DJ11" s="210"/>
      <c r="DK11" s="210"/>
    </row>
    <row r="12" spans="1:143" s="207" customFormat="1">
      <c r="A12" s="207" t="s">
        <v>22</v>
      </c>
      <c r="B12" s="208">
        <f>+B11+7</f>
        <v>42380</v>
      </c>
      <c r="C12" s="209"/>
      <c r="D12" s="12">
        <v>42449</v>
      </c>
      <c r="E12" s="13" t="s">
        <v>76</v>
      </c>
      <c r="H12" s="226"/>
      <c r="I12" s="228">
        <v>1</v>
      </c>
      <c r="J12" s="227">
        <v>1.25</v>
      </c>
      <c r="K12" s="226" t="s">
        <v>124</v>
      </c>
    </row>
    <row r="13" spans="1:143" s="204" customFormat="1" ht="13.2" customHeight="1">
      <c r="A13" s="204" t="s">
        <v>23</v>
      </c>
      <c r="B13" s="205">
        <f t="shared" ref="B13:B62" si="1">+B12+7</f>
        <v>42387</v>
      </c>
      <c r="C13" s="211"/>
      <c r="D13" s="12">
        <v>42456</v>
      </c>
      <c r="E13" s="13" t="s">
        <v>75</v>
      </c>
      <c r="G13" s="206"/>
      <c r="H13" s="226"/>
      <c r="I13" s="228"/>
      <c r="J13" s="227"/>
      <c r="K13" s="226"/>
      <c r="L13" s="211"/>
      <c r="M13" s="206"/>
      <c r="N13" s="212"/>
      <c r="O13" s="211"/>
      <c r="P13" s="212"/>
      <c r="Q13" s="212"/>
      <c r="R13" s="211"/>
      <c r="S13" s="212"/>
      <c r="T13" s="212"/>
      <c r="U13" s="211"/>
      <c r="V13" s="206"/>
      <c r="W13" s="212"/>
      <c r="X13" s="211"/>
      <c r="Y13" s="212"/>
      <c r="Z13" s="212"/>
      <c r="AA13" s="211"/>
      <c r="AB13" s="206"/>
      <c r="AC13" s="212"/>
      <c r="AD13" s="211"/>
      <c r="AE13" s="206"/>
      <c r="AF13" s="212"/>
      <c r="AG13" s="211"/>
      <c r="AH13" s="212"/>
      <c r="AI13" s="212"/>
      <c r="AJ13" s="211"/>
      <c r="AK13" s="212"/>
      <c r="AL13" s="212"/>
      <c r="AM13" s="211"/>
      <c r="AN13" s="206"/>
      <c r="AO13" s="212"/>
      <c r="AP13" s="211"/>
      <c r="AQ13" s="206"/>
      <c r="AR13" s="212"/>
      <c r="AS13" s="211"/>
      <c r="AT13" s="212"/>
      <c r="AU13" s="212"/>
      <c r="AV13" s="211"/>
      <c r="AW13" s="206"/>
      <c r="AX13" s="213"/>
      <c r="AY13" s="211"/>
      <c r="AZ13" s="206"/>
      <c r="BA13" s="213"/>
      <c r="BB13" s="211"/>
      <c r="BC13" s="206"/>
      <c r="BD13" s="213"/>
      <c r="BE13" s="211"/>
      <c r="BF13" s="206"/>
      <c r="BG13" s="212"/>
      <c r="BH13" s="211"/>
      <c r="BI13" s="212"/>
      <c r="BJ13" s="212"/>
      <c r="BK13" s="211"/>
      <c r="BL13" s="206"/>
      <c r="BM13" s="212"/>
      <c r="BN13" s="211"/>
    </row>
    <row r="14" spans="1:143" s="204" customFormat="1" ht="13.2" customHeight="1">
      <c r="A14" s="204" t="s">
        <v>24</v>
      </c>
      <c r="B14" s="205">
        <f t="shared" si="1"/>
        <v>42394</v>
      </c>
      <c r="C14" s="202"/>
      <c r="D14" s="12">
        <v>42457</v>
      </c>
      <c r="E14" s="13" t="s">
        <v>74</v>
      </c>
      <c r="H14" t="s">
        <v>123</v>
      </c>
      <c r="I14" s="225">
        <v>151.66999999999999</v>
      </c>
      <c r="J14"/>
      <c r="K14" s="223">
        <f>I14</f>
        <v>151.66999999999999</v>
      </c>
    </row>
    <row r="15" spans="1:143" s="204" customFormat="1" ht="13.2" customHeight="1">
      <c r="A15" s="204" t="s">
        <v>25</v>
      </c>
      <c r="B15" s="205">
        <f t="shared" si="1"/>
        <v>42401</v>
      </c>
      <c r="C15" s="211"/>
      <c r="D15" s="12">
        <v>42491</v>
      </c>
      <c r="E15" s="13" t="s">
        <v>77</v>
      </c>
      <c r="G15" s="206"/>
      <c r="H15" s="224">
        <v>1.5</v>
      </c>
      <c r="I15" s="1">
        <v>4.33</v>
      </c>
      <c r="J15">
        <v>4.33</v>
      </c>
      <c r="K15" s="223">
        <f t="shared" ref="K15:K22" si="2">$D$12+J15</f>
        <v>42453.33</v>
      </c>
      <c r="L15" s="211"/>
      <c r="M15" s="206"/>
      <c r="N15" s="212"/>
      <c r="O15" s="211"/>
      <c r="P15" s="212"/>
      <c r="Q15" s="212"/>
      <c r="R15" s="211"/>
      <c r="S15" s="212"/>
      <c r="T15" s="212"/>
      <c r="U15" s="211"/>
      <c r="V15" s="206"/>
      <c r="W15" s="212"/>
      <c r="X15" s="211"/>
      <c r="Y15" s="212"/>
      <c r="Z15" s="212"/>
      <c r="AA15" s="211"/>
      <c r="AB15" s="206"/>
      <c r="AC15" s="212"/>
      <c r="AD15" s="211"/>
      <c r="AE15" s="206"/>
      <c r="AF15" s="212"/>
      <c r="AG15" s="211"/>
      <c r="AH15" s="212"/>
      <c r="AI15" s="212"/>
      <c r="AJ15" s="211"/>
      <c r="AK15" s="212"/>
      <c r="AL15" s="212"/>
      <c r="AM15" s="211"/>
      <c r="AN15" s="206"/>
      <c r="AO15" s="212"/>
      <c r="AP15" s="211"/>
      <c r="AQ15" s="206"/>
      <c r="AR15" s="212"/>
      <c r="AS15" s="211"/>
      <c r="AT15" s="212"/>
      <c r="AU15" s="212"/>
      <c r="AV15" s="211"/>
      <c r="AW15" s="206"/>
      <c r="AX15" s="213"/>
      <c r="AY15" s="211"/>
      <c r="AZ15" s="206"/>
      <c r="BA15" s="213"/>
      <c r="BB15" s="211"/>
      <c r="BC15" s="206"/>
      <c r="BD15" s="213"/>
      <c r="BE15" s="211"/>
      <c r="BF15" s="206"/>
      <c r="BG15" s="212"/>
      <c r="BH15" s="211"/>
      <c r="BI15" s="212"/>
      <c r="BJ15" s="212"/>
      <c r="BK15" s="211"/>
      <c r="BL15" s="206"/>
      <c r="BM15" s="212"/>
      <c r="BN15" s="211"/>
    </row>
    <row r="16" spans="1:143" s="204" customFormat="1" ht="13.2" customHeight="1">
      <c r="A16" s="204" t="s">
        <v>26</v>
      </c>
      <c r="B16" s="205">
        <f t="shared" si="1"/>
        <v>42408</v>
      </c>
      <c r="C16" s="202"/>
      <c r="D16" s="12">
        <v>42495</v>
      </c>
      <c r="E16" s="13" t="s">
        <v>78</v>
      </c>
      <c r="H16" s="224">
        <v>1</v>
      </c>
      <c r="I16" s="1" t="s">
        <v>122</v>
      </c>
      <c r="J16">
        <f>2*4.33</f>
        <v>8.66</v>
      </c>
      <c r="K16" s="223">
        <f t="shared" si="2"/>
        <v>42457.66</v>
      </c>
    </row>
    <row r="17" spans="1:15" s="204" customFormat="1" ht="13.2" customHeight="1">
      <c r="A17" s="204" t="s">
        <v>27</v>
      </c>
      <c r="B17" s="205">
        <f t="shared" si="1"/>
        <v>42415</v>
      </c>
      <c r="C17" s="202"/>
      <c r="D17" s="12">
        <v>42498</v>
      </c>
      <c r="E17" s="13" t="s">
        <v>79</v>
      </c>
      <c r="H17" s="224">
        <v>1</v>
      </c>
      <c r="I17" s="1" t="s">
        <v>121</v>
      </c>
      <c r="J17">
        <f>3*4.33</f>
        <v>12.99</v>
      </c>
      <c r="K17" s="223">
        <f t="shared" si="2"/>
        <v>42461.99</v>
      </c>
      <c r="O17" s="233"/>
    </row>
    <row r="18" spans="1:15" s="204" customFormat="1" ht="13.2" customHeight="1">
      <c r="A18" s="204" t="s">
        <v>28</v>
      </c>
      <c r="B18" s="205">
        <f t="shared" si="1"/>
        <v>42422</v>
      </c>
      <c r="C18" s="202"/>
      <c r="D18" s="12">
        <v>42505</v>
      </c>
      <c r="E18" s="13" t="s">
        <v>80</v>
      </c>
      <c r="H18" s="224">
        <v>1.625</v>
      </c>
      <c r="I18" s="1" t="s">
        <v>120</v>
      </c>
      <c r="J18">
        <f>4*4.33</f>
        <v>17.32</v>
      </c>
      <c r="K18" s="223">
        <f t="shared" si="2"/>
        <v>42466.32</v>
      </c>
      <c r="O18" s="233"/>
    </row>
    <row r="19" spans="1:15" s="204" customFormat="1" ht="13.2" customHeight="1">
      <c r="A19" s="204" t="s">
        <v>29</v>
      </c>
      <c r="B19" s="205">
        <f t="shared" si="1"/>
        <v>42429</v>
      </c>
      <c r="C19" s="202"/>
      <c r="D19" s="12">
        <v>42506</v>
      </c>
      <c r="E19" s="13" t="s">
        <v>81</v>
      </c>
      <c r="H19" s="224">
        <v>1</v>
      </c>
      <c r="I19" s="1" t="s">
        <v>119</v>
      </c>
      <c r="J19">
        <f>5*4.33</f>
        <v>21.65</v>
      </c>
      <c r="K19" s="223">
        <f t="shared" si="2"/>
        <v>42470.65</v>
      </c>
      <c r="O19" s="233"/>
    </row>
    <row r="20" spans="1:15" s="204" customFormat="1" ht="13.2" customHeight="1">
      <c r="A20" s="204" t="s">
        <v>30</v>
      </c>
      <c r="B20" s="205">
        <f t="shared" si="1"/>
        <v>42436</v>
      </c>
      <c r="C20" s="202"/>
      <c r="D20" s="12">
        <v>42565</v>
      </c>
      <c r="E20" s="13" t="s">
        <v>82</v>
      </c>
      <c r="H20" s="224">
        <v>1</v>
      </c>
      <c r="I20" s="1" t="s">
        <v>118</v>
      </c>
      <c r="J20">
        <f>6*4.33</f>
        <v>25.98</v>
      </c>
      <c r="K20" s="223">
        <f t="shared" si="2"/>
        <v>42474.98</v>
      </c>
      <c r="O20" s="234"/>
    </row>
    <row r="21" spans="1:15" s="204" customFormat="1" ht="13.2" customHeight="1">
      <c r="A21" s="204" t="s">
        <v>31</v>
      </c>
      <c r="B21" s="205">
        <f t="shared" si="1"/>
        <v>42443</v>
      </c>
      <c r="C21" s="202"/>
      <c r="D21" s="12">
        <v>42597</v>
      </c>
      <c r="E21" s="13" t="s">
        <v>83</v>
      </c>
      <c r="H21" s="224">
        <v>1.75</v>
      </c>
      <c r="I21" s="1" t="s">
        <v>117</v>
      </c>
      <c r="J21">
        <f>7*4.33</f>
        <v>30.310000000000002</v>
      </c>
      <c r="K21" s="223">
        <f t="shared" si="2"/>
        <v>42479.31</v>
      </c>
      <c r="O21" s="234"/>
    </row>
    <row r="22" spans="1:15" s="204" customFormat="1" ht="13.2" customHeight="1">
      <c r="A22" s="204" t="s">
        <v>32</v>
      </c>
      <c r="B22" s="205">
        <f t="shared" si="1"/>
        <v>42450</v>
      </c>
      <c r="C22" s="202"/>
      <c r="D22" s="12">
        <v>42675</v>
      </c>
      <c r="E22" s="13" t="s">
        <v>84</v>
      </c>
      <c r="H22" s="224">
        <v>1</v>
      </c>
      <c r="I22" s="1" t="s">
        <v>116</v>
      </c>
      <c r="J22">
        <f>8*4.33</f>
        <v>34.64</v>
      </c>
      <c r="K22" s="223">
        <f t="shared" si="2"/>
        <v>42483.64</v>
      </c>
      <c r="O22" s="234"/>
    </row>
    <row r="23" spans="1:15" s="204" customFormat="1" ht="13.2" customHeight="1">
      <c r="A23" s="204" t="s">
        <v>33</v>
      </c>
      <c r="B23" s="205">
        <f t="shared" si="1"/>
        <v>42457</v>
      </c>
      <c r="C23" s="202"/>
      <c r="D23" s="12">
        <v>42685</v>
      </c>
      <c r="E23" s="14" t="s">
        <v>85</v>
      </c>
      <c r="H23"/>
      <c r="I23" s="1"/>
      <c r="J23"/>
      <c r="K23"/>
      <c r="N23" s="229" t="s">
        <v>131</v>
      </c>
      <c r="O23" s="234">
        <v>1</v>
      </c>
    </row>
    <row r="24" spans="1:15" s="204" customFormat="1" ht="13.2" customHeight="1">
      <c r="A24" s="204" t="s">
        <v>34</v>
      </c>
      <c r="B24" s="205">
        <f t="shared" si="1"/>
        <v>42464</v>
      </c>
      <c r="C24" s="202"/>
      <c r="D24" s="12">
        <v>42729</v>
      </c>
      <c r="E24" s="13" t="s">
        <v>86</v>
      </c>
      <c r="H24" t="s">
        <v>115</v>
      </c>
      <c r="I24" s="1"/>
      <c r="J24"/>
      <c r="K24"/>
      <c r="N24" s="229" t="s">
        <v>132</v>
      </c>
      <c r="O24" s="234">
        <v>0.5</v>
      </c>
    </row>
    <row r="25" spans="1:15" s="204" customFormat="1" ht="13.2" customHeight="1">
      <c r="A25" s="204" t="s">
        <v>35</v>
      </c>
      <c r="B25" s="205">
        <f t="shared" si="1"/>
        <v>42471</v>
      </c>
      <c r="C25" s="202"/>
      <c r="H25"/>
      <c r="I25" s="1"/>
      <c r="J25"/>
      <c r="K25"/>
      <c r="N25" s="229" t="s">
        <v>135</v>
      </c>
      <c r="O25" s="234">
        <f>8/24</f>
        <v>0.33333333333333331</v>
      </c>
    </row>
    <row r="26" spans="1:15" s="204" customFormat="1" ht="13.2" customHeight="1">
      <c r="A26" s="204" t="s">
        <v>36</v>
      </c>
      <c r="B26" s="205">
        <f t="shared" si="1"/>
        <v>42478</v>
      </c>
      <c r="C26" s="202"/>
      <c r="H26" s="220">
        <v>3.472222222222222E-3</v>
      </c>
      <c r="I26" s="221">
        <f>0.25/3</f>
        <v>8.3333333333333329E-2</v>
      </c>
      <c r="J26"/>
      <c r="K26" s="230" t="s">
        <v>125</v>
      </c>
      <c r="L26" s="232" t="s">
        <v>141</v>
      </c>
      <c r="N26" s="229" t="s">
        <v>133</v>
      </c>
      <c r="O26" s="234">
        <f>6/24</f>
        <v>0.25</v>
      </c>
    </row>
    <row r="27" spans="1:15" s="204" customFormat="1" ht="13.2" customHeight="1">
      <c r="A27" s="204" t="s">
        <v>37</v>
      </c>
      <c r="B27" s="205">
        <f t="shared" si="1"/>
        <v>42485</v>
      </c>
      <c r="C27" s="202"/>
      <c r="H27" s="220">
        <v>6.9444444444444441E-3</v>
      </c>
      <c r="I27" s="219">
        <f>0.25/2</f>
        <v>0.125</v>
      </c>
      <c r="J27"/>
      <c r="K27" s="230" t="s">
        <v>126</v>
      </c>
      <c r="L27" s="232" t="s">
        <v>138</v>
      </c>
      <c r="N27" s="229" t="s">
        <v>143</v>
      </c>
      <c r="O27" s="235">
        <f>5/24</f>
        <v>0.20833333333333334</v>
      </c>
    </row>
    <row r="28" spans="1:15" s="204" customFormat="1" ht="13.2" customHeight="1">
      <c r="A28" s="204" t="s">
        <v>38</v>
      </c>
      <c r="B28" s="205">
        <f t="shared" si="1"/>
        <v>42492</v>
      </c>
      <c r="C28" s="202"/>
      <c r="H28" s="236">
        <v>1.0416666666666666E-2</v>
      </c>
      <c r="I28" s="222">
        <v>0.25</v>
      </c>
      <c r="J28"/>
      <c r="K28" s="230" t="s">
        <v>127</v>
      </c>
      <c r="L28" s="232" t="s">
        <v>136</v>
      </c>
      <c r="N28" s="229" t="s">
        <v>142</v>
      </c>
      <c r="O28" s="235">
        <f>4/24</f>
        <v>0.16666666666666666</v>
      </c>
    </row>
    <row r="29" spans="1:15" s="204" customFormat="1" ht="13.2" customHeight="1">
      <c r="A29" s="204" t="s">
        <v>39</v>
      </c>
      <c r="B29" s="205">
        <f t="shared" si="1"/>
        <v>42499</v>
      </c>
      <c r="C29" s="202"/>
      <c r="D29"/>
      <c r="H29" s="220">
        <v>1.3888888888888888E-2</v>
      </c>
      <c r="I29" s="221">
        <f>0.25/3+0.25</f>
        <v>0.33333333333333331</v>
      </c>
      <c r="J29"/>
      <c r="K29" s="230" t="s">
        <v>128</v>
      </c>
      <c r="L29" s="232" t="s">
        <v>144</v>
      </c>
      <c r="N29" s="229" t="s">
        <v>137</v>
      </c>
      <c r="O29" s="234">
        <f>3/24</f>
        <v>0.125</v>
      </c>
    </row>
    <row r="30" spans="1:15" s="204" customFormat="1" ht="13.2" customHeight="1">
      <c r="A30" s="204" t="s">
        <v>40</v>
      </c>
      <c r="B30" s="205">
        <f t="shared" si="1"/>
        <v>42506</v>
      </c>
      <c r="C30" s="202"/>
      <c r="D30"/>
      <c r="H30" s="220">
        <v>1.7361111111111112E-2</v>
      </c>
      <c r="I30" s="219">
        <f>0.25+0.25/2</f>
        <v>0.375</v>
      </c>
      <c r="J30"/>
      <c r="K30" s="230" t="s">
        <v>129</v>
      </c>
      <c r="L30" s="232" t="s">
        <v>145</v>
      </c>
      <c r="N30" s="229" t="s">
        <v>139</v>
      </c>
      <c r="O30" s="235">
        <f>2/24</f>
        <v>8.3333333333333329E-2</v>
      </c>
    </row>
    <row r="31" spans="1:15" s="204" customFormat="1" ht="13.2" customHeight="1">
      <c r="A31" s="204" t="s">
        <v>41</v>
      </c>
      <c r="B31" s="205">
        <f t="shared" si="1"/>
        <v>42513</v>
      </c>
      <c r="C31" s="202"/>
      <c r="D31"/>
      <c r="H31" s="236">
        <v>2.0833333333333332E-2</v>
      </c>
      <c r="I31" s="219">
        <v>0.5</v>
      </c>
      <c r="J31"/>
      <c r="K31" s="230" t="s">
        <v>130</v>
      </c>
      <c r="L31" s="232" t="s">
        <v>134</v>
      </c>
      <c r="N31" s="229" t="s">
        <v>140</v>
      </c>
      <c r="O31" s="235">
        <f>1/24</f>
        <v>4.1666666666666664E-2</v>
      </c>
    </row>
    <row r="32" spans="1:15" s="204" customFormat="1" ht="13.2" customHeight="1">
      <c r="A32" s="204" t="s">
        <v>42</v>
      </c>
      <c r="B32" s="205">
        <f t="shared" si="1"/>
        <v>42520</v>
      </c>
      <c r="C32" s="202"/>
      <c r="D32"/>
      <c r="H32" s="220">
        <v>2.4305555555555556E-2</v>
      </c>
      <c r="I32" s="219">
        <f>0.5+0.25/3</f>
        <v>0.58333333333333337</v>
      </c>
      <c r="J32"/>
      <c r="K32" s="216" t="s">
        <v>114</v>
      </c>
      <c r="L32" s="218" t="s">
        <v>113</v>
      </c>
      <c r="O32" s="234"/>
    </row>
    <row r="33" spans="1:15" s="204" customFormat="1" ht="13.2" customHeight="1">
      <c r="A33" s="204" t="s">
        <v>43</v>
      </c>
      <c r="B33" s="205">
        <f t="shared" si="1"/>
        <v>42527</v>
      </c>
      <c r="C33" s="202"/>
      <c r="H33" s="220">
        <v>2.7777777777777776E-2</v>
      </c>
      <c r="I33" s="219">
        <f>0.5+0.25/2</f>
        <v>0.625</v>
      </c>
      <c r="J33"/>
      <c r="K33" s="216" t="s">
        <v>112</v>
      </c>
      <c r="L33" s="218" t="s">
        <v>111</v>
      </c>
      <c r="N33" s="229" t="s">
        <v>147</v>
      </c>
      <c r="O33" s="234">
        <f>6.5/24</f>
        <v>0.27083333333333331</v>
      </c>
    </row>
    <row r="34" spans="1:15" s="204" customFormat="1" ht="13.2" customHeight="1">
      <c r="A34" s="204" t="s">
        <v>44</v>
      </c>
      <c r="B34" s="205">
        <f t="shared" si="1"/>
        <v>42534</v>
      </c>
      <c r="C34" s="202"/>
      <c r="H34" s="236">
        <v>3.125E-2</v>
      </c>
      <c r="I34" s="219">
        <v>0.75</v>
      </c>
      <c r="J34"/>
      <c r="K34" s="216" t="s">
        <v>110</v>
      </c>
      <c r="L34" s="218" t="s">
        <v>109</v>
      </c>
      <c r="O34" s="234"/>
    </row>
    <row r="35" spans="1:15" s="204" customFormat="1" ht="13.2" customHeight="1">
      <c r="A35" s="204" t="s">
        <v>45</v>
      </c>
      <c r="B35" s="205">
        <f t="shared" si="1"/>
        <v>42541</v>
      </c>
      <c r="C35" s="202"/>
      <c r="H35" s="220">
        <v>3.4722222222222224E-2</v>
      </c>
      <c r="I35" s="219">
        <f>0.75+0.25/3</f>
        <v>0.83333333333333337</v>
      </c>
      <c r="J35"/>
      <c r="K35" s="216" t="s">
        <v>108</v>
      </c>
      <c r="L35" s="217" t="s">
        <v>107</v>
      </c>
      <c r="O35" s="234"/>
    </row>
    <row r="36" spans="1:15" s="204" customFormat="1" ht="13.2" customHeight="1">
      <c r="A36" s="204" t="s">
        <v>46</v>
      </c>
      <c r="B36" s="205">
        <f t="shared" si="1"/>
        <v>42548</v>
      </c>
      <c r="C36" s="202"/>
      <c r="H36" s="220">
        <v>3.8194444444444441E-2</v>
      </c>
      <c r="I36" s="221">
        <f>0.75+0.25/2</f>
        <v>0.875</v>
      </c>
      <c r="J36"/>
      <c r="K36" s="216" t="s">
        <v>106</v>
      </c>
      <c r="L36" s="218" t="s">
        <v>146</v>
      </c>
    </row>
    <row r="37" spans="1:15" s="204" customFormat="1" ht="13.2" customHeight="1">
      <c r="A37" s="204" t="s">
        <v>47</v>
      </c>
      <c r="B37" s="205">
        <f t="shared" si="1"/>
        <v>42555</v>
      </c>
      <c r="C37" s="202"/>
      <c r="H37" s="236">
        <v>4.1666666666666664E-2</v>
      </c>
      <c r="I37" s="219">
        <v>1</v>
      </c>
      <c r="J37"/>
      <c r="K37" s="216" t="s">
        <v>105</v>
      </c>
      <c r="L37" s="215" t="s">
        <v>104</v>
      </c>
    </row>
    <row r="38" spans="1:15" s="204" customFormat="1" ht="13.2" customHeight="1">
      <c r="A38" s="204" t="s">
        <v>48</v>
      </c>
      <c r="B38" s="205">
        <f t="shared" si="1"/>
        <v>42562</v>
      </c>
      <c r="C38" s="202"/>
      <c r="H38"/>
      <c r="I38" s="1"/>
      <c r="J38"/>
      <c r="K38"/>
      <c r="L38" s="231"/>
    </row>
    <row r="39" spans="1:15" s="204" customFormat="1" ht="13.2" customHeight="1">
      <c r="A39" s="204" t="s">
        <v>49</v>
      </c>
      <c r="B39" s="205">
        <f t="shared" si="1"/>
        <v>42569</v>
      </c>
      <c r="C39" s="202"/>
      <c r="J39"/>
      <c r="K39"/>
      <c r="L39" s="231"/>
    </row>
    <row r="40" spans="1:15" s="204" customFormat="1" ht="13.2" customHeight="1">
      <c r="A40" s="204" t="s">
        <v>50</v>
      </c>
      <c r="B40" s="205">
        <f t="shared" si="1"/>
        <v>42576</v>
      </c>
      <c r="C40" s="202"/>
      <c r="J40"/>
      <c r="K40"/>
    </row>
    <row r="41" spans="1:15" s="204" customFormat="1" ht="13.2" customHeight="1">
      <c r="A41" s="204" t="s">
        <v>51</v>
      </c>
      <c r="B41" s="205">
        <f t="shared" si="1"/>
        <v>42583</v>
      </c>
      <c r="C41" s="202"/>
      <c r="D41" s="229" t="s">
        <v>179</v>
      </c>
      <c r="J41"/>
      <c r="K41"/>
    </row>
    <row r="42" spans="1:15" s="204" customFormat="1" ht="13.2" customHeight="1">
      <c r="A42" s="204" t="s">
        <v>52</v>
      </c>
      <c r="B42" s="205">
        <f t="shared" si="1"/>
        <v>42590</v>
      </c>
      <c r="C42" s="202"/>
      <c r="D42" s="248" t="s">
        <v>183</v>
      </c>
      <c r="E42" s="247"/>
      <c r="F42" s="229" t="s">
        <v>184</v>
      </c>
      <c r="J42"/>
      <c r="K42"/>
      <c r="L42" s="207"/>
    </row>
    <row r="43" spans="1:15" s="204" customFormat="1" ht="13.2" customHeight="1">
      <c r="A43" s="204" t="s">
        <v>53</v>
      </c>
      <c r="B43" s="205">
        <f t="shared" si="1"/>
        <v>42597</v>
      </c>
      <c r="C43" s="202"/>
      <c r="J43"/>
      <c r="K43" s="207"/>
      <c r="L43" s="207"/>
    </row>
    <row r="44" spans="1:15" s="204" customFormat="1" ht="13.2" customHeight="1">
      <c r="A44" s="204" t="s">
        <v>54</v>
      </c>
      <c r="B44" s="205">
        <f t="shared" si="1"/>
        <v>42604</v>
      </c>
      <c r="C44" s="214"/>
      <c r="J44"/>
      <c r="K44" s="207"/>
      <c r="L44" s="207"/>
    </row>
    <row r="45" spans="1:15" s="207" customFormat="1" ht="13.2" customHeight="1">
      <c r="A45" s="207" t="s">
        <v>55</v>
      </c>
      <c r="B45" s="208">
        <f t="shared" si="1"/>
        <v>42611</v>
      </c>
      <c r="C45" s="209"/>
      <c r="H45"/>
      <c r="I45" s="1"/>
      <c r="J45"/>
    </row>
    <row r="46" spans="1:15" s="207" customFormat="1" ht="13.2" customHeight="1">
      <c r="A46" s="207" t="s">
        <v>56</v>
      </c>
      <c r="B46" s="208">
        <f t="shared" si="1"/>
        <v>42618</v>
      </c>
      <c r="C46" s="209"/>
    </row>
    <row r="47" spans="1:15" s="207" customFormat="1" ht="13.2" customHeight="1">
      <c r="A47" s="207" t="s">
        <v>57</v>
      </c>
      <c r="B47" s="208">
        <f t="shared" si="1"/>
        <v>42625</v>
      </c>
      <c r="C47" s="209"/>
    </row>
    <row r="48" spans="1:15" s="207" customFormat="1" ht="13.2" customHeight="1">
      <c r="A48" s="207" t="s">
        <v>58</v>
      </c>
      <c r="B48" s="208">
        <f t="shared" si="1"/>
        <v>42632</v>
      </c>
      <c r="C48" s="209"/>
    </row>
    <row r="49" spans="1:3" s="207" customFormat="1" ht="13.2" customHeight="1">
      <c r="A49" s="207" t="s">
        <v>59</v>
      </c>
      <c r="B49" s="208">
        <f t="shared" si="1"/>
        <v>42639</v>
      </c>
      <c r="C49" s="209"/>
    </row>
    <row r="50" spans="1:3" s="207" customFormat="1" ht="13.2" customHeight="1">
      <c r="A50" s="207" t="s">
        <v>60</v>
      </c>
      <c r="B50" s="208">
        <f t="shared" si="1"/>
        <v>42646</v>
      </c>
      <c r="C50" s="209"/>
    </row>
    <row r="51" spans="1:3" s="207" customFormat="1" ht="13.2" customHeight="1">
      <c r="A51" s="207" t="s">
        <v>61</v>
      </c>
      <c r="B51" s="208">
        <f t="shared" si="1"/>
        <v>42653</v>
      </c>
      <c r="C51" s="209"/>
    </row>
    <row r="52" spans="1:3" s="207" customFormat="1" ht="13.2" customHeight="1">
      <c r="A52" s="207" t="s">
        <v>62</v>
      </c>
      <c r="B52" s="208">
        <f t="shared" si="1"/>
        <v>42660</v>
      </c>
      <c r="C52" s="209"/>
    </row>
    <row r="53" spans="1:3" s="207" customFormat="1" ht="13.2" customHeight="1">
      <c r="A53" s="207" t="s">
        <v>63</v>
      </c>
      <c r="B53" s="208">
        <f t="shared" si="1"/>
        <v>42667</v>
      </c>
      <c r="C53" s="209"/>
    </row>
    <row r="54" spans="1:3" s="207" customFormat="1" ht="13.2" customHeight="1">
      <c r="A54" s="207" t="s">
        <v>64</v>
      </c>
      <c r="B54" s="208">
        <f t="shared" si="1"/>
        <v>42674</v>
      </c>
      <c r="C54" s="209"/>
    </row>
    <row r="55" spans="1:3" s="207" customFormat="1" ht="13.2" customHeight="1">
      <c r="A55" s="283" t="s">
        <v>185</v>
      </c>
      <c r="B55" s="208">
        <f t="shared" si="1"/>
        <v>42681</v>
      </c>
      <c r="C55" s="209"/>
    </row>
    <row r="56" spans="1:3" s="207" customFormat="1" ht="13.2" customHeight="1">
      <c r="A56" s="283" t="s">
        <v>186</v>
      </c>
      <c r="B56" s="208">
        <f t="shared" si="1"/>
        <v>42688</v>
      </c>
      <c r="C56" s="209"/>
    </row>
    <row r="57" spans="1:3" s="207" customFormat="1" ht="13.2" customHeight="1">
      <c r="A57" s="283" t="s">
        <v>187</v>
      </c>
      <c r="B57" s="208">
        <f t="shared" si="1"/>
        <v>42695</v>
      </c>
      <c r="C57" s="209"/>
    </row>
    <row r="58" spans="1:3" s="207" customFormat="1" ht="13.2" customHeight="1">
      <c r="A58" s="283" t="s">
        <v>188</v>
      </c>
      <c r="B58" s="208">
        <f t="shared" si="1"/>
        <v>42702</v>
      </c>
      <c r="C58" s="209"/>
    </row>
    <row r="59" spans="1:3" s="207" customFormat="1" ht="13.2" customHeight="1">
      <c r="A59" s="283" t="s">
        <v>189</v>
      </c>
      <c r="B59" s="208">
        <f t="shared" si="1"/>
        <v>42709</v>
      </c>
      <c r="C59" s="209"/>
    </row>
    <row r="60" spans="1:3" s="207" customFormat="1">
      <c r="A60" s="283" t="s">
        <v>190</v>
      </c>
      <c r="B60" s="208">
        <f t="shared" si="1"/>
        <v>42716</v>
      </c>
      <c r="C60" s="209"/>
    </row>
    <row r="61" spans="1:3" s="207" customFormat="1">
      <c r="A61" s="283" t="s">
        <v>191</v>
      </c>
      <c r="B61" s="208">
        <f t="shared" si="1"/>
        <v>42723</v>
      </c>
      <c r="C61" s="209"/>
    </row>
    <row r="62" spans="1:3" s="207" customFormat="1">
      <c r="A62" s="283" t="s">
        <v>192</v>
      </c>
      <c r="B62" s="208">
        <f t="shared" si="1"/>
        <v>42730</v>
      </c>
      <c r="C62" s="209"/>
    </row>
    <row r="63" spans="1:3" s="207" customFormat="1">
      <c r="B63" s="208"/>
    </row>
    <row r="64" spans="1:3" s="16" customFormat="1" ht="17.399999999999999">
      <c r="A64" s="246" t="s">
        <v>178</v>
      </c>
    </row>
    <row r="65" spans="1:18" s="16" customFormat="1">
      <c r="A65" s="357" t="s">
        <v>177</v>
      </c>
      <c r="B65" s="357"/>
      <c r="C65" s="357"/>
      <c r="D65" s="357"/>
      <c r="E65" s="357"/>
      <c r="F65" s="357"/>
      <c r="G65" s="357"/>
      <c r="H65" s="357"/>
      <c r="I65" s="357"/>
      <c r="J65" s="357"/>
      <c r="K65" s="357"/>
      <c r="L65" s="357"/>
      <c r="M65" s="357"/>
      <c r="N65" s="357"/>
      <c r="O65" s="357"/>
      <c r="P65" s="357"/>
      <c r="Q65" s="357"/>
      <c r="R65" s="357"/>
    </row>
    <row r="66" spans="1:18" s="16" customFormat="1">
      <c r="A66" s="245"/>
    </row>
    <row r="67" spans="1:18" s="16" customFormat="1">
      <c r="A67" s="16" t="s">
        <v>176</v>
      </c>
    </row>
    <row r="68" spans="1:18" s="16" customFormat="1"/>
    <row r="69" spans="1:18" s="17" customFormat="1">
      <c r="A69" s="244" t="s">
        <v>175</v>
      </c>
      <c r="B69" s="244" t="s">
        <v>174</v>
      </c>
      <c r="C69" s="244" t="s">
        <v>173</v>
      </c>
      <c r="D69" s="244" t="s">
        <v>172</v>
      </c>
      <c r="E69" s="244" t="s">
        <v>171</v>
      </c>
      <c r="F69" s="244" t="s">
        <v>170</v>
      </c>
      <c r="G69" s="243"/>
      <c r="H69" s="242" t="s">
        <v>169</v>
      </c>
      <c r="I69" s="242" t="s">
        <v>168</v>
      </c>
      <c r="J69" s="242" t="s">
        <v>167</v>
      </c>
      <c r="K69" s="242" t="s">
        <v>166</v>
      </c>
      <c r="L69" s="242" t="s">
        <v>165</v>
      </c>
      <c r="M69" s="242" t="s">
        <v>164</v>
      </c>
    </row>
    <row r="70" spans="1:18" s="16" customFormat="1"/>
    <row r="71" spans="1:18" s="16" customFormat="1">
      <c r="C71" s="16" t="s">
        <v>163</v>
      </c>
      <c r="H71" s="16" t="s">
        <v>162</v>
      </c>
    </row>
    <row r="72" spans="1:18" s="16" customFormat="1">
      <c r="H72" s="241" t="s">
        <v>161</v>
      </c>
    </row>
    <row r="73" spans="1:18" s="16" customFormat="1">
      <c r="H73" s="241"/>
    </row>
    <row r="74" spans="1:18" s="16" customFormat="1">
      <c r="C74" s="16" t="s">
        <v>158</v>
      </c>
      <c r="H74" s="240" t="s">
        <v>160</v>
      </c>
    </row>
    <row r="75" spans="1:18" s="16" customFormat="1">
      <c r="H75" s="241" t="s">
        <v>159</v>
      </c>
    </row>
    <row r="76" spans="1:18" s="16" customFormat="1"/>
    <row r="77" spans="1:18" s="16" customFormat="1">
      <c r="C77" s="16" t="s">
        <v>158</v>
      </c>
      <c r="F77" s="16" t="s">
        <v>157</v>
      </c>
      <c r="H77" s="240" t="s">
        <v>156</v>
      </c>
    </row>
    <row r="78" spans="1:18" s="16" customFormat="1">
      <c r="H78" s="239">
        <v>0</v>
      </c>
    </row>
    <row r="79" spans="1:18" s="16" customFormat="1"/>
    <row r="80" spans="1:18" s="16" customFormat="1"/>
    <row r="81" spans="1:18" s="16" customFormat="1">
      <c r="A81" s="16" t="s">
        <v>155</v>
      </c>
    </row>
    <row r="82" spans="1:18" s="16" customFormat="1">
      <c r="A82" s="16" t="s">
        <v>154</v>
      </c>
    </row>
    <row r="83" spans="1:18" s="16" customFormat="1">
      <c r="A83" s="16" t="s">
        <v>153</v>
      </c>
    </row>
    <row r="84" spans="1:18" s="16" customFormat="1"/>
    <row r="85" spans="1:18" s="16" customFormat="1">
      <c r="H85" s="16" t="s">
        <v>152</v>
      </c>
    </row>
    <row r="86" spans="1:18" s="16" customFormat="1">
      <c r="A86" s="16" t="s">
        <v>151</v>
      </c>
    </row>
    <row r="87" spans="1:18" s="16" customFormat="1">
      <c r="A87" s="238" t="s">
        <v>150</v>
      </c>
    </row>
    <row r="88" spans="1:18" s="16" customFormat="1">
      <c r="H88" s="16" t="s">
        <v>149</v>
      </c>
    </row>
    <row r="89" spans="1:18" s="16" customFormat="1"/>
    <row r="90" spans="1:18" s="16" customFormat="1">
      <c r="A90" s="358" t="s">
        <v>180</v>
      </c>
      <c r="B90" s="358"/>
      <c r="C90" s="358"/>
      <c r="D90" s="358"/>
      <c r="E90" s="358"/>
      <c r="F90" s="358"/>
      <c r="G90" s="358"/>
      <c r="H90" s="358"/>
      <c r="I90" s="358"/>
      <c r="J90" s="358"/>
      <c r="K90" s="358"/>
      <c r="L90" s="358"/>
      <c r="M90" s="358"/>
      <c r="N90" s="358"/>
      <c r="O90" s="358"/>
      <c r="P90" s="358"/>
      <c r="Q90" s="358"/>
      <c r="R90" s="358"/>
    </row>
    <row r="91" spans="1:18" s="16" customFormat="1">
      <c r="A91" s="282" t="s">
        <v>181</v>
      </c>
    </row>
    <row r="92" spans="1:18" s="16" customFormat="1">
      <c r="A92" s="16" t="s">
        <v>182</v>
      </c>
    </row>
    <row r="93" spans="1:18" s="16" customFormat="1"/>
    <row r="94" spans="1:18" s="16" customFormat="1">
      <c r="A94" s="16" t="s">
        <v>148</v>
      </c>
    </row>
    <row r="95" spans="1:18" s="16" customFormat="1"/>
    <row r="96" spans="1:18" s="16" customFormat="1"/>
    <row r="97" s="16" customFormat="1"/>
    <row r="98" s="16" customFormat="1"/>
    <row r="99" s="16" customFormat="1"/>
    <row r="100" s="16" customFormat="1"/>
    <row r="101" s="16" customFormat="1"/>
    <row r="102" s="16" customFormat="1"/>
    <row r="103" s="207" customFormat="1"/>
    <row r="104" s="207" customFormat="1"/>
    <row r="105" s="207" customFormat="1"/>
    <row r="106" s="207" customFormat="1"/>
    <row r="107" s="207" customFormat="1"/>
    <row r="108" s="207" customFormat="1"/>
    <row r="109" s="207" customFormat="1"/>
    <row r="110" s="207" customFormat="1"/>
    <row r="111" s="207" customFormat="1"/>
    <row r="112" s="207" customFormat="1"/>
    <row r="113" spans="11:12" s="207" customFormat="1">
      <c r="K113"/>
      <c r="L113"/>
    </row>
    <row r="114" spans="11:12" s="207" customFormat="1">
      <c r="K114"/>
      <c r="L114"/>
    </row>
    <row r="115" spans="11:12" s="207" customFormat="1">
      <c r="K115"/>
      <c r="L115"/>
    </row>
  </sheetData>
  <mergeCells count="2">
    <mergeCell ref="A65:R65"/>
    <mergeCell ref="A90:R90"/>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sheetPr>
    <pageSetUpPr fitToPage="1"/>
  </sheetPr>
  <dimension ref="A1:CR118"/>
  <sheetViews>
    <sheetView tabSelected="1" topLeftCell="B1" zoomScale="46" zoomScaleNormal="46" workbookViewId="0">
      <selection sqref="A1:AE1"/>
    </sheetView>
  </sheetViews>
  <sheetFormatPr baseColWidth="10" defaultRowHeight="13.2" outlineLevelRow="1" outlineLevelCol="1"/>
  <cols>
    <col min="1" max="1" width="23" style="2" hidden="1" customWidth="1"/>
    <col min="2" max="2" width="28.44140625" style="256" bestFit="1" customWidth="1"/>
    <col min="3" max="26" width="12.109375" style="2" customWidth="1"/>
    <col min="27" max="27" width="11.33203125" style="2" customWidth="1" outlineLevel="1"/>
    <col min="28" max="30" width="10.109375" style="2" customWidth="1" outlineLevel="1"/>
    <col min="31" max="31" width="18.88671875" style="2" bestFit="1" customWidth="1"/>
    <col min="32" max="32" width="9" style="2" bestFit="1" customWidth="1"/>
    <col min="33" max="33" width="10" style="2" customWidth="1"/>
    <col min="34" max="34" width="18.44140625" style="2" bestFit="1" customWidth="1"/>
    <col min="35" max="95" width="3.33203125" style="2" customWidth="1"/>
    <col min="96" max="255" width="11.5546875" style="2"/>
    <col min="256" max="256" width="0" style="2" hidden="1" customWidth="1"/>
    <col min="257" max="257" width="28.44140625" style="2" bestFit="1" customWidth="1"/>
    <col min="258" max="281" width="12.109375" style="2" customWidth="1"/>
    <col min="282" max="285" width="0" style="2" hidden="1" customWidth="1"/>
    <col min="286" max="286" width="18.88671875" style="2" bestFit="1" customWidth="1"/>
    <col min="287" max="287" width="13.44140625" style="2" customWidth="1"/>
    <col min="288" max="288" width="21.109375" style="2" customWidth="1"/>
    <col min="289" max="289" width="10.109375" style="2" customWidth="1"/>
    <col min="290" max="290" width="14.44140625" style="2" customWidth="1"/>
    <col min="291" max="351" width="3.33203125" style="2" customWidth="1"/>
    <col min="352" max="511" width="11.5546875" style="2"/>
    <col min="512" max="512" width="0" style="2" hidden="1" customWidth="1"/>
    <col min="513" max="513" width="28.44140625" style="2" bestFit="1" customWidth="1"/>
    <col min="514" max="537" width="12.109375" style="2" customWidth="1"/>
    <col min="538" max="541" width="0" style="2" hidden="1" customWidth="1"/>
    <col min="542" max="542" width="18.88671875" style="2" bestFit="1" customWidth="1"/>
    <col min="543" max="543" width="13.44140625" style="2" customWidth="1"/>
    <col min="544" max="544" width="21.109375" style="2" customWidth="1"/>
    <col min="545" max="545" width="10.109375" style="2" customWidth="1"/>
    <col min="546" max="546" width="14.44140625" style="2" customWidth="1"/>
    <col min="547" max="607" width="3.33203125" style="2" customWidth="1"/>
    <col min="608" max="767" width="11.5546875" style="2"/>
    <col min="768" max="768" width="0" style="2" hidden="1" customWidth="1"/>
    <col min="769" max="769" width="28.44140625" style="2" bestFit="1" customWidth="1"/>
    <col min="770" max="793" width="12.109375" style="2" customWidth="1"/>
    <col min="794" max="797" width="0" style="2" hidden="1" customWidth="1"/>
    <col min="798" max="798" width="18.88671875" style="2" bestFit="1" customWidth="1"/>
    <col min="799" max="799" width="13.44140625" style="2" customWidth="1"/>
    <col min="800" max="800" width="21.109375" style="2" customWidth="1"/>
    <col min="801" max="801" width="10.109375" style="2" customWidth="1"/>
    <col min="802" max="802" width="14.44140625" style="2" customWidth="1"/>
    <col min="803" max="863" width="3.33203125" style="2" customWidth="1"/>
    <col min="864" max="1023" width="11.5546875" style="2"/>
    <col min="1024" max="1024" width="0" style="2" hidden="1" customWidth="1"/>
    <col min="1025" max="1025" width="28.44140625" style="2" bestFit="1" customWidth="1"/>
    <col min="1026" max="1049" width="12.109375" style="2" customWidth="1"/>
    <col min="1050" max="1053" width="0" style="2" hidden="1" customWidth="1"/>
    <col min="1054" max="1054" width="18.88671875" style="2" bestFit="1" customWidth="1"/>
    <col min="1055" max="1055" width="13.44140625" style="2" customWidth="1"/>
    <col min="1056" max="1056" width="21.109375" style="2" customWidth="1"/>
    <col min="1057" max="1057" width="10.109375" style="2" customWidth="1"/>
    <col min="1058" max="1058" width="14.44140625" style="2" customWidth="1"/>
    <col min="1059" max="1119" width="3.33203125" style="2" customWidth="1"/>
    <col min="1120" max="1279" width="11.5546875" style="2"/>
    <col min="1280" max="1280" width="0" style="2" hidden="1" customWidth="1"/>
    <col min="1281" max="1281" width="28.44140625" style="2" bestFit="1" customWidth="1"/>
    <col min="1282" max="1305" width="12.109375" style="2" customWidth="1"/>
    <col min="1306" max="1309" width="0" style="2" hidden="1" customWidth="1"/>
    <col min="1310" max="1310" width="18.88671875" style="2" bestFit="1" customWidth="1"/>
    <col min="1311" max="1311" width="13.44140625" style="2" customWidth="1"/>
    <col min="1312" max="1312" width="21.109375" style="2" customWidth="1"/>
    <col min="1313" max="1313" width="10.109375" style="2" customWidth="1"/>
    <col min="1314" max="1314" width="14.44140625" style="2" customWidth="1"/>
    <col min="1315" max="1375" width="3.33203125" style="2" customWidth="1"/>
    <col min="1376" max="1535" width="11.5546875" style="2"/>
    <col min="1536" max="1536" width="0" style="2" hidden="1" customWidth="1"/>
    <col min="1537" max="1537" width="28.44140625" style="2" bestFit="1" customWidth="1"/>
    <col min="1538" max="1561" width="12.109375" style="2" customWidth="1"/>
    <col min="1562" max="1565" width="0" style="2" hidden="1" customWidth="1"/>
    <col min="1566" max="1566" width="18.88671875" style="2" bestFit="1" customWidth="1"/>
    <col min="1567" max="1567" width="13.44140625" style="2" customWidth="1"/>
    <col min="1568" max="1568" width="21.109375" style="2" customWidth="1"/>
    <col min="1569" max="1569" width="10.109375" style="2" customWidth="1"/>
    <col min="1570" max="1570" width="14.44140625" style="2" customWidth="1"/>
    <col min="1571" max="1631" width="3.33203125" style="2" customWidth="1"/>
    <col min="1632" max="1791" width="11.5546875" style="2"/>
    <col min="1792" max="1792" width="0" style="2" hidden="1" customWidth="1"/>
    <col min="1793" max="1793" width="28.44140625" style="2" bestFit="1" customWidth="1"/>
    <col min="1794" max="1817" width="12.109375" style="2" customWidth="1"/>
    <col min="1818" max="1821" width="0" style="2" hidden="1" customWidth="1"/>
    <col min="1822" max="1822" width="18.88671875" style="2" bestFit="1" customWidth="1"/>
    <col min="1823" max="1823" width="13.44140625" style="2" customWidth="1"/>
    <col min="1824" max="1824" width="21.109375" style="2" customWidth="1"/>
    <col min="1825" max="1825" width="10.109375" style="2" customWidth="1"/>
    <col min="1826" max="1826" width="14.44140625" style="2" customWidth="1"/>
    <col min="1827" max="1887" width="3.33203125" style="2" customWidth="1"/>
    <col min="1888" max="2047" width="11.5546875" style="2"/>
    <col min="2048" max="2048" width="0" style="2" hidden="1" customWidth="1"/>
    <col min="2049" max="2049" width="28.44140625" style="2" bestFit="1" customWidth="1"/>
    <col min="2050" max="2073" width="12.109375" style="2" customWidth="1"/>
    <col min="2074" max="2077" width="0" style="2" hidden="1" customWidth="1"/>
    <col min="2078" max="2078" width="18.88671875" style="2" bestFit="1" customWidth="1"/>
    <col min="2079" max="2079" width="13.44140625" style="2" customWidth="1"/>
    <col min="2080" max="2080" width="21.109375" style="2" customWidth="1"/>
    <col min="2081" max="2081" width="10.109375" style="2" customWidth="1"/>
    <col min="2082" max="2082" width="14.44140625" style="2" customWidth="1"/>
    <col min="2083" max="2143" width="3.33203125" style="2" customWidth="1"/>
    <col min="2144" max="2303" width="11.5546875" style="2"/>
    <col min="2304" max="2304" width="0" style="2" hidden="1" customWidth="1"/>
    <col min="2305" max="2305" width="28.44140625" style="2" bestFit="1" customWidth="1"/>
    <col min="2306" max="2329" width="12.109375" style="2" customWidth="1"/>
    <col min="2330" max="2333" width="0" style="2" hidden="1" customWidth="1"/>
    <col min="2334" max="2334" width="18.88671875" style="2" bestFit="1" customWidth="1"/>
    <col min="2335" max="2335" width="13.44140625" style="2" customWidth="1"/>
    <col min="2336" max="2336" width="21.109375" style="2" customWidth="1"/>
    <col min="2337" max="2337" width="10.109375" style="2" customWidth="1"/>
    <col min="2338" max="2338" width="14.44140625" style="2" customWidth="1"/>
    <col min="2339" max="2399" width="3.33203125" style="2" customWidth="1"/>
    <col min="2400" max="2559" width="11.5546875" style="2"/>
    <col min="2560" max="2560" width="0" style="2" hidden="1" customWidth="1"/>
    <col min="2561" max="2561" width="28.44140625" style="2" bestFit="1" customWidth="1"/>
    <col min="2562" max="2585" width="12.109375" style="2" customWidth="1"/>
    <col min="2586" max="2589" width="0" style="2" hidden="1" customWidth="1"/>
    <col min="2590" max="2590" width="18.88671875" style="2" bestFit="1" customWidth="1"/>
    <col min="2591" max="2591" width="13.44140625" style="2" customWidth="1"/>
    <col min="2592" max="2592" width="21.109375" style="2" customWidth="1"/>
    <col min="2593" max="2593" width="10.109375" style="2" customWidth="1"/>
    <col min="2594" max="2594" width="14.44140625" style="2" customWidth="1"/>
    <col min="2595" max="2655" width="3.33203125" style="2" customWidth="1"/>
    <col min="2656" max="2815" width="11.5546875" style="2"/>
    <col min="2816" max="2816" width="0" style="2" hidden="1" customWidth="1"/>
    <col min="2817" max="2817" width="28.44140625" style="2" bestFit="1" customWidth="1"/>
    <col min="2818" max="2841" width="12.109375" style="2" customWidth="1"/>
    <col min="2842" max="2845" width="0" style="2" hidden="1" customWidth="1"/>
    <col min="2846" max="2846" width="18.88671875" style="2" bestFit="1" customWidth="1"/>
    <col min="2847" max="2847" width="13.44140625" style="2" customWidth="1"/>
    <col min="2848" max="2848" width="21.109375" style="2" customWidth="1"/>
    <col min="2849" max="2849" width="10.109375" style="2" customWidth="1"/>
    <col min="2850" max="2850" width="14.44140625" style="2" customWidth="1"/>
    <col min="2851" max="2911" width="3.33203125" style="2" customWidth="1"/>
    <col min="2912" max="3071" width="11.5546875" style="2"/>
    <col min="3072" max="3072" width="0" style="2" hidden="1" customWidth="1"/>
    <col min="3073" max="3073" width="28.44140625" style="2" bestFit="1" customWidth="1"/>
    <col min="3074" max="3097" width="12.109375" style="2" customWidth="1"/>
    <col min="3098" max="3101" width="0" style="2" hidden="1" customWidth="1"/>
    <col min="3102" max="3102" width="18.88671875" style="2" bestFit="1" customWidth="1"/>
    <col min="3103" max="3103" width="13.44140625" style="2" customWidth="1"/>
    <col min="3104" max="3104" width="21.109375" style="2" customWidth="1"/>
    <col min="3105" max="3105" width="10.109375" style="2" customWidth="1"/>
    <col min="3106" max="3106" width="14.44140625" style="2" customWidth="1"/>
    <col min="3107" max="3167" width="3.33203125" style="2" customWidth="1"/>
    <col min="3168" max="3327" width="11.5546875" style="2"/>
    <col min="3328" max="3328" width="0" style="2" hidden="1" customWidth="1"/>
    <col min="3329" max="3329" width="28.44140625" style="2" bestFit="1" customWidth="1"/>
    <col min="3330" max="3353" width="12.109375" style="2" customWidth="1"/>
    <col min="3354" max="3357" width="0" style="2" hidden="1" customWidth="1"/>
    <col min="3358" max="3358" width="18.88671875" style="2" bestFit="1" customWidth="1"/>
    <col min="3359" max="3359" width="13.44140625" style="2" customWidth="1"/>
    <col min="3360" max="3360" width="21.109375" style="2" customWidth="1"/>
    <col min="3361" max="3361" width="10.109375" style="2" customWidth="1"/>
    <col min="3362" max="3362" width="14.44140625" style="2" customWidth="1"/>
    <col min="3363" max="3423" width="3.33203125" style="2" customWidth="1"/>
    <col min="3424" max="3583" width="11.5546875" style="2"/>
    <col min="3584" max="3584" width="0" style="2" hidden="1" customWidth="1"/>
    <col min="3585" max="3585" width="28.44140625" style="2" bestFit="1" customWidth="1"/>
    <col min="3586" max="3609" width="12.109375" style="2" customWidth="1"/>
    <col min="3610" max="3613" width="0" style="2" hidden="1" customWidth="1"/>
    <col min="3614" max="3614" width="18.88671875" style="2" bestFit="1" customWidth="1"/>
    <col min="3615" max="3615" width="13.44140625" style="2" customWidth="1"/>
    <col min="3616" max="3616" width="21.109375" style="2" customWidth="1"/>
    <col min="3617" max="3617" width="10.109375" style="2" customWidth="1"/>
    <col min="3618" max="3618" width="14.44140625" style="2" customWidth="1"/>
    <col min="3619" max="3679" width="3.33203125" style="2" customWidth="1"/>
    <col min="3680" max="3839" width="11.5546875" style="2"/>
    <col min="3840" max="3840" width="0" style="2" hidden="1" customWidth="1"/>
    <col min="3841" max="3841" width="28.44140625" style="2" bestFit="1" customWidth="1"/>
    <col min="3842" max="3865" width="12.109375" style="2" customWidth="1"/>
    <col min="3866" max="3869" width="0" style="2" hidden="1" customWidth="1"/>
    <col min="3870" max="3870" width="18.88671875" style="2" bestFit="1" customWidth="1"/>
    <col min="3871" max="3871" width="13.44140625" style="2" customWidth="1"/>
    <col min="3872" max="3872" width="21.109375" style="2" customWidth="1"/>
    <col min="3873" max="3873" width="10.109375" style="2" customWidth="1"/>
    <col min="3874" max="3874" width="14.44140625" style="2" customWidth="1"/>
    <col min="3875" max="3935" width="3.33203125" style="2" customWidth="1"/>
    <col min="3936" max="4095" width="11.5546875" style="2"/>
    <col min="4096" max="4096" width="0" style="2" hidden="1" customWidth="1"/>
    <col min="4097" max="4097" width="28.44140625" style="2" bestFit="1" customWidth="1"/>
    <col min="4098" max="4121" width="12.109375" style="2" customWidth="1"/>
    <col min="4122" max="4125" width="0" style="2" hidden="1" customWidth="1"/>
    <col min="4126" max="4126" width="18.88671875" style="2" bestFit="1" customWidth="1"/>
    <col min="4127" max="4127" width="13.44140625" style="2" customWidth="1"/>
    <col min="4128" max="4128" width="21.109375" style="2" customWidth="1"/>
    <col min="4129" max="4129" width="10.109375" style="2" customWidth="1"/>
    <col min="4130" max="4130" width="14.44140625" style="2" customWidth="1"/>
    <col min="4131" max="4191" width="3.33203125" style="2" customWidth="1"/>
    <col min="4192" max="4351" width="11.5546875" style="2"/>
    <col min="4352" max="4352" width="0" style="2" hidden="1" customWidth="1"/>
    <col min="4353" max="4353" width="28.44140625" style="2" bestFit="1" customWidth="1"/>
    <col min="4354" max="4377" width="12.109375" style="2" customWidth="1"/>
    <col min="4378" max="4381" width="0" style="2" hidden="1" customWidth="1"/>
    <col min="4382" max="4382" width="18.88671875" style="2" bestFit="1" customWidth="1"/>
    <col min="4383" max="4383" width="13.44140625" style="2" customWidth="1"/>
    <col min="4384" max="4384" width="21.109375" style="2" customWidth="1"/>
    <col min="4385" max="4385" width="10.109375" style="2" customWidth="1"/>
    <col min="4386" max="4386" width="14.44140625" style="2" customWidth="1"/>
    <col min="4387" max="4447" width="3.33203125" style="2" customWidth="1"/>
    <col min="4448" max="4607" width="11.5546875" style="2"/>
    <col min="4608" max="4608" width="0" style="2" hidden="1" customWidth="1"/>
    <col min="4609" max="4609" width="28.44140625" style="2" bestFit="1" customWidth="1"/>
    <col min="4610" max="4633" width="12.109375" style="2" customWidth="1"/>
    <col min="4634" max="4637" width="0" style="2" hidden="1" customWidth="1"/>
    <col min="4638" max="4638" width="18.88671875" style="2" bestFit="1" customWidth="1"/>
    <col min="4639" max="4639" width="13.44140625" style="2" customWidth="1"/>
    <col min="4640" max="4640" width="21.109375" style="2" customWidth="1"/>
    <col min="4641" max="4641" width="10.109375" style="2" customWidth="1"/>
    <col min="4642" max="4642" width="14.44140625" style="2" customWidth="1"/>
    <col min="4643" max="4703" width="3.33203125" style="2" customWidth="1"/>
    <col min="4704" max="4863" width="11.5546875" style="2"/>
    <col min="4864" max="4864" width="0" style="2" hidden="1" customWidth="1"/>
    <col min="4865" max="4865" width="28.44140625" style="2" bestFit="1" customWidth="1"/>
    <col min="4866" max="4889" width="12.109375" style="2" customWidth="1"/>
    <col min="4890" max="4893" width="0" style="2" hidden="1" customWidth="1"/>
    <col min="4894" max="4894" width="18.88671875" style="2" bestFit="1" customWidth="1"/>
    <col min="4895" max="4895" width="13.44140625" style="2" customWidth="1"/>
    <col min="4896" max="4896" width="21.109375" style="2" customWidth="1"/>
    <col min="4897" max="4897" width="10.109375" style="2" customWidth="1"/>
    <col min="4898" max="4898" width="14.44140625" style="2" customWidth="1"/>
    <col min="4899" max="4959" width="3.33203125" style="2" customWidth="1"/>
    <col min="4960" max="5119" width="11.5546875" style="2"/>
    <col min="5120" max="5120" width="0" style="2" hidden="1" customWidth="1"/>
    <col min="5121" max="5121" width="28.44140625" style="2" bestFit="1" customWidth="1"/>
    <col min="5122" max="5145" width="12.109375" style="2" customWidth="1"/>
    <col min="5146" max="5149" width="0" style="2" hidden="1" customWidth="1"/>
    <col min="5150" max="5150" width="18.88671875" style="2" bestFit="1" customWidth="1"/>
    <col min="5151" max="5151" width="13.44140625" style="2" customWidth="1"/>
    <col min="5152" max="5152" width="21.109375" style="2" customWidth="1"/>
    <col min="5153" max="5153" width="10.109375" style="2" customWidth="1"/>
    <col min="5154" max="5154" width="14.44140625" style="2" customWidth="1"/>
    <col min="5155" max="5215" width="3.33203125" style="2" customWidth="1"/>
    <col min="5216" max="5375" width="11.5546875" style="2"/>
    <col min="5376" max="5376" width="0" style="2" hidden="1" customWidth="1"/>
    <col min="5377" max="5377" width="28.44140625" style="2" bestFit="1" customWidth="1"/>
    <col min="5378" max="5401" width="12.109375" style="2" customWidth="1"/>
    <col min="5402" max="5405" width="0" style="2" hidden="1" customWidth="1"/>
    <col min="5406" max="5406" width="18.88671875" style="2" bestFit="1" customWidth="1"/>
    <col min="5407" max="5407" width="13.44140625" style="2" customWidth="1"/>
    <col min="5408" max="5408" width="21.109375" style="2" customWidth="1"/>
    <col min="5409" max="5409" width="10.109375" style="2" customWidth="1"/>
    <col min="5410" max="5410" width="14.44140625" style="2" customWidth="1"/>
    <col min="5411" max="5471" width="3.33203125" style="2" customWidth="1"/>
    <col min="5472" max="5631" width="11.5546875" style="2"/>
    <col min="5632" max="5632" width="0" style="2" hidden="1" customWidth="1"/>
    <col min="5633" max="5633" width="28.44140625" style="2" bestFit="1" customWidth="1"/>
    <col min="5634" max="5657" width="12.109375" style="2" customWidth="1"/>
    <col min="5658" max="5661" width="0" style="2" hidden="1" customWidth="1"/>
    <col min="5662" max="5662" width="18.88671875" style="2" bestFit="1" customWidth="1"/>
    <col min="5663" max="5663" width="13.44140625" style="2" customWidth="1"/>
    <col min="5664" max="5664" width="21.109375" style="2" customWidth="1"/>
    <col min="5665" max="5665" width="10.109375" style="2" customWidth="1"/>
    <col min="5666" max="5666" width="14.44140625" style="2" customWidth="1"/>
    <col min="5667" max="5727" width="3.33203125" style="2" customWidth="1"/>
    <col min="5728" max="5887" width="11.5546875" style="2"/>
    <col min="5888" max="5888" width="0" style="2" hidden="1" customWidth="1"/>
    <col min="5889" max="5889" width="28.44140625" style="2" bestFit="1" customWidth="1"/>
    <col min="5890" max="5913" width="12.109375" style="2" customWidth="1"/>
    <col min="5914" max="5917" width="0" style="2" hidden="1" customWidth="1"/>
    <col min="5918" max="5918" width="18.88671875" style="2" bestFit="1" customWidth="1"/>
    <col min="5919" max="5919" width="13.44140625" style="2" customWidth="1"/>
    <col min="5920" max="5920" width="21.109375" style="2" customWidth="1"/>
    <col min="5921" max="5921" width="10.109375" style="2" customWidth="1"/>
    <col min="5922" max="5922" width="14.44140625" style="2" customWidth="1"/>
    <col min="5923" max="5983" width="3.33203125" style="2" customWidth="1"/>
    <col min="5984" max="6143" width="11.5546875" style="2"/>
    <col min="6144" max="6144" width="0" style="2" hidden="1" customWidth="1"/>
    <col min="6145" max="6145" width="28.44140625" style="2" bestFit="1" customWidth="1"/>
    <col min="6146" max="6169" width="12.109375" style="2" customWidth="1"/>
    <col min="6170" max="6173" width="0" style="2" hidden="1" customWidth="1"/>
    <col min="6174" max="6174" width="18.88671875" style="2" bestFit="1" customWidth="1"/>
    <col min="6175" max="6175" width="13.44140625" style="2" customWidth="1"/>
    <col min="6176" max="6176" width="21.109375" style="2" customWidth="1"/>
    <col min="6177" max="6177" width="10.109375" style="2" customWidth="1"/>
    <col min="6178" max="6178" width="14.44140625" style="2" customWidth="1"/>
    <col min="6179" max="6239" width="3.33203125" style="2" customWidth="1"/>
    <col min="6240" max="6399" width="11.5546875" style="2"/>
    <col min="6400" max="6400" width="0" style="2" hidden="1" customWidth="1"/>
    <col min="6401" max="6401" width="28.44140625" style="2" bestFit="1" customWidth="1"/>
    <col min="6402" max="6425" width="12.109375" style="2" customWidth="1"/>
    <col min="6426" max="6429" width="0" style="2" hidden="1" customWidth="1"/>
    <col min="6430" max="6430" width="18.88671875" style="2" bestFit="1" customWidth="1"/>
    <col min="6431" max="6431" width="13.44140625" style="2" customWidth="1"/>
    <col min="6432" max="6432" width="21.109375" style="2" customWidth="1"/>
    <col min="6433" max="6433" width="10.109375" style="2" customWidth="1"/>
    <col min="6434" max="6434" width="14.44140625" style="2" customWidth="1"/>
    <col min="6435" max="6495" width="3.33203125" style="2" customWidth="1"/>
    <col min="6496" max="6655" width="11.5546875" style="2"/>
    <col min="6656" max="6656" width="0" style="2" hidden="1" customWidth="1"/>
    <col min="6657" max="6657" width="28.44140625" style="2" bestFit="1" customWidth="1"/>
    <col min="6658" max="6681" width="12.109375" style="2" customWidth="1"/>
    <col min="6682" max="6685" width="0" style="2" hidden="1" customWidth="1"/>
    <col min="6686" max="6686" width="18.88671875" style="2" bestFit="1" customWidth="1"/>
    <col min="6687" max="6687" width="13.44140625" style="2" customWidth="1"/>
    <col min="6688" max="6688" width="21.109375" style="2" customWidth="1"/>
    <col min="6689" max="6689" width="10.109375" style="2" customWidth="1"/>
    <col min="6690" max="6690" width="14.44140625" style="2" customWidth="1"/>
    <col min="6691" max="6751" width="3.33203125" style="2" customWidth="1"/>
    <col min="6752" max="6911" width="11.5546875" style="2"/>
    <col min="6912" max="6912" width="0" style="2" hidden="1" customWidth="1"/>
    <col min="6913" max="6913" width="28.44140625" style="2" bestFit="1" customWidth="1"/>
    <col min="6914" max="6937" width="12.109375" style="2" customWidth="1"/>
    <col min="6938" max="6941" width="0" style="2" hidden="1" customWidth="1"/>
    <col min="6942" max="6942" width="18.88671875" style="2" bestFit="1" customWidth="1"/>
    <col min="6943" max="6943" width="13.44140625" style="2" customWidth="1"/>
    <col min="6944" max="6944" width="21.109375" style="2" customWidth="1"/>
    <col min="6945" max="6945" width="10.109375" style="2" customWidth="1"/>
    <col min="6946" max="6946" width="14.44140625" style="2" customWidth="1"/>
    <col min="6947" max="7007" width="3.33203125" style="2" customWidth="1"/>
    <col min="7008" max="7167" width="11.5546875" style="2"/>
    <col min="7168" max="7168" width="0" style="2" hidden="1" customWidth="1"/>
    <col min="7169" max="7169" width="28.44140625" style="2" bestFit="1" customWidth="1"/>
    <col min="7170" max="7193" width="12.109375" style="2" customWidth="1"/>
    <col min="7194" max="7197" width="0" style="2" hidden="1" customWidth="1"/>
    <col min="7198" max="7198" width="18.88671875" style="2" bestFit="1" customWidth="1"/>
    <col min="7199" max="7199" width="13.44140625" style="2" customWidth="1"/>
    <col min="7200" max="7200" width="21.109375" style="2" customWidth="1"/>
    <col min="7201" max="7201" width="10.109375" style="2" customWidth="1"/>
    <col min="7202" max="7202" width="14.44140625" style="2" customWidth="1"/>
    <col min="7203" max="7263" width="3.33203125" style="2" customWidth="1"/>
    <col min="7264" max="7423" width="11.5546875" style="2"/>
    <col min="7424" max="7424" width="0" style="2" hidden="1" customWidth="1"/>
    <col min="7425" max="7425" width="28.44140625" style="2" bestFit="1" customWidth="1"/>
    <col min="7426" max="7449" width="12.109375" style="2" customWidth="1"/>
    <col min="7450" max="7453" width="0" style="2" hidden="1" customWidth="1"/>
    <col min="7454" max="7454" width="18.88671875" style="2" bestFit="1" customWidth="1"/>
    <col min="7455" max="7455" width="13.44140625" style="2" customWidth="1"/>
    <col min="7456" max="7456" width="21.109375" style="2" customWidth="1"/>
    <col min="7457" max="7457" width="10.109375" style="2" customWidth="1"/>
    <col min="7458" max="7458" width="14.44140625" style="2" customWidth="1"/>
    <col min="7459" max="7519" width="3.33203125" style="2" customWidth="1"/>
    <col min="7520" max="7679" width="11.5546875" style="2"/>
    <col min="7680" max="7680" width="0" style="2" hidden="1" customWidth="1"/>
    <col min="7681" max="7681" width="28.44140625" style="2" bestFit="1" customWidth="1"/>
    <col min="7682" max="7705" width="12.109375" style="2" customWidth="1"/>
    <col min="7706" max="7709" width="0" style="2" hidden="1" customWidth="1"/>
    <col min="7710" max="7710" width="18.88671875" style="2" bestFit="1" customWidth="1"/>
    <col min="7711" max="7711" width="13.44140625" style="2" customWidth="1"/>
    <col min="7712" max="7712" width="21.109375" style="2" customWidth="1"/>
    <col min="7713" max="7713" width="10.109375" style="2" customWidth="1"/>
    <col min="7714" max="7714" width="14.44140625" style="2" customWidth="1"/>
    <col min="7715" max="7775" width="3.33203125" style="2" customWidth="1"/>
    <col min="7776" max="7935" width="11.5546875" style="2"/>
    <col min="7936" max="7936" width="0" style="2" hidden="1" customWidth="1"/>
    <col min="7937" max="7937" width="28.44140625" style="2" bestFit="1" customWidth="1"/>
    <col min="7938" max="7961" width="12.109375" style="2" customWidth="1"/>
    <col min="7962" max="7965" width="0" style="2" hidden="1" customWidth="1"/>
    <col min="7966" max="7966" width="18.88671875" style="2" bestFit="1" customWidth="1"/>
    <col min="7967" max="7967" width="13.44140625" style="2" customWidth="1"/>
    <col min="7968" max="7968" width="21.109375" style="2" customWidth="1"/>
    <col min="7969" max="7969" width="10.109375" style="2" customWidth="1"/>
    <col min="7970" max="7970" width="14.44140625" style="2" customWidth="1"/>
    <col min="7971" max="8031" width="3.33203125" style="2" customWidth="1"/>
    <col min="8032" max="8191" width="11.5546875" style="2"/>
    <col min="8192" max="8192" width="0" style="2" hidden="1" customWidth="1"/>
    <col min="8193" max="8193" width="28.44140625" style="2" bestFit="1" customWidth="1"/>
    <col min="8194" max="8217" width="12.109375" style="2" customWidth="1"/>
    <col min="8218" max="8221" width="0" style="2" hidden="1" customWidth="1"/>
    <col min="8222" max="8222" width="18.88671875" style="2" bestFit="1" customWidth="1"/>
    <col min="8223" max="8223" width="13.44140625" style="2" customWidth="1"/>
    <col min="8224" max="8224" width="21.109375" style="2" customWidth="1"/>
    <col min="8225" max="8225" width="10.109375" style="2" customWidth="1"/>
    <col min="8226" max="8226" width="14.44140625" style="2" customWidth="1"/>
    <col min="8227" max="8287" width="3.33203125" style="2" customWidth="1"/>
    <col min="8288" max="8447" width="11.5546875" style="2"/>
    <col min="8448" max="8448" width="0" style="2" hidden="1" customWidth="1"/>
    <col min="8449" max="8449" width="28.44140625" style="2" bestFit="1" customWidth="1"/>
    <col min="8450" max="8473" width="12.109375" style="2" customWidth="1"/>
    <col min="8474" max="8477" width="0" style="2" hidden="1" customWidth="1"/>
    <col min="8478" max="8478" width="18.88671875" style="2" bestFit="1" customWidth="1"/>
    <col min="8479" max="8479" width="13.44140625" style="2" customWidth="1"/>
    <col min="8480" max="8480" width="21.109375" style="2" customWidth="1"/>
    <col min="8481" max="8481" width="10.109375" style="2" customWidth="1"/>
    <col min="8482" max="8482" width="14.44140625" style="2" customWidth="1"/>
    <col min="8483" max="8543" width="3.33203125" style="2" customWidth="1"/>
    <col min="8544" max="8703" width="11.5546875" style="2"/>
    <col min="8704" max="8704" width="0" style="2" hidden="1" customWidth="1"/>
    <col min="8705" max="8705" width="28.44140625" style="2" bestFit="1" customWidth="1"/>
    <col min="8706" max="8729" width="12.109375" style="2" customWidth="1"/>
    <col min="8730" max="8733" width="0" style="2" hidden="1" customWidth="1"/>
    <col min="8734" max="8734" width="18.88671875" style="2" bestFit="1" customWidth="1"/>
    <col min="8735" max="8735" width="13.44140625" style="2" customWidth="1"/>
    <col min="8736" max="8736" width="21.109375" style="2" customWidth="1"/>
    <col min="8737" max="8737" width="10.109375" style="2" customWidth="1"/>
    <col min="8738" max="8738" width="14.44140625" style="2" customWidth="1"/>
    <col min="8739" max="8799" width="3.33203125" style="2" customWidth="1"/>
    <col min="8800" max="8959" width="11.5546875" style="2"/>
    <col min="8960" max="8960" width="0" style="2" hidden="1" customWidth="1"/>
    <col min="8961" max="8961" width="28.44140625" style="2" bestFit="1" customWidth="1"/>
    <col min="8962" max="8985" width="12.109375" style="2" customWidth="1"/>
    <col min="8986" max="8989" width="0" style="2" hidden="1" customWidth="1"/>
    <col min="8990" max="8990" width="18.88671875" style="2" bestFit="1" customWidth="1"/>
    <col min="8991" max="8991" width="13.44140625" style="2" customWidth="1"/>
    <col min="8992" max="8992" width="21.109375" style="2" customWidth="1"/>
    <col min="8993" max="8993" width="10.109375" style="2" customWidth="1"/>
    <col min="8994" max="8994" width="14.44140625" style="2" customWidth="1"/>
    <col min="8995" max="9055" width="3.33203125" style="2" customWidth="1"/>
    <col min="9056" max="9215" width="11.5546875" style="2"/>
    <col min="9216" max="9216" width="0" style="2" hidden="1" customWidth="1"/>
    <col min="9217" max="9217" width="28.44140625" style="2" bestFit="1" customWidth="1"/>
    <col min="9218" max="9241" width="12.109375" style="2" customWidth="1"/>
    <col min="9242" max="9245" width="0" style="2" hidden="1" customWidth="1"/>
    <col min="9246" max="9246" width="18.88671875" style="2" bestFit="1" customWidth="1"/>
    <col min="9247" max="9247" width="13.44140625" style="2" customWidth="1"/>
    <col min="9248" max="9248" width="21.109375" style="2" customWidth="1"/>
    <col min="9249" max="9249" width="10.109375" style="2" customWidth="1"/>
    <col min="9250" max="9250" width="14.44140625" style="2" customWidth="1"/>
    <col min="9251" max="9311" width="3.33203125" style="2" customWidth="1"/>
    <col min="9312" max="9471" width="11.5546875" style="2"/>
    <col min="9472" max="9472" width="0" style="2" hidden="1" customWidth="1"/>
    <col min="9473" max="9473" width="28.44140625" style="2" bestFit="1" customWidth="1"/>
    <col min="9474" max="9497" width="12.109375" style="2" customWidth="1"/>
    <col min="9498" max="9501" width="0" style="2" hidden="1" customWidth="1"/>
    <col min="9502" max="9502" width="18.88671875" style="2" bestFit="1" customWidth="1"/>
    <col min="9503" max="9503" width="13.44140625" style="2" customWidth="1"/>
    <col min="9504" max="9504" width="21.109375" style="2" customWidth="1"/>
    <col min="9505" max="9505" width="10.109375" style="2" customWidth="1"/>
    <col min="9506" max="9506" width="14.44140625" style="2" customWidth="1"/>
    <col min="9507" max="9567" width="3.33203125" style="2" customWidth="1"/>
    <col min="9568" max="9727" width="11.5546875" style="2"/>
    <col min="9728" max="9728" width="0" style="2" hidden="1" customWidth="1"/>
    <col min="9729" max="9729" width="28.44140625" style="2" bestFit="1" customWidth="1"/>
    <col min="9730" max="9753" width="12.109375" style="2" customWidth="1"/>
    <col min="9754" max="9757" width="0" style="2" hidden="1" customWidth="1"/>
    <col min="9758" max="9758" width="18.88671875" style="2" bestFit="1" customWidth="1"/>
    <col min="9759" max="9759" width="13.44140625" style="2" customWidth="1"/>
    <col min="9760" max="9760" width="21.109375" style="2" customWidth="1"/>
    <col min="9761" max="9761" width="10.109375" style="2" customWidth="1"/>
    <col min="9762" max="9762" width="14.44140625" style="2" customWidth="1"/>
    <col min="9763" max="9823" width="3.33203125" style="2" customWidth="1"/>
    <col min="9824" max="9983" width="11.5546875" style="2"/>
    <col min="9984" max="9984" width="0" style="2" hidden="1" customWidth="1"/>
    <col min="9985" max="9985" width="28.44140625" style="2" bestFit="1" customWidth="1"/>
    <col min="9986" max="10009" width="12.109375" style="2" customWidth="1"/>
    <col min="10010" max="10013" width="0" style="2" hidden="1" customWidth="1"/>
    <col min="10014" max="10014" width="18.88671875" style="2" bestFit="1" customWidth="1"/>
    <col min="10015" max="10015" width="13.44140625" style="2" customWidth="1"/>
    <col min="10016" max="10016" width="21.109375" style="2" customWidth="1"/>
    <col min="10017" max="10017" width="10.109375" style="2" customWidth="1"/>
    <col min="10018" max="10018" width="14.44140625" style="2" customWidth="1"/>
    <col min="10019" max="10079" width="3.33203125" style="2" customWidth="1"/>
    <col min="10080" max="10239" width="11.5546875" style="2"/>
    <col min="10240" max="10240" width="0" style="2" hidden="1" customWidth="1"/>
    <col min="10241" max="10241" width="28.44140625" style="2" bestFit="1" customWidth="1"/>
    <col min="10242" max="10265" width="12.109375" style="2" customWidth="1"/>
    <col min="10266" max="10269" width="0" style="2" hidden="1" customWidth="1"/>
    <col min="10270" max="10270" width="18.88671875" style="2" bestFit="1" customWidth="1"/>
    <col min="10271" max="10271" width="13.44140625" style="2" customWidth="1"/>
    <col min="10272" max="10272" width="21.109375" style="2" customWidth="1"/>
    <col min="10273" max="10273" width="10.109375" style="2" customWidth="1"/>
    <col min="10274" max="10274" width="14.44140625" style="2" customWidth="1"/>
    <col min="10275" max="10335" width="3.33203125" style="2" customWidth="1"/>
    <col min="10336" max="10495" width="11.5546875" style="2"/>
    <col min="10496" max="10496" width="0" style="2" hidden="1" customWidth="1"/>
    <col min="10497" max="10497" width="28.44140625" style="2" bestFit="1" customWidth="1"/>
    <col min="10498" max="10521" width="12.109375" style="2" customWidth="1"/>
    <col min="10522" max="10525" width="0" style="2" hidden="1" customWidth="1"/>
    <col min="10526" max="10526" width="18.88671875" style="2" bestFit="1" customWidth="1"/>
    <col min="10527" max="10527" width="13.44140625" style="2" customWidth="1"/>
    <col min="10528" max="10528" width="21.109375" style="2" customWidth="1"/>
    <col min="10529" max="10529" width="10.109375" style="2" customWidth="1"/>
    <col min="10530" max="10530" width="14.44140625" style="2" customWidth="1"/>
    <col min="10531" max="10591" width="3.33203125" style="2" customWidth="1"/>
    <col min="10592" max="10751" width="11.5546875" style="2"/>
    <col min="10752" max="10752" width="0" style="2" hidden="1" customWidth="1"/>
    <col min="10753" max="10753" width="28.44140625" style="2" bestFit="1" customWidth="1"/>
    <col min="10754" max="10777" width="12.109375" style="2" customWidth="1"/>
    <col min="10778" max="10781" width="0" style="2" hidden="1" customWidth="1"/>
    <col min="10782" max="10782" width="18.88671875" style="2" bestFit="1" customWidth="1"/>
    <col min="10783" max="10783" width="13.44140625" style="2" customWidth="1"/>
    <col min="10784" max="10784" width="21.109375" style="2" customWidth="1"/>
    <col min="10785" max="10785" width="10.109375" style="2" customWidth="1"/>
    <col min="10786" max="10786" width="14.44140625" style="2" customWidth="1"/>
    <col min="10787" max="10847" width="3.33203125" style="2" customWidth="1"/>
    <col min="10848" max="11007" width="11.5546875" style="2"/>
    <col min="11008" max="11008" width="0" style="2" hidden="1" customWidth="1"/>
    <col min="11009" max="11009" width="28.44140625" style="2" bestFit="1" customWidth="1"/>
    <col min="11010" max="11033" width="12.109375" style="2" customWidth="1"/>
    <col min="11034" max="11037" width="0" style="2" hidden="1" customWidth="1"/>
    <col min="11038" max="11038" width="18.88671875" style="2" bestFit="1" customWidth="1"/>
    <col min="11039" max="11039" width="13.44140625" style="2" customWidth="1"/>
    <col min="11040" max="11040" width="21.109375" style="2" customWidth="1"/>
    <col min="11041" max="11041" width="10.109375" style="2" customWidth="1"/>
    <col min="11042" max="11042" width="14.44140625" style="2" customWidth="1"/>
    <col min="11043" max="11103" width="3.33203125" style="2" customWidth="1"/>
    <col min="11104" max="11263" width="11.5546875" style="2"/>
    <col min="11264" max="11264" width="0" style="2" hidden="1" customWidth="1"/>
    <col min="11265" max="11265" width="28.44140625" style="2" bestFit="1" customWidth="1"/>
    <col min="11266" max="11289" width="12.109375" style="2" customWidth="1"/>
    <col min="11290" max="11293" width="0" style="2" hidden="1" customWidth="1"/>
    <col min="11294" max="11294" width="18.88671875" style="2" bestFit="1" customWidth="1"/>
    <col min="11295" max="11295" width="13.44140625" style="2" customWidth="1"/>
    <col min="11296" max="11296" width="21.109375" style="2" customWidth="1"/>
    <col min="11297" max="11297" width="10.109375" style="2" customWidth="1"/>
    <col min="11298" max="11298" width="14.44140625" style="2" customWidth="1"/>
    <col min="11299" max="11359" width="3.33203125" style="2" customWidth="1"/>
    <col min="11360" max="11519" width="11.5546875" style="2"/>
    <col min="11520" max="11520" width="0" style="2" hidden="1" customWidth="1"/>
    <col min="11521" max="11521" width="28.44140625" style="2" bestFit="1" customWidth="1"/>
    <col min="11522" max="11545" width="12.109375" style="2" customWidth="1"/>
    <col min="11546" max="11549" width="0" style="2" hidden="1" customWidth="1"/>
    <col min="11550" max="11550" width="18.88671875" style="2" bestFit="1" customWidth="1"/>
    <col min="11551" max="11551" width="13.44140625" style="2" customWidth="1"/>
    <col min="11552" max="11552" width="21.109375" style="2" customWidth="1"/>
    <col min="11553" max="11553" width="10.109375" style="2" customWidth="1"/>
    <col min="11554" max="11554" width="14.44140625" style="2" customWidth="1"/>
    <col min="11555" max="11615" width="3.33203125" style="2" customWidth="1"/>
    <col min="11616" max="11775" width="11.5546875" style="2"/>
    <col min="11776" max="11776" width="0" style="2" hidden="1" customWidth="1"/>
    <col min="11777" max="11777" width="28.44140625" style="2" bestFit="1" customWidth="1"/>
    <col min="11778" max="11801" width="12.109375" style="2" customWidth="1"/>
    <col min="11802" max="11805" width="0" style="2" hidden="1" customWidth="1"/>
    <col min="11806" max="11806" width="18.88671875" style="2" bestFit="1" customWidth="1"/>
    <col min="11807" max="11807" width="13.44140625" style="2" customWidth="1"/>
    <col min="11808" max="11808" width="21.109375" style="2" customWidth="1"/>
    <col min="11809" max="11809" width="10.109375" style="2" customWidth="1"/>
    <col min="11810" max="11810" width="14.44140625" style="2" customWidth="1"/>
    <col min="11811" max="11871" width="3.33203125" style="2" customWidth="1"/>
    <col min="11872" max="12031" width="11.5546875" style="2"/>
    <col min="12032" max="12032" width="0" style="2" hidden="1" customWidth="1"/>
    <col min="12033" max="12033" width="28.44140625" style="2" bestFit="1" customWidth="1"/>
    <col min="12034" max="12057" width="12.109375" style="2" customWidth="1"/>
    <col min="12058" max="12061" width="0" style="2" hidden="1" customWidth="1"/>
    <col min="12062" max="12062" width="18.88671875" style="2" bestFit="1" customWidth="1"/>
    <col min="12063" max="12063" width="13.44140625" style="2" customWidth="1"/>
    <col min="12064" max="12064" width="21.109375" style="2" customWidth="1"/>
    <col min="12065" max="12065" width="10.109375" style="2" customWidth="1"/>
    <col min="12066" max="12066" width="14.44140625" style="2" customWidth="1"/>
    <col min="12067" max="12127" width="3.33203125" style="2" customWidth="1"/>
    <col min="12128" max="12287" width="11.5546875" style="2"/>
    <col min="12288" max="12288" width="0" style="2" hidden="1" customWidth="1"/>
    <col min="12289" max="12289" width="28.44140625" style="2" bestFit="1" customWidth="1"/>
    <col min="12290" max="12313" width="12.109375" style="2" customWidth="1"/>
    <col min="12314" max="12317" width="0" style="2" hidden="1" customWidth="1"/>
    <col min="12318" max="12318" width="18.88671875" style="2" bestFit="1" customWidth="1"/>
    <col min="12319" max="12319" width="13.44140625" style="2" customWidth="1"/>
    <col min="12320" max="12320" width="21.109375" style="2" customWidth="1"/>
    <col min="12321" max="12321" width="10.109375" style="2" customWidth="1"/>
    <col min="12322" max="12322" width="14.44140625" style="2" customWidth="1"/>
    <col min="12323" max="12383" width="3.33203125" style="2" customWidth="1"/>
    <col min="12384" max="12543" width="11.5546875" style="2"/>
    <col min="12544" max="12544" width="0" style="2" hidden="1" customWidth="1"/>
    <col min="12545" max="12545" width="28.44140625" style="2" bestFit="1" customWidth="1"/>
    <col min="12546" max="12569" width="12.109375" style="2" customWidth="1"/>
    <col min="12570" max="12573" width="0" style="2" hidden="1" customWidth="1"/>
    <col min="12574" max="12574" width="18.88671875" style="2" bestFit="1" customWidth="1"/>
    <col min="12575" max="12575" width="13.44140625" style="2" customWidth="1"/>
    <col min="12576" max="12576" width="21.109375" style="2" customWidth="1"/>
    <col min="12577" max="12577" width="10.109375" style="2" customWidth="1"/>
    <col min="12578" max="12578" width="14.44140625" style="2" customWidth="1"/>
    <col min="12579" max="12639" width="3.33203125" style="2" customWidth="1"/>
    <col min="12640" max="12799" width="11.5546875" style="2"/>
    <col min="12800" max="12800" width="0" style="2" hidden="1" customWidth="1"/>
    <col min="12801" max="12801" width="28.44140625" style="2" bestFit="1" customWidth="1"/>
    <col min="12802" max="12825" width="12.109375" style="2" customWidth="1"/>
    <col min="12826" max="12829" width="0" style="2" hidden="1" customWidth="1"/>
    <col min="12830" max="12830" width="18.88671875" style="2" bestFit="1" customWidth="1"/>
    <col min="12831" max="12831" width="13.44140625" style="2" customWidth="1"/>
    <col min="12832" max="12832" width="21.109375" style="2" customWidth="1"/>
    <col min="12833" max="12833" width="10.109375" style="2" customWidth="1"/>
    <col min="12834" max="12834" width="14.44140625" style="2" customWidth="1"/>
    <col min="12835" max="12895" width="3.33203125" style="2" customWidth="1"/>
    <col min="12896" max="13055" width="11.5546875" style="2"/>
    <col min="13056" max="13056" width="0" style="2" hidden="1" customWidth="1"/>
    <col min="13057" max="13057" width="28.44140625" style="2" bestFit="1" customWidth="1"/>
    <col min="13058" max="13081" width="12.109375" style="2" customWidth="1"/>
    <col min="13082" max="13085" width="0" style="2" hidden="1" customWidth="1"/>
    <col min="13086" max="13086" width="18.88671875" style="2" bestFit="1" customWidth="1"/>
    <col min="13087" max="13087" width="13.44140625" style="2" customWidth="1"/>
    <col min="13088" max="13088" width="21.109375" style="2" customWidth="1"/>
    <col min="13089" max="13089" width="10.109375" style="2" customWidth="1"/>
    <col min="13090" max="13090" width="14.44140625" style="2" customWidth="1"/>
    <col min="13091" max="13151" width="3.33203125" style="2" customWidth="1"/>
    <col min="13152" max="13311" width="11.5546875" style="2"/>
    <col min="13312" max="13312" width="0" style="2" hidden="1" customWidth="1"/>
    <col min="13313" max="13313" width="28.44140625" style="2" bestFit="1" customWidth="1"/>
    <col min="13314" max="13337" width="12.109375" style="2" customWidth="1"/>
    <col min="13338" max="13341" width="0" style="2" hidden="1" customWidth="1"/>
    <col min="13342" max="13342" width="18.88671875" style="2" bestFit="1" customWidth="1"/>
    <col min="13343" max="13343" width="13.44140625" style="2" customWidth="1"/>
    <col min="13344" max="13344" width="21.109375" style="2" customWidth="1"/>
    <col min="13345" max="13345" width="10.109375" style="2" customWidth="1"/>
    <col min="13346" max="13346" width="14.44140625" style="2" customWidth="1"/>
    <col min="13347" max="13407" width="3.33203125" style="2" customWidth="1"/>
    <col min="13408" max="13567" width="11.5546875" style="2"/>
    <col min="13568" max="13568" width="0" style="2" hidden="1" customWidth="1"/>
    <col min="13569" max="13569" width="28.44140625" style="2" bestFit="1" customWidth="1"/>
    <col min="13570" max="13593" width="12.109375" style="2" customWidth="1"/>
    <col min="13594" max="13597" width="0" style="2" hidden="1" customWidth="1"/>
    <col min="13598" max="13598" width="18.88671875" style="2" bestFit="1" customWidth="1"/>
    <col min="13599" max="13599" width="13.44140625" style="2" customWidth="1"/>
    <col min="13600" max="13600" width="21.109375" style="2" customWidth="1"/>
    <col min="13601" max="13601" width="10.109375" style="2" customWidth="1"/>
    <col min="13602" max="13602" width="14.44140625" style="2" customWidth="1"/>
    <col min="13603" max="13663" width="3.33203125" style="2" customWidth="1"/>
    <col min="13664" max="13823" width="11.5546875" style="2"/>
    <col min="13824" max="13824" width="0" style="2" hidden="1" customWidth="1"/>
    <col min="13825" max="13825" width="28.44140625" style="2" bestFit="1" customWidth="1"/>
    <col min="13826" max="13849" width="12.109375" style="2" customWidth="1"/>
    <col min="13850" max="13853" width="0" style="2" hidden="1" customWidth="1"/>
    <col min="13854" max="13854" width="18.88671875" style="2" bestFit="1" customWidth="1"/>
    <col min="13855" max="13855" width="13.44140625" style="2" customWidth="1"/>
    <col min="13856" max="13856" width="21.109375" style="2" customWidth="1"/>
    <col min="13857" max="13857" width="10.109375" style="2" customWidth="1"/>
    <col min="13858" max="13858" width="14.44140625" style="2" customWidth="1"/>
    <col min="13859" max="13919" width="3.33203125" style="2" customWidth="1"/>
    <col min="13920" max="14079" width="11.5546875" style="2"/>
    <col min="14080" max="14080" width="0" style="2" hidden="1" customWidth="1"/>
    <col min="14081" max="14081" width="28.44140625" style="2" bestFit="1" customWidth="1"/>
    <col min="14082" max="14105" width="12.109375" style="2" customWidth="1"/>
    <col min="14106" max="14109" width="0" style="2" hidden="1" customWidth="1"/>
    <col min="14110" max="14110" width="18.88671875" style="2" bestFit="1" customWidth="1"/>
    <col min="14111" max="14111" width="13.44140625" style="2" customWidth="1"/>
    <col min="14112" max="14112" width="21.109375" style="2" customWidth="1"/>
    <col min="14113" max="14113" width="10.109375" style="2" customWidth="1"/>
    <col min="14114" max="14114" width="14.44140625" style="2" customWidth="1"/>
    <col min="14115" max="14175" width="3.33203125" style="2" customWidth="1"/>
    <col min="14176" max="14335" width="11.5546875" style="2"/>
    <col min="14336" max="14336" width="0" style="2" hidden="1" customWidth="1"/>
    <col min="14337" max="14337" width="28.44140625" style="2" bestFit="1" customWidth="1"/>
    <col min="14338" max="14361" width="12.109375" style="2" customWidth="1"/>
    <col min="14362" max="14365" width="0" style="2" hidden="1" customWidth="1"/>
    <col min="14366" max="14366" width="18.88671875" style="2" bestFit="1" customWidth="1"/>
    <col min="14367" max="14367" width="13.44140625" style="2" customWidth="1"/>
    <col min="14368" max="14368" width="21.109375" style="2" customWidth="1"/>
    <col min="14369" max="14369" width="10.109375" style="2" customWidth="1"/>
    <col min="14370" max="14370" width="14.44140625" style="2" customWidth="1"/>
    <col min="14371" max="14431" width="3.33203125" style="2" customWidth="1"/>
    <col min="14432" max="14591" width="11.5546875" style="2"/>
    <col min="14592" max="14592" width="0" style="2" hidden="1" customWidth="1"/>
    <col min="14593" max="14593" width="28.44140625" style="2" bestFit="1" customWidth="1"/>
    <col min="14594" max="14617" width="12.109375" style="2" customWidth="1"/>
    <col min="14618" max="14621" width="0" style="2" hidden="1" customWidth="1"/>
    <col min="14622" max="14622" width="18.88671875" style="2" bestFit="1" customWidth="1"/>
    <col min="14623" max="14623" width="13.44140625" style="2" customWidth="1"/>
    <col min="14624" max="14624" width="21.109375" style="2" customWidth="1"/>
    <col min="14625" max="14625" width="10.109375" style="2" customWidth="1"/>
    <col min="14626" max="14626" width="14.44140625" style="2" customWidth="1"/>
    <col min="14627" max="14687" width="3.33203125" style="2" customWidth="1"/>
    <col min="14688" max="14847" width="11.5546875" style="2"/>
    <col min="14848" max="14848" width="0" style="2" hidden="1" customWidth="1"/>
    <col min="14849" max="14849" width="28.44140625" style="2" bestFit="1" customWidth="1"/>
    <col min="14850" max="14873" width="12.109375" style="2" customWidth="1"/>
    <col min="14874" max="14877" width="0" style="2" hidden="1" customWidth="1"/>
    <col min="14878" max="14878" width="18.88671875" style="2" bestFit="1" customWidth="1"/>
    <col min="14879" max="14879" width="13.44140625" style="2" customWidth="1"/>
    <col min="14880" max="14880" width="21.109375" style="2" customWidth="1"/>
    <col min="14881" max="14881" width="10.109375" style="2" customWidth="1"/>
    <col min="14882" max="14882" width="14.44140625" style="2" customWidth="1"/>
    <col min="14883" max="14943" width="3.33203125" style="2" customWidth="1"/>
    <col min="14944" max="15103" width="11.5546875" style="2"/>
    <col min="15104" max="15104" width="0" style="2" hidden="1" customWidth="1"/>
    <col min="15105" max="15105" width="28.44140625" style="2" bestFit="1" customWidth="1"/>
    <col min="15106" max="15129" width="12.109375" style="2" customWidth="1"/>
    <col min="15130" max="15133" width="0" style="2" hidden="1" customWidth="1"/>
    <col min="15134" max="15134" width="18.88671875" style="2" bestFit="1" customWidth="1"/>
    <col min="15135" max="15135" width="13.44140625" style="2" customWidth="1"/>
    <col min="15136" max="15136" width="21.109375" style="2" customWidth="1"/>
    <col min="15137" max="15137" width="10.109375" style="2" customWidth="1"/>
    <col min="15138" max="15138" width="14.44140625" style="2" customWidth="1"/>
    <col min="15139" max="15199" width="3.33203125" style="2" customWidth="1"/>
    <col min="15200" max="15359" width="11.5546875" style="2"/>
    <col min="15360" max="15360" width="0" style="2" hidden="1" customWidth="1"/>
    <col min="15361" max="15361" width="28.44140625" style="2" bestFit="1" customWidth="1"/>
    <col min="15362" max="15385" width="12.109375" style="2" customWidth="1"/>
    <col min="15386" max="15389" width="0" style="2" hidden="1" customWidth="1"/>
    <col min="15390" max="15390" width="18.88671875" style="2" bestFit="1" customWidth="1"/>
    <col min="15391" max="15391" width="13.44140625" style="2" customWidth="1"/>
    <col min="15392" max="15392" width="21.109375" style="2" customWidth="1"/>
    <col min="15393" max="15393" width="10.109375" style="2" customWidth="1"/>
    <col min="15394" max="15394" width="14.44140625" style="2" customWidth="1"/>
    <col min="15395" max="15455" width="3.33203125" style="2" customWidth="1"/>
    <col min="15456" max="15615" width="11.5546875" style="2"/>
    <col min="15616" max="15616" width="0" style="2" hidden="1" customWidth="1"/>
    <col min="15617" max="15617" width="28.44140625" style="2" bestFit="1" customWidth="1"/>
    <col min="15618" max="15641" width="12.109375" style="2" customWidth="1"/>
    <col min="15642" max="15645" width="0" style="2" hidden="1" customWidth="1"/>
    <col min="15646" max="15646" width="18.88671875" style="2" bestFit="1" customWidth="1"/>
    <col min="15647" max="15647" width="13.44140625" style="2" customWidth="1"/>
    <col min="15648" max="15648" width="21.109375" style="2" customWidth="1"/>
    <col min="15649" max="15649" width="10.109375" style="2" customWidth="1"/>
    <col min="15650" max="15650" width="14.44140625" style="2" customWidth="1"/>
    <col min="15651" max="15711" width="3.33203125" style="2" customWidth="1"/>
    <col min="15712" max="15871" width="11.5546875" style="2"/>
    <col min="15872" max="15872" width="0" style="2" hidden="1" customWidth="1"/>
    <col min="15873" max="15873" width="28.44140625" style="2" bestFit="1" customWidth="1"/>
    <col min="15874" max="15897" width="12.109375" style="2" customWidth="1"/>
    <col min="15898" max="15901" width="0" style="2" hidden="1" customWidth="1"/>
    <col min="15902" max="15902" width="18.88671875" style="2" bestFit="1" customWidth="1"/>
    <col min="15903" max="15903" width="13.44140625" style="2" customWidth="1"/>
    <col min="15904" max="15904" width="21.109375" style="2" customWidth="1"/>
    <col min="15905" max="15905" width="10.109375" style="2" customWidth="1"/>
    <col min="15906" max="15906" width="14.44140625" style="2" customWidth="1"/>
    <col min="15907" max="15967" width="3.33203125" style="2" customWidth="1"/>
    <col min="15968" max="16127" width="11.5546875" style="2"/>
    <col min="16128" max="16128" width="0" style="2" hidden="1" customWidth="1"/>
    <col min="16129" max="16129" width="28.44140625" style="2" bestFit="1" customWidth="1"/>
    <col min="16130" max="16153" width="12.109375" style="2" customWidth="1"/>
    <col min="16154" max="16157" width="0" style="2" hidden="1" customWidth="1"/>
    <col min="16158" max="16158" width="18.88671875" style="2" bestFit="1" customWidth="1"/>
    <col min="16159" max="16159" width="13.44140625" style="2" customWidth="1"/>
    <col min="16160" max="16160" width="21.109375" style="2" customWidth="1"/>
    <col min="16161" max="16161" width="10.109375" style="2" customWidth="1"/>
    <col min="16162" max="16162" width="14.44140625" style="2" customWidth="1"/>
    <col min="16163" max="16223" width="3.33203125" style="2" customWidth="1"/>
    <col min="16224" max="16384" width="11.5546875" style="2"/>
  </cols>
  <sheetData>
    <row r="1" spans="1:36" s="237" customFormat="1" ht="51.6" customHeight="1">
      <c r="A1" s="369" t="s">
        <v>194</v>
      </c>
      <c r="B1" s="369"/>
      <c r="C1" s="369"/>
      <c r="D1" s="369"/>
      <c r="E1" s="369"/>
      <c r="F1" s="369"/>
      <c r="G1" s="369"/>
      <c r="H1" s="369"/>
      <c r="I1" s="369"/>
      <c r="J1" s="369"/>
      <c r="K1" s="369"/>
      <c r="L1" s="369"/>
      <c r="M1" s="369"/>
      <c r="N1" s="369"/>
      <c r="O1" s="369"/>
      <c r="P1" s="369"/>
      <c r="Q1" s="369"/>
      <c r="R1" s="369"/>
      <c r="S1" s="369"/>
      <c r="T1" s="369"/>
      <c r="U1" s="369"/>
      <c r="V1" s="369"/>
      <c r="W1" s="369"/>
      <c r="X1" s="369"/>
      <c r="Y1" s="369"/>
      <c r="Z1" s="369"/>
      <c r="AA1" s="369"/>
      <c r="AB1" s="369"/>
      <c r="AC1" s="369"/>
      <c r="AD1" s="369"/>
      <c r="AE1" s="369"/>
    </row>
    <row r="2" spans="1:36" ht="37.799999999999997" thickBot="1">
      <c r="B2" s="249" t="str">
        <f ca="1">MID(CELL("filename",A1),FIND("]",CELL("filename",A1))+1,32)</f>
        <v>Sem 50</v>
      </c>
      <c r="C2" s="15"/>
      <c r="E2" s="3"/>
      <c r="F2" s="368" t="str">
        <f ca="1">"du  "&amp;TEXT(C3,"jjjj jj mmmm")&amp;"  au  "&amp;TEXT(AA3,"jjjj jj mmmm aaaa")</f>
        <v>du  lundi 07 décembre  au  dimanche 13 décembre 2015</v>
      </c>
      <c r="G2" s="368"/>
      <c r="H2" s="368"/>
      <c r="I2" s="368"/>
      <c r="J2" s="368"/>
      <c r="K2" s="368"/>
      <c r="L2" s="368"/>
      <c r="M2" s="368"/>
      <c r="N2" s="368"/>
      <c r="O2" s="368"/>
      <c r="P2" s="368"/>
      <c r="Q2" s="368"/>
      <c r="R2" s="368"/>
      <c r="S2" s="368"/>
      <c r="T2" s="368"/>
      <c r="U2" s="3"/>
      <c r="V2" s="3"/>
      <c r="W2" s="3"/>
      <c r="X2" s="3"/>
      <c r="Y2" s="3"/>
      <c r="Z2" s="3"/>
      <c r="AA2" s="3"/>
      <c r="AB2" s="3"/>
      <c r="AC2" s="3"/>
      <c r="AD2" s="3"/>
      <c r="AE2" s="3"/>
      <c r="AG2" s="18"/>
    </row>
    <row r="3" spans="1:36" s="5" customFormat="1" ht="24" customHeight="1">
      <c r="A3" s="370" t="s">
        <v>8</v>
      </c>
      <c r="B3" s="372" t="s">
        <v>0</v>
      </c>
      <c r="C3" s="374">
        <f ca="1">VLOOKUP(B2,'Sem 2016_Fériés_HSupp'!A2:B62,2,FALSE)</f>
        <v>42345</v>
      </c>
      <c r="D3" s="375"/>
      <c r="E3" s="375"/>
      <c r="F3" s="376"/>
      <c r="G3" s="377">
        <f ca="1">C3+1</f>
        <v>42346</v>
      </c>
      <c r="H3" s="378"/>
      <c r="I3" s="378"/>
      <c r="J3" s="379"/>
      <c r="K3" s="377">
        <f ca="1">G3+1</f>
        <v>42347</v>
      </c>
      <c r="L3" s="378"/>
      <c r="M3" s="378"/>
      <c r="N3" s="379"/>
      <c r="O3" s="377">
        <f ca="1">K3+1</f>
        <v>42348</v>
      </c>
      <c r="P3" s="378"/>
      <c r="Q3" s="378"/>
      <c r="R3" s="379"/>
      <c r="S3" s="377">
        <f ca="1">O3+1</f>
        <v>42349</v>
      </c>
      <c r="T3" s="378"/>
      <c r="U3" s="378"/>
      <c r="V3" s="379"/>
      <c r="W3" s="377">
        <f ca="1">S3+1</f>
        <v>42350</v>
      </c>
      <c r="X3" s="378"/>
      <c r="Y3" s="378"/>
      <c r="Z3" s="379"/>
      <c r="AA3" s="406">
        <f ca="1">W3+1</f>
        <v>42351</v>
      </c>
      <c r="AB3" s="407"/>
      <c r="AC3" s="407"/>
      <c r="AD3" s="408"/>
      <c r="AE3" s="4" t="s">
        <v>1</v>
      </c>
      <c r="AG3" s="6"/>
      <c r="AH3" s="7"/>
      <c r="AJ3" s="8"/>
    </row>
    <row r="4" spans="1:36" s="5" customFormat="1" ht="24" customHeight="1">
      <c r="A4" s="371"/>
      <c r="B4" s="373"/>
      <c r="C4" s="380" t="s">
        <v>2</v>
      </c>
      <c r="D4" s="381"/>
      <c r="E4" s="382" t="s">
        <v>3</v>
      </c>
      <c r="F4" s="381"/>
      <c r="G4" s="383" t="s">
        <v>2</v>
      </c>
      <c r="H4" s="384"/>
      <c r="I4" s="385" t="s">
        <v>3</v>
      </c>
      <c r="J4" s="386"/>
      <c r="K4" s="385" t="s">
        <v>2</v>
      </c>
      <c r="L4" s="381"/>
      <c r="M4" s="382" t="s">
        <v>3</v>
      </c>
      <c r="N4" s="381"/>
      <c r="O4" s="380" t="s">
        <v>2</v>
      </c>
      <c r="P4" s="384"/>
      <c r="Q4" s="385" t="s">
        <v>3</v>
      </c>
      <c r="R4" s="387"/>
      <c r="S4" s="385" t="s">
        <v>2</v>
      </c>
      <c r="T4" s="381"/>
      <c r="U4" s="382" t="s">
        <v>3</v>
      </c>
      <c r="V4" s="381"/>
      <c r="W4" s="380" t="s">
        <v>2</v>
      </c>
      <c r="X4" s="384"/>
      <c r="Y4" s="385" t="s">
        <v>3</v>
      </c>
      <c r="Z4" s="387"/>
      <c r="AA4" s="409" t="s">
        <v>2</v>
      </c>
      <c r="AB4" s="410"/>
      <c r="AC4" s="411" t="s">
        <v>3</v>
      </c>
      <c r="AD4" s="412"/>
      <c r="AE4" s="9"/>
      <c r="AG4" s="6"/>
      <c r="AH4" s="7"/>
      <c r="AJ4" s="8"/>
    </row>
    <row r="5" spans="1:36" s="28" customFormat="1" ht="24" customHeight="1" thickBot="1">
      <c r="A5" s="19"/>
      <c r="B5" s="257"/>
      <c r="C5" s="20"/>
      <c r="D5" s="20"/>
      <c r="E5" s="21"/>
      <c r="F5" s="20"/>
      <c r="G5" s="22"/>
      <c r="H5" s="20"/>
      <c r="I5" s="20"/>
      <c r="J5" s="23"/>
      <c r="K5" s="20"/>
      <c r="L5" s="20"/>
      <c r="M5" s="20"/>
      <c r="N5" s="20"/>
      <c r="O5" s="20"/>
      <c r="P5" s="20"/>
      <c r="Q5" s="20"/>
      <c r="R5" s="20"/>
      <c r="S5" s="20"/>
      <c r="T5" s="20"/>
      <c r="U5" s="20"/>
      <c r="V5" s="20"/>
      <c r="W5" s="20"/>
      <c r="X5" s="20"/>
      <c r="Y5" s="20"/>
      <c r="Z5" s="290"/>
      <c r="AA5" s="353"/>
      <c r="AB5" s="25"/>
      <c r="AC5" s="24"/>
      <c r="AD5" s="26"/>
      <c r="AE5" s="27"/>
      <c r="AG5" s="29"/>
      <c r="AH5" s="30"/>
      <c r="AJ5" s="31"/>
    </row>
    <row r="6" spans="1:36" s="28" customFormat="1" ht="24" hidden="1" customHeight="1">
      <c r="A6" s="19"/>
      <c r="B6" s="257"/>
      <c r="C6" s="20"/>
      <c r="D6" s="20"/>
      <c r="E6" s="21"/>
      <c r="F6" s="20"/>
      <c r="G6" s="22"/>
      <c r="H6" s="20"/>
      <c r="I6" s="20"/>
      <c r="J6" s="23"/>
      <c r="K6" s="20"/>
      <c r="L6" s="20"/>
      <c r="M6" s="20"/>
      <c r="N6" s="20"/>
      <c r="O6" s="20"/>
      <c r="P6" s="20"/>
      <c r="Q6" s="20"/>
      <c r="R6" s="20"/>
      <c r="S6" s="20"/>
      <c r="T6" s="20"/>
      <c r="U6" s="20"/>
      <c r="V6" s="20"/>
      <c r="W6" s="20"/>
      <c r="X6" s="20"/>
      <c r="Y6" s="20"/>
      <c r="Z6" s="20"/>
      <c r="AA6" s="22"/>
      <c r="AB6" s="32"/>
      <c r="AC6" s="20"/>
      <c r="AD6" s="20"/>
      <c r="AE6" s="27"/>
      <c r="AG6" s="29"/>
      <c r="AH6" s="30"/>
      <c r="AJ6" s="31"/>
    </row>
    <row r="7" spans="1:36" s="28" customFormat="1" ht="24" hidden="1" customHeight="1">
      <c r="A7" s="19"/>
      <c r="B7" s="257"/>
      <c r="C7" s="20"/>
      <c r="D7" s="20"/>
      <c r="E7" s="21"/>
      <c r="F7" s="20"/>
      <c r="G7" s="22"/>
      <c r="H7" s="20"/>
      <c r="I7" s="20"/>
      <c r="J7" s="23"/>
      <c r="K7" s="20"/>
      <c r="L7" s="20"/>
      <c r="M7" s="20"/>
      <c r="N7" s="20"/>
      <c r="O7" s="20"/>
      <c r="P7" s="20"/>
      <c r="Q7" s="20"/>
      <c r="R7" s="20"/>
      <c r="S7" s="20"/>
      <c r="T7" s="20"/>
      <c r="U7" s="20"/>
      <c r="V7" s="20"/>
      <c r="W7" s="20"/>
      <c r="X7" s="20"/>
      <c r="Y7" s="20"/>
      <c r="Z7" s="20"/>
      <c r="AA7" s="22"/>
      <c r="AB7" s="32"/>
      <c r="AC7" s="20"/>
      <c r="AD7" s="20"/>
      <c r="AE7" s="27"/>
      <c r="AG7" s="29"/>
      <c r="AH7" s="30"/>
      <c r="AJ7" s="31"/>
    </row>
    <row r="8" spans="1:36" s="28" customFormat="1" ht="24" hidden="1" customHeight="1">
      <c r="A8" s="19"/>
      <c r="B8" s="257"/>
      <c r="C8" s="20"/>
      <c r="D8" s="20"/>
      <c r="E8" s="21"/>
      <c r="F8" s="20"/>
      <c r="G8" s="22"/>
      <c r="H8" s="20"/>
      <c r="I8" s="20"/>
      <c r="J8" s="23"/>
      <c r="K8" s="20"/>
      <c r="L8" s="20"/>
      <c r="M8" s="20"/>
      <c r="N8" s="20"/>
      <c r="O8" s="20"/>
      <c r="P8" s="20"/>
      <c r="Q8" s="20"/>
      <c r="R8" s="20"/>
      <c r="S8" s="20"/>
      <c r="T8" s="20"/>
      <c r="U8" s="20"/>
      <c r="V8" s="20"/>
      <c r="W8" s="20"/>
      <c r="X8" s="20"/>
      <c r="Y8" s="20"/>
      <c r="Z8" s="20"/>
      <c r="AA8" s="22"/>
      <c r="AB8" s="32"/>
      <c r="AC8" s="20"/>
      <c r="AD8" s="20"/>
      <c r="AE8" s="27"/>
      <c r="AG8" s="29"/>
      <c r="AH8" s="30"/>
      <c r="AJ8" s="31"/>
    </row>
    <row r="9" spans="1:36" s="28" customFormat="1" ht="24" hidden="1" customHeight="1">
      <c r="A9" s="19"/>
      <c r="B9" s="257"/>
      <c r="C9" s="20"/>
      <c r="D9" s="20"/>
      <c r="E9" s="21"/>
      <c r="F9" s="20"/>
      <c r="G9" s="22"/>
      <c r="H9" s="20"/>
      <c r="I9" s="20"/>
      <c r="J9" s="23"/>
      <c r="K9" s="20"/>
      <c r="L9" s="20"/>
      <c r="M9" s="20"/>
      <c r="N9" s="20"/>
      <c r="O9" s="20"/>
      <c r="P9" s="20"/>
      <c r="Q9" s="20"/>
      <c r="R9" s="20"/>
      <c r="S9" s="20"/>
      <c r="T9" s="20"/>
      <c r="U9" s="20"/>
      <c r="V9" s="20"/>
      <c r="W9" s="20"/>
      <c r="X9" s="20"/>
      <c r="Y9" s="20"/>
      <c r="Z9" s="20"/>
      <c r="AA9" s="22"/>
      <c r="AB9" s="32"/>
      <c r="AC9" s="20"/>
      <c r="AD9" s="20"/>
      <c r="AE9" s="27"/>
      <c r="AG9" s="29"/>
      <c r="AH9" s="30"/>
      <c r="AJ9" s="31"/>
    </row>
    <row r="10" spans="1:36" s="28" customFormat="1" ht="24" hidden="1" customHeight="1">
      <c r="A10" s="19"/>
      <c r="B10" s="257"/>
      <c r="C10" s="20"/>
      <c r="D10" s="20"/>
      <c r="E10" s="21"/>
      <c r="F10" s="20"/>
      <c r="G10" s="22"/>
      <c r="H10" s="20"/>
      <c r="I10" s="20"/>
      <c r="J10" s="23"/>
      <c r="K10" s="20"/>
      <c r="L10" s="20"/>
      <c r="M10" s="20"/>
      <c r="N10" s="20"/>
      <c r="O10" s="20"/>
      <c r="P10" s="20"/>
      <c r="Q10" s="20"/>
      <c r="R10" s="20"/>
      <c r="S10" s="20"/>
      <c r="T10" s="20"/>
      <c r="U10" s="20"/>
      <c r="V10" s="20"/>
      <c r="W10" s="20"/>
      <c r="X10" s="20"/>
      <c r="Y10" s="20"/>
      <c r="Z10" s="20"/>
      <c r="AA10" s="22"/>
      <c r="AB10" s="32"/>
      <c r="AC10" s="20"/>
      <c r="AD10" s="20"/>
      <c r="AE10" s="27"/>
      <c r="AG10" s="29"/>
      <c r="AH10" s="30"/>
      <c r="AJ10" s="31"/>
    </row>
    <row r="11" spans="1:36" s="28" customFormat="1" ht="24" hidden="1" customHeight="1">
      <c r="A11" s="19"/>
      <c r="B11" s="257"/>
      <c r="C11" s="20"/>
      <c r="D11" s="20"/>
      <c r="E11" s="21"/>
      <c r="F11" s="20"/>
      <c r="G11" s="22"/>
      <c r="H11" s="20"/>
      <c r="I11" s="20"/>
      <c r="J11" s="23"/>
      <c r="K11" s="20"/>
      <c r="L11" s="20"/>
      <c r="M11" s="20"/>
      <c r="N11" s="20"/>
      <c r="O11" s="20"/>
      <c r="P11" s="20"/>
      <c r="Q11" s="20"/>
      <c r="R11" s="20"/>
      <c r="S11" s="20"/>
      <c r="T11" s="20"/>
      <c r="U11" s="20"/>
      <c r="V11" s="20"/>
      <c r="W11" s="20"/>
      <c r="X11" s="20"/>
      <c r="Y11" s="20"/>
      <c r="Z11" s="20"/>
      <c r="AA11" s="22"/>
      <c r="AB11" s="32"/>
      <c r="AC11" s="20"/>
      <c r="AD11" s="20"/>
      <c r="AE11" s="27"/>
      <c r="AG11" s="29"/>
      <c r="AH11" s="30"/>
      <c r="AJ11" s="31"/>
    </row>
    <row r="12" spans="1:36" s="28" customFormat="1" ht="24" hidden="1" customHeight="1">
      <c r="A12" s="19"/>
      <c r="B12" s="257"/>
      <c r="C12" s="20"/>
      <c r="D12" s="20"/>
      <c r="E12" s="21"/>
      <c r="F12" s="20"/>
      <c r="G12" s="22"/>
      <c r="H12" s="20"/>
      <c r="I12" s="20"/>
      <c r="J12" s="23"/>
      <c r="K12" s="20"/>
      <c r="L12" s="20"/>
      <c r="M12" s="20"/>
      <c r="N12" s="20"/>
      <c r="O12" s="20"/>
      <c r="P12" s="20"/>
      <c r="Q12" s="20"/>
      <c r="R12" s="20"/>
      <c r="S12" s="20"/>
      <c r="T12" s="20"/>
      <c r="U12" s="20"/>
      <c r="V12" s="20"/>
      <c r="W12" s="20"/>
      <c r="X12" s="20"/>
      <c r="Y12" s="20"/>
      <c r="Z12" s="20"/>
      <c r="AA12" s="22"/>
      <c r="AB12" s="32"/>
      <c r="AC12" s="20"/>
      <c r="AD12" s="20"/>
      <c r="AE12" s="27"/>
      <c r="AG12" s="29"/>
      <c r="AH12" s="30"/>
      <c r="AJ12" s="31"/>
    </row>
    <row r="13" spans="1:36" s="28" customFormat="1" ht="24" hidden="1" customHeight="1">
      <c r="A13" s="19"/>
      <c r="B13" s="257"/>
      <c r="C13" s="20"/>
      <c r="D13" s="20"/>
      <c r="E13" s="21"/>
      <c r="F13" s="20"/>
      <c r="G13" s="22"/>
      <c r="H13" s="20"/>
      <c r="I13" s="20"/>
      <c r="J13" s="23"/>
      <c r="K13" s="20"/>
      <c r="L13" s="20"/>
      <c r="M13" s="20"/>
      <c r="N13" s="20"/>
      <c r="O13" s="20"/>
      <c r="P13" s="20"/>
      <c r="Q13" s="20"/>
      <c r="R13" s="20"/>
      <c r="S13" s="20"/>
      <c r="T13" s="20"/>
      <c r="U13" s="20"/>
      <c r="V13" s="20"/>
      <c r="W13" s="20"/>
      <c r="X13" s="20"/>
      <c r="Y13" s="20"/>
      <c r="Z13" s="20"/>
      <c r="AA13" s="22"/>
      <c r="AB13" s="32"/>
      <c r="AC13" s="20"/>
      <c r="AD13" s="20"/>
      <c r="AE13" s="27"/>
      <c r="AG13" s="29"/>
      <c r="AH13" s="30"/>
      <c r="AJ13" s="31"/>
    </row>
    <row r="14" spans="1:36" s="28" customFormat="1" ht="24" hidden="1" customHeight="1">
      <c r="A14" s="19"/>
      <c r="B14" s="257"/>
      <c r="C14" s="20"/>
      <c r="D14" s="20"/>
      <c r="E14" s="21"/>
      <c r="F14" s="20"/>
      <c r="G14" s="22"/>
      <c r="H14" s="20"/>
      <c r="I14" s="20"/>
      <c r="J14" s="23"/>
      <c r="K14" s="20"/>
      <c r="L14" s="20"/>
      <c r="M14" s="20"/>
      <c r="N14" s="20"/>
      <c r="O14" s="20"/>
      <c r="P14" s="20"/>
      <c r="Q14" s="20"/>
      <c r="R14" s="20"/>
      <c r="S14" s="20"/>
      <c r="T14" s="20"/>
      <c r="U14" s="20"/>
      <c r="V14" s="20"/>
      <c r="W14" s="20"/>
      <c r="X14" s="20"/>
      <c r="Y14" s="20"/>
      <c r="Z14" s="20"/>
      <c r="AA14" s="22"/>
      <c r="AB14" s="32"/>
      <c r="AC14" s="20"/>
      <c r="AD14" s="20"/>
      <c r="AE14" s="27"/>
      <c r="AG14" s="29"/>
      <c r="AH14" s="30"/>
      <c r="AJ14" s="31"/>
    </row>
    <row r="15" spans="1:36" s="28" customFormat="1" ht="24" hidden="1" customHeight="1">
      <c r="A15" s="19"/>
      <c r="B15" s="257"/>
      <c r="C15" s="20"/>
      <c r="D15" s="20"/>
      <c r="E15" s="21"/>
      <c r="F15" s="20"/>
      <c r="G15" s="22"/>
      <c r="H15" s="20"/>
      <c r="I15" s="20"/>
      <c r="J15" s="23"/>
      <c r="K15" s="20"/>
      <c r="L15" s="20"/>
      <c r="M15" s="20"/>
      <c r="N15" s="20"/>
      <c r="O15" s="20"/>
      <c r="P15" s="20"/>
      <c r="Q15" s="20"/>
      <c r="R15" s="20"/>
      <c r="S15" s="20"/>
      <c r="T15" s="20"/>
      <c r="U15" s="20"/>
      <c r="V15" s="20"/>
      <c r="W15" s="20"/>
      <c r="X15" s="20"/>
      <c r="Y15" s="20"/>
      <c r="Z15" s="20"/>
      <c r="AA15" s="22"/>
      <c r="AB15" s="32"/>
      <c r="AC15" s="20"/>
      <c r="AD15" s="20"/>
      <c r="AE15" s="27"/>
      <c r="AG15" s="29"/>
      <c r="AH15" s="30"/>
      <c r="AJ15" s="31"/>
    </row>
    <row r="16" spans="1:36" s="28" customFormat="1" ht="24" hidden="1" customHeight="1">
      <c r="A16" s="19"/>
      <c r="B16" s="257"/>
      <c r="C16" s="20"/>
      <c r="D16" s="20"/>
      <c r="E16" s="21"/>
      <c r="F16" s="20"/>
      <c r="G16" s="22"/>
      <c r="H16" s="20"/>
      <c r="I16" s="20"/>
      <c r="J16" s="23"/>
      <c r="K16" s="20"/>
      <c r="L16" s="20"/>
      <c r="M16" s="20"/>
      <c r="N16" s="20"/>
      <c r="O16" s="20"/>
      <c r="P16" s="20"/>
      <c r="Q16" s="20"/>
      <c r="R16" s="20"/>
      <c r="S16" s="20"/>
      <c r="T16" s="20"/>
      <c r="U16" s="20"/>
      <c r="V16" s="20"/>
      <c r="W16" s="20"/>
      <c r="X16" s="20"/>
      <c r="Y16" s="20"/>
      <c r="Z16" s="20"/>
      <c r="AA16" s="22"/>
      <c r="AB16" s="32"/>
      <c r="AC16" s="20"/>
      <c r="AD16" s="20"/>
      <c r="AE16" s="27"/>
      <c r="AG16" s="29"/>
      <c r="AH16" s="30"/>
      <c r="AJ16" s="31"/>
    </row>
    <row r="17" spans="1:36" s="28" customFormat="1" ht="24" hidden="1" customHeight="1">
      <c r="A17" s="19"/>
      <c r="B17" s="257"/>
      <c r="C17" s="20"/>
      <c r="D17" s="20"/>
      <c r="E17" s="21"/>
      <c r="F17" s="20"/>
      <c r="G17" s="22"/>
      <c r="H17" s="20"/>
      <c r="I17" s="20"/>
      <c r="J17" s="23"/>
      <c r="K17" s="20"/>
      <c r="L17" s="20"/>
      <c r="M17" s="20"/>
      <c r="N17" s="20"/>
      <c r="O17" s="20"/>
      <c r="P17" s="20"/>
      <c r="Q17" s="20"/>
      <c r="R17" s="20"/>
      <c r="S17" s="20"/>
      <c r="T17" s="20"/>
      <c r="U17" s="20"/>
      <c r="V17" s="20"/>
      <c r="W17" s="20"/>
      <c r="X17" s="20"/>
      <c r="Y17" s="20"/>
      <c r="Z17" s="20"/>
      <c r="AA17" s="22"/>
      <c r="AB17" s="32"/>
      <c r="AC17" s="20"/>
      <c r="AD17" s="20"/>
      <c r="AE17" s="27"/>
      <c r="AG17" s="29"/>
      <c r="AH17" s="30"/>
      <c r="AJ17" s="31"/>
    </row>
    <row r="18" spans="1:36" s="28" customFormat="1" ht="24" hidden="1" customHeight="1">
      <c r="A18" s="19"/>
      <c r="B18" s="257"/>
      <c r="C18" s="20"/>
      <c r="D18" s="20"/>
      <c r="E18" s="21"/>
      <c r="F18" s="20"/>
      <c r="G18" s="22"/>
      <c r="H18" s="20"/>
      <c r="I18" s="20"/>
      <c r="J18" s="23"/>
      <c r="K18" s="20"/>
      <c r="L18" s="20"/>
      <c r="M18" s="20"/>
      <c r="N18" s="20"/>
      <c r="O18" s="20"/>
      <c r="P18" s="20"/>
      <c r="Q18" s="20"/>
      <c r="R18" s="20"/>
      <c r="S18" s="20"/>
      <c r="T18" s="20"/>
      <c r="U18" s="20"/>
      <c r="V18" s="20"/>
      <c r="W18" s="20"/>
      <c r="X18" s="20"/>
      <c r="Y18" s="20"/>
      <c r="Z18" s="20"/>
      <c r="AA18" s="22"/>
      <c r="AB18" s="32"/>
      <c r="AC18" s="20"/>
      <c r="AD18" s="20"/>
      <c r="AE18" s="27"/>
      <c r="AG18" s="29"/>
      <c r="AH18" s="30"/>
      <c r="AJ18" s="31"/>
    </row>
    <row r="19" spans="1:36" s="28" customFormat="1" ht="24" hidden="1" customHeight="1">
      <c r="A19" s="19"/>
      <c r="B19" s="257"/>
      <c r="C19" s="20"/>
      <c r="D19" s="20"/>
      <c r="E19" s="21"/>
      <c r="F19" s="20"/>
      <c r="G19" s="22"/>
      <c r="H19" s="20"/>
      <c r="I19" s="20"/>
      <c r="J19" s="23"/>
      <c r="K19" s="20"/>
      <c r="L19" s="20"/>
      <c r="M19" s="20"/>
      <c r="N19" s="20"/>
      <c r="O19" s="20"/>
      <c r="P19" s="20"/>
      <c r="Q19" s="20"/>
      <c r="R19" s="20"/>
      <c r="S19" s="20"/>
      <c r="T19" s="20"/>
      <c r="U19" s="20"/>
      <c r="V19" s="20"/>
      <c r="W19" s="20"/>
      <c r="X19" s="20"/>
      <c r="Y19" s="20"/>
      <c r="Z19" s="20"/>
      <c r="AA19" s="22"/>
      <c r="AB19" s="32"/>
      <c r="AC19" s="20"/>
      <c r="AD19" s="20"/>
      <c r="AE19" s="27"/>
      <c r="AG19" s="29"/>
      <c r="AH19" s="30"/>
      <c r="AJ19" s="31"/>
    </row>
    <row r="20" spans="1:36" s="28" customFormat="1" ht="24" hidden="1" customHeight="1">
      <c r="A20" s="19"/>
      <c r="B20" s="257"/>
      <c r="C20" s="20"/>
      <c r="D20" s="20"/>
      <c r="E20" s="21"/>
      <c r="F20" s="20"/>
      <c r="G20" s="22"/>
      <c r="H20" s="20"/>
      <c r="I20" s="20"/>
      <c r="J20" s="23"/>
      <c r="K20" s="20"/>
      <c r="L20" s="20"/>
      <c r="M20" s="20"/>
      <c r="N20" s="20"/>
      <c r="O20" s="20"/>
      <c r="P20" s="20"/>
      <c r="Q20" s="20"/>
      <c r="R20" s="20"/>
      <c r="S20" s="20"/>
      <c r="T20" s="20"/>
      <c r="U20" s="20"/>
      <c r="V20" s="20"/>
      <c r="W20" s="20"/>
      <c r="X20" s="20"/>
      <c r="Y20" s="20"/>
      <c r="Z20" s="20"/>
      <c r="AA20" s="22"/>
      <c r="AB20" s="32"/>
      <c r="AC20" s="20"/>
      <c r="AD20" s="20"/>
      <c r="AE20" s="27"/>
      <c r="AG20" s="29"/>
      <c r="AH20" s="30"/>
      <c r="AJ20" s="31"/>
    </row>
    <row r="21" spans="1:36" s="28" customFormat="1" ht="24" hidden="1" customHeight="1">
      <c r="A21" s="19"/>
      <c r="B21" s="257"/>
      <c r="C21" s="20"/>
      <c r="D21" s="20"/>
      <c r="E21" s="21"/>
      <c r="F21" s="20"/>
      <c r="G21" s="22"/>
      <c r="H21" s="20"/>
      <c r="I21" s="20"/>
      <c r="J21" s="23"/>
      <c r="K21" s="20"/>
      <c r="L21" s="20"/>
      <c r="M21" s="20"/>
      <c r="N21" s="20"/>
      <c r="O21" s="20"/>
      <c r="P21" s="20"/>
      <c r="Q21" s="20"/>
      <c r="R21" s="20"/>
      <c r="S21" s="20"/>
      <c r="T21" s="20"/>
      <c r="U21" s="20"/>
      <c r="V21" s="20"/>
      <c r="W21" s="20"/>
      <c r="X21" s="20"/>
      <c r="Y21" s="20"/>
      <c r="Z21" s="20"/>
      <c r="AA21" s="22"/>
      <c r="AB21" s="32"/>
      <c r="AC21" s="20"/>
      <c r="AD21" s="20"/>
      <c r="AE21" s="27"/>
      <c r="AG21" s="29"/>
      <c r="AH21" s="30"/>
      <c r="AJ21" s="31"/>
    </row>
    <row r="22" spans="1:36" s="28" customFormat="1" ht="24" hidden="1" customHeight="1">
      <c r="A22" s="19"/>
      <c r="B22" s="257"/>
      <c r="C22" s="20"/>
      <c r="D22" s="20"/>
      <c r="E22" s="21"/>
      <c r="F22" s="20"/>
      <c r="G22" s="22"/>
      <c r="H22" s="20"/>
      <c r="I22" s="20"/>
      <c r="J22" s="23"/>
      <c r="K22" s="20"/>
      <c r="L22" s="20"/>
      <c r="M22" s="20"/>
      <c r="N22" s="20"/>
      <c r="O22" s="20"/>
      <c r="P22" s="20"/>
      <c r="Q22" s="20"/>
      <c r="R22" s="20"/>
      <c r="S22" s="20"/>
      <c r="T22" s="20"/>
      <c r="U22" s="20"/>
      <c r="V22" s="20"/>
      <c r="W22" s="20"/>
      <c r="X22" s="20"/>
      <c r="Y22" s="20"/>
      <c r="Z22" s="20"/>
      <c r="AA22" s="22"/>
      <c r="AB22" s="32"/>
      <c r="AC22" s="20"/>
      <c r="AD22" s="20"/>
      <c r="AE22" s="27"/>
      <c r="AG22" s="29"/>
      <c r="AH22" s="30"/>
      <c r="AJ22" s="31"/>
    </row>
    <row r="23" spans="1:36" s="28" customFormat="1" ht="24" hidden="1" customHeight="1">
      <c r="A23" s="19"/>
      <c r="B23" s="257"/>
      <c r="C23" s="20"/>
      <c r="D23" s="20"/>
      <c r="E23" s="21"/>
      <c r="F23" s="20"/>
      <c r="G23" s="22"/>
      <c r="H23" s="20"/>
      <c r="I23" s="20"/>
      <c r="J23" s="23"/>
      <c r="K23" s="20"/>
      <c r="L23" s="20"/>
      <c r="M23" s="20"/>
      <c r="N23" s="20"/>
      <c r="O23" s="20"/>
      <c r="P23" s="20"/>
      <c r="Q23" s="20"/>
      <c r="R23" s="20"/>
      <c r="S23" s="20"/>
      <c r="T23" s="20"/>
      <c r="U23" s="20"/>
      <c r="V23" s="20"/>
      <c r="W23" s="20"/>
      <c r="X23" s="20"/>
      <c r="Y23" s="20"/>
      <c r="Z23" s="20"/>
      <c r="AA23" s="22"/>
      <c r="AB23" s="32"/>
      <c r="AC23" s="20"/>
      <c r="AD23" s="20"/>
      <c r="AE23" s="27"/>
      <c r="AG23" s="29"/>
      <c r="AH23" s="30"/>
      <c r="AJ23" s="31"/>
    </row>
    <row r="24" spans="1:36" s="28" customFormat="1" ht="24" hidden="1" customHeight="1">
      <c r="A24" s="19"/>
      <c r="B24" s="257"/>
      <c r="C24" s="20"/>
      <c r="D24" s="20"/>
      <c r="E24" s="21"/>
      <c r="F24" s="20"/>
      <c r="G24" s="22"/>
      <c r="H24" s="20"/>
      <c r="I24" s="20"/>
      <c r="J24" s="23"/>
      <c r="K24" s="20"/>
      <c r="L24" s="20"/>
      <c r="M24" s="20"/>
      <c r="N24" s="20"/>
      <c r="O24" s="20"/>
      <c r="P24" s="20"/>
      <c r="Q24" s="20"/>
      <c r="R24" s="20"/>
      <c r="S24" s="20"/>
      <c r="T24" s="20"/>
      <c r="U24" s="20"/>
      <c r="V24" s="20"/>
      <c r="W24" s="20"/>
      <c r="X24" s="20"/>
      <c r="Y24" s="20"/>
      <c r="Z24" s="20"/>
      <c r="AA24" s="22"/>
      <c r="AB24" s="32"/>
      <c r="AC24" s="20"/>
      <c r="AD24" s="20"/>
      <c r="AE24" s="27"/>
      <c r="AG24" s="29"/>
      <c r="AH24" s="30"/>
      <c r="AJ24" s="31"/>
    </row>
    <row r="25" spans="1:36" s="28" customFormat="1" ht="24" hidden="1" customHeight="1">
      <c r="A25" s="19"/>
      <c r="B25" s="257"/>
      <c r="C25" s="20"/>
      <c r="D25" s="20"/>
      <c r="E25" s="21"/>
      <c r="F25" s="20"/>
      <c r="G25" s="22"/>
      <c r="H25" s="20"/>
      <c r="I25" s="20"/>
      <c r="J25" s="23"/>
      <c r="K25" s="20"/>
      <c r="L25" s="20"/>
      <c r="M25" s="20"/>
      <c r="N25" s="20"/>
      <c r="O25" s="20"/>
      <c r="P25" s="20"/>
      <c r="Q25" s="20"/>
      <c r="R25" s="20"/>
      <c r="S25" s="20"/>
      <c r="T25" s="20"/>
      <c r="U25" s="20"/>
      <c r="V25" s="20"/>
      <c r="W25" s="20"/>
      <c r="X25" s="20"/>
      <c r="Y25" s="20"/>
      <c r="Z25" s="20"/>
      <c r="AA25" s="22"/>
      <c r="AB25" s="32"/>
      <c r="AC25" s="20"/>
      <c r="AD25" s="20"/>
      <c r="AE25" s="27"/>
      <c r="AG25" s="29"/>
      <c r="AH25" s="30"/>
      <c r="AJ25" s="31"/>
    </row>
    <row r="26" spans="1:36" s="28" customFormat="1" ht="24" hidden="1" customHeight="1">
      <c r="A26" s="19"/>
      <c r="B26" s="257"/>
      <c r="C26" s="20"/>
      <c r="D26" s="20"/>
      <c r="E26" s="21"/>
      <c r="F26" s="20"/>
      <c r="G26" s="22"/>
      <c r="H26" s="20"/>
      <c r="I26" s="20"/>
      <c r="J26" s="23"/>
      <c r="K26" s="20"/>
      <c r="L26" s="20"/>
      <c r="M26" s="20"/>
      <c r="N26" s="20"/>
      <c r="O26" s="20"/>
      <c r="P26" s="20"/>
      <c r="Q26" s="20"/>
      <c r="R26" s="20"/>
      <c r="S26" s="20"/>
      <c r="T26" s="20"/>
      <c r="U26" s="20"/>
      <c r="V26" s="20"/>
      <c r="W26" s="20"/>
      <c r="X26" s="20"/>
      <c r="Y26" s="20"/>
      <c r="Z26" s="20"/>
      <c r="AA26" s="22"/>
      <c r="AB26" s="32"/>
      <c r="AC26" s="20"/>
      <c r="AD26" s="20"/>
      <c r="AE26" s="27"/>
      <c r="AG26" s="29"/>
      <c r="AH26" s="30"/>
      <c r="AJ26" s="31"/>
    </row>
    <row r="27" spans="1:36" s="28" customFormat="1" ht="24" hidden="1" customHeight="1">
      <c r="A27" s="19"/>
      <c r="B27" s="257"/>
      <c r="C27" s="20"/>
      <c r="D27" s="20"/>
      <c r="E27" s="21"/>
      <c r="F27" s="20"/>
      <c r="G27" s="22"/>
      <c r="H27" s="20"/>
      <c r="I27" s="20"/>
      <c r="J27" s="23"/>
      <c r="K27" s="20"/>
      <c r="L27" s="20"/>
      <c r="M27" s="20"/>
      <c r="N27" s="20"/>
      <c r="O27" s="20"/>
      <c r="P27" s="20"/>
      <c r="Q27" s="20"/>
      <c r="R27" s="20"/>
      <c r="S27" s="20"/>
      <c r="T27" s="20"/>
      <c r="U27" s="20"/>
      <c r="V27" s="20"/>
      <c r="W27" s="20"/>
      <c r="X27" s="20"/>
      <c r="Y27" s="20"/>
      <c r="Z27" s="20"/>
      <c r="AA27" s="22"/>
      <c r="AB27" s="32"/>
      <c r="AC27" s="20"/>
      <c r="AD27" s="20"/>
      <c r="AE27" s="27"/>
      <c r="AG27" s="29"/>
      <c r="AH27" s="30"/>
      <c r="AJ27" s="31"/>
    </row>
    <row r="28" spans="1:36" s="28" customFormat="1" ht="24" hidden="1" customHeight="1">
      <c r="A28" s="19"/>
      <c r="B28" s="257"/>
      <c r="C28" s="20"/>
      <c r="D28" s="20"/>
      <c r="E28" s="21"/>
      <c r="F28" s="20"/>
      <c r="G28" s="22"/>
      <c r="H28" s="20"/>
      <c r="I28" s="20"/>
      <c r="J28" s="23"/>
      <c r="K28" s="20"/>
      <c r="L28" s="20"/>
      <c r="M28" s="20"/>
      <c r="N28" s="20"/>
      <c r="O28" s="20"/>
      <c r="P28" s="20"/>
      <c r="Q28" s="20"/>
      <c r="R28" s="20"/>
      <c r="S28" s="20"/>
      <c r="T28" s="20"/>
      <c r="U28" s="20"/>
      <c r="V28" s="20"/>
      <c r="W28" s="20"/>
      <c r="X28" s="20"/>
      <c r="Y28" s="20"/>
      <c r="Z28" s="20"/>
      <c r="AA28" s="22"/>
      <c r="AB28" s="32"/>
      <c r="AC28" s="20"/>
      <c r="AD28" s="20"/>
      <c r="AE28" s="27"/>
      <c r="AG28" s="29"/>
      <c r="AH28" s="30"/>
      <c r="AJ28" s="31"/>
    </row>
    <row r="29" spans="1:36" s="28" customFormat="1" ht="24" hidden="1" customHeight="1">
      <c r="A29" s="19"/>
      <c r="B29" s="257"/>
      <c r="C29" s="20"/>
      <c r="D29" s="20"/>
      <c r="E29" s="21"/>
      <c r="F29" s="20"/>
      <c r="G29" s="22"/>
      <c r="H29" s="20"/>
      <c r="I29" s="20"/>
      <c r="J29" s="23"/>
      <c r="K29" s="20"/>
      <c r="L29" s="20"/>
      <c r="M29" s="20"/>
      <c r="N29" s="20"/>
      <c r="O29" s="20"/>
      <c r="P29" s="20"/>
      <c r="Q29" s="20"/>
      <c r="R29" s="20"/>
      <c r="S29" s="20"/>
      <c r="T29" s="20"/>
      <c r="U29" s="20"/>
      <c r="V29" s="20"/>
      <c r="W29" s="20"/>
      <c r="X29" s="20"/>
      <c r="Y29" s="20"/>
      <c r="Z29" s="20"/>
      <c r="AA29" s="22"/>
      <c r="AB29" s="32"/>
      <c r="AC29" s="20"/>
      <c r="AD29" s="20"/>
      <c r="AE29" s="27"/>
      <c r="AG29" s="29"/>
      <c r="AH29" s="30"/>
      <c r="AJ29" s="31"/>
    </row>
    <row r="30" spans="1:36" s="28" customFormat="1" ht="24" hidden="1" customHeight="1">
      <c r="A30" s="19"/>
      <c r="B30" s="257"/>
      <c r="C30" s="20"/>
      <c r="D30" s="20"/>
      <c r="E30" s="21"/>
      <c r="F30" s="20"/>
      <c r="G30" s="22"/>
      <c r="H30" s="20"/>
      <c r="I30" s="20"/>
      <c r="J30" s="23"/>
      <c r="K30" s="20"/>
      <c r="L30" s="20"/>
      <c r="M30" s="20"/>
      <c r="N30" s="20"/>
      <c r="O30" s="20"/>
      <c r="P30" s="20"/>
      <c r="Q30" s="20"/>
      <c r="R30" s="20"/>
      <c r="S30" s="20"/>
      <c r="T30" s="20"/>
      <c r="U30" s="20"/>
      <c r="V30" s="20"/>
      <c r="W30" s="20"/>
      <c r="X30" s="20"/>
      <c r="Y30" s="20"/>
      <c r="Z30" s="20"/>
      <c r="AA30" s="22"/>
      <c r="AB30" s="32"/>
      <c r="AC30" s="20"/>
      <c r="AD30" s="20"/>
      <c r="AE30" s="27"/>
      <c r="AG30" s="29"/>
      <c r="AH30" s="30"/>
      <c r="AJ30" s="31"/>
    </row>
    <row r="31" spans="1:36" s="28" customFormat="1" ht="24" hidden="1" customHeight="1">
      <c r="A31" s="19"/>
      <c r="B31" s="257"/>
      <c r="C31" s="20"/>
      <c r="D31" s="20"/>
      <c r="E31" s="21"/>
      <c r="F31" s="20"/>
      <c r="G31" s="22"/>
      <c r="H31" s="20"/>
      <c r="I31" s="20"/>
      <c r="J31" s="23"/>
      <c r="K31" s="20"/>
      <c r="L31" s="20"/>
      <c r="M31" s="20"/>
      <c r="N31" s="20"/>
      <c r="O31" s="20"/>
      <c r="P31" s="20"/>
      <c r="Q31" s="20"/>
      <c r="R31" s="20"/>
      <c r="S31" s="20"/>
      <c r="T31" s="20"/>
      <c r="U31" s="20"/>
      <c r="V31" s="20"/>
      <c r="W31" s="20"/>
      <c r="X31" s="20"/>
      <c r="Y31" s="20"/>
      <c r="Z31" s="20"/>
      <c r="AA31" s="22"/>
      <c r="AB31" s="32"/>
      <c r="AC31" s="20"/>
      <c r="AD31" s="20"/>
      <c r="AE31" s="27"/>
      <c r="AG31" s="29"/>
      <c r="AH31" s="30"/>
      <c r="AJ31" s="31"/>
    </row>
    <row r="32" spans="1:36" s="28" customFormat="1" ht="24" hidden="1" customHeight="1">
      <c r="A32" s="19"/>
      <c r="B32" s="257"/>
      <c r="C32" s="20"/>
      <c r="D32" s="20"/>
      <c r="E32" s="21"/>
      <c r="F32" s="20"/>
      <c r="G32" s="22"/>
      <c r="H32" s="20"/>
      <c r="I32" s="20"/>
      <c r="J32" s="23"/>
      <c r="K32" s="20"/>
      <c r="L32" s="20"/>
      <c r="M32" s="20"/>
      <c r="N32" s="20"/>
      <c r="O32" s="20"/>
      <c r="P32" s="20"/>
      <c r="Q32" s="20"/>
      <c r="R32" s="20"/>
      <c r="S32" s="20"/>
      <c r="T32" s="20"/>
      <c r="U32" s="20"/>
      <c r="V32" s="20"/>
      <c r="W32" s="20"/>
      <c r="X32" s="20"/>
      <c r="Y32" s="20"/>
      <c r="Z32" s="20"/>
      <c r="AA32" s="22"/>
      <c r="AB32" s="32"/>
      <c r="AC32" s="20"/>
      <c r="AD32" s="20"/>
      <c r="AE32" s="27"/>
      <c r="AG32" s="29"/>
      <c r="AH32" s="30"/>
      <c r="AJ32" s="31"/>
    </row>
    <row r="33" spans="1:36" s="28" customFormat="1" ht="24" hidden="1" customHeight="1">
      <c r="A33" s="19"/>
      <c r="B33" s="257"/>
      <c r="C33" s="20"/>
      <c r="D33" s="20"/>
      <c r="E33" s="21"/>
      <c r="F33" s="20"/>
      <c r="G33" s="22"/>
      <c r="H33" s="20"/>
      <c r="I33" s="20"/>
      <c r="J33" s="23"/>
      <c r="K33" s="20"/>
      <c r="L33" s="20"/>
      <c r="M33" s="20"/>
      <c r="N33" s="20"/>
      <c r="O33" s="20"/>
      <c r="P33" s="20"/>
      <c r="Q33" s="20"/>
      <c r="R33" s="20"/>
      <c r="S33" s="20"/>
      <c r="T33" s="20"/>
      <c r="U33" s="20"/>
      <c r="V33" s="20"/>
      <c r="W33" s="20"/>
      <c r="X33" s="20"/>
      <c r="Y33" s="20"/>
      <c r="Z33" s="20"/>
      <c r="AA33" s="22"/>
      <c r="AB33" s="32"/>
      <c r="AC33" s="20"/>
      <c r="AD33" s="20"/>
      <c r="AE33" s="27"/>
      <c r="AG33" s="29"/>
      <c r="AH33" s="30"/>
      <c r="AJ33" s="31"/>
    </row>
    <row r="34" spans="1:36" s="28" customFormat="1" ht="24" hidden="1" customHeight="1">
      <c r="A34" s="19"/>
      <c r="B34" s="257"/>
      <c r="C34" s="20"/>
      <c r="D34" s="20"/>
      <c r="E34" s="21"/>
      <c r="F34" s="20"/>
      <c r="G34" s="22"/>
      <c r="H34" s="20"/>
      <c r="I34" s="20"/>
      <c r="J34" s="23"/>
      <c r="K34" s="20"/>
      <c r="L34" s="20"/>
      <c r="M34" s="20"/>
      <c r="N34" s="20"/>
      <c r="O34" s="20"/>
      <c r="P34" s="20"/>
      <c r="Q34" s="20"/>
      <c r="R34" s="20"/>
      <c r="S34" s="20"/>
      <c r="T34" s="20"/>
      <c r="U34" s="20"/>
      <c r="V34" s="20"/>
      <c r="W34" s="20"/>
      <c r="X34" s="20"/>
      <c r="Y34" s="20"/>
      <c r="Z34" s="20"/>
      <c r="AA34" s="22"/>
      <c r="AB34" s="32"/>
      <c r="AC34" s="20"/>
      <c r="AD34" s="20"/>
      <c r="AE34" s="27"/>
      <c r="AG34" s="29"/>
      <c r="AH34" s="30"/>
      <c r="AJ34" s="31"/>
    </row>
    <row r="35" spans="1:36" s="28" customFormat="1" ht="24" hidden="1" customHeight="1">
      <c r="A35" s="19"/>
      <c r="B35" s="257"/>
      <c r="C35" s="20"/>
      <c r="D35" s="20"/>
      <c r="E35" s="21"/>
      <c r="F35" s="20"/>
      <c r="G35" s="22"/>
      <c r="H35" s="20"/>
      <c r="I35" s="20"/>
      <c r="J35" s="23"/>
      <c r="K35" s="20"/>
      <c r="L35" s="20"/>
      <c r="M35" s="20"/>
      <c r="N35" s="20"/>
      <c r="O35" s="20"/>
      <c r="P35" s="20"/>
      <c r="Q35" s="20"/>
      <c r="R35" s="20"/>
      <c r="S35" s="20"/>
      <c r="T35" s="20"/>
      <c r="U35" s="20"/>
      <c r="V35" s="20"/>
      <c r="W35" s="20"/>
      <c r="X35" s="20"/>
      <c r="Y35" s="20"/>
      <c r="Z35" s="20"/>
      <c r="AA35" s="22"/>
      <c r="AB35" s="32"/>
      <c r="AC35" s="20"/>
      <c r="AD35" s="20"/>
      <c r="AE35" s="27"/>
      <c r="AG35" s="29"/>
      <c r="AH35" s="30"/>
      <c r="AJ35" s="31"/>
    </row>
    <row r="36" spans="1:36" s="28" customFormat="1" ht="24" hidden="1" customHeight="1">
      <c r="A36" s="19"/>
      <c r="B36" s="257"/>
      <c r="C36" s="20"/>
      <c r="D36" s="20"/>
      <c r="E36" s="21"/>
      <c r="F36" s="20"/>
      <c r="G36" s="22"/>
      <c r="H36" s="20"/>
      <c r="I36" s="20"/>
      <c r="J36" s="23"/>
      <c r="K36" s="20"/>
      <c r="L36" s="20"/>
      <c r="M36" s="20"/>
      <c r="N36" s="20"/>
      <c r="O36" s="20"/>
      <c r="P36" s="20"/>
      <c r="Q36" s="20"/>
      <c r="R36" s="20"/>
      <c r="S36" s="20"/>
      <c r="T36" s="20"/>
      <c r="U36" s="20"/>
      <c r="V36" s="20"/>
      <c r="W36" s="20"/>
      <c r="X36" s="20"/>
      <c r="Y36" s="20"/>
      <c r="Z36" s="20"/>
      <c r="AA36" s="22"/>
      <c r="AB36" s="32"/>
      <c r="AC36" s="20"/>
      <c r="AD36" s="20"/>
      <c r="AE36" s="27"/>
      <c r="AG36" s="29"/>
      <c r="AH36" s="30"/>
      <c r="AJ36" s="31"/>
    </row>
    <row r="37" spans="1:36" s="28" customFormat="1" ht="24" hidden="1" customHeight="1">
      <c r="A37" s="19"/>
      <c r="B37" s="257"/>
      <c r="C37" s="20"/>
      <c r="D37" s="20"/>
      <c r="E37" s="21"/>
      <c r="F37" s="20"/>
      <c r="G37" s="22"/>
      <c r="H37" s="20"/>
      <c r="I37" s="20"/>
      <c r="J37" s="23"/>
      <c r="K37" s="20"/>
      <c r="L37" s="20"/>
      <c r="M37" s="20"/>
      <c r="N37" s="20"/>
      <c r="O37" s="20"/>
      <c r="P37" s="20"/>
      <c r="Q37" s="20"/>
      <c r="R37" s="20"/>
      <c r="S37" s="20"/>
      <c r="T37" s="20"/>
      <c r="U37" s="20"/>
      <c r="V37" s="20"/>
      <c r="W37" s="20"/>
      <c r="X37" s="20"/>
      <c r="Y37" s="20"/>
      <c r="Z37" s="20"/>
      <c r="AA37" s="22"/>
      <c r="AB37" s="32"/>
      <c r="AC37" s="20"/>
      <c r="AD37" s="20"/>
      <c r="AE37" s="27"/>
      <c r="AG37" s="29"/>
      <c r="AH37" s="30"/>
      <c r="AJ37" s="31"/>
    </row>
    <row r="38" spans="1:36" s="28" customFormat="1" ht="24" hidden="1" customHeight="1">
      <c r="A38" s="19"/>
      <c r="B38" s="257"/>
      <c r="C38" s="20"/>
      <c r="D38" s="20"/>
      <c r="E38" s="21"/>
      <c r="F38" s="20"/>
      <c r="G38" s="22"/>
      <c r="H38" s="20"/>
      <c r="I38" s="20"/>
      <c r="J38" s="23"/>
      <c r="K38" s="20"/>
      <c r="L38" s="20"/>
      <c r="M38" s="20"/>
      <c r="N38" s="20"/>
      <c r="O38" s="20"/>
      <c r="P38" s="20"/>
      <c r="Q38" s="20"/>
      <c r="R38" s="20"/>
      <c r="S38" s="20"/>
      <c r="T38" s="20"/>
      <c r="U38" s="20"/>
      <c r="V38" s="20"/>
      <c r="W38" s="20"/>
      <c r="X38" s="20"/>
      <c r="Y38" s="20"/>
      <c r="Z38" s="20"/>
      <c r="AA38" s="22"/>
      <c r="AB38" s="32"/>
      <c r="AC38" s="20"/>
      <c r="AD38" s="20"/>
      <c r="AE38" s="27"/>
      <c r="AG38" s="29"/>
      <c r="AH38" s="30"/>
      <c r="AJ38" s="31"/>
    </row>
    <row r="39" spans="1:36" s="28" customFormat="1" ht="24" hidden="1" customHeight="1">
      <c r="A39" s="19"/>
      <c r="B39" s="257"/>
      <c r="C39" s="20"/>
      <c r="D39" s="20"/>
      <c r="E39" s="21"/>
      <c r="F39" s="20"/>
      <c r="G39" s="22"/>
      <c r="H39" s="20"/>
      <c r="I39" s="20"/>
      <c r="J39" s="23"/>
      <c r="K39" s="20"/>
      <c r="L39" s="20"/>
      <c r="M39" s="20"/>
      <c r="N39" s="20"/>
      <c r="O39" s="20"/>
      <c r="P39" s="20"/>
      <c r="Q39" s="20"/>
      <c r="R39" s="20"/>
      <c r="S39" s="20"/>
      <c r="T39" s="20"/>
      <c r="U39" s="20"/>
      <c r="V39" s="20"/>
      <c r="W39" s="20"/>
      <c r="X39" s="20"/>
      <c r="Y39" s="20"/>
      <c r="Z39" s="20"/>
      <c r="AA39" s="22"/>
      <c r="AB39" s="32"/>
      <c r="AC39" s="20"/>
      <c r="AD39" s="20"/>
      <c r="AE39" s="27"/>
      <c r="AG39" s="29"/>
      <c r="AH39" s="30"/>
      <c r="AJ39" s="31"/>
    </row>
    <row r="40" spans="1:36" s="28" customFormat="1" ht="24" hidden="1" customHeight="1">
      <c r="A40" s="19"/>
      <c r="B40" s="257"/>
      <c r="C40" s="20"/>
      <c r="D40" s="20"/>
      <c r="E40" s="21"/>
      <c r="F40" s="20"/>
      <c r="G40" s="22"/>
      <c r="H40" s="20"/>
      <c r="I40" s="20"/>
      <c r="J40" s="23"/>
      <c r="K40" s="20"/>
      <c r="L40" s="20"/>
      <c r="M40" s="20"/>
      <c r="N40" s="20"/>
      <c r="O40" s="20"/>
      <c r="P40" s="20"/>
      <c r="Q40" s="20"/>
      <c r="R40" s="20"/>
      <c r="S40" s="20"/>
      <c r="T40" s="20"/>
      <c r="U40" s="20"/>
      <c r="V40" s="20"/>
      <c r="W40" s="20"/>
      <c r="X40" s="20"/>
      <c r="Y40" s="20"/>
      <c r="Z40" s="20"/>
      <c r="AA40" s="22"/>
      <c r="AB40" s="32"/>
      <c r="AC40" s="20"/>
      <c r="AD40" s="20"/>
      <c r="AE40" s="27"/>
      <c r="AG40" s="29"/>
      <c r="AH40" s="30"/>
      <c r="AJ40" s="31"/>
    </row>
    <row r="41" spans="1:36" s="28" customFormat="1" ht="24" hidden="1" customHeight="1">
      <c r="A41" s="19"/>
      <c r="B41" s="257"/>
      <c r="C41" s="20"/>
      <c r="D41" s="20"/>
      <c r="E41" s="21"/>
      <c r="F41" s="20"/>
      <c r="G41" s="22"/>
      <c r="H41" s="20"/>
      <c r="I41" s="20"/>
      <c r="J41" s="23"/>
      <c r="K41" s="20"/>
      <c r="L41" s="20"/>
      <c r="M41" s="20"/>
      <c r="N41" s="20"/>
      <c r="O41" s="20"/>
      <c r="P41" s="20"/>
      <c r="Q41" s="20"/>
      <c r="R41" s="20"/>
      <c r="S41" s="20"/>
      <c r="T41" s="20"/>
      <c r="U41" s="20"/>
      <c r="V41" s="20"/>
      <c r="W41" s="20"/>
      <c r="X41" s="20"/>
      <c r="Y41" s="20"/>
      <c r="Z41" s="20"/>
      <c r="AA41" s="22"/>
      <c r="AB41" s="32"/>
      <c r="AC41" s="20"/>
      <c r="AD41" s="20"/>
      <c r="AE41" s="27"/>
      <c r="AG41" s="29"/>
      <c r="AH41" s="30"/>
      <c r="AJ41" s="31"/>
    </row>
    <row r="42" spans="1:36" s="28" customFormat="1" ht="24" hidden="1" customHeight="1">
      <c r="A42" s="19"/>
      <c r="B42" s="257"/>
      <c r="C42" s="20"/>
      <c r="D42" s="20"/>
      <c r="E42" s="21"/>
      <c r="F42" s="20"/>
      <c r="G42" s="22"/>
      <c r="H42" s="20"/>
      <c r="I42" s="20"/>
      <c r="J42" s="23"/>
      <c r="K42" s="20"/>
      <c r="L42" s="20"/>
      <c r="M42" s="20"/>
      <c r="N42" s="20"/>
      <c r="O42" s="20"/>
      <c r="P42" s="20"/>
      <c r="Q42" s="20"/>
      <c r="R42" s="20"/>
      <c r="S42" s="20"/>
      <c r="T42" s="20"/>
      <c r="U42" s="20"/>
      <c r="V42" s="20"/>
      <c r="W42" s="20"/>
      <c r="X42" s="20"/>
      <c r="Y42" s="20"/>
      <c r="Z42" s="20"/>
      <c r="AA42" s="22"/>
      <c r="AB42" s="32"/>
      <c r="AC42" s="20"/>
      <c r="AD42" s="20"/>
      <c r="AE42" s="27"/>
      <c r="AG42" s="29"/>
      <c r="AH42" s="30"/>
      <c r="AJ42" s="31"/>
    </row>
    <row r="43" spans="1:36" s="52" customFormat="1" ht="33" customHeight="1">
      <c r="A43" s="404" t="s">
        <v>9</v>
      </c>
      <c r="B43" s="258" t="s">
        <v>92</v>
      </c>
      <c r="C43" s="33">
        <v>0.37152777777777773</v>
      </c>
      <c r="D43" s="34">
        <v>0.5625</v>
      </c>
      <c r="E43" s="35">
        <v>0.61458333333333337</v>
      </c>
      <c r="F43" s="36">
        <v>0.8125</v>
      </c>
      <c r="G43" s="37"/>
      <c r="H43" s="34"/>
      <c r="I43" s="38"/>
      <c r="J43" s="39"/>
      <c r="K43" s="40">
        <v>0.37152777777777773</v>
      </c>
      <c r="L43" s="41">
        <v>0.5625</v>
      </c>
      <c r="M43" s="38">
        <v>0.61458333333333337</v>
      </c>
      <c r="N43" s="34">
        <v>0.8125</v>
      </c>
      <c r="O43" s="33">
        <v>0.37152777777777773</v>
      </c>
      <c r="P43" s="42">
        <v>0.53125</v>
      </c>
      <c r="Q43" s="38"/>
      <c r="R43" s="43"/>
      <c r="S43" s="44">
        <v>0.37152777777777773</v>
      </c>
      <c r="T43" s="41">
        <v>0.55555555555555558</v>
      </c>
      <c r="U43" s="38"/>
      <c r="V43" s="43"/>
      <c r="W43" s="45">
        <v>0.37152777777777773</v>
      </c>
      <c r="X43" s="41">
        <v>0.58333333333333337</v>
      </c>
      <c r="Y43" s="38">
        <v>0.625</v>
      </c>
      <c r="Z43" s="91">
        <v>0.79166666666666663</v>
      </c>
      <c r="AA43" s="61"/>
      <c r="AB43" s="48"/>
      <c r="AC43" s="47"/>
      <c r="AD43" s="49"/>
      <c r="AE43" s="50">
        <f>SUM(D43-C43)+(F43-E43)+(H43-G43)+(J43-I43)+(L43-K43)+(N43-M43)+(P43-O43)+(R43-Q43)+(T43-S43)+(V43-U43)+(X43-W43)+(Z43-Y43)+(AB43-AA43)+(AD43-AC43)</f>
        <v>1.5</v>
      </c>
      <c r="AF43" s="284"/>
      <c r="AG43" s="51"/>
      <c r="AH43" s="51"/>
    </row>
    <row r="44" spans="1:36" s="52" customFormat="1" ht="33" hidden="1" customHeight="1">
      <c r="A44" s="404"/>
      <c r="B44" s="258"/>
      <c r="C44" s="53"/>
      <c r="D44" s="54">
        <f>D43-C43</f>
        <v>0.19097222222222227</v>
      </c>
      <c r="E44" s="55"/>
      <c r="F44" s="56">
        <f>F43-E43</f>
        <v>0.19791666666666663</v>
      </c>
      <c r="G44" s="53"/>
      <c r="H44" s="54">
        <f>H43-G43</f>
        <v>0</v>
      </c>
      <c r="I44" s="55"/>
      <c r="J44" s="57">
        <f>J43-I43</f>
        <v>0</v>
      </c>
      <c r="K44" s="47"/>
      <c r="L44" s="58">
        <f>L43-K43</f>
        <v>0.19097222222222227</v>
      </c>
      <c r="M44" s="55"/>
      <c r="N44" s="54">
        <f>N43-M43</f>
        <v>0.19791666666666663</v>
      </c>
      <c r="O44" s="53"/>
      <c r="P44" s="59">
        <f>P43-O43</f>
        <v>0.15972222222222227</v>
      </c>
      <c r="Q44" s="55"/>
      <c r="R44" s="60">
        <f>R43-Q43</f>
        <v>0</v>
      </c>
      <c r="S44" s="61"/>
      <c r="T44" s="58">
        <f>T43-S43</f>
        <v>0.18402777777777785</v>
      </c>
      <c r="U44" s="55"/>
      <c r="V44" s="60">
        <f>V43-U43</f>
        <v>0</v>
      </c>
      <c r="W44" s="47"/>
      <c r="X44" s="58">
        <f>X43-W43</f>
        <v>0.21180555555555564</v>
      </c>
      <c r="Y44" s="55"/>
      <c r="Z44" s="56">
        <f>Z43-Y43</f>
        <v>0.16666666666666663</v>
      </c>
      <c r="AA44" s="287"/>
      <c r="AB44" s="63">
        <f>AB43-AA43</f>
        <v>0</v>
      </c>
      <c r="AC44" s="64"/>
      <c r="AD44" s="63">
        <f>AD43-AC43</f>
        <v>0</v>
      </c>
      <c r="AE44" s="65">
        <f>AE43*24</f>
        <v>36</v>
      </c>
      <c r="AF44" s="66"/>
    </row>
    <row r="45" spans="1:36" s="88" customFormat="1" ht="33" customHeight="1" thickBot="1">
      <c r="A45" s="404"/>
      <c r="B45" s="259"/>
      <c r="C45" s="67" t="str">
        <f>IF(C43=0,"A","")</f>
        <v/>
      </c>
      <c r="D45" s="68" t="str">
        <f>IF(D43=0,"A","")</f>
        <v/>
      </c>
      <c r="E45" s="69" t="str">
        <f>IF(E43=0,"A","")</f>
        <v/>
      </c>
      <c r="F45" s="70" t="str">
        <f>IF(F43=0,"A","")</f>
        <v/>
      </c>
      <c r="G45" s="71" t="str">
        <f>IF(G43&lt;&gt;0,"T","")</f>
        <v/>
      </c>
      <c r="H45" s="72" t="str">
        <f>IF(H43&lt;&gt;0,"T","")</f>
        <v/>
      </c>
      <c r="I45" s="73" t="str">
        <f>IF(I43&lt;&gt;0,"T","")</f>
        <v/>
      </c>
      <c r="J45" s="74" t="str">
        <f>IF(J43&lt;&gt;0,"T","")</f>
        <v/>
      </c>
      <c r="K45" s="67" t="str">
        <f>IF(K43=0,"A","")</f>
        <v/>
      </c>
      <c r="L45" s="68" t="str">
        <f>IF(L43=0,"A","")</f>
        <v/>
      </c>
      <c r="M45" s="69" t="str">
        <f>IF(M43=0,"A","")</f>
        <v/>
      </c>
      <c r="N45" s="70" t="str">
        <f>IF(N43=0,"A","")</f>
        <v/>
      </c>
      <c r="O45" s="67" t="str">
        <f t="shared" ref="O45:P45" si="0">IF(O43=0,"A","")</f>
        <v/>
      </c>
      <c r="P45" s="78" t="str">
        <f t="shared" si="0"/>
        <v/>
      </c>
      <c r="Q45" s="73" t="str">
        <f>IF(Q43&lt;&gt;0,"T","")</f>
        <v/>
      </c>
      <c r="R45" s="79" t="str">
        <f>IF(R43&lt;&gt;0,"T","")</f>
        <v/>
      </c>
      <c r="S45" s="80"/>
      <c r="T45" s="76"/>
      <c r="U45" s="73"/>
      <c r="V45" s="79" t="str">
        <f>IF(V43&lt;&gt;0,"T","")</f>
        <v/>
      </c>
      <c r="W45" s="67" t="str">
        <f>IF(W43=0,"A","")</f>
        <v/>
      </c>
      <c r="X45" s="68" t="str">
        <f>IF(X43=0,"A","")</f>
        <v/>
      </c>
      <c r="Y45" s="69" t="str">
        <f>IF(Y43=0,"A","")</f>
        <v/>
      </c>
      <c r="Z45" s="70" t="str">
        <f>IF(Z43=0,"A","")</f>
        <v/>
      </c>
      <c r="AA45" s="351" t="str">
        <f>IF(AA43&lt;&gt;0,"T","")</f>
        <v/>
      </c>
      <c r="AB45" s="83" t="str">
        <f>IF(AB43&lt;&gt;0,"T","")</f>
        <v/>
      </c>
      <c r="AC45" s="84" t="str">
        <f>IF(AC43&lt;&gt;0,"T","")</f>
        <v/>
      </c>
      <c r="AD45" s="85" t="str">
        <f>IF(AD43&lt;&gt;0,"T","")</f>
        <v/>
      </c>
      <c r="AE45" s="86"/>
      <c r="AF45" s="87"/>
    </row>
    <row r="46" spans="1:36" s="102" customFormat="1" ht="33" customHeight="1">
      <c r="A46" s="404"/>
      <c r="B46" s="260" t="s">
        <v>93</v>
      </c>
      <c r="C46" s="53"/>
      <c r="D46" s="89"/>
      <c r="E46" s="90"/>
      <c r="F46" s="91"/>
      <c r="G46" s="92">
        <v>0.37152777777777773</v>
      </c>
      <c r="H46" s="93">
        <v>0.58333333333333337</v>
      </c>
      <c r="I46" s="90">
        <v>0.625</v>
      </c>
      <c r="J46" s="94">
        <v>0.8125</v>
      </c>
      <c r="K46" s="95"/>
      <c r="L46" s="96"/>
      <c r="M46" s="90"/>
      <c r="N46" s="91"/>
      <c r="O46" s="53"/>
      <c r="P46" s="97"/>
      <c r="Q46" s="55">
        <v>0.53125</v>
      </c>
      <c r="R46" s="46">
        <v>0.8125</v>
      </c>
      <c r="S46" s="98">
        <v>0.37152777777777773</v>
      </c>
      <c r="T46" s="99">
        <v>0.51388888888888895</v>
      </c>
      <c r="U46" s="55">
        <v>0.55555555555555558</v>
      </c>
      <c r="V46" s="46">
        <v>0.8125</v>
      </c>
      <c r="W46" s="100">
        <v>0.37152777777777773</v>
      </c>
      <c r="X46" s="99">
        <v>0.54166666666666663</v>
      </c>
      <c r="Y46" s="55">
        <v>0.58333333333333337</v>
      </c>
      <c r="Z46" s="91">
        <v>0.79166666666666663</v>
      </c>
      <c r="AA46" s="61"/>
      <c r="AB46" s="48"/>
      <c r="AC46" s="47"/>
      <c r="AD46" s="49"/>
      <c r="AE46" s="50">
        <f>SUM(D46-C46)+(F46-E46)+(H46-G46)+(J46-I46)+(L46-K46)+(N46-M46)+(P46-O46)+(R46-Q46)+(T46-S46)+(V46-U46)+(X46-W46)+(Z46-Y46)+(AB46-AA46)+(AD46-AC46)</f>
        <v>1.4583333333333333</v>
      </c>
      <c r="AF46" s="66"/>
    </row>
    <row r="47" spans="1:36" s="102" customFormat="1" ht="33" hidden="1" customHeight="1">
      <c r="A47" s="404"/>
      <c r="B47" s="258"/>
      <c r="C47" s="53"/>
      <c r="D47" s="54">
        <f>D46-C46</f>
        <v>0</v>
      </c>
      <c r="E47" s="103"/>
      <c r="F47" s="56">
        <f>F46-E46</f>
        <v>0</v>
      </c>
      <c r="G47" s="53"/>
      <c r="H47" s="54">
        <f>H46-G46</f>
        <v>0.21180555555555564</v>
      </c>
      <c r="I47" s="55"/>
      <c r="J47" s="57">
        <f>J46-I46</f>
        <v>0.1875</v>
      </c>
      <c r="K47" s="47"/>
      <c r="L47" s="58">
        <f>L46-K46</f>
        <v>0</v>
      </c>
      <c r="M47" s="55"/>
      <c r="N47" s="56">
        <f>N46-M46</f>
        <v>0</v>
      </c>
      <c r="O47" s="53"/>
      <c r="P47" s="59">
        <f>P46-O46</f>
        <v>0</v>
      </c>
      <c r="Q47" s="55"/>
      <c r="R47" s="60">
        <f>R46-Q46</f>
        <v>0.28125</v>
      </c>
      <c r="S47" s="61"/>
      <c r="T47" s="58">
        <f>T46-S46</f>
        <v>0.14236111111111122</v>
      </c>
      <c r="U47" s="55"/>
      <c r="V47" s="60">
        <f>V46-U46</f>
        <v>0.25694444444444442</v>
      </c>
      <c r="W47" s="47"/>
      <c r="X47" s="58">
        <f>X46-W46</f>
        <v>0.1701388888888889</v>
      </c>
      <c r="Y47" s="55"/>
      <c r="Z47" s="56">
        <f>Z46-Y46</f>
        <v>0.20833333333333326</v>
      </c>
      <c r="AA47" s="287"/>
      <c r="AB47" s="63">
        <f>AB46-AA46</f>
        <v>0</v>
      </c>
      <c r="AC47" s="64"/>
      <c r="AD47" s="63">
        <f>AD46-AC46</f>
        <v>0</v>
      </c>
      <c r="AE47" s="65">
        <f>AE46*24</f>
        <v>35</v>
      </c>
      <c r="AF47" s="66"/>
    </row>
    <row r="48" spans="1:36" s="111" customFormat="1" ht="32.4" customHeight="1" thickBot="1">
      <c r="A48" s="405"/>
      <c r="B48" s="259"/>
      <c r="C48" s="71" t="str">
        <f>IF(C46&lt;&gt;0,"T","")</f>
        <v/>
      </c>
      <c r="D48" s="104" t="str">
        <f>IF(D46&lt;&gt;0,"T","")</f>
        <v/>
      </c>
      <c r="E48" s="73" t="str">
        <f>IF(E46&lt;&gt;0,"T","")</f>
        <v/>
      </c>
      <c r="F48" s="105" t="str">
        <f>IF(F46&lt;&gt;0,"T","")</f>
        <v/>
      </c>
      <c r="G48" s="67" t="str">
        <f>IF(G46=0,"A","")</f>
        <v/>
      </c>
      <c r="H48" s="68" t="str">
        <f>IF(H46=0,"A","")</f>
        <v/>
      </c>
      <c r="I48" s="69" t="str">
        <f>IF(I46=0,"A","")</f>
        <v/>
      </c>
      <c r="J48" s="70" t="str">
        <f>IF(J46=0,"A","")</f>
        <v/>
      </c>
      <c r="K48" s="71" t="str">
        <f>IF(K46&lt;&gt;0,"T","")</f>
        <v/>
      </c>
      <c r="L48" s="104" t="str">
        <f>IF(L46&lt;&gt;0,"T","")</f>
        <v/>
      </c>
      <c r="M48" s="73" t="str">
        <f>IF(M46&lt;&gt;0,"T","")</f>
        <v/>
      </c>
      <c r="N48" s="105" t="str">
        <f>IF(N46&lt;&gt;0,"T","")</f>
        <v/>
      </c>
      <c r="O48" s="71" t="str">
        <f t="shared" ref="O48:P48" si="1">IF(O46&lt;&gt;0,"T","")</f>
        <v/>
      </c>
      <c r="P48" s="104" t="str">
        <f t="shared" si="1"/>
        <v/>
      </c>
      <c r="Q48" s="69" t="str">
        <f t="shared" ref="Q48:Z48" si="2">IF(Q46=0,"A","")</f>
        <v/>
      </c>
      <c r="R48" s="81" t="str">
        <f t="shared" si="2"/>
        <v/>
      </c>
      <c r="S48" s="67" t="str">
        <f t="shared" si="2"/>
        <v/>
      </c>
      <c r="T48" s="68" t="str">
        <f t="shared" si="2"/>
        <v/>
      </c>
      <c r="U48" s="69" t="str">
        <f t="shared" si="2"/>
        <v/>
      </c>
      <c r="V48" s="70" t="str">
        <f t="shared" si="2"/>
        <v/>
      </c>
      <c r="W48" s="67" t="str">
        <f t="shared" si="2"/>
        <v/>
      </c>
      <c r="X48" s="68" t="str">
        <f t="shared" si="2"/>
        <v/>
      </c>
      <c r="Y48" s="69" t="str">
        <f t="shared" si="2"/>
        <v/>
      </c>
      <c r="Z48" s="70" t="str">
        <f t="shared" si="2"/>
        <v/>
      </c>
      <c r="AA48" s="351" t="str">
        <f>IF(AA46&lt;&gt;0,"T","")</f>
        <v/>
      </c>
      <c r="AB48" s="83" t="str">
        <f>IF(AB46&lt;&gt;0,"T","")</f>
        <v/>
      </c>
      <c r="AC48" s="84" t="str">
        <f>IF(AC46&lt;&gt;0,"T","")</f>
        <v/>
      </c>
      <c r="AD48" s="85" t="str">
        <f>IF(AD46&lt;&gt;0,"T","")</f>
        <v/>
      </c>
      <c r="AE48" s="110"/>
      <c r="AF48" s="87"/>
    </row>
    <row r="49" spans="1:33" s="102" customFormat="1" ht="33" hidden="1" customHeight="1" outlineLevel="1">
      <c r="A49" s="291"/>
      <c r="B49" s="261" t="s">
        <v>87</v>
      </c>
      <c r="C49" s="53"/>
      <c r="D49" s="89"/>
      <c r="E49" s="90"/>
      <c r="F49" s="91"/>
      <c r="G49" s="53"/>
      <c r="H49" s="89"/>
      <c r="I49" s="90"/>
      <c r="J49" s="91"/>
      <c r="K49" s="53"/>
      <c r="L49" s="89"/>
      <c r="M49" s="90"/>
      <c r="N49" s="91"/>
      <c r="O49" s="53"/>
      <c r="P49" s="89"/>
      <c r="Q49" s="90"/>
      <c r="R49" s="91"/>
      <c r="S49" s="53"/>
      <c r="T49" s="89"/>
      <c r="U49" s="90"/>
      <c r="V49" s="91"/>
      <c r="W49" s="53"/>
      <c r="X49" s="89"/>
      <c r="Y49" s="90"/>
      <c r="Z49" s="91"/>
      <c r="AA49" s="138"/>
      <c r="AB49" s="101"/>
      <c r="AC49" s="95"/>
      <c r="AD49" s="91"/>
      <c r="AE49" s="50">
        <f>SUM(D49-C49)+(F49-E49)+(H49-G49)+(J49-I49)+(L49-K49)+(N49-M49)+(P49-O49)+(R49-Q49)+(T49-S49)+(V49-U49)+(X49-W49)+(Z49-Y49)+(AB49-AA49)+(AD49-AC49)</f>
        <v>0</v>
      </c>
      <c r="AF49" s="66"/>
    </row>
    <row r="50" spans="1:33" s="102" customFormat="1" ht="33" hidden="1" customHeight="1" outlineLevel="1">
      <c r="A50" s="291"/>
      <c r="B50" s="262"/>
      <c r="C50" s="53"/>
      <c r="D50" s="54">
        <f>D49-C49</f>
        <v>0</v>
      </c>
      <c r="E50" s="103"/>
      <c r="F50" s="56">
        <f>F49-E49</f>
        <v>0</v>
      </c>
      <c r="G50" s="53"/>
      <c r="H50" s="54">
        <f>H49-G49</f>
        <v>0</v>
      </c>
      <c r="I50" s="55"/>
      <c r="J50" s="57">
        <f>J49-I49</f>
        <v>0</v>
      </c>
      <c r="K50" s="47"/>
      <c r="L50" s="58">
        <f>L49-K49</f>
        <v>0</v>
      </c>
      <c r="M50" s="55"/>
      <c r="N50" s="56">
        <f>N49-M49</f>
        <v>0</v>
      </c>
      <c r="O50" s="53"/>
      <c r="P50" s="59">
        <f>P49-O49</f>
        <v>0</v>
      </c>
      <c r="Q50" s="55"/>
      <c r="R50" s="60">
        <f>R49-Q49</f>
        <v>0</v>
      </c>
      <c r="S50" s="61"/>
      <c r="T50" s="58">
        <f>T49-S49</f>
        <v>0</v>
      </c>
      <c r="U50" s="55"/>
      <c r="V50" s="60">
        <f>V49-U49</f>
        <v>0</v>
      </c>
      <c r="W50" s="47"/>
      <c r="X50" s="58">
        <f>X49-W49</f>
        <v>0</v>
      </c>
      <c r="Y50" s="55"/>
      <c r="Z50" s="56">
        <f>Z49-Y49</f>
        <v>0</v>
      </c>
      <c r="AA50" s="61"/>
      <c r="AB50" s="56">
        <f>AB49-AA49</f>
        <v>0</v>
      </c>
      <c r="AC50" s="103"/>
      <c r="AD50" s="56">
        <f>AD49-AC49</f>
        <v>0</v>
      </c>
      <c r="AE50" s="65">
        <f>AE49*24</f>
        <v>0</v>
      </c>
      <c r="AF50" s="66"/>
    </row>
    <row r="51" spans="1:33" s="111" customFormat="1" ht="32.4" hidden="1" customHeight="1" outlineLevel="1" thickBot="1">
      <c r="A51" s="291"/>
      <c r="B51" s="263"/>
      <c r="C51" s="71" t="str">
        <f t="shared" ref="C51:AD51" si="3">IF(C49&lt;&gt;0,"T","")</f>
        <v/>
      </c>
      <c r="D51" s="104" t="str">
        <f t="shared" si="3"/>
        <v/>
      </c>
      <c r="E51" s="73" t="str">
        <f t="shared" si="3"/>
        <v/>
      </c>
      <c r="F51" s="105" t="str">
        <f t="shared" si="3"/>
        <v/>
      </c>
      <c r="G51" s="71" t="str">
        <f t="shared" si="3"/>
        <v/>
      </c>
      <c r="H51" s="104" t="str">
        <f t="shared" si="3"/>
        <v/>
      </c>
      <c r="I51" s="73" t="str">
        <f t="shared" si="3"/>
        <v/>
      </c>
      <c r="J51" s="105" t="str">
        <f t="shared" si="3"/>
        <v/>
      </c>
      <c r="K51" s="71" t="str">
        <f t="shared" si="3"/>
        <v/>
      </c>
      <c r="L51" s="104" t="str">
        <f t="shared" si="3"/>
        <v/>
      </c>
      <c r="M51" s="73" t="str">
        <f t="shared" si="3"/>
        <v/>
      </c>
      <c r="N51" s="105" t="str">
        <f t="shared" si="3"/>
        <v/>
      </c>
      <c r="O51" s="71" t="str">
        <f t="shared" si="3"/>
        <v/>
      </c>
      <c r="P51" s="104" t="str">
        <f t="shared" si="3"/>
        <v/>
      </c>
      <c r="Q51" s="73" t="str">
        <f t="shared" si="3"/>
        <v/>
      </c>
      <c r="R51" s="105" t="str">
        <f t="shared" si="3"/>
        <v/>
      </c>
      <c r="S51" s="71" t="str">
        <f t="shared" si="3"/>
        <v/>
      </c>
      <c r="T51" s="104" t="str">
        <f t="shared" si="3"/>
        <v/>
      </c>
      <c r="U51" s="73" t="str">
        <f t="shared" si="3"/>
        <v/>
      </c>
      <c r="V51" s="105" t="str">
        <f t="shared" si="3"/>
        <v/>
      </c>
      <c r="W51" s="71" t="str">
        <f t="shared" si="3"/>
        <v/>
      </c>
      <c r="X51" s="104" t="str">
        <f t="shared" si="3"/>
        <v/>
      </c>
      <c r="Y51" s="73" t="str">
        <f t="shared" si="3"/>
        <v/>
      </c>
      <c r="Z51" s="105" t="str">
        <f t="shared" si="3"/>
        <v/>
      </c>
      <c r="AA51" s="351" t="str">
        <f t="shared" si="3"/>
        <v/>
      </c>
      <c r="AB51" s="83" t="str">
        <f t="shared" si="3"/>
        <v/>
      </c>
      <c r="AC51" s="84" t="str">
        <f t="shared" si="3"/>
        <v/>
      </c>
      <c r="AD51" s="85" t="str">
        <f t="shared" si="3"/>
        <v/>
      </c>
      <c r="AE51" s="110"/>
      <c r="AF51" s="87"/>
    </row>
    <row r="52" spans="1:33" s="52" customFormat="1" ht="33" customHeight="1" collapsed="1">
      <c r="A52" s="392" t="s">
        <v>10</v>
      </c>
      <c r="B52" s="264" t="s">
        <v>94</v>
      </c>
      <c r="C52" s="92">
        <v>0.375</v>
      </c>
      <c r="D52" s="112">
        <v>0.54166666666666663</v>
      </c>
      <c r="E52" s="90">
        <v>0.58333333333333337</v>
      </c>
      <c r="F52" s="91">
        <v>0.77083333333333337</v>
      </c>
      <c r="G52" s="138"/>
      <c r="H52" s="93"/>
      <c r="I52" s="90">
        <v>0.58333333333333337</v>
      </c>
      <c r="J52" s="94">
        <v>0.77083333333333337</v>
      </c>
      <c r="K52" s="47"/>
      <c r="L52" s="96"/>
      <c r="M52" s="90"/>
      <c r="N52" s="91"/>
      <c r="O52" s="92">
        <v>0.375</v>
      </c>
      <c r="P52" s="89">
        <v>0.5625</v>
      </c>
      <c r="Q52" s="47"/>
      <c r="R52" s="113"/>
      <c r="S52" s="61">
        <v>0.375</v>
      </c>
      <c r="T52" s="99">
        <v>0.58333333333333337</v>
      </c>
      <c r="U52" s="90">
        <v>0.625</v>
      </c>
      <c r="V52" s="46">
        <v>0.8125</v>
      </c>
      <c r="W52" s="61">
        <v>0.375</v>
      </c>
      <c r="X52" s="89">
        <v>0.5625</v>
      </c>
      <c r="Y52" s="114">
        <v>0.60416666666666663</v>
      </c>
      <c r="Z52" s="91">
        <v>0.79166666666666663</v>
      </c>
      <c r="AA52" s="61"/>
      <c r="AB52" s="48"/>
      <c r="AC52" s="47"/>
      <c r="AD52" s="49"/>
      <c r="AE52" s="50">
        <f>SUM(D52-C52)+(F52-E52)+(H52-G52)+(J52-I52)+(L52-K52)+(N52-M52)+(P52-O52)+(R52-Q52)+(T52-S52)+(V52-U52)+(X52-W52)+(Z52-Y52)+(AB52-AA52)+(AD52-AC52)</f>
        <v>1.5</v>
      </c>
    </row>
    <row r="53" spans="1:33" s="52" customFormat="1" ht="33" hidden="1" customHeight="1">
      <c r="A53" s="393"/>
      <c r="B53" s="265"/>
      <c r="C53" s="53"/>
      <c r="D53" s="54">
        <f>D52-C52</f>
        <v>0.16666666666666663</v>
      </c>
      <c r="E53" s="55"/>
      <c r="F53" s="56">
        <f>F52-E52</f>
        <v>0.1875</v>
      </c>
      <c r="G53" s="61"/>
      <c r="H53" s="54">
        <f>H52-G52</f>
        <v>0</v>
      </c>
      <c r="I53" s="115"/>
      <c r="J53" s="116">
        <f>J52-I52</f>
        <v>0.1875</v>
      </c>
      <c r="K53" s="47"/>
      <c r="L53" s="58">
        <f>L52-K52</f>
        <v>0</v>
      </c>
      <c r="M53" s="55"/>
      <c r="N53" s="56">
        <f>N52-M52</f>
        <v>0</v>
      </c>
      <c r="O53" s="53"/>
      <c r="P53" s="59">
        <f>P52-O52</f>
        <v>0.1875</v>
      </c>
      <c r="Q53" s="47"/>
      <c r="R53" s="60">
        <f>R52-Q52</f>
        <v>0</v>
      </c>
      <c r="S53" s="61"/>
      <c r="T53" s="58">
        <f>T52-S52</f>
        <v>0.20833333333333337</v>
      </c>
      <c r="U53" s="55"/>
      <c r="V53" s="60">
        <f>V52-U52</f>
        <v>0.1875</v>
      </c>
      <c r="W53" s="47"/>
      <c r="X53" s="58">
        <f>X52-W52</f>
        <v>0.1875</v>
      </c>
      <c r="Y53" s="55"/>
      <c r="Z53" s="56">
        <f>Z52-Y52</f>
        <v>0.1875</v>
      </c>
      <c r="AA53" s="61"/>
      <c r="AB53" s="56">
        <f>AB52-AA52</f>
        <v>0</v>
      </c>
      <c r="AC53" s="103"/>
      <c r="AD53" s="56">
        <f>AD52-AC52</f>
        <v>0</v>
      </c>
      <c r="AE53" s="65">
        <f>AE52*24</f>
        <v>36</v>
      </c>
    </row>
    <row r="54" spans="1:33" s="88" customFormat="1" ht="33" customHeight="1">
      <c r="A54" s="393"/>
      <c r="B54" s="266"/>
      <c r="C54" s="67" t="str">
        <f>IF(C52=0,"A","")</f>
        <v/>
      </c>
      <c r="D54" s="68" t="str">
        <f>IF(D52=0,"A","")</f>
        <v/>
      </c>
      <c r="E54" s="69" t="str">
        <f>IF(E52=0,"A","")</f>
        <v/>
      </c>
      <c r="F54" s="70" t="str">
        <f>IF(F52=0,"A","")</f>
        <v/>
      </c>
      <c r="G54" s="139"/>
      <c r="H54" s="72"/>
      <c r="I54" s="69"/>
      <c r="J54" s="117"/>
      <c r="K54" s="118"/>
      <c r="L54" s="119"/>
      <c r="M54" s="120"/>
      <c r="N54" s="105"/>
      <c r="O54" s="67"/>
      <c r="P54" s="76"/>
      <c r="Q54" s="73" t="str">
        <f>IF(Q52&lt;&gt;0,"T","")</f>
        <v/>
      </c>
      <c r="R54" s="79" t="str">
        <f>IF(R52&lt;&gt;0,"T","")</f>
        <v/>
      </c>
      <c r="S54" s="80" t="str">
        <f t="shared" ref="S54" si="4">IF(S52=0,"A","")</f>
        <v/>
      </c>
      <c r="T54" s="76" t="str">
        <f>IF(T52=0,"A","")</f>
        <v/>
      </c>
      <c r="U54" s="69" t="str">
        <f t="shared" ref="U54:Z54" si="5">IF(U52=0,"A","CAI")</f>
        <v>CAI</v>
      </c>
      <c r="V54" s="70" t="str">
        <f t="shared" si="5"/>
        <v>CAI</v>
      </c>
      <c r="W54" s="80" t="str">
        <f t="shared" si="5"/>
        <v>CAI</v>
      </c>
      <c r="X54" s="70" t="str">
        <f t="shared" si="5"/>
        <v>CAI</v>
      </c>
      <c r="Y54" s="69" t="str">
        <f t="shared" si="5"/>
        <v>CAI</v>
      </c>
      <c r="Z54" s="70" t="str">
        <f t="shared" si="5"/>
        <v>CAI</v>
      </c>
      <c r="AA54" s="351" t="str">
        <f>IF(AA52&lt;&gt;0,"T","")</f>
        <v/>
      </c>
      <c r="AB54" s="83" t="str">
        <f>IF(AB52&lt;&gt;0,"T","")</f>
        <v/>
      </c>
      <c r="AC54" s="84" t="str">
        <f>IF(AC52&lt;&gt;0,"T","")</f>
        <v/>
      </c>
      <c r="AD54" s="85" t="str">
        <f>IF(AD52&lt;&gt;0,"T","")</f>
        <v/>
      </c>
      <c r="AE54" s="110"/>
    </row>
    <row r="55" spans="1:33" s="125" customFormat="1" ht="33" customHeight="1">
      <c r="A55" s="393"/>
      <c r="B55" s="265" t="s">
        <v>95</v>
      </c>
      <c r="C55" s="292">
        <v>0.375</v>
      </c>
      <c r="D55" s="293">
        <v>0.5</v>
      </c>
      <c r="E55" s="294">
        <v>0.54166666666666663</v>
      </c>
      <c r="F55" s="295">
        <v>0.8125</v>
      </c>
      <c r="G55" s="98">
        <v>0.375</v>
      </c>
      <c r="H55" s="93">
        <v>0.5625</v>
      </c>
      <c r="I55" s="55"/>
      <c r="J55" s="122"/>
      <c r="K55" s="47"/>
      <c r="L55" s="96"/>
      <c r="M55" s="90"/>
      <c r="N55" s="91"/>
      <c r="O55" s="53">
        <v>0.375</v>
      </c>
      <c r="P55" s="97">
        <v>0.52083333333333337</v>
      </c>
      <c r="Q55" s="90">
        <v>0.5625</v>
      </c>
      <c r="R55" s="46">
        <v>0.79166666666666663</v>
      </c>
      <c r="S55" s="296">
        <v>0.375</v>
      </c>
      <c r="T55" s="297">
        <v>0.58333333333333337</v>
      </c>
      <c r="U55" s="298">
        <v>0.625</v>
      </c>
      <c r="V55" s="299">
        <v>0.79166666666666663</v>
      </c>
      <c r="W55" s="95">
        <v>0.375</v>
      </c>
      <c r="X55" s="99">
        <v>0.52083333333333337</v>
      </c>
      <c r="Y55" s="90">
        <v>0.5625</v>
      </c>
      <c r="Z55" s="91">
        <v>0.79166666666666663</v>
      </c>
      <c r="AA55" s="61"/>
      <c r="AB55" s="48"/>
      <c r="AC55" s="47"/>
      <c r="AD55" s="49"/>
      <c r="AE55" s="123">
        <f>SUM(D55-C55)+(F55-E55)+(H55-G55)+(J55-I55)+(L55-K55)+(N55-M55)+(P55-O55)+(R55-Q55)+(T55-S55)+(V55-U55)+(X55-W55)+(Z55-Y55)+(AB55-AA55)+(AD55-AC55)</f>
        <v>1.7083333333333335</v>
      </c>
      <c r="AF55" s="124"/>
    </row>
    <row r="56" spans="1:33" s="125" customFormat="1" ht="33" hidden="1" customHeight="1">
      <c r="A56" s="393"/>
      <c r="B56" s="265"/>
      <c r="C56" s="53"/>
      <c r="D56" s="54">
        <f>D55-C55</f>
        <v>0.125</v>
      </c>
      <c r="E56" s="55"/>
      <c r="F56" s="56">
        <f>F55-E55</f>
        <v>0.27083333333333337</v>
      </c>
      <c r="G56" s="288"/>
      <c r="H56" s="126">
        <f>H55-G55</f>
        <v>0.1875</v>
      </c>
      <c r="I56" s="55"/>
      <c r="J56" s="57">
        <f>J55-I55</f>
        <v>0</v>
      </c>
      <c r="K56" s="47"/>
      <c r="L56" s="58">
        <f>L55-K55</f>
        <v>0</v>
      </c>
      <c r="M56" s="55"/>
      <c r="N56" s="56">
        <f>N55-M55</f>
        <v>0</v>
      </c>
      <c r="O56" s="53"/>
      <c r="P56" s="59">
        <f>P55-O55</f>
        <v>0.14583333333333337</v>
      </c>
      <c r="Q56" s="55"/>
      <c r="R56" s="60">
        <f>R55-Q55</f>
        <v>0.22916666666666663</v>
      </c>
      <c r="S56" s="61"/>
      <c r="T56" s="58">
        <f>T55-S55</f>
        <v>0.20833333333333337</v>
      </c>
      <c r="U56" s="55"/>
      <c r="V56" s="60">
        <f>V55-U55</f>
        <v>0.16666666666666663</v>
      </c>
      <c r="W56" s="47"/>
      <c r="X56" s="58">
        <f>X55-W55</f>
        <v>0.14583333333333337</v>
      </c>
      <c r="Y56" s="55"/>
      <c r="Z56" s="56">
        <f>Z55-Y55</f>
        <v>0.22916666666666663</v>
      </c>
      <c r="AA56" s="61"/>
      <c r="AB56" s="56">
        <f>AB55-AA55</f>
        <v>0</v>
      </c>
      <c r="AC56" s="103"/>
      <c r="AD56" s="56">
        <f>AD55-AC55</f>
        <v>0</v>
      </c>
      <c r="AE56" s="65">
        <f>AE55*24</f>
        <v>41</v>
      </c>
      <c r="AF56" s="124"/>
    </row>
    <row r="57" spans="1:33" s="128" customFormat="1" ht="33" customHeight="1">
      <c r="A57" s="393"/>
      <c r="B57" s="266"/>
      <c r="C57" s="67" t="str">
        <f>IF(C55=0,"A","")</f>
        <v/>
      </c>
      <c r="D57" s="68" t="str">
        <f>IF(D55=0,"A","")</f>
        <v/>
      </c>
      <c r="E57" s="69" t="str">
        <f>IF(E55=0,"A","")</f>
        <v/>
      </c>
      <c r="F57" s="70" t="str">
        <f>IF(F55=0,"A","")</f>
        <v/>
      </c>
      <c r="G57" s="80"/>
      <c r="H57" s="77"/>
      <c r="I57" s="73" t="str">
        <f t="shared" ref="I57:N57" si="6">IF(I55&lt;&gt;0,"T","")</f>
        <v/>
      </c>
      <c r="J57" s="74" t="str">
        <f t="shared" si="6"/>
        <v/>
      </c>
      <c r="K57" s="118" t="str">
        <f t="shared" si="6"/>
        <v/>
      </c>
      <c r="L57" s="119" t="str">
        <f t="shared" si="6"/>
        <v/>
      </c>
      <c r="M57" s="73" t="str">
        <f t="shared" si="6"/>
        <v/>
      </c>
      <c r="N57" s="105" t="str">
        <f t="shared" si="6"/>
        <v/>
      </c>
      <c r="O57" s="67" t="str">
        <f t="shared" ref="O57:Z57" si="7">IF(O55=0,"A","")</f>
        <v/>
      </c>
      <c r="P57" s="68" t="str">
        <f t="shared" si="7"/>
        <v/>
      </c>
      <c r="Q57" s="69" t="str">
        <f t="shared" si="7"/>
        <v/>
      </c>
      <c r="R57" s="70" t="str">
        <f t="shared" si="7"/>
        <v/>
      </c>
      <c r="S57" s="67" t="str">
        <f t="shared" si="7"/>
        <v/>
      </c>
      <c r="T57" s="68" t="str">
        <f t="shared" si="7"/>
        <v/>
      </c>
      <c r="U57" s="69" t="str">
        <f t="shared" si="7"/>
        <v/>
      </c>
      <c r="V57" s="70" t="str">
        <f t="shared" si="7"/>
        <v/>
      </c>
      <c r="W57" s="67" t="str">
        <f t="shared" si="7"/>
        <v/>
      </c>
      <c r="X57" s="68" t="str">
        <f t="shared" si="7"/>
        <v/>
      </c>
      <c r="Y57" s="69" t="str">
        <f t="shared" si="7"/>
        <v/>
      </c>
      <c r="Z57" s="70" t="str">
        <f t="shared" si="7"/>
        <v/>
      </c>
      <c r="AA57" s="351" t="str">
        <f>IF(AA55&lt;&gt;0,"T","")</f>
        <v/>
      </c>
      <c r="AB57" s="83" t="str">
        <f>IF(AB55&lt;&gt;0,"T","")</f>
        <v/>
      </c>
      <c r="AC57" s="84" t="str">
        <f>IF(AC55&lt;&gt;0,"T","")</f>
        <v/>
      </c>
      <c r="AD57" s="85" t="str">
        <f>IF(AD55&lt;&gt;0,"T","")</f>
        <v/>
      </c>
      <c r="AE57" s="86"/>
      <c r="AF57" s="127"/>
    </row>
    <row r="58" spans="1:33" s="52" customFormat="1" ht="33" customHeight="1">
      <c r="A58" s="393"/>
      <c r="B58" s="267" t="s">
        <v>96</v>
      </c>
      <c r="C58" s="138"/>
      <c r="D58" s="96"/>
      <c r="E58" s="55">
        <v>0.58333333333333337</v>
      </c>
      <c r="F58" s="49">
        <v>0.79166666666666663</v>
      </c>
      <c r="G58" s="138">
        <v>0.41666666666666669</v>
      </c>
      <c r="H58" s="93">
        <v>0.5</v>
      </c>
      <c r="I58" s="55">
        <v>0.54166666666666663</v>
      </c>
      <c r="J58" s="94">
        <v>0.8125</v>
      </c>
      <c r="K58" s="47">
        <v>0.375</v>
      </c>
      <c r="L58" s="99">
        <v>0.52083333333333337</v>
      </c>
      <c r="M58" s="55">
        <v>0.5625</v>
      </c>
      <c r="N58" s="91">
        <v>0.79166666666666663</v>
      </c>
      <c r="O58" s="53"/>
      <c r="P58" s="89"/>
      <c r="Q58" s="90"/>
      <c r="R58" s="46"/>
      <c r="S58" s="98">
        <v>0.33333333333333331</v>
      </c>
      <c r="T58" s="99">
        <v>0.54166666666666663</v>
      </c>
      <c r="U58" s="55">
        <v>0.58333333333333337</v>
      </c>
      <c r="V58" s="129">
        <v>0.79166666666666663</v>
      </c>
      <c r="W58" s="47">
        <v>0.375</v>
      </c>
      <c r="X58" s="96">
        <v>0.5625</v>
      </c>
      <c r="Y58" s="90">
        <v>0.625</v>
      </c>
      <c r="Z58" s="91">
        <v>0.79166666666666663</v>
      </c>
      <c r="AA58" s="61"/>
      <c r="AB58" s="48"/>
      <c r="AC58" s="47"/>
      <c r="AD58" s="49"/>
      <c r="AE58" s="50">
        <f>SUM(D58-C58)+(F58-E58)+(H58-G58)+(J58-I58)+(L58-K58)+(N58-M58)+(P58-O58)+(R58-Q58)+(T58-S58)+(V58-U58)+(X58-W58)+(Z58-Y58)+(AB58-AA58)+(AD58-AC58)</f>
        <v>1.708333333333333</v>
      </c>
      <c r="AF58" s="66"/>
    </row>
    <row r="59" spans="1:33" s="52" customFormat="1" ht="33" hidden="1" customHeight="1">
      <c r="A59" s="393"/>
      <c r="B59" s="267"/>
      <c r="C59" s="61"/>
      <c r="D59" s="58">
        <f>D58-C58</f>
        <v>0</v>
      </c>
      <c r="E59" s="286"/>
      <c r="F59" s="63">
        <f>F58-E58</f>
        <v>0.20833333333333326</v>
      </c>
      <c r="G59" s="61"/>
      <c r="H59" s="54">
        <f>H58-G58</f>
        <v>8.3333333333333315E-2</v>
      </c>
      <c r="I59" s="55"/>
      <c r="J59" s="57">
        <f>J58-I58</f>
        <v>0.27083333333333337</v>
      </c>
      <c r="K59" s="47"/>
      <c r="L59" s="58">
        <f>L58-K58</f>
        <v>0.14583333333333337</v>
      </c>
      <c r="M59" s="55"/>
      <c r="N59" s="56">
        <f>N58-M58</f>
        <v>0.22916666666666663</v>
      </c>
      <c r="O59" s="53"/>
      <c r="P59" s="59">
        <f>P58-O58</f>
        <v>0</v>
      </c>
      <c r="Q59" s="55"/>
      <c r="R59" s="60">
        <f>R58-Q58</f>
        <v>0</v>
      </c>
      <c r="S59" s="61"/>
      <c r="T59" s="58">
        <f>T58-S58</f>
        <v>0.20833333333333331</v>
      </c>
      <c r="U59" s="55"/>
      <c r="V59" s="60">
        <f>V58-U58</f>
        <v>0.20833333333333326</v>
      </c>
      <c r="W59" s="47"/>
      <c r="X59" s="58">
        <f>X58-W58</f>
        <v>0.1875</v>
      </c>
      <c r="Y59" s="115"/>
      <c r="Z59" s="350">
        <f>Z58-Y58</f>
        <v>0.16666666666666663</v>
      </c>
      <c r="AA59" s="61"/>
      <c r="AB59" s="56">
        <f>AB58-AA58</f>
        <v>0</v>
      </c>
      <c r="AC59" s="103"/>
      <c r="AD59" s="56">
        <f>AD58-AC58</f>
        <v>0</v>
      </c>
      <c r="AE59" s="65">
        <f>AE58*24</f>
        <v>40.999999999999993</v>
      </c>
      <c r="AF59" s="66"/>
    </row>
    <row r="60" spans="1:33" s="88" customFormat="1" ht="33" customHeight="1" thickBot="1">
      <c r="A60" s="394"/>
      <c r="B60" s="268"/>
      <c r="C60" s="71" t="str">
        <f>IF(C58&lt;&gt;0,"T","")</f>
        <v/>
      </c>
      <c r="D60" s="104" t="str">
        <f>IF(D58&lt;&gt;0,"T","")</f>
        <v/>
      </c>
      <c r="E60" s="69" t="str">
        <f t="shared" ref="E60:N60" si="8">IF(E58=0,"A","")</f>
        <v/>
      </c>
      <c r="F60" s="77" t="str">
        <f t="shared" si="8"/>
        <v/>
      </c>
      <c r="G60" s="67" t="str">
        <f t="shared" si="8"/>
        <v/>
      </c>
      <c r="H60" s="68" t="str">
        <f t="shared" si="8"/>
        <v/>
      </c>
      <c r="I60" s="69" t="str">
        <f t="shared" si="8"/>
        <v/>
      </c>
      <c r="J60" s="70" t="str">
        <f t="shared" si="8"/>
        <v/>
      </c>
      <c r="K60" s="67" t="str">
        <f t="shared" si="8"/>
        <v/>
      </c>
      <c r="L60" s="68" t="str">
        <f t="shared" si="8"/>
        <v/>
      </c>
      <c r="M60" s="69" t="str">
        <f t="shared" si="8"/>
        <v/>
      </c>
      <c r="N60" s="70" t="str">
        <f t="shared" si="8"/>
        <v/>
      </c>
      <c r="O60" s="71" t="str">
        <f>IF(O58&lt;&gt;0,"T","")</f>
        <v/>
      </c>
      <c r="P60" s="104" t="str">
        <f>IF(P58&lt;&gt;0,"T","")</f>
        <v/>
      </c>
      <c r="Q60" s="73" t="str">
        <f>IF(Q58&lt;&gt;0,"T","")</f>
        <v/>
      </c>
      <c r="R60" s="79" t="str">
        <f>IF(R58&lt;&gt;0,"T","")</f>
        <v/>
      </c>
      <c r="S60" s="67" t="str">
        <f t="shared" ref="S60:Z60" si="9">IF(S58=0,"A","")</f>
        <v/>
      </c>
      <c r="T60" s="68" t="str">
        <f t="shared" si="9"/>
        <v/>
      </c>
      <c r="U60" s="69" t="str">
        <f t="shared" si="9"/>
        <v/>
      </c>
      <c r="V60" s="70" t="str">
        <f t="shared" si="9"/>
        <v/>
      </c>
      <c r="W60" s="67" t="str">
        <f t="shared" si="9"/>
        <v/>
      </c>
      <c r="X60" s="68" t="str">
        <f t="shared" si="9"/>
        <v/>
      </c>
      <c r="Y60" s="69" t="str">
        <f t="shared" si="9"/>
        <v/>
      </c>
      <c r="Z60" s="70" t="str">
        <f t="shared" si="9"/>
        <v/>
      </c>
      <c r="AA60" s="351" t="str">
        <f>IF(AA58&lt;&gt;0,"T","")</f>
        <v/>
      </c>
      <c r="AB60" s="83" t="str">
        <f>IF(AB58&lt;&gt;0,"T","")</f>
        <v/>
      </c>
      <c r="AC60" s="84" t="str">
        <f>IF(AC58&lt;&gt;0,"T","")</f>
        <v/>
      </c>
      <c r="AD60" s="85" t="str">
        <f>IF(AD58&lt;&gt;0,"T","")</f>
        <v/>
      </c>
      <c r="AE60" s="110"/>
      <c r="AF60" s="131"/>
      <c r="AG60" s="132"/>
    </row>
    <row r="61" spans="1:33" s="102" customFormat="1" ht="33" hidden="1" customHeight="1" outlineLevel="1">
      <c r="A61" s="291"/>
      <c r="B61" s="261" t="s">
        <v>88</v>
      </c>
      <c r="C61" s="53"/>
      <c r="D61" s="89"/>
      <c r="E61" s="90"/>
      <c r="F61" s="91"/>
      <c r="G61" s="61"/>
      <c r="H61" s="89"/>
      <c r="I61" s="90"/>
      <c r="J61" s="91"/>
      <c r="K61" s="53"/>
      <c r="L61" s="89"/>
      <c r="M61" s="90"/>
      <c r="N61" s="91"/>
      <c r="O61" s="53"/>
      <c r="P61" s="89"/>
      <c r="Q61" s="90"/>
      <c r="R61" s="91"/>
      <c r="S61" s="53"/>
      <c r="T61" s="89"/>
      <c r="U61" s="90"/>
      <c r="V61" s="91"/>
      <c r="W61" s="53"/>
      <c r="X61" s="89"/>
      <c r="Y61" s="90"/>
      <c r="Z61" s="91"/>
      <c r="AA61" s="138"/>
      <c r="AB61" s="101"/>
      <c r="AC61" s="95"/>
      <c r="AD61" s="91"/>
      <c r="AE61" s="50">
        <f>SUM(D61-C61)+(F61-E61)+(H61-G61)+(J61-I61)+(L61-K61)+(N61-M61)+(P61-O61)+(R61-Q61)+(T61-S61)+(V61-U61)+(X61-W61)+(Z61-Y61)+(AB61-AA61)+(AD61-AC61)</f>
        <v>0</v>
      </c>
      <c r="AF61" s="66"/>
    </row>
    <row r="62" spans="1:33" s="102" customFormat="1" ht="33" hidden="1" customHeight="1" outlineLevel="1">
      <c r="A62" s="291"/>
      <c r="B62" s="262"/>
      <c r="C62" s="53"/>
      <c r="D62" s="54">
        <f>D61-C61</f>
        <v>0</v>
      </c>
      <c r="E62" s="103"/>
      <c r="F62" s="56">
        <f>F61-E61</f>
        <v>0</v>
      </c>
      <c r="G62" s="61"/>
      <c r="H62" s="54">
        <f>H61-G61</f>
        <v>0</v>
      </c>
      <c r="I62" s="55"/>
      <c r="J62" s="57">
        <f>J61-I61</f>
        <v>0</v>
      </c>
      <c r="K62" s="47"/>
      <c r="L62" s="58">
        <f>L61-K61</f>
        <v>0</v>
      </c>
      <c r="M62" s="55"/>
      <c r="N62" s="56">
        <f>N61-M61</f>
        <v>0</v>
      </c>
      <c r="O62" s="53"/>
      <c r="P62" s="59">
        <f>P61-O61</f>
        <v>0</v>
      </c>
      <c r="Q62" s="55"/>
      <c r="R62" s="60">
        <f>R61-Q61</f>
        <v>0</v>
      </c>
      <c r="S62" s="61"/>
      <c r="T62" s="58">
        <f>T61-S61</f>
        <v>0</v>
      </c>
      <c r="U62" s="55"/>
      <c r="V62" s="60">
        <f>V61-U61</f>
        <v>0</v>
      </c>
      <c r="W62" s="47"/>
      <c r="X62" s="58">
        <f>X61-W61</f>
        <v>0</v>
      </c>
      <c r="Y62" s="55"/>
      <c r="Z62" s="56">
        <f>Z61-Y61</f>
        <v>0</v>
      </c>
      <c r="AA62" s="61"/>
      <c r="AB62" s="56">
        <f>AB61-AA61</f>
        <v>0</v>
      </c>
      <c r="AC62" s="103"/>
      <c r="AD62" s="56">
        <f>AD61-AC61</f>
        <v>0</v>
      </c>
      <c r="AE62" s="65">
        <f>AE61*24</f>
        <v>0</v>
      </c>
      <c r="AF62" s="66"/>
    </row>
    <row r="63" spans="1:33" s="111" customFormat="1" ht="32.4" hidden="1" customHeight="1" outlineLevel="1" thickBot="1">
      <c r="A63" s="291"/>
      <c r="B63" s="263"/>
      <c r="C63" s="71" t="str">
        <f t="shared" ref="C63:AD63" si="10">IF(C61&lt;&gt;0,"T","")</f>
        <v/>
      </c>
      <c r="D63" s="104" t="str">
        <f t="shared" si="10"/>
        <v/>
      </c>
      <c r="E63" s="73" t="str">
        <f t="shared" si="10"/>
        <v/>
      </c>
      <c r="F63" s="105" t="str">
        <f t="shared" si="10"/>
        <v/>
      </c>
      <c r="G63" s="139" t="str">
        <f t="shared" si="10"/>
        <v/>
      </c>
      <c r="H63" s="104" t="str">
        <f t="shared" si="10"/>
        <v/>
      </c>
      <c r="I63" s="73" t="str">
        <f t="shared" si="10"/>
        <v/>
      </c>
      <c r="J63" s="105" t="str">
        <f t="shared" si="10"/>
        <v/>
      </c>
      <c r="K63" s="71" t="str">
        <f t="shared" si="10"/>
        <v/>
      </c>
      <c r="L63" s="104" t="str">
        <f t="shared" si="10"/>
        <v/>
      </c>
      <c r="M63" s="73" t="str">
        <f t="shared" si="10"/>
        <v/>
      </c>
      <c r="N63" s="105" t="str">
        <f t="shared" si="10"/>
        <v/>
      </c>
      <c r="O63" s="71" t="str">
        <f t="shared" si="10"/>
        <v/>
      </c>
      <c r="P63" s="104" t="str">
        <f t="shared" si="10"/>
        <v/>
      </c>
      <c r="Q63" s="73" t="str">
        <f t="shared" si="10"/>
        <v/>
      </c>
      <c r="R63" s="105" t="str">
        <f t="shared" si="10"/>
        <v/>
      </c>
      <c r="S63" s="71" t="str">
        <f t="shared" si="10"/>
        <v/>
      </c>
      <c r="T63" s="104" t="str">
        <f t="shared" si="10"/>
        <v/>
      </c>
      <c r="U63" s="73" t="str">
        <f t="shared" si="10"/>
        <v/>
      </c>
      <c r="V63" s="105" t="str">
        <f t="shared" si="10"/>
        <v/>
      </c>
      <c r="W63" s="71" t="str">
        <f t="shared" si="10"/>
        <v/>
      </c>
      <c r="X63" s="104" t="str">
        <f t="shared" si="10"/>
        <v/>
      </c>
      <c r="Y63" s="73" t="str">
        <f t="shared" si="10"/>
        <v/>
      </c>
      <c r="Z63" s="105" t="str">
        <f t="shared" si="10"/>
        <v/>
      </c>
      <c r="AA63" s="351" t="str">
        <f t="shared" si="10"/>
        <v/>
      </c>
      <c r="AB63" s="83" t="str">
        <f t="shared" si="10"/>
        <v/>
      </c>
      <c r="AC63" s="84" t="str">
        <f t="shared" si="10"/>
        <v/>
      </c>
      <c r="AD63" s="85" t="str">
        <f t="shared" si="10"/>
        <v/>
      </c>
      <c r="AE63" s="110"/>
      <c r="AF63" s="87"/>
    </row>
    <row r="64" spans="1:33" s="125" customFormat="1" ht="33" customHeight="1" collapsed="1">
      <c r="A64" s="395" t="s">
        <v>11</v>
      </c>
      <c r="B64" s="269" t="s">
        <v>97</v>
      </c>
      <c r="C64" s="121">
        <v>0.375</v>
      </c>
      <c r="D64" s="93">
        <v>0.54166666666666663</v>
      </c>
      <c r="E64" s="55">
        <v>0.58333333333333337</v>
      </c>
      <c r="F64" s="133">
        <v>0.79166666666666663</v>
      </c>
      <c r="G64" s="61"/>
      <c r="H64" s="134"/>
      <c r="I64" s="90"/>
      <c r="J64" s="134"/>
      <c r="K64" s="138"/>
      <c r="L64" s="96"/>
      <c r="M64" s="55">
        <v>0.58333333333333337</v>
      </c>
      <c r="N64" s="91">
        <v>0.80208333333333337</v>
      </c>
      <c r="O64" s="301">
        <v>0.375</v>
      </c>
      <c r="P64" s="302">
        <v>0.51041666666666663</v>
      </c>
      <c r="Q64" s="303">
        <v>0.5625</v>
      </c>
      <c r="R64" s="304">
        <v>0.8125</v>
      </c>
      <c r="S64" s="61">
        <v>0.35416666666666669</v>
      </c>
      <c r="T64" s="135">
        <v>0.52083333333333337</v>
      </c>
      <c r="U64" s="90">
        <v>0.5625</v>
      </c>
      <c r="V64" s="129">
        <v>0.75</v>
      </c>
      <c r="W64" s="305">
        <v>0.375</v>
      </c>
      <c r="X64" s="306">
        <v>0.52083333333333337</v>
      </c>
      <c r="Y64" s="298">
        <v>0.5625</v>
      </c>
      <c r="Z64" s="300">
        <v>0.79166666666666663</v>
      </c>
      <c r="AA64" s="61"/>
      <c r="AB64" s="48"/>
      <c r="AC64" s="47"/>
      <c r="AD64" s="49"/>
      <c r="AE64" s="50">
        <f>SUM(D64-C64)+(F64-E64)+(H64-G64)+(J64-I64)+(L64-K64)+(N64-M64)+(P64-O64)+(R64-Q64)+(T64-S64)+(V64-U64)+(X64-W64)+(Z64-Y64)+(AB64-AA64)+(AD64-AC64)</f>
        <v>1.708333333333333</v>
      </c>
      <c r="AF64" s="124"/>
    </row>
    <row r="65" spans="1:36" s="125" customFormat="1" ht="33" hidden="1" customHeight="1">
      <c r="A65" s="396"/>
      <c r="B65" s="269"/>
      <c r="C65" s="53"/>
      <c r="D65" s="54">
        <f>D64-C64</f>
        <v>0.16666666666666663</v>
      </c>
      <c r="E65" s="55"/>
      <c r="F65" s="56">
        <f>F64-E64</f>
        <v>0.20833333333333326</v>
      </c>
      <c r="G65" s="61"/>
      <c r="H65" s="54">
        <f>H64-G64</f>
        <v>0</v>
      </c>
      <c r="I65" s="55"/>
      <c r="J65" s="54">
        <f>J64-I64</f>
        <v>0</v>
      </c>
      <c r="K65" s="61"/>
      <c r="L65" s="58">
        <f>L64-K64</f>
        <v>0</v>
      </c>
      <c r="M65" s="286"/>
      <c r="N65" s="63">
        <f>N64-M64</f>
        <v>0.21875</v>
      </c>
      <c r="O65" s="53"/>
      <c r="P65" s="59">
        <f>P64-O64</f>
        <v>0.13541666666666663</v>
      </c>
      <c r="Q65" s="55"/>
      <c r="R65" s="60">
        <f>R64-Q64</f>
        <v>0.25</v>
      </c>
      <c r="S65" s="61"/>
      <c r="T65" s="58">
        <f>T64-S64</f>
        <v>0.16666666666666669</v>
      </c>
      <c r="U65" s="55"/>
      <c r="V65" s="60">
        <f>V64-U64</f>
        <v>0.1875</v>
      </c>
      <c r="W65" s="47"/>
      <c r="X65" s="58">
        <f>X64-W64</f>
        <v>0.14583333333333337</v>
      </c>
      <c r="Y65" s="55"/>
      <c r="Z65" s="56">
        <f>Z64-Y64</f>
        <v>0.22916666666666663</v>
      </c>
      <c r="AA65" s="61"/>
      <c r="AB65" s="56">
        <f>AB64-AA64</f>
        <v>0</v>
      </c>
      <c r="AC65" s="103"/>
      <c r="AD65" s="56">
        <f>AD64-AC64</f>
        <v>0</v>
      </c>
      <c r="AE65" s="65">
        <f>AE64*24</f>
        <v>40.999999999999993</v>
      </c>
      <c r="AF65" s="124"/>
    </row>
    <row r="66" spans="1:36" s="128" customFormat="1" ht="33" customHeight="1">
      <c r="A66" s="396"/>
      <c r="B66" s="270"/>
      <c r="C66" s="67" t="str">
        <f>IF(C64=0,"A","")</f>
        <v/>
      </c>
      <c r="D66" s="68" t="str">
        <f>IF(D64=0,"A","")</f>
        <v/>
      </c>
      <c r="E66" s="69" t="str">
        <f>IF(E64=0,"A","")</f>
        <v/>
      </c>
      <c r="F66" s="70" t="str">
        <f>IF(F64=0,"A","")</f>
        <v/>
      </c>
      <c r="G66" s="139" t="str">
        <f t="shared" ref="G66:L66" si="11">IF(G64&lt;&gt;0,"T","")</f>
        <v/>
      </c>
      <c r="H66" s="72" t="str">
        <f t="shared" si="11"/>
        <v/>
      </c>
      <c r="I66" s="73" t="str">
        <f t="shared" si="11"/>
        <v/>
      </c>
      <c r="J66" s="72" t="str">
        <f t="shared" si="11"/>
        <v/>
      </c>
      <c r="K66" s="139" t="str">
        <f t="shared" si="11"/>
        <v/>
      </c>
      <c r="L66" s="104" t="str">
        <f t="shared" si="11"/>
        <v/>
      </c>
      <c r="M66" s="69" t="str">
        <f t="shared" ref="M66:Z66" si="12">IF(M64=0,"A","")</f>
        <v/>
      </c>
      <c r="N66" s="117" t="str">
        <f t="shared" si="12"/>
        <v/>
      </c>
      <c r="O66" s="67" t="str">
        <f t="shared" si="12"/>
        <v/>
      </c>
      <c r="P66" s="68" t="str">
        <f t="shared" si="12"/>
        <v/>
      </c>
      <c r="Q66" s="69" t="str">
        <f t="shared" si="12"/>
        <v/>
      </c>
      <c r="R66" s="70" t="str">
        <f t="shared" si="12"/>
        <v/>
      </c>
      <c r="S66" s="67" t="str">
        <f t="shared" si="12"/>
        <v/>
      </c>
      <c r="T66" s="68" t="str">
        <f t="shared" si="12"/>
        <v/>
      </c>
      <c r="U66" s="69" t="str">
        <f t="shared" si="12"/>
        <v/>
      </c>
      <c r="V66" s="70" t="str">
        <f t="shared" si="12"/>
        <v/>
      </c>
      <c r="W66" s="67" t="str">
        <f t="shared" si="12"/>
        <v/>
      </c>
      <c r="X66" s="68" t="str">
        <f t="shared" si="12"/>
        <v/>
      </c>
      <c r="Y66" s="69" t="str">
        <f t="shared" si="12"/>
        <v/>
      </c>
      <c r="Z66" s="70" t="str">
        <f t="shared" si="12"/>
        <v/>
      </c>
      <c r="AA66" s="351" t="str">
        <f>IF(AA64&lt;&gt;0,"T","")</f>
        <v/>
      </c>
      <c r="AB66" s="83" t="str">
        <f>IF(AB64&lt;&gt;0,"T","")</f>
        <v/>
      </c>
      <c r="AC66" s="84" t="str">
        <f>IF(AC64&lt;&gt;0,"T","")</f>
        <v/>
      </c>
      <c r="AD66" s="85" t="str">
        <f>IF(AD64&lt;&gt;0,"T","")</f>
        <v/>
      </c>
      <c r="AE66" s="110"/>
      <c r="AF66" s="136"/>
    </row>
    <row r="67" spans="1:36" s="125" customFormat="1" ht="33" customHeight="1">
      <c r="A67" s="396"/>
      <c r="B67" s="269" t="s">
        <v>98</v>
      </c>
      <c r="C67" s="121"/>
      <c r="D67" s="89"/>
      <c r="E67" s="90"/>
      <c r="F67" s="49"/>
      <c r="G67" s="61">
        <v>0.375</v>
      </c>
      <c r="H67" s="93">
        <v>0.54166666666666663</v>
      </c>
      <c r="I67" s="55">
        <v>0.58333333333333337</v>
      </c>
      <c r="J67" s="134">
        <v>0.79166666666666663</v>
      </c>
      <c r="K67" s="138">
        <v>0.375</v>
      </c>
      <c r="L67" s="99">
        <v>0.5</v>
      </c>
      <c r="M67" s="55">
        <v>0.54166666666666663</v>
      </c>
      <c r="N67" s="137">
        <v>0.79166666666666663</v>
      </c>
      <c r="O67" s="53"/>
      <c r="P67" s="89"/>
      <c r="Q67" s="90"/>
      <c r="R67" s="46"/>
      <c r="S67" s="61">
        <v>0.35416666666666669</v>
      </c>
      <c r="T67" s="96">
        <v>0.5625</v>
      </c>
      <c r="U67" s="90">
        <v>0.625</v>
      </c>
      <c r="V67" s="46">
        <v>0.8125</v>
      </c>
      <c r="W67" s="47">
        <v>0.375</v>
      </c>
      <c r="X67" s="96">
        <v>0.5625</v>
      </c>
      <c r="Y67" s="90">
        <v>0.625</v>
      </c>
      <c r="Z67" s="91">
        <v>0.79166666666666663</v>
      </c>
      <c r="AA67" s="61"/>
      <c r="AB67" s="48"/>
      <c r="AC67" s="47"/>
      <c r="AD67" s="49"/>
      <c r="AE67" s="123">
        <f>SUM(D67-C67)+(F67-E67)+(H67-G67)+(J67-I67)+(L67-K67)+(N67-M67)+(P67-O67)+(R67-Q67)+(T67-S67)+(V67-U67)+(X67-W67)+(Z67-Y67)+(AB67-AA67)+(AD67-AC67)</f>
        <v>1.5</v>
      </c>
      <c r="AF67" s="124"/>
    </row>
    <row r="68" spans="1:36" s="125" customFormat="1" ht="33" hidden="1" customHeight="1">
      <c r="A68" s="396"/>
      <c r="B68" s="269"/>
      <c r="C68" s="53"/>
      <c r="D68" s="59">
        <f>D67-C67</f>
        <v>0</v>
      </c>
      <c r="E68" s="55"/>
      <c r="F68" s="56">
        <f>F67-E67</f>
        <v>0</v>
      </c>
      <c r="G68" s="61"/>
      <c r="H68" s="54">
        <f>H67-G67</f>
        <v>0.16666666666666663</v>
      </c>
      <c r="I68" s="55"/>
      <c r="J68" s="54">
        <f>J67-I67</f>
        <v>0.20833333333333326</v>
      </c>
      <c r="K68" s="61"/>
      <c r="L68" s="58">
        <f>L67-K67</f>
        <v>0.125</v>
      </c>
      <c r="M68" s="55"/>
      <c r="N68" s="56">
        <f>N67-M67</f>
        <v>0.25</v>
      </c>
      <c r="O68" s="53"/>
      <c r="P68" s="59">
        <f>P67-O67</f>
        <v>0</v>
      </c>
      <c r="Q68" s="55"/>
      <c r="R68" s="60">
        <f>R67-Q67</f>
        <v>0</v>
      </c>
      <c r="S68" s="61"/>
      <c r="T68" s="58">
        <f>T67-S67</f>
        <v>0.20833333333333331</v>
      </c>
      <c r="U68" s="55"/>
      <c r="V68" s="60">
        <f>V67-U67</f>
        <v>0.1875</v>
      </c>
      <c r="W68" s="47"/>
      <c r="X68" s="58">
        <f>X67-W67</f>
        <v>0.1875</v>
      </c>
      <c r="Y68" s="55"/>
      <c r="Z68" s="56">
        <f>Z67-Y67</f>
        <v>0.16666666666666663</v>
      </c>
      <c r="AA68" s="61"/>
      <c r="AB68" s="56">
        <f>AB67-AA67</f>
        <v>0</v>
      </c>
      <c r="AC68" s="103"/>
      <c r="AD68" s="56">
        <f>AD67-AC67</f>
        <v>0</v>
      </c>
      <c r="AE68" s="65">
        <f>AE67*24</f>
        <v>36</v>
      </c>
      <c r="AF68" s="124"/>
    </row>
    <row r="69" spans="1:36" s="128" customFormat="1" ht="33" customHeight="1" thickBot="1">
      <c r="A69" s="397"/>
      <c r="B69" s="269"/>
      <c r="C69" s="80" t="str">
        <f>IF(C67=0,"A","CAI")</f>
        <v>A</v>
      </c>
      <c r="D69" s="70" t="str">
        <f>IF(D67=0,"A","CAI")</f>
        <v>A</v>
      </c>
      <c r="E69" s="73" t="str">
        <f>IF(E67&lt;&gt;0,"T","")</f>
        <v/>
      </c>
      <c r="F69" s="105" t="str">
        <f>IF(F67&lt;&gt;0,"T","")</f>
        <v/>
      </c>
      <c r="G69" s="67" t="str">
        <f>IF(G67=0,"A","")</f>
        <v/>
      </c>
      <c r="H69" s="68" t="str">
        <f>IF(H67=0,"A","")</f>
        <v/>
      </c>
      <c r="I69" s="69" t="str">
        <f>IF(I67=0,"A","")</f>
        <v/>
      </c>
      <c r="J69" s="70" t="str">
        <f>IF(J67=0,"A","")</f>
        <v/>
      </c>
      <c r="K69" s="80" t="str">
        <f>IF(K67=0,"A","CAI")</f>
        <v>CAI</v>
      </c>
      <c r="L69" s="70" t="str">
        <f>IF(L67=0,"A","CAI")</f>
        <v>CAI</v>
      </c>
      <c r="M69" s="69" t="str">
        <f>IF(M67=0,"A","CAI")</f>
        <v>CAI</v>
      </c>
      <c r="N69" s="70" t="str">
        <f>IF(N67=0,"A","CAI")</f>
        <v>CAI</v>
      </c>
      <c r="O69" s="71" t="str">
        <f>IF(O67&lt;&gt;0,"T","")</f>
        <v/>
      </c>
      <c r="P69" s="104" t="str">
        <f>IF(P67&lt;&gt;0,"T","")</f>
        <v/>
      </c>
      <c r="Q69" s="73" t="str">
        <f>IF(Q67&lt;&gt;0,"T","")</f>
        <v/>
      </c>
      <c r="R69" s="79" t="str">
        <f>IF(R67&lt;&gt;0,"T","")</f>
        <v/>
      </c>
      <c r="S69" s="67" t="str">
        <f t="shared" ref="S69:Z69" si="13">IF(S67=0,"A","")</f>
        <v/>
      </c>
      <c r="T69" s="68" t="str">
        <f t="shared" si="13"/>
        <v/>
      </c>
      <c r="U69" s="69" t="str">
        <f t="shared" si="13"/>
        <v/>
      </c>
      <c r="V69" s="70" t="str">
        <f t="shared" si="13"/>
        <v/>
      </c>
      <c r="W69" s="67" t="str">
        <f t="shared" si="13"/>
        <v/>
      </c>
      <c r="X69" s="68" t="str">
        <f t="shared" si="13"/>
        <v/>
      </c>
      <c r="Y69" s="69" t="str">
        <f t="shared" si="13"/>
        <v/>
      </c>
      <c r="Z69" s="70" t="str">
        <f t="shared" si="13"/>
        <v/>
      </c>
      <c r="AA69" s="351" t="str">
        <f>IF(AA67&lt;&gt;0,"T","")</f>
        <v/>
      </c>
      <c r="AB69" s="83" t="str">
        <f>IF(AB67&lt;&gt;0,"T","")</f>
        <v/>
      </c>
      <c r="AC69" s="84" t="str">
        <f>IF(AC67&lt;&gt;0,"T","")</f>
        <v/>
      </c>
      <c r="AD69" s="85" t="str">
        <f>IF(AD67&lt;&gt;0,"T","")</f>
        <v/>
      </c>
      <c r="AE69" s="86"/>
      <c r="AF69" s="127"/>
    </row>
    <row r="70" spans="1:36" s="102" customFormat="1" ht="33" hidden="1" customHeight="1" outlineLevel="1">
      <c r="A70" s="291"/>
      <c r="B70" s="261" t="s">
        <v>89</v>
      </c>
      <c r="C70" s="53"/>
      <c r="D70" s="89"/>
      <c r="E70" s="90"/>
      <c r="F70" s="91"/>
      <c r="G70" s="61"/>
      <c r="H70" s="89"/>
      <c r="I70" s="90"/>
      <c r="J70" s="91"/>
      <c r="K70" s="138"/>
      <c r="L70" s="89"/>
      <c r="M70" s="90"/>
      <c r="N70" s="91"/>
      <c r="O70" s="53"/>
      <c r="P70" s="89"/>
      <c r="Q70" s="90"/>
      <c r="R70" s="91"/>
      <c r="S70" s="53"/>
      <c r="T70" s="89"/>
      <c r="U70" s="90"/>
      <c r="V70" s="91"/>
      <c r="W70" s="53"/>
      <c r="X70" s="89"/>
      <c r="Y70" s="90"/>
      <c r="Z70" s="91"/>
      <c r="AA70" s="138"/>
      <c r="AB70" s="101"/>
      <c r="AC70" s="95"/>
      <c r="AD70" s="91"/>
      <c r="AE70" s="50">
        <f>SUM(D70-C70)+(F70-E70)+(H70-G70)+(J70-I70)+(L70-K70)+(N70-M70)+(P70-O70)+(R70-Q70)+(T70-S70)+(V70-U70)+(X70-W70)+(Z70-Y70)+(AB70-AA70)+(AD70-AC70)</f>
        <v>0</v>
      </c>
      <c r="AF70" s="66"/>
    </row>
    <row r="71" spans="1:36" s="102" customFormat="1" ht="33" hidden="1" customHeight="1" outlineLevel="1">
      <c r="A71" s="291"/>
      <c r="B71" s="262"/>
      <c r="C71" s="53"/>
      <c r="D71" s="54">
        <f>D70-C70</f>
        <v>0</v>
      </c>
      <c r="E71" s="103"/>
      <c r="F71" s="56">
        <f>F70-E70</f>
        <v>0</v>
      </c>
      <c r="G71" s="61"/>
      <c r="H71" s="54">
        <f>H70-G70</f>
        <v>0</v>
      </c>
      <c r="I71" s="55"/>
      <c r="J71" s="54">
        <f>J70-I70</f>
        <v>0</v>
      </c>
      <c r="K71" s="61"/>
      <c r="L71" s="58">
        <f>L70-K70</f>
        <v>0</v>
      </c>
      <c r="M71" s="55"/>
      <c r="N71" s="56">
        <f>N70-M70</f>
        <v>0</v>
      </c>
      <c r="O71" s="53"/>
      <c r="P71" s="59">
        <f>P70-O70</f>
        <v>0</v>
      </c>
      <c r="Q71" s="55"/>
      <c r="R71" s="60">
        <f>R70-Q70</f>
        <v>0</v>
      </c>
      <c r="S71" s="61"/>
      <c r="T71" s="58">
        <f>T70-S70</f>
        <v>0</v>
      </c>
      <c r="U71" s="55"/>
      <c r="V71" s="60">
        <f>V70-U70</f>
        <v>0</v>
      </c>
      <c r="W71" s="47"/>
      <c r="X71" s="58">
        <f>X70-W70</f>
        <v>0</v>
      </c>
      <c r="Y71" s="55"/>
      <c r="Z71" s="56">
        <f>Z70-Y70</f>
        <v>0</v>
      </c>
      <c r="AA71" s="61"/>
      <c r="AB71" s="56">
        <f>AB70-AA70</f>
        <v>0</v>
      </c>
      <c r="AC71" s="103"/>
      <c r="AD71" s="56">
        <f>AD70-AC70</f>
        <v>0</v>
      </c>
      <c r="AE71" s="65">
        <f>AE70*24</f>
        <v>0</v>
      </c>
      <c r="AF71" s="66"/>
    </row>
    <row r="72" spans="1:36" s="111" customFormat="1" ht="32.4" hidden="1" customHeight="1" outlineLevel="1" thickBot="1">
      <c r="A72" s="291"/>
      <c r="B72" s="263"/>
      <c r="C72" s="71" t="str">
        <f t="shared" ref="C72:AD72" si="14">IF(C70&lt;&gt;0,"T","")</f>
        <v/>
      </c>
      <c r="D72" s="104" t="str">
        <f t="shared" si="14"/>
        <v/>
      </c>
      <c r="E72" s="73" t="str">
        <f t="shared" si="14"/>
        <v/>
      </c>
      <c r="F72" s="105" t="str">
        <f t="shared" si="14"/>
        <v/>
      </c>
      <c r="G72" s="139" t="str">
        <f t="shared" si="14"/>
        <v/>
      </c>
      <c r="H72" s="104" t="str">
        <f t="shared" si="14"/>
        <v/>
      </c>
      <c r="I72" s="73" t="str">
        <f t="shared" si="14"/>
        <v/>
      </c>
      <c r="J72" s="105" t="str">
        <f t="shared" si="14"/>
        <v/>
      </c>
      <c r="K72" s="139" t="str">
        <f t="shared" si="14"/>
        <v/>
      </c>
      <c r="L72" s="119" t="str">
        <f t="shared" si="14"/>
        <v/>
      </c>
      <c r="M72" s="73" t="str">
        <f t="shared" si="14"/>
        <v/>
      </c>
      <c r="N72" s="105" t="str">
        <f t="shared" si="14"/>
        <v/>
      </c>
      <c r="O72" s="71" t="str">
        <f t="shared" si="14"/>
        <v/>
      </c>
      <c r="P72" s="104" t="str">
        <f t="shared" si="14"/>
        <v/>
      </c>
      <c r="Q72" s="73" t="str">
        <f t="shared" si="14"/>
        <v/>
      </c>
      <c r="R72" s="105" t="str">
        <f t="shared" si="14"/>
        <v/>
      </c>
      <c r="S72" s="71" t="str">
        <f t="shared" si="14"/>
        <v/>
      </c>
      <c r="T72" s="104" t="str">
        <f t="shared" si="14"/>
        <v/>
      </c>
      <c r="U72" s="73" t="str">
        <f t="shared" si="14"/>
        <v/>
      </c>
      <c r="V72" s="105" t="str">
        <f t="shared" si="14"/>
        <v/>
      </c>
      <c r="W72" s="71" t="str">
        <f t="shared" si="14"/>
        <v/>
      </c>
      <c r="X72" s="104" t="str">
        <f t="shared" si="14"/>
        <v/>
      </c>
      <c r="Y72" s="73" t="str">
        <f t="shared" si="14"/>
        <v/>
      </c>
      <c r="Z72" s="105" t="str">
        <f t="shared" si="14"/>
        <v/>
      </c>
      <c r="AA72" s="351" t="str">
        <f t="shared" si="14"/>
        <v/>
      </c>
      <c r="AB72" s="83" t="str">
        <f t="shared" si="14"/>
        <v/>
      </c>
      <c r="AC72" s="84" t="str">
        <f t="shared" si="14"/>
        <v/>
      </c>
      <c r="AD72" s="85" t="str">
        <f t="shared" si="14"/>
        <v/>
      </c>
      <c r="AE72" s="110"/>
      <c r="AF72" s="87"/>
    </row>
    <row r="73" spans="1:36" s="125" customFormat="1" ht="33" customHeight="1" collapsed="1">
      <c r="A73" s="398" t="s">
        <v>12</v>
      </c>
      <c r="B73" s="271" t="s">
        <v>99</v>
      </c>
      <c r="C73" s="53"/>
      <c r="D73" s="89"/>
      <c r="E73" s="90"/>
      <c r="F73" s="91"/>
      <c r="G73" s="61">
        <v>0.375</v>
      </c>
      <c r="H73" s="93">
        <v>0.58333333333333337</v>
      </c>
      <c r="I73" s="114">
        <v>0.625</v>
      </c>
      <c r="J73" s="134">
        <v>0.80208333333333337</v>
      </c>
      <c r="K73" s="61">
        <v>0.375</v>
      </c>
      <c r="L73" s="99">
        <v>0.5625</v>
      </c>
      <c r="M73" s="90">
        <v>0.625</v>
      </c>
      <c r="N73" s="91">
        <v>0.76041666666666663</v>
      </c>
      <c r="O73" s="140">
        <v>0.375</v>
      </c>
      <c r="P73" s="97">
        <v>0.5625</v>
      </c>
      <c r="Q73" s="55">
        <v>0.625</v>
      </c>
      <c r="R73" s="46">
        <v>0.77083333333333337</v>
      </c>
      <c r="S73" s="138">
        <v>0.375</v>
      </c>
      <c r="T73" s="99">
        <v>0.5625</v>
      </c>
      <c r="U73" s="55">
        <v>0.625</v>
      </c>
      <c r="V73" s="129">
        <v>0.79166666666666663</v>
      </c>
      <c r="W73" s="47">
        <v>0.375</v>
      </c>
      <c r="X73" s="99">
        <v>0.5625</v>
      </c>
      <c r="Y73" s="55">
        <v>0.625</v>
      </c>
      <c r="Z73" s="91">
        <v>0.79166666666666663</v>
      </c>
      <c r="AA73" s="61"/>
      <c r="AB73" s="48"/>
      <c r="AC73" s="47"/>
      <c r="AD73" s="49"/>
      <c r="AE73" s="50">
        <f>SUM(D73-C73)+(F73-E73)+(H73-G73)+(J73-I73)+(L73-K73)+(N73-M73)+(P73-O73)+(R73-Q73)+(T73-S73)+(V73-U73)+(X73-W73)+(Z73-Y73)+(AB73-AA73)+(AD73-AC73)</f>
        <v>1.75</v>
      </c>
      <c r="AF73" s="124"/>
    </row>
    <row r="74" spans="1:36" s="125" customFormat="1" ht="33" hidden="1" customHeight="1">
      <c r="A74" s="399"/>
      <c r="B74" s="272"/>
      <c r="C74" s="53"/>
      <c r="D74" s="59">
        <f>D73-C73</f>
        <v>0</v>
      </c>
      <c r="E74" s="55"/>
      <c r="F74" s="56">
        <f>F73-E73</f>
        <v>0</v>
      </c>
      <c r="G74" s="61"/>
      <c r="H74" s="54">
        <f>H73-G73</f>
        <v>0.20833333333333337</v>
      </c>
      <c r="I74" s="55"/>
      <c r="J74" s="54">
        <f>J73-I73</f>
        <v>0.17708333333333337</v>
      </c>
      <c r="K74" s="61"/>
      <c r="L74" s="58">
        <f>L73-K73</f>
        <v>0.1875</v>
      </c>
      <c r="M74" s="55"/>
      <c r="N74" s="56">
        <f>N73-M73</f>
        <v>0.13541666666666663</v>
      </c>
      <c r="O74" s="53"/>
      <c r="P74" s="59">
        <f>P73-O73</f>
        <v>0.1875</v>
      </c>
      <c r="Q74" s="55"/>
      <c r="R74" s="60">
        <f>R73-Q73</f>
        <v>0.14583333333333337</v>
      </c>
      <c r="S74" s="61"/>
      <c r="T74" s="58">
        <f>T73-S73</f>
        <v>0.1875</v>
      </c>
      <c r="U74" s="55"/>
      <c r="V74" s="60">
        <f>V73-U73</f>
        <v>0.16666666666666663</v>
      </c>
      <c r="W74" s="47"/>
      <c r="X74" s="58">
        <f>X73-W73</f>
        <v>0.1875</v>
      </c>
      <c r="Y74" s="55"/>
      <c r="Z74" s="56">
        <f>Z73-Y73</f>
        <v>0.16666666666666663</v>
      </c>
      <c r="AA74" s="61"/>
      <c r="AB74" s="56">
        <f>AB73-AA73</f>
        <v>0</v>
      </c>
      <c r="AC74" s="103"/>
      <c r="AD74" s="56">
        <f>AD73-AC73</f>
        <v>0</v>
      </c>
      <c r="AE74" s="65">
        <f>AE73*24</f>
        <v>42</v>
      </c>
      <c r="AF74" s="124"/>
    </row>
    <row r="75" spans="1:36" s="128" customFormat="1" ht="33" customHeight="1" thickBot="1">
      <c r="A75" s="399"/>
      <c r="B75" s="273"/>
      <c r="C75" s="71" t="str">
        <f>IF(C73&lt;&gt;0,"T","")</f>
        <v/>
      </c>
      <c r="D75" s="104" t="str">
        <f>IF(D73&lt;&gt;0,"T","")</f>
        <v/>
      </c>
      <c r="E75" s="73" t="str">
        <f>IF(E73&lt;&gt;0,"T","")</f>
        <v/>
      </c>
      <c r="F75" s="105" t="str">
        <f>IF(F73&lt;&gt;0,"T","")</f>
        <v/>
      </c>
      <c r="G75" s="67" t="str">
        <f t="shared" ref="G75:Z75" si="15">IF(G73=0,"A","")</f>
        <v/>
      </c>
      <c r="H75" s="68" t="str">
        <f t="shared" si="15"/>
        <v/>
      </c>
      <c r="I75" s="69" t="str">
        <f t="shared" si="15"/>
        <v/>
      </c>
      <c r="J75" s="70" t="str">
        <f t="shared" si="15"/>
        <v/>
      </c>
      <c r="K75" s="67" t="str">
        <f t="shared" si="15"/>
        <v/>
      </c>
      <c r="L75" s="68" t="str">
        <f t="shared" si="15"/>
        <v/>
      </c>
      <c r="M75" s="69" t="str">
        <f t="shared" si="15"/>
        <v/>
      </c>
      <c r="N75" s="70" t="str">
        <f t="shared" si="15"/>
        <v/>
      </c>
      <c r="O75" s="67" t="str">
        <f t="shared" si="15"/>
        <v/>
      </c>
      <c r="P75" s="68" t="str">
        <f t="shared" si="15"/>
        <v/>
      </c>
      <c r="Q75" s="69" t="str">
        <f t="shared" si="15"/>
        <v/>
      </c>
      <c r="R75" s="70" t="str">
        <f t="shared" si="15"/>
        <v/>
      </c>
      <c r="S75" s="67" t="str">
        <f t="shared" si="15"/>
        <v/>
      </c>
      <c r="T75" s="68" t="str">
        <f t="shared" si="15"/>
        <v/>
      </c>
      <c r="U75" s="69" t="str">
        <f t="shared" si="15"/>
        <v/>
      </c>
      <c r="V75" s="70" t="str">
        <f t="shared" si="15"/>
        <v/>
      </c>
      <c r="W75" s="67" t="str">
        <f t="shared" si="15"/>
        <v/>
      </c>
      <c r="X75" s="68" t="str">
        <f t="shared" si="15"/>
        <v/>
      </c>
      <c r="Y75" s="69" t="str">
        <f t="shared" si="15"/>
        <v/>
      </c>
      <c r="Z75" s="70" t="str">
        <f t="shared" si="15"/>
        <v/>
      </c>
      <c r="AA75" s="351" t="str">
        <f>IF(AA73&lt;&gt;0,"T","")</f>
        <v/>
      </c>
      <c r="AB75" s="83" t="str">
        <f>IF(AB73&lt;&gt;0,"T","")</f>
        <v/>
      </c>
      <c r="AC75" s="84" t="str">
        <f>IF(AC73&lt;&gt;0,"T","")</f>
        <v/>
      </c>
      <c r="AD75" s="85" t="str">
        <f>IF(AD73&lt;&gt;0,"T","")</f>
        <v/>
      </c>
      <c r="AE75" s="110"/>
      <c r="AF75" s="136"/>
      <c r="AG75" s="141"/>
      <c r="AH75" s="141"/>
      <c r="AI75" s="141"/>
      <c r="AJ75" s="141"/>
    </row>
    <row r="76" spans="1:36" s="52" customFormat="1" ht="33" hidden="1" customHeight="1" outlineLevel="1">
      <c r="A76" s="399"/>
      <c r="B76" s="272"/>
      <c r="C76" s="53"/>
      <c r="D76" s="97"/>
      <c r="E76" s="55"/>
      <c r="F76" s="133"/>
      <c r="G76" s="61"/>
      <c r="H76" s="134"/>
      <c r="I76" s="90"/>
      <c r="J76" s="134"/>
      <c r="K76" s="61"/>
      <c r="L76" s="96"/>
      <c r="M76" s="114"/>
      <c r="N76" s="142"/>
      <c r="O76" s="53"/>
      <c r="P76" s="97"/>
      <c r="Q76" s="114"/>
      <c r="R76" s="112"/>
      <c r="S76" s="61"/>
      <c r="T76" s="99"/>
      <c r="U76" s="90"/>
      <c r="V76" s="46"/>
      <c r="W76" s="95"/>
      <c r="X76" s="96"/>
      <c r="Y76" s="90"/>
      <c r="Z76" s="91"/>
      <c r="AA76" s="61"/>
      <c r="AB76" s="48"/>
      <c r="AC76" s="47"/>
      <c r="AD76" s="49"/>
      <c r="AE76" s="123">
        <f>SUM(D76-C76)+(F76-E76)+(H76-G76)+(J76-I76)+(L76-K76)+(N76-M76)+(P76-O76)+(R76-Q76)+(T76-S76)+(V76-U76)+(X76-W76)+(Z76-Y76)+(AB76-AA76)+(AD76-AC76)</f>
        <v>0</v>
      </c>
      <c r="AF76" s="66"/>
    </row>
    <row r="77" spans="1:36" s="52" customFormat="1" ht="33" hidden="1" customHeight="1" outlineLevel="1">
      <c r="A77" s="399"/>
      <c r="B77" s="272"/>
      <c r="C77" s="53"/>
      <c r="D77" s="54">
        <f>D76-C76</f>
        <v>0</v>
      </c>
      <c r="E77" s="55"/>
      <c r="F77" s="56">
        <f>F76-E76</f>
        <v>0</v>
      </c>
      <c r="G77" s="61"/>
      <c r="H77" s="54">
        <f>H76-G76</f>
        <v>0</v>
      </c>
      <c r="I77" s="55"/>
      <c r="J77" s="54">
        <f>J76-I76</f>
        <v>0</v>
      </c>
      <c r="K77" s="61"/>
      <c r="L77" s="58">
        <f>L76-K76</f>
        <v>0</v>
      </c>
      <c r="M77" s="55"/>
      <c r="N77" s="56">
        <f>N76-M76</f>
        <v>0</v>
      </c>
      <c r="O77" s="53"/>
      <c r="P77" s="59">
        <f>P76-O76</f>
        <v>0</v>
      </c>
      <c r="Q77" s="143"/>
      <c r="R77" s="144">
        <f>R76-Q76</f>
        <v>0</v>
      </c>
      <c r="S77" s="61"/>
      <c r="T77" s="58">
        <f>T76-S76</f>
        <v>0</v>
      </c>
      <c r="U77" s="55"/>
      <c r="V77" s="60">
        <f>V76-U76</f>
        <v>0</v>
      </c>
      <c r="W77" s="47"/>
      <c r="X77" s="58">
        <f>X76-W76</f>
        <v>0</v>
      </c>
      <c r="Y77" s="55"/>
      <c r="Z77" s="56">
        <f>Z76-Y76</f>
        <v>0</v>
      </c>
      <c r="AA77" s="61"/>
      <c r="AB77" s="56">
        <f>AB76-AA76</f>
        <v>0</v>
      </c>
      <c r="AC77" s="103"/>
      <c r="AD77" s="56">
        <f>AD76-AC76</f>
        <v>0</v>
      </c>
      <c r="AE77" s="65">
        <f>AE76*24</f>
        <v>0</v>
      </c>
      <c r="AF77" s="66"/>
    </row>
    <row r="78" spans="1:36" s="88" customFormat="1" ht="33" hidden="1" customHeight="1" outlineLevel="1" thickBot="1">
      <c r="A78" s="400"/>
      <c r="B78" s="272"/>
      <c r="C78" s="67" t="str">
        <f>IF(C76=0,"A","")</f>
        <v>A</v>
      </c>
      <c r="D78" s="77" t="str">
        <f>IF(D76=0,"A","")</f>
        <v>A</v>
      </c>
      <c r="E78" s="69" t="str">
        <f>IF(E76=0,"A","")</f>
        <v>A</v>
      </c>
      <c r="F78" s="70" t="str">
        <f>IF(F76=0,"A","")</f>
        <v>A</v>
      </c>
      <c r="G78" s="139" t="str">
        <f>IF(G76&lt;&gt;0,"T","")</f>
        <v/>
      </c>
      <c r="H78" s="72" t="str">
        <f>IF(H76&lt;&gt;0,"T","")</f>
        <v/>
      </c>
      <c r="I78" s="73" t="str">
        <f>IF(I76&lt;&gt;0,"T","")</f>
        <v/>
      </c>
      <c r="J78" s="72" t="str">
        <f>IF(J76&lt;&gt;0,"T","")</f>
        <v/>
      </c>
      <c r="K78" s="80" t="str">
        <f>IF(K76=0,"A","")</f>
        <v>A</v>
      </c>
      <c r="L78" s="76" t="str">
        <f>IF(L76=0,"A","")</f>
        <v>A</v>
      </c>
      <c r="M78" s="69" t="str">
        <f>IF(M76=0,"A","")</f>
        <v>A</v>
      </c>
      <c r="N78" s="70" t="str">
        <f>IF(N76=0,"A","")</f>
        <v>A</v>
      </c>
      <c r="O78" s="71" t="str">
        <f>IF(O76&lt;&gt;0,"T","")</f>
        <v/>
      </c>
      <c r="P78" s="104" t="str">
        <f>IF(P76&lt;&gt;0,"T","")</f>
        <v/>
      </c>
      <c r="Q78" s="69" t="str">
        <f>IF(Q76=0,"A","")</f>
        <v>A</v>
      </c>
      <c r="R78" s="81" t="str">
        <f>IF(R76=0,"A","")</f>
        <v>A</v>
      </c>
      <c r="S78" s="80" t="str">
        <f t="shared" ref="S78:Z78" si="16">IF(S76=0,"A","")</f>
        <v>A</v>
      </c>
      <c r="T78" s="76" t="str">
        <f t="shared" si="16"/>
        <v>A</v>
      </c>
      <c r="U78" s="69" t="str">
        <f t="shared" si="16"/>
        <v>A</v>
      </c>
      <c r="V78" s="81" t="str">
        <f t="shared" si="16"/>
        <v>A</v>
      </c>
      <c r="W78" s="75" t="str">
        <f t="shared" si="16"/>
        <v>A</v>
      </c>
      <c r="X78" s="76" t="str">
        <f t="shared" si="16"/>
        <v>A</v>
      </c>
      <c r="Y78" s="69" t="str">
        <f t="shared" si="16"/>
        <v>A</v>
      </c>
      <c r="Z78" s="70" t="str">
        <f t="shared" si="16"/>
        <v>A</v>
      </c>
      <c r="AA78" s="351" t="str">
        <f>IF(AA76&lt;&gt;0,"T","")</f>
        <v/>
      </c>
      <c r="AB78" s="83" t="str">
        <f>IF(AB76&lt;&gt;0,"T","")</f>
        <v/>
      </c>
      <c r="AC78" s="84" t="str">
        <f>IF(AC76&lt;&gt;0,"T","")</f>
        <v/>
      </c>
      <c r="AD78" s="85" t="str">
        <f>IF(AD76&lt;&gt;0,"T","")</f>
        <v/>
      </c>
      <c r="AE78" s="86"/>
      <c r="AF78" s="87"/>
    </row>
    <row r="79" spans="1:36" s="102" customFormat="1" ht="33" hidden="1" customHeight="1" outlineLevel="1">
      <c r="A79" s="291"/>
      <c r="B79" s="261" t="s">
        <v>90</v>
      </c>
      <c r="C79" s="53"/>
      <c r="D79" s="89"/>
      <c r="E79" s="90"/>
      <c r="F79" s="91"/>
      <c r="G79" s="61"/>
      <c r="H79" s="89"/>
      <c r="I79" s="90"/>
      <c r="J79" s="91"/>
      <c r="K79" s="61"/>
      <c r="L79" s="89"/>
      <c r="M79" s="90"/>
      <c r="N79" s="91"/>
      <c r="O79" s="53"/>
      <c r="P79" s="89"/>
      <c r="Q79" s="90"/>
      <c r="R79" s="91"/>
      <c r="S79" s="53"/>
      <c r="T79" s="89"/>
      <c r="U79" s="90"/>
      <c r="V79" s="91"/>
      <c r="W79" s="53"/>
      <c r="X79" s="89"/>
      <c r="Y79" s="90"/>
      <c r="Z79" s="91"/>
      <c r="AA79" s="138"/>
      <c r="AB79" s="101"/>
      <c r="AC79" s="95"/>
      <c r="AD79" s="91"/>
      <c r="AE79" s="50">
        <f>SUM(D79-C79)+(F79-E79)+(H79-G79)+(J79-I79)+(L79-K79)+(N79-M79)+(P79-O79)+(R79-Q79)+(T79-S79)+(V79-U79)+(X79-W79)+(Z79-Y79)+(AB79-AA79)+(AD79-AC79)</f>
        <v>0</v>
      </c>
      <c r="AF79" s="66"/>
    </row>
    <row r="80" spans="1:36" s="102" customFormat="1" ht="33" hidden="1" customHeight="1" outlineLevel="1">
      <c r="A80" s="291"/>
      <c r="B80" s="262"/>
      <c r="C80" s="53"/>
      <c r="D80" s="54">
        <f>D79-C79</f>
        <v>0</v>
      </c>
      <c r="E80" s="103"/>
      <c r="F80" s="56">
        <f>F79-E79</f>
        <v>0</v>
      </c>
      <c r="G80" s="61"/>
      <c r="H80" s="54">
        <f>H79-G79</f>
        <v>0</v>
      </c>
      <c r="I80" s="55"/>
      <c r="J80" s="54">
        <f>J79-I79</f>
        <v>0</v>
      </c>
      <c r="K80" s="61"/>
      <c r="L80" s="58">
        <f>L79-K79</f>
        <v>0</v>
      </c>
      <c r="M80" s="55"/>
      <c r="N80" s="56">
        <f>N79-M79</f>
        <v>0</v>
      </c>
      <c r="O80" s="53"/>
      <c r="P80" s="59">
        <f>P79-O79</f>
        <v>0</v>
      </c>
      <c r="Q80" s="55"/>
      <c r="R80" s="60">
        <f>R79-Q79</f>
        <v>0</v>
      </c>
      <c r="S80" s="61"/>
      <c r="T80" s="58">
        <f>T79-S79</f>
        <v>0</v>
      </c>
      <c r="U80" s="55"/>
      <c r="V80" s="60">
        <f>V79-U79</f>
        <v>0</v>
      </c>
      <c r="W80" s="47"/>
      <c r="X80" s="58">
        <f>X79-W79</f>
        <v>0</v>
      </c>
      <c r="Y80" s="55"/>
      <c r="Z80" s="56">
        <f>Z79-Y79</f>
        <v>0</v>
      </c>
      <c r="AA80" s="61"/>
      <c r="AB80" s="56">
        <f>AB79-AA79</f>
        <v>0</v>
      </c>
      <c r="AC80" s="103"/>
      <c r="AD80" s="56">
        <f>AD79-AC79</f>
        <v>0</v>
      </c>
      <c r="AE80" s="65">
        <f>AE79*24</f>
        <v>0</v>
      </c>
      <c r="AF80" s="66"/>
    </row>
    <row r="81" spans="1:32" s="111" customFormat="1" ht="32.4" hidden="1" customHeight="1" outlineLevel="1" thickBot="1">
      <c r="A81" s="291"/>
      <c r="B81" s="263"/>
      <c r="C81" s="71" t="str">
        <f t="shared" ref="C81:AD81" si="17">IF(C79&lt;&gt;0,"T","")</f>
        <v/>
      </c>
      <c r="D81" s="104" t="str">
        <f t="shared" si="17"/>
        <v/>
      </c>
      <c r="E81" s="73" t="str">
        <f t="shared" si="17"/>
        <v/>
      </c>
      <c r="F81" s="105" t="str">
        <f t="shared" si="17"/>
        <v/>
      </c>
      <c r="G81" s="139" t="str">
        <f t="shared" si="17"/>
        <v/>
      </c>
      <c r="H81" s="104" t="str">
        <f t="shared" si="17"/>
        <v/>
      </c>
      <c r="I81" s="73" t="str">
        <f t="shared" si="17"/>
        <v/>
      </c>
      <c r="J81" s="105" t="str">
        <f t="shared" si="17"/>
        <v/>
      </c>
      <c r="K81" s="139" t="str">
        <f t="shared" si="17"/>
        <v/>
      </c>
      <c r="L81" s="119" t="str">
        <f t="shared" si="17"/>
        <v/>
      </c>
      <c r="M81" s="73" t="str">
        <f t="shared" si="17"/>
        <v/>
      </c>
      <c r="N81" s="105" t="str">
        <f t="shared" si="17"/>
        <v/>
      </c>
      <c r="O81" s="71" t="str">
        <f t="shared" si="17"/>
        <v/>
      </c>
      <c r="P81" s="104" t="str">
        <f t="shared" si="17"/>
        <v/>
      </c>
      <c r="Q81" s="73" t="str">
        <f t="shared" si="17"/>
        <v/>
      </c>
      <c r="R81" s="105" t="str">
        <f t="shared" si="17"/>
        <v/>
      </c>
      <c r="S81" s="71" t="str">
        <f t="shared" si="17"/>
        <v/>
      </c>
      <c r="T81" s="104" t="str">
        <f t="shared" si="17"/>
        <v/>
      </c>
      <c r="U81" s="73" t="str">
        <f t="shared" si="17"/>
        <v/>
      </c>
      <c r="V81" s="105" t="str">
        <f t="shared" si="17"/>
        <v/>
      </c>
      <c r="W81" s="71" t="str">
        <f t="shared" si="17"/>
        <v/>
      </c>
      <c r="X81" s="104" t="str">
        <f t="shared" si="17"/>
        <v/>
      </c>
      <c r="Y81" s="73" t="str">
        <f t="shared" si="17"/>
        <v/>
      </c>
      <c r="Z81" s="105" t="str">
        <f t="shared" si="17"/>
        <v/>
      </c>
      <c r="AA81" s="351" t="str">
        <f t="shared" si="17"/>
        <v/>
      </c>
      <c r="AB81" s="83" t="str">
        <f t="shared" si="17"/>
        <v/>
      </c>
      <c r="AC81" s="84" t="str">
        <f t="shared" si="17"/>
        <v/>
      </c>
      <c r="AD81" s="85" t="str">
        <f t="shared" si="17"/>
        <v/>
      </c>
      <c r="AE81" s="110"/>
      <c r="AF81" s="87"/>
    </row>
    <row r="82" spans="1:32" s="52" customFormat="1" ht="33" customHeight="1" collapsed="1">
      <c r="A82" s="401" t="s">
        <v>13</v>
      </c>
      <c r="B82" s="274" t="s">
        <v>100</v>
      </c>
      <c r="C82" s="53"/>
      <c r="D82" s="93"/>
      <c r="E82" s="55">
        <v>0.55208333333333337</v>
      </c>
      <c r="F82" s="112">
        <v>0.77083333333333337</v>
      </c>
      <c r="G82" s="61"/>
      <c r="H82" s="96"/>
      <c r="I82" s="90"/>
      <c r="J82" s="91"/>
      <c r="K82" s="61">
        <v>0.375</v>
      </c>
      <c r="L82" s="96">
        <v>0.5625</v>
      </c>
      <c r="M82" s="90">
        <v>0.625</v>
      </c>
      <c r="N82" s="145">
        <v>0.75</v>
      </c>
      <c r="O82" s="53">
        <v>0.375</v>
      </c>
      <c r="P82" s="89">
        <v>0.5</v>
      </c>
      <c r="Q82" s="90">
        <v>0.54166666666666663</v>
      </c>
      <c r="R82" s="46">
        <v>0.75</v>
      </c>
      <c r="S82" s="61">
        <v>0.375</v>
      </c>
      <c r="T82" s="99">
        <v>0.58333333333333337</v>
      </c>
      <c r="U82" s="90">
        <v>0.625</v>
      </c>
      <c r="V82" s="46">
        <v>0.80208333333333337</v>
      </c>
      <c r="W82" s="47">
        <v>0.375</v>
      </c>
      <c r="X82" s="135">
        <v>0.52083333333333337</v>
      </c>
      <c r="Y82" s="90">
        <v>0.5625</v>
      </c>
      <c r="Z82" s="91">
        <v>0.79166666666666663</v>
      </c>
      <c r="AA82" s="61"/>
      <c r="AB82" s="48"/>
      <c r="AC82" s="47"/>
      <c r="AD82" s="49"/>
      <c r="AE82" s="50">
        <f>SUM(D82-C82)+(F82-E82)+(H82-G82)+(J82-I82)+(L82-K82)+(N82-M82)+(P82-O82)+(R82-Q82)+(T82-S82)+(V82-U82)+(X82-W82)+(Z82-Y82)+(AB82-AA82)+(AD82-AC82)</f>
        <v>1.625</v>
      </c>
      <c r="AF82" s="66"/>
    </row>
    <row r="83" spans="1:32" s="52" customFormat="1" ht="33" hidden="1" customHeight="1">
      <c r="A83" s="402"/>
      <c r="B83" s="275"/>
      <c r="C83" s="53"/>
      <c r="D83" s="54">
        <f>D82-C82</f>
        <v>0</v>
      </c>
      <c r="E83" s="55"/>
      <c r="F83" s="56">
        <f>F82-E82</f>
        <v>0.21875</v>
      </c>
      <c r="G83" s="61"/>
      <c r="H83" s="58">
        <f>H82-G82</f>
        <v>0</v>
      </c>
      <c r="I83" s="55"/>
      <c r="J83" s="56">
        <f>J82-I82</f>
        <v>0</v>
      </c>
      <c r="K83" s="61"/>
      <c r="L83" s="58">
        <f>L82-K82</f>
        <v>0.1875</v>
      </c>
      <c r="M83" s="55"/>
      <c r="N83" s="56">
        <f>N82-M82</f>
        <v>0.125</v>
      </c>
      <c r="O83" s="53"/>
      <c r="P83" s="59">
        <f>P82-O82</f>
        <v>0.125</v>
      </c>
      <c r="Q83" s="55"/>
      <c r="R83" s="60">
        <f>R82-Q82</f>
        <v>0.20833333333333337</v>
      </c>
      <c r="S83" s="61"/>
      <c r="T83" s="58">
        <f>T82-S82</f>
        <v>0.20833333333333337</v>
      </c>
      <c r="U83" s="55"/>
      <c r="V83" s="60">
        <f>V82-U82</f>
        <v>0.17708333333333337</v>
      </c>
      <c r="W83" s="47"/>
      <c r="X83" s="58">
        <f>X82-W82</f>
        <v>0.14583333333333337</v>
      </c>
      <c r="Y83" s="55"/>
      <c r="Z83" s="56">
        <f>Z82-Y82</f>
        <v>0.22916666666666663</v>
      </c>
      <c r="AA83" s="61"/>
      <c r="AB83" s="56">
        <f>AB82-AA82</f>
        <v>0</v>
      </c>
      <c r="AC83" s="103"/>
      <c r="AD83" s="56">
        <f>AD82-AC82</f>
        <v>0</v>
      </c>
      <c r="AE83" s="65">
        <f>AE82*24</f>
        <v>39</v>
      </c>
      <c r="AF83" s="66"/>
    </row>
    <row r="84" spans="1:32" s="111" customFormat="1" ht="33" customHeight="1">
      <c r="A84" s="402"/>
      <c r="B84" s="275"/>
      <c r="C84" s="71" t="str">
        <f>IF(C82&lt;&gt;0,"T","")</f>
        <v/>
      </c>
      <c r="D84" s="72" t="str">
        <f>IF(D82&lt;&gt;0,"T","")</f>
        <v/>
      </c>
      <c r="E84" s="69" t="str">
        <f>IF(E82=0,"A","")</f>
        <v/>
      </c>
      <c r="F84" s="70" t="str">
        <f>IF(F82=0,"A","")</f>
        <v/>
      </c>
      <c r="G84" s="139" t="str">
        <f t="shared" ref="G84:J84" si="18">IF(G82&lt;&gt;0,"T","")</f>
        <v/>
      </c>
      <c r="H84" s="72" t="str">
        <f t="shared" si="18"/>
        <v/>
      </c>
      <c r="I84" s="73" t="str">
        <f t="shared" si="18"/>
        <v/>
      </c>
      <c r="J84" s="72" t="str">
        <f t="shared" si="18"/>
        <v/>
      </c>
      <c r="K84" s="67" t="str">
        <f>IF(K82=0,"A","")</f>
        <v/>
      </c>
      <c r="L84" s="68" t="str">
        <f>IF(L82=0,"A","")</f>
        <v/>
      </c>
      <c r="M84" s="69" t="str">
        <f>IF(M82=0,"A","")</f>
        <v/>
      </c>
      <c r="N84" s="70" t="str">
        <f>IF(N82=0,"A","")</f>
        <v/>
      </c>
      <c r="O84" s="80" t="str">
        <f>IF(O82=0,"A","CAI")</f>
        <v>CAI</v>
      </c>
      <c r="P84" s="70" t="str">
        <f>IF(P82=0,"A","CAI")</f>
        <v>CAI</v>
      </c>
      <c r="Q84" s="69" t="str">
        <f>IF(Q82=0,"A","CAI")</f>
        <v>CAI</v>
      </c>
      <c r="R84" s="70" t="str">
        <f>IF(R82=0,"A","CAI")</f>
        <v>CAI</v>
      </c>
      <c r="S84" s="67" t="str">
        <f t="shared" ref="S84:Z84" si="19">IF(S82=0,"A","")</f>
        <v/>
      </c>
      <c r="T84" s="68" t="str">
        <f t="shared" si="19"/>
        <v/>
      </c>
      <c r="U84" s="69" t="str">
        <f t="shared" si="19"/>
        <v/>
      </c>
      <c r="V84" s="70" t="str">
        <f t="shared" si="19"/>
        <v/>
      </c>
      <c r="W84" s="67" t="str">
        <f t="shared" si="19"/>
        <v/>
      </c>
      <c r="X84" s="68" t="str">
        <f t="shared" si="19"/>
        <v/>
      </c>
      <c r="Y84" s="69" t="str">
        <f t="shared" si="19"/>
        <v/>
      </c>
      <c r="Z84" s="70" t="str">
        <f t="shared" si="19"/>
        <v/>
      </c>
      <c r="AA84" s="351" t="str">
        <f>IF(AA82&lt;&gt;0,"T","")</f>
        <v/>
      </c>
      <c r="AB84" s="83" t="str">
        <f>IF(AB82&lt;&gt;0,"T","")</f>
        <v/>
      </c>
      <c r="AC84" s="84" t="str">
        <f>IF(AC82&lt;&gt;0,"T","")</f>
        <v/>
      </c>
      <c r="AD84" s="85" t="str">
        <f>IF(AD82&lt;&gt;0,"T","")</f>
        <v/>
      </c>
      <c r="AE84" s="146"/>
      <c r="AF84" s="87"/>
    </row>
    <row r="85" spans="1:32" s="102" customFormat="1" ht="33" customHeight="1">
      <c r="A85" s="402"/>
      <c r="B85" s="276" t="s">
        <v>101</v>
      </c>
      <c r="C85" s="53"/>
      <c r="D85" s="93"/>
      <c r="E85" s="90">
        <v>0.55208333333333337</v>
      </c>
      <c r="F85" s="91">
        <v>0.80208333333333337</v>
      </c>
      <c r="G85" s="289">
        <v>0.375</v>
      </c>
      <c r="H85" s="93">
        <v>0.54166666666666663</v>
      </c>
      <c r="I85" s="90">
        <v>0.58333333333333337</v>
      </c>
      <c r="J85" s="112">
        <v>0.77083333333333337</v>
      </c>
      <c r="K85" s="61"/>
      <c r="L85" s="96"/>
      <c r="M85" s="90"/>
      <c r="N85" s="91"/>
      <c r="O85" s="138">
        <v>0.375</v>
      </c>
      <c r="P85" s="97">
        <v>0.58333333333333337</v>
      </c>
      <c r="Q85" s="90">
        <v>0.625</v>
      </c>
      <c r="R85" s="129">
        <v>0.80208333333333337</v>
      </c>
      <c r="S85" s="61">
        <v>0.375</v>
      </c>
      <c r="T85" s="99">
        <v>0.54166666666666663</v>
      </c>
      <c r="U85" s="114">
        <v>0.60416666666666663</v>
      </c>
      <c r="V85" s="46">
        <v>0.75</v>
      </c>
      <c r="W85" s="47">
        <v>0.375</v>
      </c>
      <c r="X85" s="99">
        <v>0.53125</v>
      </c>
      <c r="Y85" s="90">
        <v>0.625</v>
      </c>
      <c r="Z85" s="91">
        <v>0.79166666666666663</v>
      </c>
      <c r="AA85" s="61"/>
      <c r="AB85" s="48"/>
      <c r="AC85" s="47"/>
      <c r="AD85" s="49"/>
      <c r="AE85" s="123">
        <f>SUM(D85-C85)+(F85-E85)+(H85-G85)+(J85-I85)+(L85-K85)+(N85-M85)+(P85-O85)+(R85-Q85)+(T85-S85)+(V85-U85)+(X85-W85)+(Z85-Y85)+(AB85-AA85)+(AD85-AC85)</f>
        <v>1.625</v>
      </c>
      <c r="AF85" s="66"/>
    </row>
    <row r="86" spans="1:32" s="102" customFormat="1" ht="33" hidden="1" customHeight="1">
      <c r="A86" s="402"/>
      <c r="B86" s="275"/>
      <c r="C86" s="53"/>
      <c r="D86" s="54">
        <f>D85-C85</f>
        <v>0</v>
      </c>
      <c r="E86" s="55"/>
      <c r="F86" s="56">
        <f>F85-E85</f>
        <v>0.25</v>
      </c>
      <c r="G86" s="61"/>
      <c r="H86" s="54">
        <f>H85-G85</f>
        <v>0.16666666666666663</v>
      </c>
      <c r="I86" s="55"/>
      <c r="J86" s="54">
        <f>J85-I85</f>
        <v>0.1875</v>
      </c>
      <c r="K86" s="61"/>
      <c r="L86" s="58">
        <f>L85-K85</f>
        <v>0</v>
      </c>
      <c r="M86" s="55"/>
      <c r="N86" s="56">
        <f>N85-M85</f>
        <v>0</v>
      </c>
      <c r="O86" s="61"/>
      <c r="P86" s="59">
        <f>P85-O85</f>
        <v>0.20833333333333337</v>
      </c>
      <c r="Q86" s="55"/>
      <c r="R86" s="60">
        <f>R85-Q85</f>
        <v>0.17708333333333337</v>
      </c>
      <c r="S86" s="61"/>
      <c r="T86" s="58">
        <f>T85-S85</f>
        <v>0.16666666666666663</v>
      </c>
      <c r="U86" s="55"/>
      <c r="V86" s="60">
        <f>V85-U85</f>
        <v>0.14583333333333337</v>
      </c>
      <c r="W86" s="47"/>
      <c r="X86" s="58">
        <f>X85-W85</f>
        <v>0.15625</v>
      </c>
      <c r="Y86" s="55"/>
      <c r="Z86" s="56">
        <f>Z85-Y85</f>
        <v>0.16666666666666663</v>
      </c>
      <c r="AA86" s="61"/>
      <c r="AB86" s="56">
        <f>AB85-AA85</f>
        <v>0</v>
      </c>
      <c r="AC86" s="103"/>
      <c r="AD86" s="56">
        <f>AD85-AC85</f>
        <v>0</v>
      </c>
      <c r="AE86" s="65">
        <f>AE85*24</f>
        <v>39</v>
      </c>
      <c r="AF86" s="66"/>
    </row>
    <row r="87" spans="1:32" s="111" customFormat="1" ht="33" customHeight="1">
      <c r="A87" s="402"/>
      <c r="B87" s="277"/>
      <c r="C87" s="71" t="str">
        <f>IF(C85&lt;&gt;0,"T","")</f>
        <v/>
      </c>
      <c r="D87" s="72" t="str">
        <f>IF(D85&lt;&gt;0,"T","")</f>
        <v/>
      </c>
      <c r="E87" s="69" t="str">
        <f t="shared" ref="E87:J87" si="20">IF(E85=0,"A","CAI")</f>
        <v>CAI</v>
      </c>
      <c r="F87" s="70" t="str">
        <f t="shared" si="20"/>
        <v>CAI</v>
      </c>
      <c r="G87" s="80" t="str">
        <f t="shared" si="20"/>
        <v>CAI</v>
      </c>
      <c r="H87" s="70" t="str">
        <f t="shared" si="20"/>
        <v>CAI</v>
      </c>
      <c r="I87" s="69" t="str">
        <f t="shared" si="20"/>
        <v>CAI</v>
      </c>
      <c r="J87" s="70" t="str">
        <f t="shared" si="20"/>
        <v>CAI</v>
      </c>
      <c r="K87" s="139" t="str">
        <f>IF(K85&lt;&gt;0,"T","")</f>
        <v/>
      </c>
      <c r="L87" s="119" t="str">
        <f>IF(L85&lt;&gt;0,"T","")</f>
        <v/>
      </c>
      <c r="M87" s="73" t="str">
        <f>IF(M85&lt;&gt;0,"T","")</f>
        <v/>
      </c>
      <c r="N87" s="105" t="str">
        <f>IF(N85&lt;&gt;0,"T","")</f>
        <v/>
      </c>
      <c r="O87" s="67" t="str">
        <f t="shared" ref="O87:Z87" si="21">IF(O85=0,"A","")</f>
        <v/>
      </c>
      <c r="P87" s="68" t="str">
        <f t="shared" si="21"/>
        <v/>
      </c>
      <c r="Q87" s="69" t="str">
        <f t="shared" si="21"/>
        <v/>
      </c>
      <c r="R87" s="70" t="str">
        <f t="shared" si="21"/>
        <v/>
      </c>
      <c r="S87" s="67" t="str">
        <f t="shared" si="21"/>
        <v/>
      </c>
      <c r="T87" s="68" t="str">
        <f t="shared" si="21"/>
        <v/>
      </c>
      <c r="U87" s="69" t="str">
        <f t="shared" si="21"/>
        <v/>
      </c>
      <c r="V87" s="70" t="str">
        <f t="shared" si="21"/>
        <v/>
      </c>
      <c r="W87" s="67" t="str">
        <f t="shared" si="21"/>
        <v/>
      </c>
      <c r="X87" s="68" t="str">
        <f t="shared" si="21"/>
        <v/>
      </c>
      <c r="Y87" s="69" t="str">
        <f t="shared" si="21"/>
        <v/>
      </c>
      <c r="Z87" s="70" t="str">
        <f t="shared" si="21"/>
        <v/>
      </c>
      <c r="AA87" s="351" t="str">
        <f>IF(AA85&lt;&gt;0,"T","")</f>
        <v/>
      </c>
      <c r="AB87" s="83" t="str">
        <f>IF(AB85&lt;&gt;0,"T","")</f>
        <v/>
      </c>
      <c r="AC87" s="84" t="str">
        <f>IF(AC85&lt;&gt;0,"T","")</f>
        <v/>
      </c>
      <c r="AD87" s="85" t="str">
        <f>IF(AD85&lt;&gt;0,"T","")</f>
        <v/>
      </c>
      <c r="AE87" s="147"/>
      <c r="AF87" s="87"/>
    </row>
    <row r="88" spans="1:32" s="125" customFormat="1" ht="33" customHeight="1">
      <c r="A88" s="402"/>
      <c r="B88" s="275" t="s">
        <v>102</v>
      </c>
      <c r="C88" s="53">
        <v>0.375</v>
      </c>
      <c r="D88" s="93">
        <v>0.58333333333333337</v>
      </c>
      <c r="E88" s="55"/>
      <c r="F88" s="49"/>
      <c r="G88" s="296">
        <v>0.375</v>
      </c>
      <c r="H88" s="293">
        <v>0.5</v>
      </c>
      <c r="I88" s="294">
        <v>0.54166666666666663</v>
      </c>
      <c r="J88" s="293">
        <v>0.79166666666666663</v>
      </c>
      <c r="K88" s="296">
        <v>0.375</v>
      </c>
      <c r="L88" s="297">
        <v>0.5</v>
      </c>
      <c r="M88" s="298">
        <v>0.5625</v>
      </c>
      <c r="N88" s="300">
        <v>0.8125</v>
      </c>
      <c r="O88" s="61"/>
      <c r="P88" s="96"/>
      <c r="Q88" s="90"/>
      <c r="R88" s="91"/>
      <c r="S88" s="61">
        <v>0.375</v>
      </c>
      <c r="T88" s="135">
        <v>0.5</v>
      </c>
      <c r="U88" s="55">
        <v>0.54166666666666663</v>
      </c>
      <c r="V88" s="46">
        <v>0.79166666666666663</v>
      </c>
      <c r="W88" s="47">
        <v>0.375</v>
      </c>
      <c r="X88" s="99">
        <v>0.58333333333333337</v>
      </c>
      <c r="Y88" s="90">
        <v>0.625</v>
      </c>
      <c r="Z88" s="91">
        <v>0.79166666666666663</v>
      </c>
      <c r="AA88" s="61"/>
      <c r="AB88" s="48"/>
      <c r="AC88" s="47"/>
      <c r="AD88" s="49"/>
      <c r="AE88" s="50">
        <f>SUM(D88-C88)+(F88-E88)+(H88-G88)+(J88-I88)+(L88-K88)+(N88-M88)+(P88-O88)+(R88-Q88)+(T88-S88)+(V88-U88)+(X88-W88)+(Z88-Y88)+(AB88-AA88)+(AD88-AC88)</f>
        <v>1.7083333333333335</v>
      </c>
      <c r="AF88" s="124"/>
    </row>
    <row r="89" spans="1:32" s="125" customFormat="1" ht="22.95" hidden="1" customHeight="1">
      <c r="A89" s="402"/>
      <c r="B89" s="275"/>
      <c r="C89" s="53"/>
      <c r="D89" s="54">
        <f>D88-C88</f>
        <v>0.20833333333333337</v>
      </c>
      <c r="E89" s="55"/>
      <c r="F89" s="56">
        <f>F88-E88</f>
        <v>0</v>
      </c>
      <c r="G89" s="287"/>
      <c r="H89" s="285">
        <f>H88-G88</f>
        <v>0.125</v>
      </c>
      <c r="I89" s="286"/>
      <c r="J89" s="285">
        <f>J88-I88</f>
        <v>0.25</v>
      </c>
      <c r="K89" s="61"/>
      <c r="L89" s="58">
        <f>L88-K88</f>
        <v>0.125</v>
      </c>
      <c r="M89" s="55"/>
      <c r="N89" s="56">
        <f>N88-M88</f>
        <v>0.25</v>
      </c>
      <c r="O89" s="61"/>
      <c r="P89" s="58">
        <f>P88-O88</f>
        <v>0</v>
      </c>
      <c r="Q89" s="55"/>
      <c r="R89" s="56">
        <f>R88-Q88</f>
        <v>0</v>
      </c>
      <c r="S89" s="61"/>
      <c r="T89" s="58">
        <f>T88-S88</f>
        <v>0.125</v>
      </c>
      <c r="U89" s="55"/>
      <c r="V89" s="60">
        <f>V88-U88</f>
        <v>0.25</v>
      </c>
      <c r="W89" s="47"/>
      <c r="X89" s="58">
        <f>X88-W88</f>
        <v>0.20833333333333337</v>
      </c>
      <c r="Y89" s="55"/>
      <c r="Z89" s="56">
        <f>Z88-Y88</f>
        <v>0.16666666666666663</v>
      </c>
      <c r="AA89" s="287"/>
      <c r="AB89" s="63">
        <f>AB88-AA88</f>
        <v>0</v>
      </c>
      <c r="AC89" s="64"/>
      <c r="AD89" s="63">
        <f>AD88-AC88</f>
        <v>0</v>
      </c>
      <c r="AE89" s="65">
        <f>AE88*24</f>
        <v>41</v>
      </c>
      <c r="AF89" s="124"/>
    </row>
    <row r="90" spans="1:32" s="128" customFormat="1" ht="33" customHeight="1" thickBot="1">
      <c r="A90" s="403"/>
      <c r="B90" s="278"/>
      <c r="C90" s="67" t="str">
        <f>IF(C88=0,"A","")</f>
        <v/>
      </c>
      <c r="D90" s="77" t="str">
        <f>IF(D88=0,"A","")</f>
        <v/>
      </c>
      <c r="E90" s="73" t="str">
        <f t="shared" ref="E90:F90" si="22">IF(E88&lt;&gt;0,"T","")</f>
        <v/>
      </c>
      <c r="F90" s="105" t="str">
        <f t="shared" si="22"/>
        <v/>
      </c>
      <c r="G90" s="67" t="str">
        <f t="shared" ref="G90:N90" si="23">IF(G88=0,"A","")</f>
        <v/>
      </c>
      <c r="H90" s="68" t="str">
        <f t="shared" si="23"/>
        <v/>
      </c>
      <c r="I90" s="69" t="str">
        <f t="shared" si="23"/>
        <v/>
      </c>
      <c r="J90" s="70" t="str">
        <f t="shared" si="23"/>
        <v/>
      </c>
      <c r="K90" s="67" t="str">
        <f t="shared" si="23"/>
        <v/>
      </c>
      <c r="L90" s="68" t="str">
        <f t="shared" si="23"/>
        <v/>
      </c>
      <c r="M90" s="69" t="str">
        <f t="shared" si="23"/>
        <v/>
      </c>
      <c r="N90" s="70" t="str">
        <f t="shared" si="23"/>
        <v/>
      </c>
      <c r="O90" s="139" t="str">
        <f t="shared" ref="O90:R90" si="24">IF(O88&lt;&gt;0,"T","")</f>
        <v/>
      </c>
      <c r="P90" s="72" t="str">
        <f t="shared" si="24"/>
        <v/>
      </c>
      <c r="Q90" s="73" t="str">
        <f t="shared" si="24"/>
        <v/>
      </c>
      <c r="R90" s="72" t="str">
        <f t="shared" si="24"/>
        <v/>
      </c>
      <c r="S90" s="67" t="str">
        <f t="shared" ref="S90:Z90" si="25">IF(S88=0,"A","")</f>
        <v/>
      </c>
      <c r="T90" s="68" t="str">
        <f t="shared" si="25"/>
        <v/>
      </c>
      <c r="U90" s="69" t="str">
        <f t="shared" si="25"/>
        <v/>
      </c>
      <c r="V90" s="70" t="str">
        <f t="shared" si="25"/>
        <v/>
      </c>
      <c r="W90" s="67" t="str">
        <f t="shared" si="25"/>
        <v/>
      </c>
      <c r="X90" s="68" t="str">
        <f t="shared" si="25"/>
        <v/>
      </c>
      <c r="Y90" s="69" t="str">
        <f t="shared" si="25"/>
        <v/>
      </c>
      <c r="Z90" s="70" t="str">
        <f t="shared" si="25"/>
        <v/>
      </c>
      <c r="AA90" s="351" t="str">
        <f>IF(AA88&lt;&gt;0,"T","")</f>
        <v/>
      </c>
      <c r="AB90" s="83" t="str">
        <f>IF(AB88&lt;&gt;0,"T","")</f>
        <v/>
      </c>
      <c r="AC90" s="84" t="str">
        <f>IF(AC88&lt;&gt;0,"T","")</f>
        <v/>
      </c>
      <c r="AD90" s="85" t="str">
        <f>IF(AD88&lt;&gt;0,"T","")</f>
        <v/>
      </c>
      <c r="AE90" s="86"/>
      <c r="AF90" s="127"/>
    </row>
    <row r="91" spans="1:32" s="102" customFormat="1" ht="33" hidden="1" customHeight="1" outlineLevel="1">
      <c r="A91" s="291"/>
      <c r="B91" s="261" t="s">
        <v>91</v>
      </c>
      <c r="C91" s="53"/>
      <c r="D91" s="89"/>
      <c r="E91" s="90"/>
      <c r="F91" s="91"/>
      <c r="G91" s="53"/>
      <c r="H91" s="89"/>
      <c r="I91" s="90"/>
      <c r="J91" s="91"/>
      <c r="K91" s="61"/>
      <c r="L91" s="89"/>
      <c r="M91" s="90"/>
      <c r="N91" s="91"/>
      <c r="O91" s="53"/>
      <c r="P91" s="89"/>
      <c r="Q91" s="90"/>
      <c r="R91" s="91"/>
      <c r="S91" s="53"/>
      <c r="T91" s="89"/>
      <c r="U91" s="90"/>
      <c r="V91" s="91"/>
      <c r="W91" s="53"/>
      <c r="X91" s="89"/>
      <c r="Y91" s="90"/>
      <c r="Z91" s="91"/>
      <c r="AA91" s="138"/>
      <c r="AB91" s="101"/>
      <c r="AC91" s="95"/>
      <c r="AD91" s="91"/>
      <c r="AE91" s="50">
        <f>SUM(D91-C91)+(F91-E91)+(H91-G91)+(J91-I91)+(L91-K91)+(N91-M91)+(P91-O91)+(R91-Q91)+(T91-S91)+(V91-U91)+(X91-W91)+(Z91-Y91)+(AB91-AA91)+(AD91-AC91)</f>
        <v>0</v>
      </c>
      <c r="AF91" s="66"/>
    </row>
    <row r="92" spans="1:32" s="102" customFormat="1" ht="33" hidden="1" customHeight="1" outlineLevel="1">
      <c r="A92" s="291"/>
      <c r="B92" s="262"/>
      <c r="C92" s="53"/>
      <c r="D92" s="54">
        <f>D91-C91</f>
        <v>0</v>
      </c>
      <c r="E92" s="103"/>
      <c r="F92" s="56">
        <f>F91-E91</f>
        <v>0</v>
      </c>
      <c r="G92" s="53"/>
      <c r="H92" s="54">
        <f>H91-G91</f>
        <v>0</v>
      </c>
      <c r="I92" s="55"/>
      <c r="J92" s="54">
        <f>J91-I91</f>
        <v>0</v>
      </c>
      <c r="K92" s="61"/>
      <c r="L92" s="58">
        <f>L91-K91</f>
        <v>0</v>
      </c>
      <c r="M92" s="55"/>
      <c r="N92" s="56">
        <f>N91-M91</f>
        <v>0</v>
      </c>
      <c r="O92" s="53"/>
      <c r="P92" s="59">
        <f>P91-O91</f>
        <v>0</v>
      </c>
      <c r="Q92" s="55"/>
      <c r="R92" s="60">
        <f>R91-Q91</f>
        <v>0</v>
      </c>
      <c r="S92" s="61"/>
      <c r="T92" s="58">
        <f>T91-S91</f>
        <v>0</v>
      </c>
      <c r="U92" s="55"/>
      <c r="V92" s="60">
        <f>V91-U91</f>
        <v>0</v>
      </c>
      <c r="W92" s="47"/>
      <c r="X92" s="58">
        <f>X91-W91</f>
        <v>0</v>
      </c>
      <c r="Y92" s="55"/>
      <c r="Z92" s="56">
        <f>Z91-Y91</f>
        <v>0</v>
      </c>
      <c r="AA92" s="287"/>
      <c r="AB92" s="63">
        <f>AB91-AA91</f>
        <v>0</v>
      </c>
      <c r="AC92" s="64"/>
      <c r="AD92" s="63">
        <f>AD91-AC91</f>
        <v>0</v>
      </c>
      <c r="AE92" s="65">
        <f>AE91*24</f>
        <v>0</v>
      </c>
      <c r="AF92" s="66"/>
    </row>
    <row r="93" spans="1:32" s="111" customFormat="1" ht="32.4" hidden="1" customHeight="1" outlineLevel="1" thickBot="1">
      <c r="A93" s="291"/>
      <c r="B93" s="263"/>
      <c r="C93" s="71" t="str">
        <f t="shared" ref="C93:AD93" si="26">IF(C91&lt;&gt;0,"T","")</f>
        <v/>
      </c>
      <c r="D93" s="104" t="str">
        <f t="shared" si="26"/>
        <v/>
      </c>
      <c r="E93" s="73" t="str">
        <f t="shared" si="26"/>
        <v/>
      </c>
      <c r="F93" s="105" t="str">
        <f t="shared" si="26"/>
        <v/>
      </c>
      <c r="G93" s="71" t="str">
        <f t="shared" si="26"/>
        <v/>
      </c>
      <c r="H93" s="104" t="str">
        <f t="shared" si="26"/>
        <v/>
      </c>
      <c r="I93" s="73" t="str">
        <f t="shared" si="26"/>
        <v/>
      </c>
      <c r="J93" s="105" t="str">
        <f t="shared" si="26"/>
        <v/>
      </c>
      <c r="K93" s="139" t="str">
        <f t="shared" si="26"/>
        <v/>
      </c>
      <c r="L93" s="119" t="str">
        <f t="shared" si="26"/>
        <v/>
      </c>
      <c r="M93" s="73" t="str">
        <f t="shared" si="26"/>
        <v/>
      </c>
      <c r="N93" s="105" t="str">
        <f t="shared" si="26"/>
        <v/>
      </c>
      <c r="O93" s="71" t="str">
        <f t="shared" si="26"/>
        <v/>
      </c>
      <c r="P93" s="104" t="str">
        <f t="shared" si="26"/>
        <v/>
      </c>
      <c r="Q93" s="73" t="str">
        <f t="shared" si="26"/>
        <v/>
      </c>
      <c r="R93" s="105" t="str">
        <f t="shared" si="26"/>
        <v/>
      </c>
      <c r="S93" s="71" t="str">
        <f t="shared" si="26"/>
        <v/>
      </c>
      <c r="T93" s="104" t="str">
        <f t="shared" si="26"/>
        <v/>
      </c>
      <c r="U93" s="73" t="str">
        <f t="shared" si="26"/>
        <v/>
      </c>
      <c r="V93" s="105" t="str">
        <f t="shared" si="26"/>
        <v/>
      </c>
      <c r="W93" s="71" t="str">
        <f t="shared" si="26"/>
        <v/>
      </c>
      <c r="X93" s="104" t="str">
        <f t="shared" si="26"/>
        <v/>
      </c>
      <c r="Y93" s="73" t="str">
        <f t="shared" si="26"/>
        <v/>
      </c>
      <c r="Z93" s="105" t="str">
        <f t="shared" si="26"/>
        <v/>
      </c>
      <c r="AA93" s="352" t="str">
        <f t="shared" si="26"/>
        <v/>
      </c>
      <c r="AB93" s="107" t="str">
        <f t="shared" si="26"/>
        <v/>
      </c>
      <c r="AC93" s="108" t="str">
        <f t="shared" si="26"/>
        <v/>
      </c>
      <c r="AD93" s="109" t="str">
        <f t="shared" si="26"/>
        <v/>
      </c>
      <c r="AE93" s="110"/>
      <c r="AF93" s="87"/>
    </row>
    <row r="94" spans="1:32" s="102" customFormat="1" ht="33" hidden="1" customHeight="1" outlineLevel="1">
      <c r="A94" s="291"/>
      <c r="B94" s="261" t="s">
        <v>103</v>
      </c>
      <c r="C94" s="53"/>
      <c r="D94" s="89"/>
      <c r="E94" s="90"/>
      <c r="F94" s="91"/>
      <c r="G94" s="53"/>
      <c r="H94" s="89"/>
      <c r="I94" s="90"/>
      <c r="J94" s="91"/>
      <c r="K94" s="61"/>
      <c r="L94" s="89"/>
      <c r="M94" s="90"/>
      <c r="N94" s="91"/>
      <c r="O94" s="53"/>
      <c r="P94" s="89"/>
      <c r="Q94" s="90"/>
      <c r="R94" s="91"/>
      <c r="S94" s="53"/>
      <c r="T94" s="89"/>
      <c r="U94" s="90"/>
      <c r="V94" s="91"/>
      <c r="W94" s="53"/>
      <c r="X94" s="89"/>
      <c r="Y94" s="90"/>
      <c r="Z94" s="91"/>
      <c r="AA94" s="138"/>
      <c r="AB94" s="101"/>
      <c r="AC94" s="95"/>
      <c r="AD94" s="91"/>
      <c r="AE94" s="50">
        <f>SUM(D94-C94)+(F94-E94)+(H94-G94)+(J94-I94)+(L94-K94)+(N94-M94)+(P94-O94)+(R94-Q94)+(T94-S94)+(V94-U94)+(X94-W94)+(Z94-Y94)+(AB94-AA94)+(AD94-AC94)</f>
        <v>0</v>
      </c>
      <c r="AF94" s="66"/>
    </row>
    <row r="95" spans="1:32" s="102" customFormat="1" ht="33" hidden="1" customHeight="1" outlineLevel="1">
      <c r="A95" s="291"/>
      <c r="B95" s="262"/>
      <c r="C95" s="53"/>
      <c r="D95" s="54">
        <f>D94-C94</f>
        <v>0</v>
      </c>
      <c r="E95" s="103"/>
      <c r="F95" s="56">
        <f>F94-E94</f>
        <v>0</v>
      </c>
      <c r="G95" s="53"/>
      <c r="H95" s="54">
        <f>H94-G94</f>
        <v>0</v>
      </c>
      <c r="I95" s="55"/>
      <c r="J95" s="54">
        <f>J94-I94</f>
        <v>0</v>
      </c>
      <c r="K95" s="61"/>
      <c r="L95" s="58">
        <f>L94-K94</f>
        <v>0</v>
      </c>
      <c r="M95" s="55"/>
      <c r="N95" s="56">
        <f>N94-M94</f>
        <v>0</v>
      </c>
      <c r="O95" s="53"/>
      <c r="P95" s="59">
        <f>P94-O94</f>
        <v>0</v>
      </c>
      <c r="Q95" s="55"/>
      <c r="R95" s="60">
        <f>R94-Q94</f>
        <v>0</v>
      </c>
      <c r="S95" s="61"/>
      <c r="T95" s="58">
        <f>T94-S94</f>
        <v>0</v>
      </c>
      <c r="U95" s="55"/>
      <c r="V95" s="60">
        <f>V94-U94</f>
        <v>0</v>
      </c>
      <c r="W95" s="47"/>
      <c r="X95" s="58">
        <f>X94-W94</f>
        <v>0</v>
      </c>
      <c r="Y95" s="55"/>
      <c r="Z95" s="56">
        <f>Z94-Y94</f>
        <v>0</v>
      </c>
      <c r="AA95" s="287"/>
      <c r="AB95" s="63">
        <f>AB94-AA94</f>
        <v>0</v>
      </c>
      <c r="AC95" s="64"/>
      <c r="AD95" s="63">
        <f>AD94-AC94</f>
        <v>0</v>
      </c>
      <c r="AE95" s="65">
        <f>AE94*24</f>
        <v>0</v>
      </c>
      <c r="AF95" s="66"/>
    </row>
    <row r="96" spans="1:32" s="111" customFormat="1" ht="32.4" hidden="1" customHeight="1" outlineLevel="1" thickBot="1">
      <c r="A96" s="291"/>
      <c r="B96" s="263"/>
      <c r="C96" s="71" t="str">
        <f t="shared" ref="C96:AD96" si="27">IF(C94&lt;&gt;0,"T","")</f>
        <v/>
      </c>
      <c r="D96" s="104" t="str">
        <f t="shared" si="27"/>
        <v/>
      </c>
      <c r="E96" s="73" t="str">
        <f t="shared" si="27"/>
        <v/>
      </c>
      <c r="F96" s="105" t="str">
        <f t="shared" si="27"/>
        <v/>
      </c>
      <c r="G96" s="71" t="str">
        <f t="shared" si="27"/>
        <v/>
      </c>
      <c r="H96" s="104" t="str">
        <f t="shared" si="27"/>
        <v/>
      </c>
      <c r="I96" s="73" t="str">
        <f t="shared" si="27"/>
        <v/>
      </c>
      <c r="J96" s="105" t="str">
        <f t="shared" si="27"/>
        <v/>
      </c>
      <c r="K96" s="139" t="str">
        <f t="shared" si="27"/>
        <v/>
      </c>
      <c r="L96" s="119" t="str">
        <f t="shared" si="27"/>
        <v/>
      </c>
      <c r="M96" s="73" t="str">
        <f t="shared" si="27"/>
        <v/>
      </c>
      <c r="N96" s="105" t="str">
        <f t="shared" si="27"/>
        <v/>
      </c>
      <c r="O96" s="71" t="str">
        <f t="shared" si="27"/>
        <v/>
      </c>
      <c r="P96" s="104" t="str">
        <f t="shared" si="27"/>
        <v/>
      </c>
      <c r="Q96" s="73" t="str">
        <f t="shared" si="27"/>
        <v/>
      </c>
      <c r="R96" s="105" t="str">
        <f t="shared" si="27"/>
        <v/>
      </c>
      <c r="S96" s="71" t="str">
        <f t="shared" si="27"/>
        <v/>
      </c>
      <c r="T96" s="104" t="str">
        <f t="shared" si="27"/>
        <v/>
      </c>
      <c r="U96" s="73" t="str">
        <f t="shared" si="27"/>
        <v/>
      </c>
      <c r="V96" s="105" t="str">
        <f t="shared" si="27"/>
        <v/>
      </c>
      <c r="W96" s="71" t="str">
        <f t="shared" si="27"/>
        <v/>
      </c>
      <c r="X96" s="104" t="str">
        <f t="shared" si="27"/>
        <v/>
      </c>
      <c r="Y96" s="73" t="str">
        <f t="shared" si="27"/>
        <v/>
      </c>
      <c r="Z96" s="105" t="str">
        <f t="shared" si="27"/>
        <v/>
      </c>
      <c r="AA96" s="352" t="str">
        <f t="shared" si="27"/>
        <v/>
      </c>
      <c r="AB96" s="107" t="str">
        <f t="shared" si="27"/>
        <v/>
      </c>
      <c r="AC96" s="108" t="str">
        <f t="shared" si="27"/>
        <v/>
      </c>
      <c r="AD96" s="109" t="str">
        <f t="shared" si="27"/>
        <v/>
      </c>
      <c r="AE96" s="110"/>
      <c r="AF96" s="87"/>
    </row>
    <row r="97" spans="1:96" s="125" customFormat="1" ht="35.25" customHeight="1" collapsed="1">
      <c r="A97" s="148"/>
      <c r="B97" s="279"/>
      <c r="C97" s="149"/>
      <c r="D97" s="150"/>
      <c r="E97" s="151"/>
      <c r="F97" s="152"/>
      <c r="G97" s="149"/>
      <c r="H97" s="153"/>
      <c r="I97" s="154"/>
      <c r="J97" s="155"/>
      <c r="K97" s="154"/>
      <c r="L97" s="156"/>
      <c r="M97" s="152"/>
      <c r="N97" s="150"/>
      <c r="O97" s="149"/>
      <c r="P97" s="157"/>
      <c r="Q97" s="158"/>
      <c r="R97" s="159"/>
      <c r="S97" s="160"/>
      <c r="T97" s="156"/>
      <c r="U97" s="154"/>
      <c r="V97" s="159"/>
      <c r="W97" s="154"/>
      <c r="X97" s="156"/>
      <c r="Y97" s="154"/>
      <c r="Z97" s="152"/>
      <c r="AA97" s="160"/>
      <c r="AB97" s="156"/>
      <c r="AC97" s="154"/>
      <c r="AD97" s="161"/>
      <c r="AE97" s="162"/>
      <c r="AF97" s="124"/>
    </row>
    <row r="98" spans="1:96" s="125" customFormat="1" ht="35.25" customHeight="1" thickBot="1">
      <c r="A98" s="163"/>
      <c r="B98" s="280" t="s">
        <v>5</v>
      </c>
      <c r="C98" s="164">
        <f>COUNT(C43:C90)</f>
        <v>5</v>
      </c>
      <c r="D98" s="165"/>
      <c r="E98" s="166">
        <f>COUNT(E43:E90)</f>
        <v>7</v>
      </c>
      <c r="F98" s="167"/>
      <c r="G98" s="164">
        <f>COUNT(G43:G90)</f>
        <v>7</v>
      </c>
      <c r="H98" s="165"/>
      <c r="I98" s="166">
        <f>COUNT(I43:I90)</f>
        <v>7</v>
      </c>
      <c r="J98" s="168"/>
      <c r="K98" s="169">
        <f>COUNT(K43:K90)</f>
        <v>6</v>
      </c>
      <c r="L98" s="167"/>
      <c r="M98" s="170">
        <f>COUNT(M43:M90)</f>
        <v>7</v>
      </c>
      <c r="N98" s="165"/>
      <c r="O98" s="171">
        <f>COUNT(O43:O90)</f>
        <v>7</v>
      </c>
      <c r="P98" s="172"/>
      <c r="Q98" s="173">
        <f>COUNT(Q43:Q90)</f>
        <v>6</v>
      </c>
      <c r="R98" s="174"/>
      <c r="S98" s="175">
        <f>COUNT(S43:S90)</f>
        <v>11</v>
      </c>
      <c r="T98" s="167"/>
      <c r="U98" s="166">
        <f>COUNT(U43:U90)</f>
        <v>10</v>
      </c>
      <c r="V98" s="174"/>
      <c r="W98" s="169">
        <f>COUNT(W43:W90)</f>
        <v>11</v>
      </c>
      <c r="X98" s="167"/>
      <c r="Y98" s="166">
        <f>COUNT(Y43:Y90)</f>
        <v>11</v>
      </c>
      <c r="Z98" s="167"/>
      <c r="AA98" s="175">
        <f>COUNT(AA43:AA90)</f>
        <v>0</v>
      </c>
      <c r="AB98" s="167"/>
      <c r="AC98" s="166">
        <f>COUNT(AC43:AC90)</f>
        <v>0</v>
      </c>
      <c r="AD98" s="176"/>
      <c r="AE98" s="177"/>
      <c r="AF98" s="124"/>
    </row>
    <row r="99" spans="1:96" s="125" customFormat="1" ht="22.8">
      <c r="A99" s="178"/>
      <c r="B99" s="281"/>
      <c r="C99" s="179" t="s">
        <v>14</v>
      </c>
      <c r="D99" s="180"/>
      <c r="E99" s="180"/>
      <c r="F99" s="180"/>
      <c r="G99" s="180"/>
      <c r="H99" s="180"/>
      <c r="I99" s="180"/>
      <c r="J99" s="180"/>
      <c r="K99" s="181"/>
      <c r="L99" s="180"/>
      <c r="M99" s="180"/>
      <c r="N99" s="180"/>
      <c r="O99" s="181"/>
      <c r="P99" s="180"/>
      <c r="S99" s="181"/>
      <c r="T99" s="180"/>
      <c r="U99" s="180"/>
      <c r="V99" s="180"/>
      <c r="W99" s="181"/>
      <c r="X99" s="180"/>
      <c r="Y99" s="180"/>
      <c r="Z99" s="180"/>
      <c r="AA99" s="181"/>
      <c r="AB99" s="180"/>
      <c r="AC99" s="180"/>
      <c r="AD99" s="180"/>
      <c r="AE99" s="182"/>
      <c r="AF99" s="124"/>
    </row>
    <row r="100" spans="1:96" s="125" customFormat="1" ht="22.8">
      <c r="A100" s="178"/>
      <c r="B100" s="281"/>
      <c r="C100" s="179" t="s">
        <v>15</v>
      </c>
      <c r="D100" s="180"/>
      <c r="E100" s="180"/>
      <c r="F100" s="180"/>
      <c r="G100" s="180"/>
      <c r="H100" s="180"/>
      <c r="I100" s="180"/>
      <c r="J100" s="180"/>
      <c r="K100" s="181"/>
      <c r="L100" s="180"/>
      <c r="M100" s="183"/>
      <c r="N100" s="184" t="s">
        <v>16</v>
      </c>
      <c r="O100" s="181"/>
      <c r="P100" s="180"/>
      <c r="Q100" s="180"/>
      <c r="R100" s="180"/>
      <c r="S100" s="181"/>
      <c r="T100" s="180"/>
      <c r="U100" s="180"/>
      <c r="V100" s="180"/>
      <c r="W100" s="181"/>
      <c r="X100" s="180"/>
      <c r="Y100" s="180"/>
      <c r="Z100" s="180"/>
      <c r="AA100" s="181"/>
      <c r="AB100" s="180"/>
      <c r="AC100" s="180"/>
      <c r="AD100" s="180"/>
      <c r="AE100" s="182"/>
      <c r="AF100" s="124"/>
    </row>
    <row r="101" spans="1:96" s="125" customFormat="1" ht="22.8">
      <c r="A101" s="178"/>
      <c r="B101" s="281"/>
      <c r="C101" s="179" t="s">
        <v>17</v>
      </c>
      <c r="D101" s="180"/>
      <c r="E101" s="180"/>
      <c r="F101" s="180"/>
      <c r="G101" s="180"/>
      <c r="H101" s="180"/>
      <c r="I101" s="180"/>
      <c r="J101" s="180"/>
      <c r="K101" s="181"/>
      <c r="L101" s="180"/>
      <c r="M101" s="180"/>
      <c r="N101" s="180"/>
      <c r="O101" s="181"/>
      <c r="P101" s="180"/>
      <c r="Q101" s="180"/>
      <c r="R101" s="180"/>
      <c r="S101" s="181"/>
      <c r="T101" s="180"/>
      <c r="U101" s="180"/>
      <c r="V101" s="180"/>
      <c r="W101" s="181"/>
      <c r="X101" s="180"/>
      <c r="Y101" s="180"/>
      <c r="Z101" s="180"/>
      <c r="AA101" s="181"/>
      <c r="AB101" s="180"/>
      <c r="AC101" s="180"/>
      <c r="AD101" s="180"/>
      <c r="AE101" s="182"/>
      <c r="AF101" s="124"/>
    </row>
    <row r="102" spans="1:96" s="184" customFormat="1" ht="15" customHeight="1">
      <c r="A102" s="185"/>
      <c r="B102" s="250"/>
    </row>
    <row r="103" spans="1:96" s="184" customFormat="1" ht="22.8">
      <c r="B103" s="251"/>
      <c r="C103" s="187" t="s">
        <v>4</v>
      </c>
      <c r="D103" s="188"/>
      <c r="E103" s="189"/>
      <c r="F103" s="190"/>
      <c r="G103" s="190"/>
      <c r="H103" s="190"/>
      <c r="I103" s="190"/>
      <c r="J103" s="190"/>
      <c r="K103" s="190"/>
      <c r="L103" s="190"/>
      <c r="M103" s="190"/>
      <c r="N103" s="190"/>
      <c r="O103" s="191"/>
      <c r="P103" s="191"/>
      <c r="Q103" s="190"/>
      <c r="R103" s="190"/>
      <c r="S103" s="192" t="s">
        <v>18</v>
      </c>
      <c r="T103" s="190"/>
      <c r="U103" s="190"/>
      <c r="V103" s="190"/>
      <c r="W103" s="190"/>
      <c r="X103" s="190"/>
      <c r="Y103" s="190"/>
      <c r="Z103" s="190"/>
      <c r="AA103" s="190"/>
      <c r="AB103" s="190"/>
      <c r="AC103" s="191"/>
      <c r="AD103" s="191"/>
      <c r="AE103" s="190"/>
      <c r="AF103" s="190"/>
      <c r="AG103" s="190"/>
      <c r="AL103" s="190"/>
      <c r="AM103" s="190"/>
      <c r="AN103" s="190"/>
      <c r="AO103" s="190"/>
      <c r="AP103" s="191"/>
      <c r="AQ103" s="191"/>
      <c r="AR103" s="190"/>
      <c r="AS103" s="190"/>
      <c r="AT103" s="190"/>
      <c r="AU103" s="190"/>
      <c r="AV103" s="193"/>
      <c r="AW103" s="190"/>
      <c r="AX103" s="190"/>
      <c r="AY103" s="194"/>
      <c r="AZ103" s="194"/>
      <c r="BD103" s="195"/>
      <c r="BE103" s="196"/>
      <c r="BP103" s="190"/>
      <c r="BQ103" s="190"/>
      <c r="BR103" s="190"/>
      <c r="BS103" s="190"/>
      <c r="BT103" s="190"/>
      <c r="BU103" s="190"/>
      <c r="BV103" s="190"/>
      <c r="BW103" s="190"/>
      <c r="BX103" s="190"/>
      <c r="BY103" s="190"/>
      <c r="BZ103" s="190"/>
      <c r="CA103" s="190"/>
      <c r="CB103" s="190"/>
      <c r="CC103" s="186"/>
      <c r="CD103" s="186"/>
      <c r="CE103" s="197"/>
      <c r="CF103" s="197"/>
      <c r="CG103" s="197"/>
      <c r="CH103" s="197"/>
      <c r="CI103" s="198"/>
      <c r="CJ103" s="198"/>
      <c r="CK103" s="198"/>
      <c r="CL103" s="198"/>
      <c r="CM103" s="197"/>
      <c r="CN103" s="197"/>
      <c r="CO103" s="197"/>
      <c r="CP103" s="197"/>
      <c r="CQ103" s="197"/>
      <c r="CR103" s="197"/>
    </row>
    <row r="104" spans="1:96" s="184" customFormat="1" ht="22.8">
      <c r="B104" s="252"/>
      <c r="C104" s="187" t="s">
        <v>6</v>
      </c>
      <c r="I104" s="187" t="s">
        <v>7</v>
      </c>
      <c r="O104" s="184" t="s">
        <v>19</v>
      </c>
    </row>
    <row r="105" spans="1:96" s="184" customFormat="1" ht="23.4" thickBot="1">
      <c r="B105" s="252"/>
    </row>
    <row r="106" spans="1:96" s="199" customFormat="1" ht="18.600000000000001">
      <c r="A106" s="185"/>
      <c r="B106" s="359" t="s">
        <v>20</v>
      </c>
      <c r="C106" s="360"/>
      <c r="D106" s="360"/>
      <c r="E106" s="360"/>
      <c r="F106" s="360"/>
      <c r="G106" s="360"/>
      <c r="H106" s="360"/>
      <c r="I106" s="360"/>
      <c r="J106" s="360"/>
      <c r="K106" s="360"/>
      <c r="L106" s="360"/>
      <c r="M106" s="360"/>
      <c r="N106" s="360"/>
      <c r="O106" s="360"/>
      <c r="P106" s="360"/>
      <c r="Q106" s="360"/>
      <c r="R106" s="360"/>
      <c r="S106" s="360"/>
      <c r="T106" s="360"/>
      <c r="U106" s="360"/>
      <c r="V106" s="360"/>
      <c r="W106" s="360"/>
      <c r="X106" s="360"/>
      <c r="Y106" s="360"/>
      <c r="Z106" s="360"/>
      <c r="AA106" s="360"/>
      <c r="AB106" s="360"/>
      <c r="AC106" s="360"/>
      <c r="AD106" s="360"/>
      <c r="AE106" s="361"/>
    </row>
    <row r="107" spans="1:96" s="199" customFormat="1" ht="18.600000000000001">
      <c r="A107" s="185"/>
      <c r="B107" s="362"/>
      <c r="C107" s="363"/>
      <c r="D107" s="363"/>
      <c r="E107" s="363"/>
      <c r="F107" s="363"/>
      <c r="G107" s="363"/>
      <c r="H107" s="363"/>
      <c r="I107" s="363"/>
      <c r="J107" s="363"/>
      <c r="K107" s="363"/>
      <c r="L107" s="363"/>
      <c r="M107" s="363"/>
      <c r="N107" s="363"/>
      <c r="O107" s="363"/>
      <c r="P107" s="363"/>
      <c r="Q107" s="363"/>
      <c r="R107" s="363"/>
      <c r="S107" s="363"/>
      <c r="T107" s="363"/>
      <c r="U107" s="363"/>
      <c r="V107" s="363"/>
      <c r="W107" s="363"/>
      <c r="X107" s="363"/>
      <c r="Y107" s="363"/>
      <c r="Z107" s="363"/>
      <c r="AA107" s="363"/>
      <c r="AB107" s="363"/>
      <c r="AC107" s="363"/>
      <c r="AD107" s="363"/>
      <c r="AE107" s="364"/>
    </row>
    <row r="108" spans="1:96" s="199" customFormat="1" ht="35.25" customHeight="1">
      <c r="A108" s="185"/>
      <c r="B108" s="362"/>
      <c r="C108" s="363"/>
      <c r="D108" s="363"/>
      <c r="E108" s="363"/>
      <c r="F108" s="363"/>
      <c r="G108" s="363"/>
      <c r="H108" s="363"/>
      <c r="I108" s="363"/>
      <c r="J108" s="363"/>
      <c r="K108" s="363"/>
      <c r="L108" s="363"/>
      <c r="M108" s="363"/>
      <c r="N108" s="363"/>
      <c r="O108" s="363"/>
      <c r="P108" s="363"/>
      <c r="Q108" s="363"/>
      <c r="R108" s="363"/>
      <c r="S108" s="363"/>
      <c r="T108" s="363"/>
      <c r="U108" s="363"/>
      <c r="V108" s="363"/>
      <c r="W108" s="363"/>
      <c r="X108" s="363"/>
      <c r="Y108" s="363"/>
      <c r="Z108" s="363"/>
      <c r="AA108" s="363"/>
      <c r="AB108" s="363"/>
      <c r="AC108" s="363"/>
      <c r="AD108" s="363"/>
      <c r="AE108" s="364"/>
    </row>
    <row r="109" spans="1:96" s="199" customFormat="1" ht="22.5" customHeight="1">
      <c r="A109" s="185"/>
      <c r="B109" s="362"/>
      <c r="C109" s="363"/>
      <c r="D109" s="363"/>
      <c r="E109" s="363"/>
      <c r="F109" s="363"/>
      <c r="G109" s="363"/>
      <c r="H109" s="363"/>
      <c r="I109" s="363"/>
      <c r="J109" s="363"/>
      <c r="K109" s="363"/>
      <c r="L109" s="363"/>
      <c r="M109" s="363"/>
      <c r="N109" s="363"/>
      <c r="O109" s="363"/>
      <c r="P109" s="363"/>
      <c r="Q109" s="363"/>
      <c r="R109" s="363"/>
      <c r="S109" s="363"/>
      <c r="T109" s="363"/>
      <c r="U109" s="363"/>
      <c r="V109" s="363"/>
      <c r="W109" s="363"/>
      <c r="X109" s="363"/>
      <c r="Y109" s="363"/>
      <c r="Z109" s="363"/>
      <c r="AA109" s="363"/>
      <c r="AB109" s="363"/>
      <c r="AC109" s="363"/>
      <c r="AD109" s="363"/>
      <c r="AE109" s="364"/>
    </row>
    <row r="110" spans="1:96" s="201" customFormat="1" ht="18.600000000000001">
      <c r="A110" s="200"/>
      <c r="B110" s="362"/>
      <c r="C110" s="363"/>
      <c r="D110" s="363"/>
      <c r="E110" s="363"/>
      <c r="F110" s="363"/>
      <c r="G110" s="363"/>
      <c r="H110" s="363"/>
      <c r="I110" s="363"/>
      <c r="J110" s="363"/>
      <c r="K110" s="363"/>
      <c r="L110" s="363"/>
      <c r="M110" s="363"/>
      <c r="N110" s="363"/>
      <c r="O110" s="363"/>
      <c r="P110" s="363"/>
      <c r="Q110" s="363"/>
      <c r="R110" s="363"/>
      <c r="S110" s="363"/>
      <c r="T110" s="363"/>
      <c r="U110" s="363"/>
      <c r="V110" s="363"/>
      <c r="W110" s="363"/>
      <c r="X110" s="363"/>
      <c r="Y110" s="363"/>
      <c r="Z110" s="363"/>
      <c r="AA110" s="363"/>
      <c r="AB110" s="363"/>
      <c r="AC110" s="363"/>
      <c r="AD110" s="363"/>
      <c r="AE110" s="364"/>
    </row>
    <row r="111" spans="1:96" s="201" customFormat="1" ht="18.600000000000001">
      <c r="A111" s="200"/>
      <c r="B111" s="362"/>
      <c r="C111" s="363"/>
      <c r="D111" s="363"/>
      <c r="E111" s="363"/>
      <c r="F111" s="363"/>
      <c r="G111" s="363"/>
      <c r="H111" s="363"/>
      <c r="I111" s="363"/>
      <c r="J111" s="363"/>
      <c r="K111" s="363"/>
      <c r="L111" s="363"/>
      <c r="M111" s="363"/>
      <c r="N111" s="363"/>
      <c r="O111" s="363"/>
      <c r="P111" s="363"/>
      <c r="Q111" s="363"/>
      <c r="R111" s="363"/>
      <c r="S111" s="363"/>
      <c r="T111" s="363"/>
      <c r="U111" s="363"/>
      <c r="V111" s="363"/>
      <c r="W111" s="363"/>
      <c r="X111" s="363"/>
      <c r="Y111" s="363"/>
      <c r="Z111" s="363"/>
      <c r="AA111" s="363"/>
      <c r="AB111" s="363"/>
      <c r="AC111" s="363"/>
      <c r="AD111" s="363"/>
      <c r="AE111" s="364"/>
    </row>
    <row r="112" spans="1:96" s="201" customFormat="1" ht="18.600000000000001">
      <c r="A112" s="200"/>
      <c r="B112" s="362"/>
      <c r="C112" s="363"/>
      <c r="D112" s="363"/>
      <c r="E112" s="363"/>
      <c r="F112" s="363"/>
      <c r="G112" s="363"/>
      <c r="H112" s="363"/>
      <c r="I112" s="363"/>
      <c r="J112" s="363"/>
      <c r="K112" s="363"/>
      <c r="L112" s="363"/>
      <c r="M112" s="363"/>
      <c r="N112" s="363"/>
      <c r="O112" s="363"/>
      <c r="P112" s="363"/>
      <c r="Q112" s="363"/>
      <c r="R112" s="363"/>
      <c r="S112" s="363"/>
      <c r="T112" s="363"/>
      <c r="U112" s="363"/>
      <c r="V112" s="363"/>
      <c r="W112" s="363"/>
      <c r="X112" s="363"/>
      <c r="Y112" s="363"/>
      <c r="Z112" s="363"/>
      <c r="AA112" s="363"/>
      <c r="AB112" s="363"/>
      <c r="AC112" s="363"/>
      <c r="AD112" s="363"/>
      <c r="AE112" s="364"/>
    </row>
    <row r="113" spans="1:31" s="201" customFormat="1" ht="25.5" customHeight="1">
      <c r="A113" s="200"/>
      <c r="B113" s="362"/>
      <c r="C113" s="363"/>
      <c r="D113" s="363"/>
      <c r="E113" s="363"/>
      <c r="F113" s="363"/>
      <c r="G113" s="363"/>
      <c r="H113" s="363"/>
      <c r="I113" s="363"/>
      <c r="J113" s="363"/>
      <c r="K113" s="363"/>
      <c r="L113" s="363"/>
      <c r="M113" s="363"/>
      <c r="N113" s="363"/>
      <c r="O113" s="363"/>
      <c r="P113" s="363"/>
      <c r="Q113" s="363"/>
      <c r="R113" s="363"/>
      <c r="S113" s="363"/>
      <c r="T113" s="363"/>
      <c r="U113" s="363"/>
      <c r="V113" s="363"/>
      <c r="W113" s="363"/>
      <c r="X113" s="363"/>
      <c r="Y113" s="363"/>
      <c r="Z113" s="363"/>
      <c r="AA113" s="363"/>
      <c r="AB113" s="363"/>
      <c r="AC113" s="363"/>
      <c r="AD113" s="363"/>
      <c r="AE113" s="364"/>
    </row>
    <row r="114" spans="1:31" s="201" customFormat="1" ht="26.25" customHeight="1" thickBot="1">
      <c r="A114" s="200"/>
      <c r="B114" s="365"/>
      <c r="C114" s="366"/>
      <c r="D114" s="366"/>
      <c r="E114" s="366"/>
      <c r="F114" s="366"/>
      <c r="G114" s="366"/>
      <c r="H114" s="366"/>
      <c r="I114" s="366"/>
      <c r="J114" s="366"/>
      <c r="K114" s="366"/>
      <c r="L114" s="366"/>
      <c r="M114" s="366"/>
      <c r="N114" s="366"/>
      <c r="O114" s="366"/>
      <c r="P114" s="366"/>
      <c r="Q114" s="366"/>
      <c r="R114" s="366"/>
      <c r="S114" s="366"/>
      <c r="T114" s="366"/>
      <c r="U114" s="366"/>
      <c r="V114" s="366"/>
      <c r="W114" s="366"/>
      <c r="X114" s="366"/>
      <c r="Y114" s="366"/>
      <c r="Z114" s="366"/>
      <c r="AA114" s="366"/>
      <c r="AB114" s="366"/>
      <c r="AC114" s="366"/>
      <c r="AD114" s="366"/>
      <c r="AE114" s="367"/>
    </row>
    <row r="115" spans="1:31" s="201" customFormat="1" ht="18.600000000000001">
      <c r="A115" s="200"/>
      <c r="B115" s="253"/>
    </row>
    <row r="116" spans="1:31" ht="18.600000000000001">
      <c r="A116" s="10"/>
      <c r="B116" s="254"/>
    </row>
    <row r="117" spans="1:31" s="11" customFormat="1">
      <c r="B117" s="255"/>
    </row>
    <row r="118" spans="1:31" s="11" customFormat="1">
      <c r="B118" s="255"/>
    </row>
  </sheetData>
  <sheetProtection selectLockedCells="1"/>
  <mergeCells count="31">
    <mergeCell ref="A52:A60"/>
    <mergeCell ref="A64:A69"/>
    <mergeCell ref="A73:A78"/>
    <mergeCell ref="A82:A90"/>
    <mergeCell ref="B106:AE114"/>
    <mergeCell ref="A43:A48"/>
    <mergeCell ref="AA3:AD3"/>
    <mergeCell ref="C4:D4"/>
    <mergeCell ref="E4:F4"/>
    <mergeCell ref="G4:H4"/>
    <mergeCell ref="I4:J4"/>
    <mergeCell ref="K4:L4"/>
    <mergeCell ref="M4:N4"/>
    <mergeCell ref="O4:P4"/>
    <mergeCell ref="Q4:R4"/>
    <mergeCell ref="S4:T4"/>
    <mergeCell ref="U4:V4"/>
    <mergeCell ref="W4:X4"/>
    <mergeCell ref="Y4:Z4"/>
    <mergeCell ref="AA4:AB4"/>
    <mergeCell ref="AC4:AD4"/>
    <mergeCell ref="A1:AE1"/>
    <mergeCell ref="F2:T2"/>
    <mergeCell ref="A3:A4"/>
    <mergeCell ref="B3:B4"/>
    <mergeCell ref="C3:F3"/>
    <mergeCell ref="G3:J3"/>
    <mergeCell ref="K3:N3"/>
    <mergeCell ref="O3:R3"/>
    <mergeCell ref="S3:V3"/>
    <mergeCell ref="W3:Z3"/>
  </mergeCells>
  <conditionalFormatting sqref="C43 G46 K43 O43 S43 S46 W46 W43">
    <cfRule type="cellIs" dxfId="363" priority="102" operator="notEqual">
      <formula>0.371527777777778</formula>
    </cfRule>
  </conditionalFormatting>
  <conditionalFormatting sqref="M94 D43 L43 X67 P52 Q55 Y55 X58 T67 U64 Y64 X76 L76 X52 L82 Y82 M88">
    <cfRule type="cellIs" dxfId="362" priority="101" operator="notEqual">
      <formula>0.5625</formula>
    </cfRule>
  </conditionalFormatting>
  <conditionalFormatting sqref="E43 M43">
    <cfRule type="cellIs" dxfId="361" priority="100" operator="notEqual">
      <formula>0.614583333333333</formula>
    </cfRule>
  </conditionalFormatting>
  <conditionalFormatting sqref="C94:AD94 G43:J43 Q43:R43 U43:V43 C46:F46 K46:P46 G52:H52 K52:N52 Q52:R52 I55:N55 AA76:AD76 O58:R58 G64:J64 AA82:AD82 E67:F67 O67:R67 C73:F73 AA85:AD85 G76:J76 O76:P76 C82:D82 C85:D85 E88:F88 K85:N85 AA88:AD88 C91:AD91 C79:AD79 C70:AD70 C61:AD61 C49:AD49 AA43:AD43 AA46:AD46 AA52:AD52 AA55:AD55 AA58:AD58 AA67:AD67 AA73:AD73">
    <cfRule type="cellIs" dxfId="360" priority="99" operator="notEqual">
      <formula>0</formula>
    </cfRule>
  </conditionalFormatting>
  <conditionalFormatting sqref="N94 F43 N43 J46 R46 V46 V52 F55 J58 R64 V67 N88 V76">
    <cfRule type="cellIs" dxfId="359" priority="98" operator="notEqual">
      <formula>0.8125</formula>
    </cfRule>
  </conditionalFormatting>
  <conditionalFormatting sqref="X94 U94 Q94 D94 H46 X43 T82 I52 T52 T55 U58 Y46 I67 D88 P85 X88 E76 T76">
    <cfRule type="cellIs" dxfId="358" priority="97" operator="notEqual">
      <formula>0.583333333333333</formula>
    </cfRule>
  </conditionalFormatting>
  <conditionalFormatting sqref="Y94 Y43 I46 U52 Y58 U55 Y67 U67 U76 Y76 M82 U82 Q85 Y85 Y88">
    <cfRule type="cellIs" dxfId="357" priority="96" operator="notEqual">
      <formula>0.625</formula>
    </cfRule>
  </conditionalFormatting>
  <conditionalFormatting sqref="T85 X46 T58 D76 E55 M67 I58 Q76 H67">
    <cfRule type="cellIs" dxfId="356" priority="95" operator="notEqual">
      <formula>0.541666666666667</formula>
    </cfRule>
  </conditionalFormatting>
  <conditionalFormatting sqref="C94 K94 O94 S94 W94 S88 O52 S52 S55 G55 O55 W58 K58 C64 O64 K67 G67 W67 W73 S73 O73 G73 C76 K76 S76 W85 S82 W82 K82 G85 C88 K88 O85 W88 S85">
    <cfRule type="cellIs" dxfId="355" priority="94" operator="notEqual">
      <formula>0.375</formula>
    </cfRule>
  </conditionalFormatting>
  <conditionalFormatting sqref="W76">
    <cfRule type="cellIs" dxfId="354" priority="93" operator="notEqual">
      <formula>0.395833333333333</formula>
    </cfRule>
  </conditionalFormatting>
  <conditionalFormatting sqref="R94 V94 Z94 Z43 Z46 Z52 Z55 V55 R55 N58 Z58 Z64 Z67 N67 F64 J67 Z88 Z73 Z76 F76 V88 Z82 Z85">
    <cfRule type="cellIs" dxfId="353" priority="92" operator="notEqual">
      <formula>0.791666666666667</formula>
    </cfRule>
  </conditionalFormatting>
  <conditionalFormatting sqref="P43 Q46">
    <cfRule type="cellIs" dxfId="352" priority="91" operator="notEqual">
      <formula>0.53125</formula>
    </cfRule>
  </conditionalFormatting>
  <conditionalFormatting sqref="F52 J52 R76 J85 F82">
    <cfRule type="cellIs" dxfId="351" priority="90" operator="notEqual">
      <formula>0.770833333333333</formula>
    </cfRule>
  </conditionalFormatting>
  <conditionalFormatting sqref="L94 P94 T94 D55 L88 H58 L67 T88">
    <cfRule type="cellIs" dxfId="350" priority="89" operator="notEqual">
      <formula>0.5</formula>
    </cfRule>
  </conditionalFormatting>
  <conditionalFormatting sqref="N76 N82">
    <cfRule type="cellIs" dxfId="349" priority="88" operator="notEqual">
      <formula>0.75</formula>
    </cfRule>
  </conditionalFormatting>
  <conditionalFormatting sqref="X82 P55 T64 X64">
    <cfRule type="cellIs" dxfId="348" priority="87" operator="notEqual">
      <formula>0.520833333333333</formula>
    </cfRule>
  </conditionalFormatting>
  <conditionalFormatting sqref="G58">
    <cfRule type="cellIs" dxfId="347" priority="86" operator="notEqual">
      <formula>0.416666666666667</formula>
    </cfRule>
  </conditionalFormatting>
  <conditionalFormatting sqref="U85 Y52">
    <cfRule type="cellIs" dxfId="346" priority="85" operator="notEqual">
      <formula>0.604166666666667</formula>
    </cfRule>
  </conditionalFormatting>
  <conditionalFormatting sqref="S67 S64">
    <cfRule type="cellIs" dxfId="345" priority="84" operator="notEqual">
      <formula>0.354166666666667</formula>
    </cfRule>
  </conditionalFormatting>
  <conditionalFormatting sqref="S58">
    <cfRule type="cellIs" dxfId="344" priority="83" operator="notEqual">
      <formula>0.333333333333333</formula>
    </cfRule>
  </conditionalFormatting>
  <conditionalFormatting sqref="M76">
    <cfRule type="cellIs" dxfId="343" priority="82" operator="notEqual">
      <formula>0.645833333333333</formula>
    </cfRule>
  </conditionalFormatting>
  <conditionalFormatting sqref="AA64:AD64">
    <cfRule type="cellIs" dxfId="342" priority="81" operator="notEqual">
      <formula>0</formula>
    </cfRule>
  </conditionalFormatting>
  <conditionalFormatting sqref="C45:AD45 C48:AD48 C57:AD57 C54:AD54">
    <cfRule type="cellIs" dxfId="341" priority="80" operator="equal">
      <formula>"CP"</formula>
    </cfRule>
  </conditionalFormatting>
  <conditionalFormatting sqref="C69:AD69 C78:AD78 C87:AD87 C84:AD84 C60:AD60 C66:AD66 C90:AD90 C75:AD75">
    <cfRule type="cellIs" dxfId="340" priority="79" operator="equal">
      <formula>"CP"</formula>
    </cfRule>
  </conditionalFormatting>
  <conditionalFormatting sqref="C60:D60">
    <cfRule type="cellIs" dxfId="339" priority="78" operator="equal">
      <formula>"CP"</formula>
    </cfRule>
  </conditionalFormatting>
  <conditionalFormatting sqref="K66:L66">
    <cfRule type="cellIs" dxfId="338" priority="77" operator="equal">
      <formula>"CP"</formula>
    </cfRule>
  </conditionalFormatting>
  <conditionalFormatting sqref="C52 C55 C67 G88 K73 O82 W64 W55 W52">
    <cfRule type="cellIs" dxfId="337" priority="76" operator="notEqual">
      <formula>0.375</formula>
    </cfRule>
  </conditionalFormatting>
  <conditionalFormatting sqref="C60:D60">
    <cfRule type="cellIs" dxfId="336" priority="75" operator="equal">
      <formula>"CP"</formula>
    </cfRule>
  </conditionalFormatting>
  <conditionalFormatting sqref="K66:L66">
    <cfRule type="cellIs" dxfId="335" priority="74" operator="equal">
      <formula>"CP"</formula>
    </cfRule>
  </conditionalFormatting>
  <conditionalFormatting sqref="O90:R90">
    <cfRule type="cellIs" dxfId="334" priority="73" operator="equal">
      <formula>"CP"</formula>
    </cfRule>
  </conditionalFormatting>
  <conditionalFormatting sqref="O88:R88">
    <cfRule type="cellIs" dxfId="333" priority="72" operator="notEqual">
      <formula>0</formula>
    </cfRule>
  </conditionalFormatting>
  <conditionalFormatting sqref="G84:J84">
    <cfRule type="cellIs" dxfId="332" priority="71" operator="equal">
      <formula>"CP"</formula>
    </cfRule>
  </conditionalFormatting>
  <conditionalFormatting sqref="G82:J82">
    <cfRule type="cellIs" dxfId="331" priority="70" operator="notEqual">
      <formula>0</formula>
    </cfRule>
  </conditionalFormatting>
  <conditionalFormatting sqref="C60:D60">
    <cfRule type="cellIs" dxfId="330" priority="69" operator="equal">
      <formula>"CP"</formula>
    </cfRule>
  </conditionalFormatting>
  <conditionalFormatting sqref="K66:L66">
    <cfRule type="cellIs" dxfId="329" priority="68" operator="equal">
      <formula>"CP"</formula>
    </cfRule>
  </conditionalFormatting>
  <conditionalFormatting sqref="C58:D58">
    <cfRule type="cellIs" dxfId="328" priority="67" operator="notEqual">
      <formula>0</formula>
    </cfRule>
  </conditionalFormatting>
  <conditionalFormatting sqref="D52 D64 I88 U88">
    <cfRule type="cellIs" dxfId="327" priority="66" operator="notEqual">
      <formula>0.541666666666667</formula>
    </cfRule>
  </conditionalFormatting>
  <conditionalFormatting sqref="K75:L75">
    <cfRule type="cellIs" dxfId="326" priority="65" operator="equal">
      <formula>"CP"</formula>
    </cfRule>
  </conditionalFormatting>
  <conditionalFormatting sqref="G90:H90">
    <cfRule type="cellIs" dxfId="325" priority="64" operator="equal">
      <formula>"CP"</formula>
    </cfRule>
  </conditionalFormatting>
  <conditionalFormatting sqref="K64:L64">
    <cfRule type="cellIs" dxfId="324" priority="63" operator="notEqual">
      <formula>0</formula>
    </cfRule>
  </conditionalFormatting>
  <conditionalFormatting sqref="E52 E58 E64 D67 H73 I85 M64">
    <cfRule type="cellIs" dxfId="323" priority="62" operator="notEqual">
      <formula>0.583333333333333</formula>
    </cfRule>
  </conditionalFormatting>
  <conditionalFormatting sqref="Y73 U73 Q73 M73 I73">
    <cfRule type="cellIs" dxfId="322" priority="61" operator="notEqual">
      <formula>0.625</formula>
    </cfRule>
  </conditionalFormatting>
  <conditionalFormatting sqref="F85 R85 V82 J73">
    <cfRule type="cellIs" dxfId="321" priority="60" operator="notEqual">
      <formula>0.802083333333333</formula>
    </cfRule>
  </conditionalFormatting>
  <conditionalFormatting sqref="F58 J88">
    <cfRule type="cellIs" dxfId="320" priority="59" operator="notEqual">
      <formula>0.791666666666667</formula>
    </cfRule>
  </conditionalFormatting>
  <conditionalFormatting sqref="H55 M58 Q64 L73 P73 X73">
    <cfRule type="cellIs" dxfId="319" priority="58" operator="notEqual">
      <formula>0.5625</formula>
    </cfRule>
  </conditionalFormatting>
  <conditionalFormatting sqref="V73 V58">
    <cfRule type="cellIs" dxfId="318" priority="57" operator="notEqual">
      <formula>0.791666666666667</formula>
    </cfRule>
  </conditionalFormatting>
  <conditionalFormatting sqref="V85 V64 R82">
    <cfRule type="cellIs" dxfId="317" priority="56" operator="notEqual">
      <formula>0.75</formula>
    </cfRule>
  </conditionalFormatting>
  <conditionalFormatting sqref="T43 U46">
    <cfRule type="cellIs" dxfId="316" priority="55" operator="notEqual">
      <formula>0.555555555555556</formula>
    </cfRule>
  </conditionalFormatting>
  <conditionalFormatting sqref="L58 X55">
    <cfRule type="cellIs" dxfId="315" priority="54" operator="notEqual">
      <formula>0.520833333333333</formula>
    </cfRule>
  </conditionalFormatting>
  <conditionalFormatting sqref="E82 E85">
    <cfRule type="cellIs" dxfId="314" priority="53" operator="notEqual">
      <formula>0.552083333333333</formula>
    </cfRule>
  </conditionalFormatting>
  <conditionalFormatting sqref="H85 Q82">
    <cfRule type="cellIs" dxfId="313" priority="52" operator="notEqual">
      <formula>0.541666666666667</formula>
    </cfRule>
  </conditionalFormatting>
  <conditionalFormatting sqref="P82 H88">
    <cfRule type="cellIs" dxfId="312" priority="51" operator="notEqual">
      <formula>0.5</formula>
    </cfRule>
  </conditionalFormatting>
  <conditionalFormatting sqref="T46">
    <cfRule type="cellIs" dxfId="311" priority="50" operator="notEqual">
      <formula>0.513888888888889</formula>
    </cfRule>
  </conditionalFormatting>
  <conditionalFormatting sqref="N64">
    <cfRule type="cellIs" dxfId="310" priority="49" operator="notEqual">
      <formula>0.802083333333333</formula>
    </cfRule>
  </conditionalFormatting>
  <conditionalFormatting sqref="P64">
    <cfRule type="cellIs" dxfId="309" priority="48" operator="notEqual">
      <formula>0.510416666666667</formula>
    </cfRule>
  </conditionalFormatting>
  <conditionalFormatting sqref="N73">
    <cfRule type="cellIs" dxfId="308" priority="47" operator="notEqual">
      <formula>0.760416666666667</formula>
    </cfRule>
  </conditionalFormatting>
  <conditionalFormatting sqref="R73">
    <cfRule type="cellIs" dxfId="307" priority="46" operator="notEqual">
      <formula>0.770833333333333</formula>
    </cfRule>
  </conditionalFormatting>
  <conditionalFormatting sqref="T73">
    <cfRule type="cellIs" dxfId="306" priority="45" operator="notEqual">
      <formula>0.5625</formula>
    </cfRule>
  </conditionalFormatting>
  <conditionalFormatting sqref="X85">
    <cfRule type="cellIs" dxfId="305" priority="44" operator="notEqual">
      <formula>0.53125</formula>
    </cfRule>
  </conditionalFormatting>
  <conditionalFormatting sqref="Q54">
    <cfRule type="cellIs" dxfId="304" priority="43" operator="equal">
      <formula>"CP"</formula>
    </cfRule>
  </conditionalFormatting>
  <conditionalFormatting sqref="C66:F66">
    <cfRule type="cellIs" dxfId="303" priority="42" operator="equal">
      <formula>"CP"</formula>
    </cfRule>
  </conditionalFormatting>
  <conditionalFormatting sqref="G60:J60">
    <cfRule type="cellIs" dxfId="302" priority="41" operator="equal">
      <formula>"CP"</formula>
    </cfRule>
  </conditionalFormatting>
  <conditionalFormatting sqref="G69:J69">
    <cfRule type="cellIs" dxfId="301" priority="40" operator="equal">
      <formula>"CP"</formula>
    </cfRule>
  </conditionalFormatting>
  <conditionalFormatting sqref="G75:J75">
    <cfRule type="cellIs" dxfId="300" priority="39" operator="equal">
      <formula>"CP"</formula>
    </cfRule>
  </conditionalFormatting>
  <conditionalFormatting sqref="G90:J90">
    <cfRule type="cellIs" dxfId="299" priority="38" operator="equal">
      <formula>"CP"</formula>
    </cfRule>
  </conditionalFormatting>
  <conditionalFormatting sqref="K60:N60">
    <cfRule type="cellIs" dxfId="298" priority="37" operator="equal">
      <formula>"CP"</formula>
    </cfRule>
  </conditionalFormatting>
  <conditionalFormatting sqref="K75:N75">
    <cfRule type="cellIs" dxfId="297" priority="36" operator="equal">
      <formula>"CP"</formula>
    </cfRule>
  </conditionalFormatting>
  <conditionalFormatting sqref="K84:N84">
    <cfRule type="cellIs" dxfId="296" priority="35" operator="equal">
      <formula>"CP"</formula>
    </cfRule>
  </conditionalFormatting>
  <conditionalFormatting sqref="K90:N90">
    <cfRule type="cellIs" dxfId="295" priority="34" operator="equal">
      <formula>"CP"</formula>
    </cfRule>
  </conditionalFormatting>
  <conditionalFormatting sqref="O66:R66">
    <cfRule type="cellIs" dxfId="294" priority="33" operator="equal">
      <formula>"CP"</formula>
    </cfRule>
  </conditionalFormatting>
  <conditionalFormatting sqref="O75:R75">
    <cfRule type="cellIs" dxfId="293" priority="32" operator="equal">
      <formula>"CP"</formula>
    </cfRule>
  </conditionalFormatting>
  <conditionalFormatting sqref="O87:R87">
    <cfRule type="cellIs" dxfId="292" priority="31" operator="equal">
      <formula>"CP"</formula>
    </cfRule>
  </conditionalFormatting>
  <conditionalFormatting sqref="S60:V60">
    <cfRule type="cellIs" dxfId="291" priority="30" operator="equal">
      <formula>"CP"</formula>
    </cfRule>
  </conditionalFormatting>
  <conditionalFormatting sqref="S66:V66">
    <cfRule type="cellIs" dxfId="290" priority="29" operator="equal">
      <formula>"CP"</formula>
    </cfRule>
  </conditionalFormatting>
  <conditionalFormatting sqref="S69:V69">
    <cfRule type="cellIs" dxfId="289" priority="28" operator="equal">
      <formula>"CP"</formula>
    </cfRule>
  </conditionalFormatting>
  <conditionalFormatting sqref="S75:V75">
    <cfRule type="cellIs" dxfId="288" priority="27" operator="equal">
      <formula>"CP"</formula>
    </cfRule>
  </conditionalFormatting>
  <conditionalFormatting sqref="S84:V84">
    <cfRule type="cellIs" dxfId="287" priority="26" operator="equal">
      <formula>"CP"</formula>
    </cfRule>
  </conditionalFormatting>
  <conditionalFormatting sqref="S87:V87">
    <cfRule type="cellIs" dxfId="286" priority="25" operator="equal">
      <formula>"CP"</formula>
    </cfRule>
  </conditionalFormatting>
  <conditionalFormatting sqref="S90:V90">
    <cfRule type="cellIs" dxfId="285" priority="24" operator="equal">
      <formula>"CP"</formula>
    </cfRule>
  </conditionalFormatting>
  <conditionalFormatting sqref="W60:Z60">
    <cfRule type="cellIs" dxfId="284" priority="23" operator="equal">
      <formula>"CP"</formula>
    </cfRule>
  </conditionalFormatting>
  <conditionalFormatting sqref="W66:Z66">
    <cfRule type="cellIs" dxfId="283" priority="22" operator="equal">
      <formula>"CP"</formula>
    </cfRule>
  </conditionalFormatting>
  <conditionalFormatting sqref="W69:Z69">
    <cfRule type="cellIs" dxfId="282" priority="21" operator="equal">
      <formula>"CP"</formula>
    </cfRule>
  </conditionalFormatting>
  <conditionalFormatting sqref="W75:Z75">
    <cfRule type="cellIs" dxfId="281" priority="20" operator="equal">
      <formula>"CP"</formula>
    </cfRule>
  </conditionalFormatting>
  <conditionalFormatting sqref="W84:Z84">
    <cfRule type="cellIs" dxfId="280" priority="19" operator="equal">
      <formula>"CP"</formula>
    </cfRule>
  </conditionalFormatting>
  <conditionalFormatting sqref="W87:Z87">
    <cfRule type="cellIs" dxfId="279" priority="18" operator="equal">
      <formula>"CP"</formula>
    </cfRule>
  </conditionalFormatting>
  <conditionalFormatting sqref="W90:Z90">
    <cfRule type="cellIs" dxfId="278" priority="17" operator="equal">
      <formula>"CP"</formula>
    </cfRule>
  </conditionalFormatting>
  <conditionalFormatting sqref="U54">
    <cfRule type="expression" priority="16">
      <formula>"ESTVIDE($U$52);""A"""</formula>
    </cfRule>
  </conditionalFormatting>
  <conditionalFormatting sqref="Y54">
    <cfRule type="expression" priority="15">
      <formula>"ESTVIDE($U$52);""A"""</formula>
    </cfRule>
  </conditionalFormatting>
  <conditionalFormatting sqref="W54">
    <cfRule type="expression" priority="14">
      <formula>"ESTVIDE($U$52);""A"""</formula>
    </cfRule>
  </conditionalFormatting>
  <conditionalFormatting sqref="K69:N69">
    <cfRule type="cellIs" dxfId="277" priority="13" operator="equal">
      <formula>"CP"</formula>
    </cfRule>
  </conditionalFormatting>
  <conditionalFormatting sqref="M69">
    <cfRule type="expression" priority="12">
      <formula>"ESTVIDE($U$52);""A"""</formula>
    </cfRule>
  </conditionalFormatting>
  <conditionalFormatting sqref="K69">
    <cfRule type="expression" priority="11">
      <formula>"ESTVIDE($U$52);""A"""</formula>
    </cfRule>
  </conditionalFormatting>
  <conditionalFormatting sqref="G87:J87">
    <cfRule type="cellIs" dxfId="276" priority="10" operator="equal">
      <formula>"CP"</formula>
    </cfRule>
  </conditionalFormatting>
  <conditionalFormatting sqref="I87">
    <cfRule type="expression" priority="9">
      <formula>"ESTVIDE($U$52);""A"""</formula>
    </cfRule>
  </conditionalFormatting>
  <conditionalFormatting sqref="G87">
    <cfRule type="expression" priority="8">
      <formula>"ESTVIDE($U$52);""A"""</formula>
    </cfRule>
  </conditionalFormatting>
  <conditionalFormatting sqref="O84:R84">
    <cfRule type="cellIs" dxfId="275" priority="7" operator="equal">
      <formula>"CP"</formula>
    </cfRule>
  </conditionalFormatting>
  <conditionalFormatting sqref="Q84">
    <cfRule type="expression" priority="6">
      <formula>"ESTVIDE($U$52);""A"""</formula>
    </cfRule>
  </conditionalFormatting>
  <conditionalFormatting sqref="O84">
    <cfRule type="expression" priority="5">
      <formula>"ESTVIDE($U$52);""A"""</formula>
    </cfRule>
  </conditionalFormatting>
  <conditionalFormatting sqref="E87:F87">
    <cfRule type="cellIs" dxfId="274" priority="4" operator="equal">
      <formula>"CP"</formula>
    </cfRule>
  </conditionalFormatting>
  <conditionalFormatting sqref="E87">
    <cfRule type="expression" priority="3">
      <formula>"ESTVIDE($U$52);""A"""</formula>
    </cfRule>
  </conditionalFormatting>
  <conditionalFormatting sqref="C69:D69">
    <cfRule type="cellIs" dxfId="273" priority="2" operator="equal">
      <formula>"CP"</formula>
    </cfRule>
  </conditionalFormatting>
  <conditionalFormatting sqref="C69">
    <cfRule type="expression" priority="1">
      <formula>"ESTVIDE($U$52);""A"""</formula>
    </cfRule>
  </conditionalFormatting>
  <pageMargins left="0" right="0.15748031496062992" top="0" bottom="0" header="0" footer="0"/>
  <pageSetup paperSize="9" scale="43" firstPageNumber="0" orientation="landscape" r:id="rId1"/>
  <headerFooter>
    <oddFooter>&amp;L&amp;Z&amp;F&amp;RMAJ du &amp;D</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CR118"/>
  <sheetViews>
    <sheetView topLeftCell="B1" zoomScale="46" zoomScaleNormal="46" workbookViewId="0">
      <selection sqref="A1:AE1"/>
    </sheetView>
  </sheetViews>
  <sheetFormatPr baseColWidth="10" defaultRowHeight="13.2" outlineLevelRow="1" outlineLevelCol="1"/>
  <cols>
    <col min="1" max="1" width="23" style="2" hidden="1" customWidth="1"/>
    <col min="2" max="2" width="28.44140625" style="256" bestFit="1" customWidth="1"/>
    <col min="3" max="26" width="12.109375" style="2" customWidth="1"/>
    <col min="27" max="27" width="11.33203125" style="2" customWidth="1" outlineLevel="1"/>
    <col min="28" max="30" width="10.109375" style="2" customWidth="1" outlineLevel="1"/>
    <col min="31" max="31" width="18.88671875" style="2" bestFit="1" customWidth="1"/>
    <col min="32" max="32" width="9" style="2" bestFit="1" customWidth="1"/>
    <col min="33" max="33" width="10" style="2" customWidth="1"/>
    <col min="34" max="34" width="18.44140625" style="2" bestFit="1" customWidth="1"/>
    <col min="35" max="95" width="3.33203125" style="2" customWidth="1"/>
    <col min="96" max="255" width="11.5546875" style="2"/>
    <col min="256" max="256" width="0" style="2" hidden="1" customWidth="1"/>
    <col min="257" max="257" width="28.44140625" style="2" bestFit="1" customWidth="1"/>
    <col min="258" max="281" width="12.109375" style="2" customWidth="1"/>
    <col min="282" max="285" width="0" style="2" hidden="1" customWidth="1"/>
    <col min="286" max="286" width="18.88671875" style="2" bestFit="1" customWidth="1"/>
    <col min="287" max="287" width="13.44140625" style="2" customWidth="1"/>
    <col min="288" max="288" width="21.109375" style="2" customWidth="1"/>
    <col min="289" max="289" width="10.109375" style="2" customWidth="1"/>
    <col min="290" max="290" width="14.44140625" style="2" customWidth="1"/>
    <col min="291" max="351" width="3.33203125" style="2" customWidth="1"/>
    <col min="352" max="511" width="11.5546875" style="2"/>
    <col min="512" max="512" width="0" style="2" hidden="1" customWidth="1"/>
    <col min="513" max="513" width="28.44140625" style="2" bestFit="1" customWidth="1"/>
    <col min="514" max="537" width="12.109375" style="2" customWidth="1"/>
    <col min="538" max="541" width="0" style="2" hidden="1" customWidth="1"/>
    <col min="542" max="542" width="18.88671875" style="2" bestFit="1" customWidth="1"/>
    <col min="543" max="543" width="13.44140625" style="2" customWidth="1"/>
    <col min="544" max="544" width="21.109375" style="2" customWidth="1"/>
    <col min="545" max="545" width="10.109375" style="2" customWidth="1"/>
    <col min="546" max="546" width="14.44140625" style="2" customWidth="1"/>
    <col min="547" max="607" width="3.33203125" style="2" customWidth="1"/>
    <col min="608" max="767" width="11.5546875" style="2"/>
    <col min="768" max="768" width="0" style="2" hidden="1" customWidth="1"/>
    <col min="769" max="769" width="28.44140625" style="2" bestFit="1" customWidth="1"/>
    <col min="770" max="793" width="12.109375" style="2" customWidth="1"/>
    <col min="794" max="797" width="0" style="2" hidden="1" customWidth="1"/>
    <col min="798" max="798" width="18.88671875" style="2" bestFit="1" customWidth="1"/>
    <col min="799" max="799" width="13.44140625" style="2" customWidth="1"/>
    <col min="800" max="800" width="21.109375" style="2" customWidth="1"/>
    <col min="801" max="801" width="10.109375" style="2" customWidth="1"/>
    <col min="802" max="802" width="14.44140625" style="2" customWidth="1"/>
    <col min="803" max="863" width="3.33203125" style="2" customWidth="1"/>
    <col min="864" max="1023" width="11.5546875" style="2"/>
    <col min="1024" max="1024" width="0" style="2" hidden="1" customWidth="1"/>
    <col min="1025" max="1025" width="28.44140625" style="2" bestFit="1" customWidth="1"/>
    <col min="1026" max="1049" width="12.109375" style="2" customWidth="1"/>
    <col min="1050" max="1053" width="0" style="2" hidden="1" customWidth="1"/>
    <col min="1054" max="1054" width="18.88671875" style="2" bestFit="1" customWidth="1"/>
    <col min="1055" max="1055" width="13.44140625" style="2" customWidth="1"/>
    <col min="1056" max="1056" width="21.109375" style="2" customWidth="1"/>
    <col min="1057" max="1057" width="10.109375" style="2" customWidth="1"/>
    <col min="1058" max="1058" width="14.44140625" style="2" customWidth="1"/>
    <col min="1059" max="1119" width="3.33203125" style="2" customWidth="1"/>
    <col min="1120" max="1279" width="11.5546875" style="2"/>
    <col min="1280" max="1280" width="0" style="2" hidden="1" customWidth="1"/>
    <col min="1281" max="1281" width="28.44140625" style="2" bestFit="1" customWidth="1"/>
    <col min="1282" max="1305" width="12.109375" style="2" customWidth="1"/>
    <col min="1306" max="1309" width="0" style="2" hidden="1" customWidth="1"/>
    <col min="1310" max="1310" width="18.88671875" style="2" bestFit="1" customWidth="1"/>
    <col min="1311" max="1311" width="13.44140625" style="2" customWidth="1"/>
    <col min="1312" max="1312" width="21.109375" style="2" customWidth="1"/>
    <col min="1313" max="1313" width="10.109375" style="2" customWidth="1"/>
    <col min="1314" max="1314" width="14.44140625" style="2" customWidth="1"/>
    <col min="1315" max="1375" width="3.33203125" style="2" customWidth="1"/>
    <col min="1376" max="1535" width="11.5546875" style="2"/>
    <col min="1536" max="1536" width="0" style="2" hidden="1" customWidth="1"/>
    <col min="1537" max="1537" width="28.44140625" style="2" bestFit="1" customWidth="1"/>
    <col min="1538" max="1561" width="12.109375" style="2" customWidth="1"/>
    <col min="1562" max="1565" width="0" style="2" hidden="1" customWidth="1"/>
    <col min="1566" max="1566" width="18.88671875" style="2" bestFit="1" customWidth="1"/>
    <col min="1567" max="1567" width="13.44140625" style="2" customWidth="1"/>
    <col min="1568" max="1568" width="21.109375" style="2" customWidth="1"/>
    <col min="1569" max="1569" width="10.109375" style="2" customWidth="1"/>
    <col min="1570" max="1570" width="14.44140625" style="2" customWidth="1"/>
    <col min="1571" max="1631" width="3.33203125" style="2" customWidth="1"/>
    <col min="1632" max="1791" width="11.5546875" style="2"/>
    <col min="1792" max="1792" width="0" style="2" hidden="1" customWidth="1"/>
    <col min="1793" max="1793" width="28.44140625" style="2" bestFit="1" customWidth="1"/>
    <col min="1794" max="1817" width="12.109375" style="2" customWidth="1"/>
    <col min="1818" max="1821" width="0" style="2" hidden="1" customWidth="1"/>
    <col min="1822" max="1822" width="18.88671875" style="2" bestFit="1" customWidth="1"/>
    <col min="1823" max="1823" width="13.44140625" style="2" customWidth="1"/>
    <col min="1824" max="1824" width="21.109375" style="2" customWidth="1"/>
    <col min="1825" max="1825" width="10.109375" style="2" customWidth="1"/>
    <col min="1826" max="1826" width="14.44140625" style="2" customWidth="1"/>
    <col min="1827" max="1887" width="3.33203125" style="2" customWidth="1"/>
    <col min="1888" max="2047" width="11.5546875" style="2"/>
    <col min="2048" max="2048" width="0" style="2" hidden="1" customWidth="1"/>
    <col min="2049" max="2049" width="28.44140625" style="2" bestFit="1" customWidth="1"/>
    <col min="2050" max="2073" width="12.109375" style="2" customWidth="1"/>
    <col min="2074" max="2077" width="0" style="2" hidden="1" customWidth="1"/>
    <col min="2078" max="2078" width="18.88671875" style="2" bestFit="1" customWidth="1"/>
    <col min="2079" max="2079" width="13.44140625" style="2" customWidth="1"/>
    <col min="2080" max="2080" width="21.109375" style="2" customWidth="1"/>
    <col min="2081" max="2081" width="10.109375" style="2" customWidth="1"/>
    <col min="2082" max="2082" width="14.44140625" style="2" customWidth="1"/>
    <col min="2083" max="2143" width="3.33203125" style="2" customWidth="1"/>
    <col min="2144" max="2303" width="11.5546875" style="2"/>
    <col min="2304" max="2304" width="0" style="2" hidden="1" customWidth="1"/>
    <col min="2305" max="2305" width="28.44140625" style="2" bestFit="1" customWidth="1"/>
    <col min="2306" max="2329" width="12.109375" style="2" customWidth="1"/>
    <col min="2330" max="2333" width="0" style="2" hidden="1" customWidth="1"/>
    <col min="2334" max="2334" width="18.88671875" style="2" bestFit="1" customWidth="1"/>
    <col min="2335" max="2335" width="13.44140625" style="2" customWidth="1"/>
    <col min="2336" max="2336" width="21.109375" style="2" customWidth="1"/>
    <col min="2337" max="2337" width="10.109375" style="2" customWidth="1"/>
    <col min="2338" max="2338" width="14.44140625" style="2" customWidth="1"/>
    <col min="2339" max="2399" width="3.33203125" style="2" customWidth="1"/>
    <col min="2400" max="2559" width="11.5546875" style="2"/>
    <col min="2560" max="2560" width="0" style="2" hidden="1" customWidth="1"/>
    <col min="2561" max="2561" width="28.44140625" style="2" bestFit="1" customWidth="1"/>
    <col min="2562" max="2585" width="12.109375" style="2" customWidth="1"/>
    <col min="2586" max="2589" width="0" style="2" hidden="1" customWidth="1"/>
    <col min="2590" max="2590" width="18.88671875" style="2" bestFit="1" customWidth="1"/>
    <col min="2591" max="2591" width="13.44140625" style="2" customWidth="1"/>
    <col min="2592" max="2592" width="21.109375" style="2" customWidth="1"/>
    <col min="2593" max="2593" width="10.109375" style="2" customWidth="1"/>
    <col min="2594" max="2594" width="14.44140625" style="2" customWidth="1"/>
    <col min="2595" max="2655" width="3.33203125" style="2" customWidth="1"/>
    <col min="2656" max="2815" width="11.5546875" style="2"/>
    <col min="2816" max="2816" width="0" style="2" hidden="1" customWidth="1"/>
    <col min="2817" max="2817" width="28.44140625" style="2" bestFit="1" customWidth="1"/>
    <col min="2818" max="2841" width="12.109375" style="2" customWidth="1"/>
    <col min="2842" max="2845" width="0" style="2" hidden="1" customWidth="1"/>
    <col min="2846" max="2846" width="18.88671875" style="2" bestFit="1" customWidth="1"/>
    <col min="2847" max="2847" width="13.44140625" style="2" customWidth="1"/>
    <col min="2848" max="2848" width="21.109375" style="2" customWidth="1"/>
    <col min="2849" max="2849" width="10.109375" style="2" customWidth="1"/>
    <col min="2850" max="2850" width="14.44140625" style="2" customWidth="1"/>
    <col min="2851" max="2911" width="3.33203125" style="2" customWidth="1"/>
    <col min="2912" max="3071" width="11.5546875" style="2"/>
    <col min="3072" max="3072" width="0" style="2" hidden="1" customWidth="1"/>
    <col min="3073" max="3073" width="28.44140625" style="2" bestFit="1" customWidth="1"/>
    <col min="3074" max="3097" width="12.109375" style="2" customWidth="1"/>
    <col min="3098" max="3101" width="0" style="2" hidden="1" customWidth="1"/>
    <col min="3102" max="3102" width="18.88671875" style="2" bestFit="1" customWidth="1"/>
    <col min="3103" max="3103" width="13.44140625" style="2" customWidth="1"/>
    <col min="3104" max="3104" width="21.109375" style="2" customWidth="1"/>
    <col min="3105" max="3105" width="10.109375" style="2" customWidth="1"/>
    <col min="3106" max="3106" width="14.44140625" style="2" customWidth="1"/>
    <col min="3107" max="3167" width="3.33203125" style="2" customWidth="1"/>
    <col min="3168" max="3327" width="11.5546875" style="2"/>
    <col min="3328" max="3328" width="0" style="2" hidden="1" customWidth="1"/>
    <col min="3329" max="3329" width="28.44140625" style="2" bestFit="1" customWidth="1"/>
    <col min="3330" max="3353" width="12.109375" style="2" customWidth="1"/>
    <col min="3354" max="3357" width="0" style="2" hidden="1" customWidth="1"/>
    <col min="3358" max="3358" width="18.88671875" style="2" bestFit="1" customWidth="1"/>
    <col min="3359" max="3359" width="13.44140625" style="2" customWidth="1"/>
    <col min="3360" max="3360" width="21.109375" style="2" customWidth="1"/>
    <col min="3361" max="3361" width="10.109375" style="2" customWidth="1"/>
    <col min="3362" max="3362" width="14.44140625" style="2" customWidth="1"/>
    <col min="3363" max="3423" width="3.33203125" style="2" customWidth="1"/>
    <col min="3424" max="3583" width="11.5546875" style="2"/>
    <col min="3584" max="3584" width="0" style="2" hidden="1" customWidth="1"/>
    <col min="3585" max="3585" width="28.44140625" style="2" bestFit="1" customWidth="1"/>
    <col min="3586" max="3609" width="12.109375" style="2" customWidth="1"/>
    <col min="3610" max="3613" width="0" style="2" hidden="1" customWidth="1"/>
    <col min="3614" max="3614" width="18.88671875" style="2" bestFit="1" customWidth="1"/>
    <col min="3615" max="3615" width="13.44140625" style="2" customWidth="1"/>
    <col min="3616" max="3616" width="21.109375" style="2" customWidth="1"/>
    <col min="3617" max="3617" width="10.109375" style="2" customWidth="1"/>
    <col min="3618" max="3618" width="14.44140625" style="2" customWidth="1"/>
    <col min="3619" max="3679" width="3.33203125" style="2" customWidth="1"/>
    <col min="3680" max="3839" width="11.5546875" style="2"/>
    <col min="3840" max="3840" width="0" style="2" hidden="1" customWidth="1"/>
    <col min="3841" max="3841" width="28.44140625" style="2" bestFit="1" customWidth="1"/>
    <col min="3842" max="3865" width="12.109375" style="2" customWidth="1"/>
    <col min="3866" max="3869" width="0" style="2" hidden="1" customWidth="1"/>
    <col min="3870" max="3870" width="18.88671875" style="2" bestFit="1" customWidth="1"/>
    <col min="3871" max="3871" width="13.44140625" style="2" customWidth="1"/>
    <col min="3872" max="3872" width="21.109375" style="2" customWidth="1"/>
    <col min="3873" max="3873" width="10.109375" style="2" customWidth="1"/>
    <col min="3874" max="3874" width="14.44140625" style="2" customWidth="1"/>
    <col min="3875" max="3935" width="3.33203125" style="2" customWidth="1"/>
    <col min="3936" max="4095" width="11.5546875" style="2"/>
    <col min="4096" max="4096" width="0" style="2" hidden="1" customWidth="1"/>
    <col min="4097" max="4097" width="28.44140625" style="2" bestFit="1" customWidth="1"/>
    <col min="4098" max="4121" width="12.109375" style="2" customWidth="1"/>
    <col min="4122" max="4125" width="0" style="2" hidden="1" customWidth="1"/>
    <col min="4126" max="4126" width="18.88671875" style="2" bestFit="1" customWidth="1"/>
    <col min="4127" max="4127" width="13.44140625" style="2" customWidth="1"/>
    <col min="4128" max="4128" width="21.109375" style="2" customWidth="1"/>
    <col min="4129" max="4129" width="10.109375" style="2" customWidth="1"/>
    <col min="4130" max="4130" width="14.44140625" style="2" customWidth="1"/>
    <col min="4131" max="4191" width="3.33203125" style="2" customWidth="1"/>
    <col min="4192" max="4351" width="11.5546875" style="2"/>
    <col min="4352" max="4352" width="0" style="2" hidden="1" customWidth="1"/>
    <col min="4353" max="4353" width="28.44140625" style="2" bestFit="1" customWidth="1"/>
    <col min="4354" max="4377" width="12.109375" style="2" customWidth="1"/>
    <col min="4378" max="4381" width="0" style="2" hidden="1" customWidth="1"/>
    <col min="4382" max="4382" width="18.88671875" style="2" bestFit="1" customWidth="1"/>
    <col min="4383" max="4383" width="13.44140625" style="2" customWidth="1"/>
    <col min="4384" max="4384" width="21.109375" style="2" customWidth="1"/>
    <col min="4385" max="4385" width="10.109375" style="2" customWidth="1"/>
    <col min="4386" max="4386" width="14.44140625" style="2" customWidth="1"/>
    <col min="4387" max="4447" width="3.33203125" style="2" customWidth="1"/>
    <col min="4448" max="4607" width="11.5546875" style="2"/>
    <col min="4608" max="4608" width="0" style="2" hidden="1" customWidth="1"/>
    <col min="4609" max="4609" width="28.44140625" style="2" bestFit="1" customWidth="1"/>
    <col min="4610" max="4633" width="12.109375" style="2" customWidth="1"/>
    <col min="4634" max="4637" width="0" style="2" hidden="1" customWidth="1"/>
    <col min="4638" max="4638" width="18.88671875" style="2" bestFit="1" customWidth="1"/>
    <col min="4639" max="4639" width="13.44140625" style="2" customWidth="1"/>
    <col min="4640" max="4640" width="21.109375" style="2" customWidth="1"/>
    <col min="4641" max="4641" width="10.109375" style="2" customWidth="1"/>
    <col min="4642" max="4642" width="14.44140625" style="2" customWidth="1"/>
    <col min="4643" max="4703" width="3.33203125" style="2" customWidth="1"/>
    <col min="4704" max="4863" width="11.5546875" style="2"/>
    <col min="4864" max="4864" width="0" style="2" hidden="1" customWidth="1"/>
    <col min="4865" max="4865" width="28.44140625" style="2" bestFit="1" customWidth="1"/>
    <col min="4866" max="4889" width="12.109375" style="2" customWidth="1"/>
    <col min="4890" max="4893" width="0" style="2" hidden="1" customWidth="1"/>
    <col min="4894" max="4894" width="18.88671875" style="2" bestFit="1" customWidth="1"/>
    <col min="4895" max="4895" width="13.44140625" style="2" customWidth="1"/>
    <col min="4896" max="4896" width="21.109375" style="2" customWidth="1"/>
    <col min="4897" max="4897" width="10.109375" style="2" customWidth="1"/>
    <col min="4898" max="4898" width="14.44140625" style="2" customWidth="1"/>
    <col min="4899" max="4959" width="3.33203125" style="2" customWidth="1"/>
    <col min="4960" max="5119" width="11.5546875" style="2"/>
    <col min="5120" max="5120" width="0" style="2" hidden="1" customWidth="1"/>
    <col min="5121" max="5121" width="28.44140625" style="2" bestFit="1" customWidth="1"/>
    <col min="5122" max="5145" width="12.109375" style="2" customWidth="1"/>
    <col min="5146" max="5149" width="0" style="2" hidden="1" customWidth="1"/>
    <col min="5150" max="5150" width="18.88671875" style="2" bestFit="1" customWidth="1"/>
    <col min="5151" max="5151" width="13.44140625" style="2" customWidth="1"/>
    <col min="5152" max="5152" width="21.109375" style="2" customWidth="1"/>
    <col min="5153" max="5153" width="10.109375" style="2" customWidth="1"/>
    <col min="5154" max="5154" width="14.44140625" style="2" customWidth="1"/>
    <col min="5155" max="5215" width="3.33203125" style="2" customWidth="1"/>
    <col min="5216" max="5375" width="11.5546875" style="2"/>
    <col min="5376" max="5376" width="0" style="2" hidden="1" customWidth="1"/>
    <col min="5377" max="5377" width="28.44140625" style="2" bestFit="1" customWidth="1"/>
    <col min="5378" max="5401" width="12.109375" style="2" customWidth="1"/>
    <col min="5402" max="5405" width="0" style="2" hidden="1" customWidth="1"/>
    <col min="5406" max="5406" width="18.88671875" style="2" bestFit="1" customWidth="1"/>
    <col min="5407" max="5407" width="13.44140625" style="2" customWidth="1"/>
    <col min="5408" max="5408" width="21.109375" style="2" customWidth="1"/>
    <col min="5409" max="5409" width="10.109375" style="2" customWidth="1"/>
    <col min="5410" max="5410" width="14.44140625" style="2" customWidth="1"/>
    <col min="5411" max="5471" width="3.33203125" style="2" customWidth="1"/>
    <col min="5472" max="5631" width="11.5546875" style="2"/>
    <col min="5632" max="5632" width="0" style="2" hidden="1" customWidth="1"/>
    <col min="5633" max="5633" width="28.44140625" style="2" bestFit="1" customWidth="1"/>
    <col min="5634" max="5657" width="12.109375" style="2" customWidth="1"/>
    <col min="5658" max="5661" width="0" style="2" hidden="1" customWidth="1"/>
    <col min="5662" max="5662" width="18.88671875" style="2" bestFit="1" customWidth="1"/>
    <col min="5663" max="5663" width="13.44140625" style="2" customWidth="1"/>
    <col min="5664" max="5664" width="21.109375" style="2" customWidth="1"/>
    <col min="5665" max="5665" width="10.109375" style="2" customWidth="1"/>
    <col min="5666" max="5666" width="14.44140625" style="2" customWidth="1"/>
    <col min="5667" max="5727" width="3.33203125" style="2" customWidth="1"/>
    <col min="5728" max="5887" width="11.5546875" style="2"/>
    <col min="5888" max="5888" width="0" style="2" hidden="1" customWidth="1"/>
    <col min="5889" max="5889" width="28.44140625" style="2" bestFit="1" customWidth="1"/>
    <col min="5890" max="5913" width="12.109375" style="2" customWidth="1"/>
    <col min="5914" max="5917" width="0" style="2" hidden="1" customWidth="1"/>
    <col min="5918" max="5918" width="18.88671875" style="2" bestFit="1" customWidth="1"/>
    <col min="5919" max="5919" width="13.44140625" style="2" customWidth="1"/>
    <col min="5920" max="5920" width="21.109375" style="2" customWidth="1"/>
    <col min="5921" max="5921" width="10.109375" style="2" customWidth="1"/>
    <col min="5922" max="5922" width="14.44140625" style="2" customWidth="1"/>
    <col min="5923" max="5983" width="3.33203125" style="2" customWidth="1"/>
    <col min="5984" max="6143" width="11.5546875" style="2"/>
    <col min="6144" max="6144" width="0" style="2" hidden="1" customWidth="1"/>
    <col min="6145" max="6145" width="28.44140625" style="2" bestFit="1" customWidth="1"/>
    <col min="6146" max="6169" width="12.109375" style="2" customWidth="1"/>
    <col min="6170" max="6173" width="0" style="2" hidden="1" customWidth="1"/>
    <col min="6174" max="6174" width="18.88671875" style="2" bestFit="1" customWidth="1"/>
    <col min="6175" max="6175" width="13.44140625" style="2" customWidth="1"/>
    <col min="6176" max="6176" width="21.109375" style="2" customWidth="1"/>
    <col min="6177" max="6177" width="10.109375" style="2" customWidth="1"/>
    <col min="6178" max="6178" width="14.44140625" style="2" customWidth="1"/>
    <col min="6179" max="6239" width="3.33203125" style="2" customWidth="1"/>
    <col min="6240" max="6399" width="11.5546875" style="2"/>
    <col min="6400" max="6400" width="0" style="2" hidden="1" customWidth="1"/>
    <col min="6401" max="6401" width="28.44140625" style="2" bestFit="1" customWidth="1"/>
    <col min="6402" max="6425" width="12.109375" style="2" customWidth="1"/>
    <col min="6426" max="6429" width="0" style="2" hidden="1" customWidth="1"/>
    <col min="6430" max="6430" width="18.88671875" style="2" bestFit="1" customWidth="1"/>
    <col min="6431" max="6431" width="13.44140625" style="2" customWidth="1"/>
    <col min="6432" max="6432" width="21.109375" style="2" customWidth="1"/>
    <col min="6433" max="6433" width="10.109375" style="2" customWidth="1"/>
    <col min="6434" max="6434" width="14.44140625" style="2" customWidth="1"/>
    <col min="6435" max="6495" width="3.33203125" style="2" customWidth="1"/>
    <col min="6496" max="6655" width="11.5546875" style="2"/>
    <col min="6656" max="6656" width="0" style="2" hidden="1" customWidth="1"/>
    <col min="6657" max="6657" width="28.44140625" style="2" bestFit="1" customWidth="1"/>
    <col min="6658" max="6681" width="12.109375" style="2" customWidth="1"/>
    <col min="6682" max="6685" width="0" style="2" hidden="1" customWidth="1"/>
    <col min="6686" max="6686" width="18.88671875" style="2" bestFit="1" customWidth="1"/>
    <col min="6687" max="6687" width="13.44140625" style="2" customWidth="1"/>
    <col min="6688" max="6688" width="21.109375" style="2" customWidth="1"/>
    <col min="6689" max="6689" width="10.109375" style="2" customWidth="1"/>
    <col min="6690" max="6690" width="14.44140625" style="2" customWidth="1"/>
    <col min="6691" max="6751" width="3.33203125" style="2" customWidth="1"/>
    <col min="6752" max="6911" width="11.5546875" style="2"/>
    <col min="6912" max="6912" width="0" style="2" hidden="1" customWidth="1"/>
    <col min="6913" max="6913" width="28.44140625" style="2" bestFit="1" customWidth="1"/>
    <col min="6914" max="6937" width="12.109375" style="2" customWidth="1"/>
    <col min="6938" max="6941" width="0" style="2" hidden="1" customWidth="1"/>
    <col min="6942" max="6942" width="18.88671875" style="2" bestFit="1" customWidth="1"/>
    <col min="6943" max="6943" width="13.44140625" style="2" customWidth="1"/>
    <col min="6944" max="6944" width="21.109375" style="2" customWidth="1"/>
    <col min="6945" max="6945" width="10.109375" style="2" customWidth="1"/>
    <col min="6946" max="6946" width="14.44140625" style="2" customWidth="1"/>
    <col min="6947" max="7007" width="3.33203125" style="2" customWidth="1"/>
    <col min="7008" max="7167" width="11.5546875" style="2"/>
    <col min="7168" max="7168" width="0" style="2" hidden="1" customWidth="1"/>
    <col min="7169" max="7169" width="28.44140625" style="2" bestFit="1" customWidth="1"/>
    <col min="7170" max="7193" width="12.109375" style="2" customWidth="1"/>
    <col min="7194" max="7197" width="0" style="2" hidden="1" customWidth="1"/>
    <col min="7198" max="7198" width="18.88671875" style="2" bestFit="1" customWidth="1"/>
    <col min="7199" max="7199" width="13.44140625" style="2" customWidth="1"/>
    <col min="7200" max="7200" width="21.109375" style="2" customWidth="1"/>
    <col min="7201" max="7201" width="10.109375" style="2" customWidth="1"/>
    <col min="7202" max="7202" width="14.44140625" style="2" customWidth="1"/>
    <col min="7203" max="7263" width="3.33203125" style="2" customWidth="1"/>
    <col min="7264" max="7423" width="11.5546875" style="2"/>
    <col min="7424" max="7424" width="0" style="2" hidden="1" customWidth="1"/>
    <col min="7425" max="7425" width="28.44140625" style="2" bestFit="1" customWidth="1"/>
    <col min="7426" max="7449" width="12.109375" style="2" customWidth="1"/>
    <col min="7450" max="7453" width="0" style="2" hidden="1" customWidth="1"/>
    <col min="7454" max="7454" width="18.88671875" style="2" bestFit="1" customWidth="1"/>
    <col min="7455" max="7455" width="13.44140625" style="2" customWidth="1"/>
    <col min="7456" max="7456" width="21.109375" style="2" customWidth="1"/>
    <col min="7457" max="7457" width="10.109375" style="2" customWidth="1"/>
    <col min="7458" max="7458" width="14.44140625" style="2" customWidth="1"/>
    <col min="7459" max="7519" width="3.33203125" style="2" customWidth="1"/>
    <col min="7520" max="7679" width="11.5546875" style="2"/>
    <col min="7680" max="7680" width="0" style="2" hidden="1" customWidth="1"/>
    <col min="7681" max="7681" width="28.44140625" style="2" bestFit="1" customWidth="1"/>
    <col min="7682" max="7705" width="12.109375" style="2" customWidth="1"/>
    <col min="7706" max="7709" width="0" style="2" hidden="1" customWidth="1"/>
    <col min="7710" max="7710" width="18.88671875" style="2" bestFit="1" customWidth="1"/>
    <col min="7711" max="7711" width="13.44140625" style="2" customWidth="1"/>
    <col min="7712" max="7712" width="21.109375" style="2" customWidth="1"/>
    <col min="7713" max="7713" width="10.109375" style="2" customWidth="1"/>
    <col min="7714" max="7714" width="14.44140625" style="2" customWidth="1"/>
    <col min="7715" max="7775" width="3.33203125" style="2" customWidth="1"/>
    <col min="7776" max="7935" width="11.5546875" style="2"/>
    <col min="7936" max="7936" width="0" style="2" hidden="1" customWidth="1"/>
    <col min="7937" max="7937" width="28.44140625" style="2" bestFit="1" customWidth="1"/>
    <col min="7938" max="7961" width="12.109375" style="2" customWidth="1"/>
    <col min="7962" max="7965" width="0" style="2" hidden="1" customWidth="1"/>
    <col min="7966" max="7966" width="18.88671875" style="2" bestFit="1" customWidth="1"/>
    <col min="7967" max="7967" width="13.44140625" style="2" customWidth="1"/>
    <col min="7968" max="7968" width="21.109375" style="2" customWidth="1"/>
    <col min="7969" max="7969" width="10.109375" style="2" customWidth="1"/>
    <col min="7970" max="7970" width="14.44140625" style="2" customWidth="1"/>
    <col min="7971" max="8031" width="3.33203125" style="2" customWidth="1"/>
    <col min="8032" max="8191" width="11.5546875" style="2"/>
    <col min="8192" max="8192" width="0" style="2" hidden="1" customWidth="1"/>
    <col min="8193" max="8193" width="28.44140625" style="2" bestFit="1" customWidth="1"/>
    <col min="8194" max="8217" width="12.109375" style="2" customWidth="1"/>
    <col min="8218" max="8221" width="0" style="2" hidden="1" customWidth="1"/>
    <col min="8222" max="8222" width="18.88671875" style="2" bestFit="1" customWidth="1"/>
    <col min="8223" max="8223" width="13.44140625" style="2" customWidth="1"/>
    <col min="8224" max="8224" width="21.109375" style="2" customWidth="1"/>
    <col min="8225" max="8225" width="10.109375" style="2" customWidth="1"/>
    <col min="8226" max="8226" width="14.44140625" style="2" customWidth="1"/>
    <col min="8227" max="8287" width="3.33203125" style="2" customWidth="1"/>
    <col min="8288" max="8447" width="11.5546875" style="2"/>
    <col min="8448" max="8448" width="0" style="2" hidden="1" customWidth="1"/>
    <col min="8449" max="8449" width="28.44140625" style="2" bestFit="1" customWidth="1"/>
    <col min="8450" max="8473" width="12.109375" style="2" customWidth="1"/>
    <col min="8474" max="8477" width="0" style="2" hidden="1" customWidth="1"/>
    <col min="8478" max="8478" width="18.88671875" style="2" bestFit="1" customWidth="1"/>
    <col min="8479" max="8479" width="13.44140625" style="2" customWidth="1"/>
    <col min="8480" max="8480" width="21.109375" style="2" customWidth="1"/>
    <col min="8481" max="8481" width="10.109375" style="2" customWidth="1"/>
    <col min="8482" max="8482" width="14.44140625" style="2" customWidth="1"/>
    <col min="8483" max="8543" width="3.33203125" style="2" customWidth="1"/>
    <col min="8544" max="8703" width="11.5546875" style="2"/>
    <col min="8704" max="8704" width="0" style="2" hidden="1" customWidth="1"/>
    <col min="8705" max="8705" width="28.44140625" style="2" bestFit="1" customWidth="1"/>
    <col min="8706" max="8729" width="12.109375" style="2" customWidth="1"/>
    <col min="8730" max="8733" width="0" style="2" hidden="1" customWidth="1"/>
    <col min="8734" max="8734" width="18.88671875" style="2" bestFit="1" customWidth="1"/>
    <col min="8735" max="8735" width="13.44140625" style="2" customWidth="1"/>
    <col min="8736" max="8736" width="21.109375" style="2" customWidth="1"/>
    <col min="8737" max="8737" width="10.109375" style="2" customWidth="1"/>
    <col min="8738" max="8738" width="14.44140625" style="2" customWidth="1"/>
    <col min="8739" max="8799" width="3.33203125" style="2" customWidth="1"/>
    <col min="8800" max="8959" width="11.5546875" style="2"/>
    <col min="8960" max="8960" width="0" style="2" hidden="1" customWidth="1"/>
    <col min="8961" max="8961" width="28.44140625" style="2" bestFit="1" customWidth="1"/>
    <col min="8962" max="8985" width="12.109375" style="2" customWidth="1"/>
    <col min="8986" max="8989" width="0" style="2" hidden="1" customWidth="1"/>
    <col min="8990" max="8990" width="18.88671875" style="2" bestFit="1" customWidth="1"/>
    <col min="8991" max="8991" width="13.44140625" style="2" customWidth="1"/>
    <col min="8992" max="8992" width="21.109375" style="2" customWidth="1"/>
    <col min="8993" max="8993" width="10.109375" style="2" customWidth="1"/>
    <col min="8994" max="8994" width="14.44140625" style="2" customWidth="1"/>
    <col min="8995" max="9055" width="3.33203125" style="2" customWidth="1"/>
    <col min="9056" max="9215" width="11.5546875" style="2"/>
    <col min="9216" max="9216" width="0" style="2" hidden="1" customWidth="1"/>
    <col min="9217" max="9217" width="28.44140625" style="2" bestFit="1" customWidth="1"/>
    <col min="9218" max="9241" width="12.109375" style="2" customWidth="1"/>
    <col min="9242" max="9245" width="0" style="2" hidden="1" customWidth="1"/>
    <col min="9246" max="9246" width="18.88671875" style="2" bestFit="1" customWidth="1"/>
    <col min="9247" max="9247" width="13.44140625" style="2" customWidth="1"/>
    <col min="9248" max="9248" width="21.109375" style="2" customWidth="1"/>
    <col min="9249" max="9249" width="10.109375" style="2" customWidth="1"/>
    <col min="9250" max="9250" width="14.44140625" style="2" customWidth="1"/>
    <col min="9251" max="9311" width="3.33203125" style="2" customWidth="1"/>
    <col min="9312" max="9471" width="11.5546875" style="2"/>
    <col min="9472" max="9472" width="0" style="2" hidden="1" customWidth="1"/>
    <col min="9473" max="9473" width="28.44140625" style="2" bestFit="1" customWidth="1"/>
    <col min="9474" max="9497" width="12.109375" style="2" customWidth="1"/>
    <col min="9498" max="9501" width="0" style="2" hidden="1" customWidth="1"/>
    <col min="9502" max="9502" width="18.88671875" style="2" bestFit="1" customWidth="1"/>
    <col min="9503" max="9503" width="13.44140625" style="2" customWidth="1"/>
    <col min="9504" max="9504" width="21.109375" style="2" customWidth="1"/>
    <col min="9505" max="9505" width="10.109375" style="2" customWidth="1"/>
    <col min="9506" max="9506" width="14.44140625" style="2" customWidth="1"/>
    <col min="9507" max="9567" width="3.33203125" style="2" customWidth="1"/>
    <col min="9568" max="9727" width="11.5546875" style="2"/>
    <col min="9728" max="9728" width="0" style="2" hidden="1" customWidth="1"/>
    <col min="9729" max="9729" width="28.44140625" style="2" bestFit="1" customWidth="1"/>
    <col min="9730" max="9753" width="12.109375" style="2" customWidth="1"/>
    <col min="9754" max="9757" width="0" style="2" hidden="1" customWidth="1"/>
    <col min="9758" max="9758" width="18.88671875" style="2" bestFit="1" customWidth="1"/>
    <col min="9759" max="9759" width="13.44140625" style="2" customWidth="1"/>
    <col min="9760" max="9760" width="21.109375" style="2" customWidth="1"/>
    <col min="9761" max="9761" width="10.109375" style="2" customWidth="1"/>
    <col min="9762" max="9762" width="14.44140625" style="2" customWidth="1"/>
    <col min="9763" max="9823" width="3.33203125" style="2" customWidth="1"/>
    <col min="9824" max="9983" width="11.5546875" style="2"/>
    <col min="9984" max="9984" width="0" style="2" hidden="1" customWidth="1"/>
    <col min="9985" max="9985" width="28.44140625" style="2" bestFit="1" customWidth="1"/>
    <col min="9986" max="10009" width="12.109375" style="2" customWidth="1"/>
    <col min="10010" max="10013" width="0" style="2" hidden="1" customWidth="1"/>
    <col min="10014" max="10014" width="18.88671875" style="2" bestFit="1" customWidth="1"/>
    <col min="10015" max="10015" width="13.44140625" style="2" customWidth="1"/>
    <col min="10016" max="10016" width="21.109375" style="2" customWidth="1"/>
    <col min="10017" max="10017" width="10.109375" style="2" customWidth="1"/>
    <col min="10018" max="10018" width="14.44140625" style="2" customWidth="1"/>
    <col min="10019" max="10079" width="3.33203125" style="2" customWidth="1"/>
    <col min="10080" max="10239" width="11.5546875" style="2"/>
    <col min="10240" max="10240" width="0" style="2" hidden="1" customWidth="1"/>
    <col min="10241" max="10241" width="28.44140625" style="2" bestFit="1" customWidth="1"/>
    <col min="10242" max="10265" width="12.109375" style="2" customWidth="1"/>
    <col min="10266" max="10269" width="0" style="2" hidden="1" customWidth="1"/>
    <col min="10270" max="10270" width="18.88671875" style="2" bestFit="1" customWidth="1"/>
    <col min="10271" max="10271" width="13.44140625" style="2" customWidth="1"/>
    <col min="10272" max="10272" width="21.109375" style="2" customWidth="1"/>
    <col min="10273" max="10273" width="10.109375" style="2" customWidth="1"/>
    <col min="10274" max="10274" width="14.44140625" style="2" customWidth="1"/>
    <col min="10275" max="10335" width="3.33203125" style="2" customWidth="1"/>
    <col min="10336" max="10495" width="11.5546875" style="2"/>
    <col min="10496" max="10496" width="0" style="2" hidden="1" customWidth="1"/>
    <col min="10497" max="10497" width="28.44140625" style="2" bestFit="1" customWidth="1"/>
    <col min="10498" max="10521" width="12.109375" style="2" customWidth="1"/>
    <col min="10522" max="10525" width="0" style="2" hidden="1" customWidth="1"/>
    <col min="10526" max="10526" width="18.88671875" style="2" bestFit="1" customWidth="1"/>
    <col min="10527" max="10527" width="13.44140625" style="2" customWidth="1"/>
    <col min="10528" max="10528" width="21.109375" style="2" customWidth="1"/>
    <col min="10529" max="10529" width="10.109375" style="2" customWidth="1"/>
    <col min="10530" max="10530" width="14.44140625" style="2" customWidth="1"/>
    <col min="10531" max="10591" width="3.33203125" style="2" customWidth="1"/>
    <col min="10592" max="10751" width="11.5546875" style="2"/>
    <col min="10752" max="10752" width="0" style="2" hidden="1" customWidth="1"/>
    <col min="10753" max="10753" width="28.44140625" style="2" bestFit="1" customWidth="1"/>
    <col min="10754" max="10777" width="12.109375" style="2" customWidth="1"/>
    <col min="10778" max="10781" width="0" style="2" hidden="1" customWidth="1"/>
    <col min="10782" max="10782" width="18.88671875" style="2" bestFit="1" customWidth="1"/>
    <col min="10783" max="10783" width="13.44140625" style="2" customWidth="1"/>
    <col min="10784" max="10784" width="21.109375" style="2" customWidth="1"/>
    <col min="10785" max="10785" width="10.109375" style="2" customWidth="1"/>
    <col min="10786" max="10786" width="14.44140625" style="2" customWidth="1"/>
    <col min="10787" max="10847" width="3.33203125" style="2" customWidth="1"/>
    <col min="10848" max="11007" width="11.5546875" style="2"/>
    <col min="11008" max="11008" width="0" style="2" hidden="1" customWidth="1"/>
    <col min="11009" max="11009" width="28.44140625" style="2" bestFit="1" customWidth="1"/>
    <col min="11010" max="11033" width="12.109375" style="2" customWidth="1"/>
    <col min="11034" max="11037" width="0" style="2" hidden="1" customWidth="1"/>
    <col min="11038" max="11038" width="18.88671875" style="2" bestFit="1" customWidth="1"/>
    <col min="11039" max="11039" width="13.44140625" style="2" customWidth="1"/>
    <col min="11040" max="11040" width="21.109375" style="2" customWidth="1"/>
    <col min="11041" max="11041" width="10.109375" style="2" customWidth="1"/>
    <col min="11042" max="11042" width="14.44140625" style="2" customWidth="1"/>
    <col min="11043" max="11103" width="3.33203125" style="2" customWidth="1"/>
    <col min="11104" max="11263" width="11.5546875" style="2"/>
    <col min="11264" max="11264" width="0" style="2" hidden="1" customWidth="1"/>
    <col min="11265" max="11265" width="28.44140625" style="2" bestFit="1" customWidth="1"/>
    <col min="11266" max="11289" width="12.109375" style="2" customWidth="1"/>
    <col min="11290" max="11293" width="0" style="2" hidden="1" customWidth="1"/>
    <col min="11294" max="11294" width="18.88671875" style="2" bestFit="1" customWidth="1"/>
    <col min="11295" max="11295" width="13.44140625" style="2" customWidth="1"/>
    <col min="11296" max="11296" width="21.109375" style="2" customWidth="1"/>
    <col min="11297" max="11297" width="10.109375" style="2" customWidth="1"/>
    <col min="11298" max="11298" width="14.44140625" style="2" customWidth="1"/>
    <col min="11299" max="11359" width="3.33203125" style="2" customWidth="1"/>
    <col min="11360" max="11519" width="11.5546875" style="2"/>
    <col min="11520" max="11520" width="0" style="2" hidden="1" customWidth="1"/>
    <col min="11521" max="11521" width="28.44140625" style="2" bestFit="1" customWidth="1"/>
    <col min="11522" max="11545" width="12.109375" style="2" customWidth="1"/>
    <col min="11546" max="11549" width="0" style="2" hidden="1" customWidth="1"/>
    <col min="11550" max="11550" width="18.88671875" style="2" bestFit="1" customWidth="1"/>
    <col min="11551" max="11551" width="13.44140625" style="2" customWidth="1"/>
    <col min="11552" max="11552" width="21.109375" style="2" customWidth="1"/>
    <col min="11553" max="11553" width="10.109375" style="2" customWidth="1"/>
    <col min="11554" max="11554" width="14.44140625" style="2" customWidth="1"/>
    <col min="11555" max="11615" width="3.33203125" style="2" customWidth="1"/>
    <col min="11616" max="11775" width="11.5546875" style="2"/>
    <col min="11776" max="11776" width="0" style="2" hidden="1" customWidth="1"/>
    <col min="11777" max="11777" width="28.44140625" style="2" bestFit="1" customWidth="1"/>
    <col min="11778" max="11801" width="12.109375" style="2" customWidth="1"/>
    <col min="11802" max="11805" width="0" style="2" hidden="1" customWidth="1"/>
    <col min="11806" max="11806" width="18.88671875" style="2" bestFit="1" customWidth="1"/>
    <col min="11807" max="11807" width="13.44140625" style="2" customWidth="1"/>
    <col min="11808" max="11808" width="21.109375" style="2" customWidth="1"/>
    <col min="11809" max="11809" width="10.109375" style="2" customWidth="1"/>
    <col min="11810" max="11810" width="14.44140625" style="2" customWidth="1"/>
    <col min="11811" max="11871" width="3.33203125" style="2" customWidth="1"/>
    <col min="11872" max="12031" width="11.5546875" style="2"/>
    <col min="12032" max="12032" width="0" style="2" hidden="1" customWidth="1"/>
    <col min="12033" max="12033" width="28.44140625" style="2" bestFit="1" customWidth="1"/>
    <col min="12034" max="12057" width="12.109375" style="2" customWidth="1"/>
    <col min="12058" max="12061" width="0" style="2" hidden="1" customWidth="1"/>
    <col min="12062" max="12062" width="18.88671875" style="2" bestFit="1" customWidth="1"/>
    <col min="12063" max="12063" width="13.44140625" style="2" customWidth="1"/>
    <col min="12064" max="12064" width="21.109375" style="2" customWidth="1"/>
    <col min="12065" max="12065" width="10.109375" style="2" customWidth="1"/>
    <col min="12066" max="12066" width="14.44140625" style="2" customWidth="1"/>
    <col min="12067" max="12127" width="3.33203125" style="2" customWidth="1"/>
    <col min="12128" max="12287" width="11.5546875" style="2"/>
    <col min="12288" max="12288" width="0" style="2" hidden="1" customWidth="1"/>
    <col min="12289" max="12289" width="28.44140625" style="2" bestFit="1" customWidth="1"/>
    <col min="12290" max="12313" width="12.109375" style="2" customWidth="1"/>
    <col min="12314" max="12317" width="0" style="2" hidden="1" customWidth="1"/>
    <col min="12318" max="12318" width="18.88671875" style="2" bestFit="1" customWidth="1"/>
    <col min="12319" max="12319" width="13.44140625" style="2" customWidth="1"/>
    <col min="12320" max="12320" width="21.109375" style="2" customWidth="1"/>
    <col min="12321" max="12321" width="10.109375" style="2" customWidth="1"/>
    <col min="12322" max="12322" width="14.44140625" style="2" customWidth="1"/>
    <col min="12323" max="12383" width="3.33203125" style="2" customWidth="1"/>
    <col min="12384" max="12543" width="11.5546875" style="2"/>
    <col min="12544" max="12544" width="0" style="2" hidden="1" customWidth="1"/>
    <col min="12545" max="12545" width="28.44140625" style="2" bestFit="1" customWidth="1"/>
    <col min="12546" max="12569" width="12.109375" style="2" customWidth="1"/>
    <col min="12570" max="12573" width="0" style="2" hidden="1" customWidth="1"/>
    <col min="12574" max="12574" width="18.88671875" style="2" bestFit="1" customWidth="1"/>
    <col min="12575" max="12575" width="13.44140625" style="2" customWidth="1"/>
    <col min="12576" max="12576" width="21.109375" style="2" customWidth="1"/>
    <col min="12577" max="12577" width="10.109375" style="2" customWidth="1"/>
    <col min="12578" max="12578" width="14.44140625" style="2" customWidth="1"/>
    <col min="12579" max="12639" width="3.33203125" style="2" customWidth="1"/>
    <col min="12640" max="12799" width="11.5546875" style="2"/>
    <col min="12800" max="12800" width="0" style="2" hidden="1" customWidth="1"/>
    <col min="12801" max="12801" width="28.44140625" style="2" bestFit="1" customWidth="1"/>
    <col min="12802" max="12825" width="12.109375" style="2" customWidth="1"/>
    <col min="12826" max="12829" width="0" style="2" hidden="1" customWidth="1"/>
    <col min="12830" max="12830" width="18.88671875" style="2" bestFit="1" customWidth="1"/>
    <col min="12831" max="12831" width="13.44140625" style="2" customWidth="1"/>
    <col min="12832" max="12832" width="21.109375" style="2" customWidth="1"/>
    <col min="12833" max="12833" width="10.109375" style="2" customWidth="1"/>
    <col min="12834" max="12834" width="14.44140625" style="2" customWidth="1"/>
    <col min="12835" max="12895" width="3.33203125" style="2" customWidth="1"/>
    <col min="12896" max="13055" width="11.5546875" style="2"/>
    <col min="13056" max="13056" width="0" style="2" hidden="1" customWidth="1"/>
    <col min="13057" max="13057" width="28.44140625" style="2" bestFit="1" customWidth="1"/>
    <col min="13058" max="13081" width="12.109375" style="2" customWidth="1"/>
    <col min="13082" max="13085" width="0" style="2" hidden="1" customWidth="1"/>
    <col min="13086" max="13086" width="18.88671875" style="2" bestFit="1" customWidth="1"/>
    <col min="13087" max="13087" width="13.44140625" style="2" customWidth="1"/>
    <col min="13088" max="13088" width="21.109375" style="2" customWidth="1"/>
    <col min="13089" max="13089" width="10.109375" style="2" customWidth="1"/>
    <col min="13090" max="13090" width="14.44140625" style="2" customWidth="1"/>
    <col min="13091" max="13151" width="3.33203125" style="2" customWidth="1"/>
    <col min="13152" max="13311" width="11.5546875" style="2"/>
    <col min="13312" max="13312" width="0" style="2" hidden="1" customWidth="1"/>
    <col min="13313" max="13313" width="28.44140625" style="2" bestFit="1" customWidth="1"/>
    <col min="13314" max="13337" width="12.109375" style="2" customWidth="1"/>
    <col min="13338" max="13341" width="0" style="2" hidden="1" customWidth="1"/>
    <col min="13342" max="13342" width="18.88671875" style="2" bestFit="1" customWidth="1"/>
    <col min="13343" max="13343" width="13.44140625" style="2" customWidth="1"/>
    <col min="13344" max="13344" width="21.109375" style="2" customWidth="1"/>
    <col min="13345" max="13345" width="10.109375" style="2" customWidth="1"/>
    <col min="13346" max="13346" width="14.44140625" style="2" customWidth="1"/>
    <col min="13347" max="13407" width="3.33203125" style="2" customWidth="1"/>
    <col min="13408" max="13567" width="11.5546875" style="2"/>
    <col min="13568" max="13568" width="0" style="2" hidden="1" customWidth="1"/>
    <col min="13569" max="13569" width="28.44140625" style="2" bestFit="1" customWidth="1"/>
    <col min="13570" max="13593" width="12.109375" style="2" customWidth="1"/>
    <col min="13594" max="13597" width="0" style="2" hidden="1" customWidth="1"/>
    <col min="13598" max="13598" width="18.88671875" style="2" bestFit="1" customWidth="1"/>
    <col min="13599" max="13599" width="13.44140625" style="2" customWidth="1"/>
    <col min="13600" max="13600" width="21.109375" style="2" customWidth="1"/>
    <col min="13601" max="13601" width="10.109375" style="2" customWidth="1"/>
    <col min="13602" max="13602" width="14.44140625" style="2" customWidth="1"/>
    <col min="13603" max="13663" width="3.33203125" style="2" customWidth="1"/>
    <col min="13664" max="13823" width="11.5546875" style="2"/>
    <col min="13824" max="13824" width="0" style="2" hidden="1" customWidth="1"/>
    <col min="13825" max="13825" width="28.44140625" style="2" bestFit="1" customWidth="1"/>
    <col min="13826" max="13849" width="12.109375" style="2" customWidth="1"/>
    <col min="13850" max="13853" width="0" style="2" hidden="1" customWidth="1"/>
    <col min="13854" max="13854" width="18.88671875" style="2" bestFit="1" customWidth="1"/>
    <col min="13855" max="13855" width="13.44140625" style="2" customWidth="1"/>
    <col min="13856" max="13856" width="21.109375" style="2" customWidth="1"/>
    <col min="13857" max="13857" width="10.109375" style="2" customWidth="1"/>
    <col min="13858" max="13858" width="14.44140625" style="2" customWidth="1"/>
    <col min="13859" max="13919" width="3.33203125" style="2" customWidth="1"/>
    <col min="13920" max="14079" width="11.5546875" style="2"/>
    <col min="14080" max="14080" width="0" style="2" hidden="1" customWidth="1"/>
    <col min="14081" max="14081" width="28.44140625" style="2" bestFit="1" customWidth="1"/>
    <col min="14082" max="14105" width="12.109375" style="2" customWidth="1"/>
    <col min="14106" max="14109" width="0" style="2" hidden="1" customWidth="1"/>
    <col min="14110" max="14110" width="18.88671875" style="2" bestFit="1" customWidth="1"/>
    <col min="14111" max="14111" width="13.44140625" style="2" customWidth="1"/>
    <col min="14112" max="14112" width="21.109375" style="2" customWidth="1"/>
    <col min="14113" max="14113" width="10.109375" style="2" customWidth="1"/>
    <col min="14114" max="14114" width="14.44140625" style="2" customWidth="1"/>
    <col min="14115" max="14175" width="3.33203125" style="2" customWidth="1"/>
    <col min="14176" max="14335" width="11.5546875" style="2"/>
    <col min="14336" max="14336" width="0" style="2" hidden="1" customWidth="1"/>
    <col min="14337" max="14337" width="28.44140625" style="2" bestFit="1" customWidth="1"/>
    <col min="14338" max="14361" width="12.109375" style="2" customWidth="1"/>
    <col min="14362" max="14365" width="0" style="2" hidden="1" customWidth="1"/>
    <col min="14366" max="14366" width="18.88671875" style="2" bestFit="1" customWidth="1"/>
    <col min="14367" max="14367" width="13.44140625" style="2" customWidth="1"/>
    <col min="14368" max="14368" width="21.109375" style="2" customWidth="1"/>
    <col min="14369" max="14369" width="10.109375" style="2" customWidth="1"/>
    <col min="14370" max="14370" width="14.44140625" style="2" customWidth="1"/>
    <col min="14371" max="14431" width="3.33203125" style="2" customWidth="1"/>
    <col min="14432" max="14591" width="11.5546875" style="2"/>
    <col min="14592" max="14592" width="0" style="2" hidden="1" customWidth="1"/>
    <col min="14593" max="14593" width="28.44140625" style="2" bestFit="1" customWidth="1"/>
    <col min="14594" max="14617" width="12.109375" style="2" customWidth="1"/>
    <col min="14618" max="14621" width="0" style="2" hidden="1" customWidth="1"/>
    <col min="14622" max="14622" width="18.88671875" style="2" bestFit="1" customWidth="1"/>
    <col min="14623" max="14623" width="13.44140625" style="2" customWidth="1"/>
    <col min="14624" max="14624" width="21.109375" style="2" customWidth="1"/>
    <col min="14625" max="14625" width="10.109375" style="2" customWidth="1"/>
    <col min="14626" max="14626" width="14.44140625" style="2" customWidth="1"/>
    <col min="14627" max="14687" width="3.33203125" style="2" customWidth="1"/>
    <col min="14688" max="14847" width="11.5546875" style="2"/>
    <col min="14848" max="14848" width="0" style="2" hidden="1" customWidth="1"/>
    <col min="14849" max="14849" width="28.44140625" style="2" bestFit="1" customWidth="1"/>
    <col min="14850" max="14873" width="12.109375" style="2" customWidth="1"/>
    <col min="14874" max="14877" width="0" style="2" hidden="1" customWidth="1"/>
    <col min="14878" max="14878" width="18.88671875" style="2" bestFit="1" customWidth="1"/>
    <col min="14879" max="14879" width="13.44140625" style="2" customWidth="1"/>
    <col min="14880" max="14880" width="21.109375" style="2" customWidth="1"/>
    <col min="14881" max="14881" width="10.109375" style="2" customWidth="1"/>
    <col min="14882" max="14882" width="14.44140625" style="2" customWidth="1"/>
    <col min="14883" max="14943" width="3.33203125" style="2" customWidth="1"/>
    <col min="14944" max="15103" width="11.5546875" style="2"/>
    <col min="15104" max="15104" width="0" style="2" hidden="1" customWidth="1"/>
    <col min="15105" max="15105" width="28.44140625" style="2" bestFit="1" customWidth="1"/>
    <col min="15106" max="15129" width="12.109375" style="2" customWidth="1"/>
    <col min="15130" max="15133" width="0" style="2" hidden="1" customWidth="1"/>
    <col min="15134" max="15134" width="18.88671875" style="2" bestFit="1" customWidth="1"/>
    <col min="15135" max="15135" width="13.44140625" style="2" customWidth="1"/>
    <col min="15136" max="15136" width="21.109375" style="2" customWidth="1"/>
    <col min="15137" max="15137" width="10.109375" style="2" customWidth="1"/>
    <col min="15138" max="15138" width="14.44140625" style="2" customWidth="1"/>
    <col min="15139" max="15199" width="3.33203125" style="2" customWidth="1"/>
    <col min="15200" max="15359" width="11.5546875" style="2"/>
    <col min="15360" max="15360" width="0" style="2" hidden="1" customWidth="1"/>
    <col min="15361" max="15361" width="28.44140625" style="2" bestFit="1" customWidth="1"/>
    <col min="15362" max="15385" width="12.109375" style="2" customWidth="1"/>
    <col min="15386" max="15389" width="0" style="2" hidden="1" customWidth="1"/>
    <col min="15390" max="15390" width="18.88671875" style="2" bestFit="1" customWidth="1"/>
    <col min="15391" max="15391" width="13.44140625" style="2" customWidth="1"/>
    <col min="15392" max="15392" width="21.109375" style="2" customWidth="1"/>
    <col min="15393" max="15393" width="10.109375" style="2" customWidth="1"/>
    <col min="15394" max="15394" width="14.44140625" style="2" customWidth="1"/>
    <col min="15395" max="15455" width="3.33203125" style="2" customWidth="1"/>
    <col min="15456" max="15615" width="11.5546875" style="2"/>
    <col min="15616" max="15616" width="0" style="2" hidden="1" customWidth="1"/>
    <col min="15617" max="15617" width="28.44140625" style="2" bestFit="1" customWidth="1"/>
    <col min="15618" max="15641" width="12.109375" style="2" customWidth="1"/>
    <col min="15642" max="15645" width="0" style="2" hidden="1" customWidth="1"/>
    <col min="15646" max="15646" width="18.88671875" style="2" bestFit="1" customWidth="1"/>
    <col min="15647" max="15647" width="13.44140625" style="2" customWidth="1"/>
    <col min="15648" max="15648" width="21.109375" style="2" customWidth="1"/>
    <col min="15649" max="15649" width="10.109375" style="2" customWidth="1"/>
    <col min="15650" max="15650" width="14.44140625" style="2" customWidth="1"/>
    <col min="15651" max="15711" width="3.33203125" style="2" customWidth="1"/>
    <col min="15712" max="15871" width="11.5546875" style="2"/>
    <col min="15872" max="15872" width="0" style="2" hidden="1" customWidth="1"/>
    <col min="15873" max="15873" width="28.44140625" style="2" bestFit="1" customWidth="1"/>
    <col min="15874" max="15897" width="12.109375" style="2" customWidth="1"/>
    <col min="15898" max="15901" width="0" style="2" hidden="1" customWidth="1"/>
    <col min="15902" max="15902" width="18.88671875" style="2" bestFit="1" customWidth="1"/>
    <col min="15903" max="15903" width="13.44140625" style="2" customWidth="1"/>
    <col min="15904" max="15904" width="21.109375" style="2" customWidth="1"/>
    <col min="15905" max="15905" width="10.109375" style="2" customWidth="1"/>
    <col min="15906" max="15906" width="14.44140625" style="2" customWidth="1"/>
    <col min="15907" max="15967" width="3.33203125" style="2" customWidth="1"/>
    <col min="15968" max="16127" width="11.5546875" style="2"/>
    <col min="16128" max="16128" width="0" style="2" hidden="1" customWidth="1"/>
    <col min="16129" max="16129" width="28.44140625" style="2" bestFit="1" customWidth="1"/>
    <col min="16130" max="16153" width="12.109375" style="2" customWidth="1"/>
    <col min="16154" max="16157" width="0" style="2" hidden="1" customWidth="1"/>
    <col min="16158" max="16158" width="18.88671875" style="2" bestFit="1" customWidth="1"/>
    <col min="16159" max="16159" width="13.44140625" style="2" customWidth="1"/>
    <col min="16160" max="16160" width="21.109375" style="2" customWidth="1"/>
    <col min="16161" max="16161" width="10.109375" style="2" customWidth="1"/>
    <col min="16162" max="16162" width="14.44140625" style="2" customWidth="1"/>
    <col min="16163" max="16223" width="3.33203125" style="2" customWidth="1"/>
    <col min="16224" max="16384" width="11.5546875" style="2"/>
  </cols>
  <sheetData>
    <row r="1" spans="1:36" s="237" customFormat="1" ht="51.6" customHeight="1">
      <c r="A1" s="369" t="s">
        <v>194</v>
      </c>
      <c r="B1" s="369"/>
      <c r="C1" s="369"/>
      <c r="D1" s="369"/>
      <c r="E1" s="369"/>
      <c r="F1" s="369"/>
      <c r="G1" s="369"/>
      <c r="H1" s="369"/>
      <c r="I1" s="369"/>
      <c r="J1" s="369"/>
      <c r="K1" s="369"/>
      <c r="L1" s="369"/>
      <c r="M1" s="369"/>
      <c r="N1" s="369"/>
      <c r="O1" s="369"/>
      <c r="P1" s="369"/>
      <c r="Q1" s="369"/>
      <c r="R1" s="369"/>
      <c r="S1" s="369"/>
      <c r="T1" s="369"/>
      <c r="U1" s="369"/>
      <c r="V1" s="369"/>
      <c r="W1" s="369"/>
      <c r="X1" s="369"/>
      <c r="Y1" s="369"/>
      <c r="Z1" s="369"/>
      <c r="AA1" s="369"/>
      <c r="AB1" s="369"/>
      <c r="AC1" s="369"/>
      <c r="AD1" s="369"/>
      <c r="AE1" s="369"/>
    </row>
    <row r="2" spans="1:36" ht="37.799999999999997" thickBot="1">
      <c r="B2" s="249" t="str">
        <f ca="1">MID(CELL("filename",A1),FIND("]",CELL("filename",A1))+1,32)</f>
        <v>Sem 51</v>
      </c>
      <c r="C2" s="15"/>
      <c r="E2" s="3"/>
      <c r="F2" s="368" t="str">
        <f ca="1">"du  "&amp;TEXT(C3,"jjjj jj mmmm")&amp;"  au  "&amp;TEXT(AA3,"jjjj jj mmmm aaaa")</f>
        <v>du  lundi 14 décembre  au  dimanche 20 décembre 2015</v>
      </c>
      <c r="G2" s="368"/>
      <c r="H2" s="368"/>
      <c r="I2" s="368"/>
      <c r="J2" s="368"/>
      <c r="K2" s="368"/>
      <c r="L2" s="368"/>
      <c r="M2" s="368"/>
      <c r="N2" s="368"/>
      <c r="O2" s="368"/>
      <c r="P2" s="368"/>
      <c r="Q2" s="368"/>
      <c r="R2" s="368"/>
      <c r="S2" s="368"/>
      <c r="T2" s="368"/>
      <c r="U2" s="3"/>
      <c r="V2" s="3"/>
      <c r="W2" s="3"/>
      <c r="X2" s="3"/>
      <c r="Y2" s="3"/>
      <c r="Z2" s="3"/>
      <c r="AA2" s="3"/>
      <c r="AB2" s="3"/>
      <c r="AC2" s="3"/>
      <c r="AD2" s="3"/>
      <c r="AE2" s="3"/>
      <c r="AG2" s="18"/>
    </row>
    <row r="3" spans="1:36" s="5" customFormat="1" ht="24" customHeight="1">
      <c r="A3" s="370" t="s">
        <v>8</v>
      </c>
      <c r="B3" s="372" t="s">
        <v>0</v>
      </c>
      <c r="C3" s="374">
        <f ca="1">VLOOKUP(B2,'Sem 2016_Fériés_HSupp'!A2:B62,2,FALSE)</f>
        <v>42352</v>
      </c>
      <c r="D3" s="375"/>
      <c r="E3" s="375"/>
      <c r="F3" s="376"/>
      <c r="G3" s="377">
        <f ca="1">C3+1</f>
        <v>42353</v>
      </c>
      <c r="H3" s="378"/>
      <c r="I3" s="378"/>
      <c r="J3" s="379"/>
      <c r="K3" s="377">
        <f ca="1">G3+1</f>
        <v>42354</v>
      </c>
      <c r="L3" s="378"/>
      <c r="M3" s="378"/>
      <c r="N3" s="379"/>
      <c r="O3" s="377">
        <f ca="1">K3+1</f>
        <v>42355</v>
      </c>
      <c r="P3" s="378"/>
      <c r="Q3" s="378"/>
      <c r="R3" s="379"/>
      <c r="S3" s="377">
        <f ca="1">O3+1</f>
        <v>42356</v>
      </c>
      <c r="T3" s="378"/>
      <c r="U3" s="378"/>
      <c r="V3" s="379"/>
      <c r="W3" s="377">
        <f ca="1">S3+1</f>
        <v>42357</v>
      </c>
      <c r="X3" s="378"/>
      <c r="Y3" s="378"/>
      <c r="Z3" s="379"/>
      <c r="AA3" s="406">
        <f ca="1">W3+1</f>
        <v>42358</v>
      </c>
      <c r="AB3" s="407"/>
      <c r="AC3" s="407"/>
      <c r="AD3" s="408"/>
      <c r="AE3" s="4" t="s">
        <v>1</v>
      </c>
      <c r="AG3" s="6"/>
      <c r="AH3" s="7"/>
      <c r="AJ3" s="8"/>
    </row>
    <row r="4" spans="1:36" s="5" customFormat="1" ht="24" customHeight="1">
      <c r="A4" s="371"/>
      <c r="B4" s="373"/>
      <c r="C4" s="380" t="s">
        <v>2</v>
      </c>
      <c r="D4" s="381"/>
      <c r="E4" s="382" t="s">
        <v>3</v>
      </c>
      <c r="F4" s="381"/>
      <c r="G4" s="383" t="s">
        <v>2</v>
      </c>
      <c r="H4" s="384"/>
      <c r="I4" s="385" t="s">
        <v>3</v>
      </c>
      <c r="J4" s="386"/>
      <c r="K4" s="385" t="s">
        <v>2</v>
      </c>
      <c r="L4" s="381"/>
      <c r="M4" s="382" t="s">
        <v>3</v>
      </c>
      <c r="N4" s="381"/>
      <c r="O4" s="380" t="s">
        <v>2</v>
      </c>
      <c r="P4" s="384"/>
      <c r="Q4" s="385" t="s">
        <v>3</v>
      </c>
      <c r="R4" s="387"/>
      <c r="S4" s="385" t="s">
        <v>2</v>
      </c>
      <c r="T4" s="381"/>
      <c r="U4" s="382" t="s">
        <v>3</v>
      </c>
      <c r="V4" s="381"/>
      <c r="W4" s="380" t="s">
        <v>2</v>
      </c>
      <c r="X4" s="384"/>
      <c r="Y4" s="385" t="s">
        <v>3</v>
      </c>
      <c r="Z4" s="387"/>
      <c r="AA4" s="409" t="s">
        <v>2</v>
      </c>
      <c r="AB4" s="410"/>
      <c r="AC4" s="411" t="s">
        <v>3</v>
      </c>
      <c r="AD4" s="412"/>
      <c r="AE4" s="9"/>
      <c r="AG4" s="6"/>
      <c r="AH4" s="7"/>
      <c r="AJ4" s="8"/>
    </row>
    <row r="5" spans="1:36" s="28" customFormat="1" ht="24" customHeight="1" thickBot="1">
      <c r="A5" s="19"/>
      <c r="B5" s="257"/>
      <c r="C5" s="20"/>
      <c r="D5" s="20"/>
      <c r="E5" s="21"/>
      <c r="F5" s="20"/>
      <c r="G5" s="22"/>
      <c r="H5" s="20"/>
      <c r="I5" s="20"/>
      <c r="J5" s="23"/>
      <c r="K5" s="20"/>
      <c r="L5" s="20"/>
      <c r="M5" s="20"/>
      <c r="N5" s="20"/>
      <c r="O5" s="20"/>
      <c r="P5" s="20"/>
      <c r="Q5" s="20"/>
      <c r="R5" s="20"/>
      <c r="S5" s="20"/>
      <c r="T5" s="20"/>
      <c r="U5" s="20"/>
      <c r="V5" s="20"/>
      <c r="W5" s="20"/>
      <c r="X5" s="20"/>
      <c r="Y5" s="20"/>
      <c r="Z5" s="290"/>
      <c r="AA5" s="349"/>
      <c r="AB5" s="349"/>
      <c r="AC5" s="349"/>
      <c r="AD5" s="290"/>
      <c r="AE5" s="27"/>
      <c r="AG5" s="29"/>
      <c r="AH5" s="30"/>
      <c r="AJ5" s="31"/>
    </row>
    <row r="6" spans="1:36" s="28" customFormat="1" ht="24" hidden="1" customHeight="1">
      <c r="A6" s="19"/>
      <c r="B6" s="257"/>
      <c r="C6" s="20"/>
      <c r="D6" s="20"/>
      <c r="E6" s="21"/>
      <c r="F6" s="20"/>
      <c r="G6" s="22"/>
      <c r="H6" s="20"/>
      <c r="I6" s="20"/>
      <c r="J6" s="23"/>
      <c r="K6" s="20"/>
      <c r="L6" s="20"/>
      <c r="M6" s="20"/>
      <c r="N6" s="20"/>
      <c r="O6" s="20"/>
      <c r="P6" s="20"/>
      <c r="Q6" s="20"/>
      <c r="R6" s="20"/>
      <c r="S6" s="20"/>
      <c r="T6" s="20"/>
      <c r="U6" s="20"/>
      <c r="V6" s="20"/>
      <c r="W6" s="20"/>
      <c r="X6" s="20"/>
      <c r="Y6" s="20"/>
      <c r="Z6" s="20"/>
      <c r="AA6" s="20"/>
      <c r="AB6" s="32"/>
      <c r="AC6" s="20"/>
      <c r="AD6" s="20"/>
      <c r="AE6" s="27"/>
      <c r="AG6" s="29"/>
      <c r="AH6" s="30"/>
      <c r="AJ6" s="31"/>
    </row>
    <row r="7" spans="1:36" s="28" customFormat="1" ht="24" hidden="1" customHeight="1">
      <c r="A7" s="19"/>
      <c r="B7" s="257"/>
      <c r="C7" s="20"/>
      <c r="D7" s="20"/>
      <c r="E7" s="21"/>
      <c r="F7" s="20"/>
      <c r="G7" s="22"/>
      <c r="H7" s="20"/>
      <c r="I7" s="20"/>
      <c r="J7" s="23"/>
      <c r="K7" s="20"/>
      <c r="L7" s="20"/>
      <c r="M7" s="20"/>
      <c r="N7" s="20"/>
      <c r="O7" s="20"/>
      <c r="P7" s="20"/>
      <c r="Q7" s="20"/>
      <c r="R7" s="20"/>
      <c r="S7" s="20"/>
      <c r="T7" s="20"/>
      <c r="U7" s="20"/>
      <c r="V7" s="20"/>
      <c r="W7" s="20"/>
      <c r="X7" s="20"/>
      <c r="Y7" s="20"/>
      <c r="Z7" s="20"/>
      <c r="AA7" s="20"/>
      <c r="AB7" s="32"/>
      <c r="AC7" s="20"/>
      <c r="AD7" s="20"/>
      <c r="AE7" s="27"/>
      <c r="AG7" s="29"/>
      <c r="AH7" s="30"/>
      <c r="AJ7" s="31"/>
    </row>
    <row r="8" spans="1:36" s="28" customFormat="1" ht="24" hidden="1" customHeight="1">
      <c r="A8" s="19"/>
      <c r="B8" s="257"/>
      <c r="C8" s="20"/>
      <c r="D8" s="20"/>
      <c r="E8" s="21"/>
      <c r="F8" s="20"/>
      <c r="G8" s="22"/>
      <c r="H8" s="20"/>
      <c r="I8" s="20"/>
      <c r="J8" s="23"/>
      <c r="K8" s="20"/>
      <c r="L8" s="20"/>
      <c r="M8" s="20"/>
      <c r="N8" s="20"/>
      <c r="O8" s="20"/>
      <c r="P8" s="20"/>
      <c r="Q8" s="20"/>
      <c r="R8" s="20"/>
      <c r="S8" s="20"/>
      <c r="T8" s="20"/>
      <c r="U8" s="20"/>
      <c r="V8" s="20"/>
      <c r="W8" s="20"/>
      <c r="X8" s="20"/>
      <c r="Y8" s="20"/>
      <c r="Z8" s="20"/>
      <c r="AA8" s="20"/>
      <c r="AB8" s="32"/>
      <c r="AC8" s="20"/>
      <c r="AD8" s="20"/>
      <c r="AE8" s="27"/>
      <c r="AG8" s="29"/>
      <c r="AH8" s="30"/>
      <c r="AJ8" s="31"/>
    </row>
    <row r="9" spans="1:36" s="28" customFormat="1" ht="24" hidden="1" customHeight="1">
      <c r="A9" s="19"/>
      <c r="B9" s="257"/>
      <c r="C9" s="20"/>
      <c r="D9" s="20"/>
      <c r="E9" s="21"/>
      <c r="F9" s="20"/>
      <c r="G9" s="22"/>
      <c r="H9" s="20"/>
      <c r="I9" s="20"/>
      <c r="J9" s="23"/>
      <c r="K9" s="20"/>
      <c r="L9" s="20"/>
      <c r="M9" s="20"/>
      <c r="N9" s="20"/>
      <c r="O9" s="20"/>
      <c r="P9" s="20"/>
      <c r="Q9" s="20"/>
      <c r="R9" s="20"/>
      <c r="S9" s="20"/>
      <c r="T9" s="20"/>
      <c r="U9" s="20"/>
      <c r="V9" s="20"/>
      <c r="W9" s="20"/>
      <c r="X9" s="20"/>
      <c r="Y9" s="20"/>
      <c r="Z9" s="20"/>
      <c r="AA9" s="20"/>
      <c r="AB9" s="32"/>
      <c r="AC9" s="20"/>
      <c r="AD9" s="20"/>
      <c r="AE9" s="27"/>
      <c r="AG9" s="29"/>
      <c r="AH9" s="30"/>
      <c r="AJ9" s="31"/>
    </row>
    <row r="10" spans="1:36" s="28" customFormat="1" ht="24" hidden="1" customHeight="1">
      <c r="A10" s="19"/>
      <c r="B10" s="257"/>
      <c r="C10" s="20"/>
      <c r="D10" s="20"/>
      <c r="E10" s="21"/>
      <c r="F10" s="20"/>
      <c r="G10" s="22"/>
      <c r="H10" s="20"/>
      <c r="I10" s="20"/>
      <c r="J10" s="23"/>
      <c r="K10" s="20"/>
      <c r="L10" s="20"/>
      <c r="M10" s="20"/>
      <c r="N10" s="20"/>
      <c r="O10" s="20"/>
      <c r="P10" s="20"/>
      <c r="Q10" s="20"/>
      <c r="R10" s="20"/>
      <c r="S10" s="20"/>
      <c r="T10" s="20"/>
      <c r="U10" s="20"/>
      <c r="V10" s="20"/>
      <c r="W10" s="20"/>
      <c r="X10" s="20"/>
      <c r="Y10" s="20"/>
      <c r="Z10" s="20"/>
      <c r="AA10" s="20"/>
      <c r="AB10" s="32"/>
      <c r="AC10" s="20"/>
      <c r="AD10" s="20"/>
      <c r="AE10" s="27"/>
      <c r="AG10" s="29"/>
      <c r="AH10" s="30"/>
      <c r="AJ10" s="31"/>
    </row>
    <row r="11" spans="1:36" s="28" customFormat="1" ht="24" hidden="1" customHeight="1">
      <c r="A11" s="19"/>
      <c r="B11" s="257"/>
      <c r="C11" s="20"/>
      <c r="D11" s="20"/>
      <c r="E11" s="21"/>
      <c r="F11" s="20"/>
      <c r="G11" s="22"/>
      <c r="H11" s="20"/>
      <c r="I11" s="20"/>
      <c r="J11" s="23"/>
      <c r="K11" s="20"/>
      <c r="L11" s="20"/>
      <c r="M11" s="20"/>
      <c r="N11" s="20"/>
      <c r="O11" s="20"/>
      <c r="P11" s="20"/>
      <c r="Q11" s="20"/>
      <c r="R11" s="20"/>
      <c r="S11" s="20"/>
      <c r="T11" s="20"/>
      <c r="U11" s="20"/>
      <c r="V11" s="20"/>
      <c r="W11" s="20"/>
      <c r="X11" s="20"/>
      <c r="Y11" s="20"/>
      <c r="Z11" s="20"/>
      <c r="AA11" s="20"/>
      <c r="AB11" s="32"/>
      <c r="AC11" s="20"/>
      <c r="AD11" s="20"/>
      <c r="AE11" s="27"/>
      <c r="AG11" s="29"/>
      <c r="AH11" s="30"/>
      <c r="AJ11" s="31"/>
    </row>
    <row r="12" spans="1:36" s="28" customFormat="1" ht="24" hidden="1" customHeight="1">
      <c r="A12" s="19"/>
      <c r="B12" s="257"/>
      <c r="C12" s="20"/>
      <c r="D12" s="20"/>
      <c r="E12" s="21"/>
      <c r="F12" s="20"/>
      <c r="G12" s="22"/>
      <c r="H12" s="20"/>
      <c r="I12" s="20"/>
      <c r="J12" s="23"/>
      <c r="K12" s="20"/>
      <c r="L12" s="20"/>
      <c r="M12" s="20"/>
      <c r="N12" s="20"/>
      <c r="O12" s="20"/>
      <c r="P12" s="20"/>
      <c r="Q12" s="20"/>
      <c r="R12" s="20"/>
      <c r="S12" s="20"/>
      <c r="T12" s="20"/>
      <c r="U12" s="20"/>
      <c r="V12" s="20"/>
      <c r="W12" s="20"/>
      <c r="X12" s="20"/>
      <c r="Y12" s="20"/>
      <c r="Z12" s="20"/>
      <c r="AA12" s="20"/>
      <c r="AB12" s="32"/>
      <c r="AC12" s="20"/>
      <c r="AD12" s="20"/>
      <c r="AE12" s="27"/>
      <c r="AG12" s="29"/>
      <c r="AH12" s="30"/>
      <c r="AJ12" s="31"/>
    </row>
    <row r="13" spans="1:36" s="28" customFormat="1" ht="24" hidden="1" customHeight="1">
      <c r="A13" s="19"/>
      <c r="B13" s="257"/>
      <c r="C13" s="20"/>
      <c r="D13" s="20"/>
      <c r="E13" s="21"/>
      <c r="F13" s="20"/>
      <c r="G13" s="22"/>
      <c r="H13" s="20"/>
      <c r="I13" s="20"/>
      <c r="J13" s="23"/>
      <c r="K13" s="20"/>
      <c r="L13" s="20"/>
      <c r="M13" s="20"/>
      <c r="N13" s="20"/>
      <c r="O13" s="20"/>
      <c r="P13" s="20"/>
      <c r="Q13" s="20"/>
      <c r="R13" s="20"/>
      <c r="S13" s="20"/>
      <c r="T13" s="20"/>
      <c r="U13" s="20"/>
      <c r="V13" s="20"/>
      <c r="W13" s="20"/>
      <c r="X13" s="20"/>
      <c r="Y13" s="20"/>
      <c r="Z13" s="20"/>
      <c r="AA13" s="20"/>
      <c r="AB13" s="32"/>
      <c r="AC13" s="20"/>
      <c r="AD13" s="20"/>
      <c r="AE13" s="27"/>
      <c r="AG13" s="29"/>
      <c r="AH13" s="30"/>
      <c r="AJ13" s="31"/>
    </row>
    <row r="14" spans="1:36" s="28" customFormat="1" ht="24" hidden="1" customHeight="1">
      <c r="A14" s="19"/>
      <c r="B14" s="257"/>
      <c r="C14" s="20"/>
      <c r="D14" s="20"/>
      <c r="E14" s="21"/>
      <c r="F14" s="20"/>
      <c r="G14" s="22"/>
      <c r="H14" s="20"/>
      <c r="I14" s="20"/>
      <c r="J14" s="23"/>
      <c r="K14" s="20"/>
      <c r="L14" s="20"/>
      <c r="M14" s="20"/>
      <c r="N14" s="20"/>
      <c r="O14" s="20"/>
      <c r="P14" s="20"/>
      <c r="Q14" s="20"/>
      <c r="R14" s="20"/>
      <c r="S14" s="20"/>
      <c r="T14" s="20"/>
      <c r="U14" s="20"/>
      <c r="V14" s="20"/>
      <c r="W14" s="20"/>
      <c r="X14" s="20"/>
      <c r="Y14" s="20"/>
      <c r="Z14" s="20"/>
      <c r="AA14" s="20"/>
      <c r="AB14" s="32"/>
      <c r="AC14" s="20"/>
      <c r="AD14" s="20"/>
      <c r="AE14" s="27"/>
      <c r="AG14" s="29"/>
      <c r="AH14" s="30"/>
      <c r="AJ14" s="31"/>
    </row>
    <row r="15" spans="1:36" s="28" customFormat="1" ht="24" hidden="1" customHeight="1">
      <c r="A15" s="19"/>
      <c r="B15" s="257"/>
      <c r="C15" s="20"/>
      <c r="D15" s="20"/>
      <c r="E15" s="21"/>
      <c r="F15" s="20"/>
      <c r="G15" s="22"/>
      <c r="H15" s="20"/>
      <c r="I15" s="20"/>
      <c r="J15" s="23"/>
      <c r="K15" s="20"/>
      <c r="L15" s="20"/>
      <c r="M15" s="20"/>
      <c r="N15" s="20"/>
      <c r="O15" s="20"/>
      <c r="P15" s="20"/>
      <c r="Q15" s="20"/>
      <c r="R15" s="20"/>
      <c r="S15" s="20"/>
      <c r="T15" s="20"/>
      <c r="U15" s="20"/>
      <c r="V15" s="20"/>
      <c r="W15" s="20"/>
      <c r="X15" s="20"/>
      <c r="Y15" s="20"/>
      <c r="Z15" s="20"/>
      <c r="AA15" s="20"/>
      <c r="AB15" s="32"/>
      <c r="AC15" s="20"/>
      <c r="AD15" s="20"/>
      <c r="AE15" s="27"/>
      <c r="AG15" s="29"/>
      <c r="AH15" s="30"/>
      <c r="AJ15" s="31"/>
    </row>
    <row r="16" spans="1:36" s="28" customFormat="1" ht="24" hidden="1" customHeight="1">
      <c r="A16" s="19"/>
      <c r="B16" s="257"/>
      <c r="C16" s="20"/>
      <c r="D16" s="20"/>
      <c r="E16" s="21"/>
      <c r="F16" s="20"/>
      <c r="G16" s="22"/>
      <c r="H16" s="20"/>
      <c r="I16" s="20"/>
      <c r="J16" s="23"/>
      <c r="K16" s="20"/>
      <c r="L16" s="20"/>
      <c r="M16" s="20"/>
      <c r="N16" s="20"/>
      <c r="O16" s="20"/>
      <c r="P16" s="20"/>
      <c r="Q16" s="20"/>
      <c r="R16" s="20"/>
      <c r="S16" s="20"/>
      <c r="T16" s="20"/>
      <c r="U16" s="20"/>
      <c r="V16" s="20"/>
      <c r="W16" s="20"/>
      <c r="X16" s="20"/>
      <c r="Y16" s="20"/>
      <c r="Z16" s="20"/>
      <c r="AA16" s="20"/>
      <c r="AB16" s="32"/>
      <c r="AC16" s="20"/>
      <c r="AD16" s="20"/>
      <c r="AE16" s="27"/>
      <c r="AG16" s="29"/>
      <c r="AH16" s="30"/>
      <c r="AJ16" s="31"/>
    </row>
    <row r="17" spans="1:36" s="28" customFormat="1" ht="24" hidden="1" customHeight="1">
      <c r="A17" s="19"/>
      <c r="B17" s="257"/>
      <c r="C17" s="20"/>
      <c r="D17" s="20"/>
      <c r="E17" s="21"/>
      <c r="F17" s="20"/>
      <c r="G17" s="22"/>
      <c r="H17" s="20"/>
      <c r="I17" s="20"/>
      <c r="J17" s="23"/>
      <c r="K17" s="20"/>
      <c r="L17" s="20"/>
      <c r="M17" s="20"/>
      <c r="N17" s="20"/>
      <c r="O17" s="20"/>
      <c r="P17" s="20"/>
      <c r="Q17" s="20"/>
      <c r="R17" s="20"/>
      <c r="S17" s="20"/>
      <c r="T17" s="20"/>
      <c r="U17" s="20"/>
      <c r="V17" s="20"/>
      <c r="W17" s="20"/>
      <c r="X17" s="20"/>
      <c r="Y17" s="20"/>
      <c r="Z17" s="20"/>
      <c r="AA17" s="20"/>
      <c r="AB17" s="32"/>
      <c r="AC17" s="20"/>
      <c r="AD17" s="20"/>
      <c r="AE17" s="27"/>
      <c r="AG17" s="29"/>
      <c r="AH17" s="30"/>
      <c r="AJ17" s="31"/>
    </row>
    <row r="18" spans="1:36" s="28" customFormat="1" ht="24" hidden="1" customHeight="1">
      <c r="A18" s="19"/>
      <c r="B18" s="257"/>
      <c r="C18" s="20"/>
      <c r="D18" s="20"/>
      <c r="E18" s="21"/>
      <c r="F18" s="20"/>
      <c r="G18" s="22"/>
      <c r="H18" s="20"/>
      <c r="I18" s="20"/>
      <c r="J18" s="23"/>
      <c r="K18" s="20"/>
      <c r="L18" s="20"/>
      <c r="M18" s="20"/>
      <c r="N18" s="20"/>
      <c r="O18" s="20"/>
      <c r="P18" s="20"/>
      <c r="Q18" s="20"/>
      <c r="R18" s="20"/>
      <c r="S18" s="20"/>
      <c r="T18" s="20"/>
      <c r="U18" s="20"/>
      <c r="V18" s="20"/>
      <c r="W18" s="20"/>
      <c r="X18" s="20"/>
      <c r="Y18" s="20"/>
      <c r="Z18" s="20"/>
      <c r="AA18" s="20"/>
      <c r="AB18" s="32"/>
      <c r="AC18" s="20"/>
      <c r="AD18" s="20"/>
      <c r="AE18" s="27"/>
      <c r="AG18" s="29"/>
      <c r="AH18" s="30"/>
      <c r="AJ18" s="31"/>
    </row>
    <row r="19" spans="1:36" s="28" customFormat="1" ht="24" hidden="1" customHeight="1">
      <c r="A19" s="19"/>
      <c r="B19" s="257"/>
      <c r="C19" s="20"/>
      <c r="D19" s="20"/>
      <c r="E19" s="21"/>
      <c r="F19" s="20"/>
      <c r="G19" s="22"/>
      <c r="H19" s="20"/>
      <c r="I19" s="20"/>
      <c r="J19" s="23"/>
      <c r="K19" s="20"/>
      <c r="L19" s="20"/>
      <c r="M19" s="20"/>
      <c r="N19" s="20"/>
      <c r="O19" s="20"/>
      <c r="P19" s="20"/>
      <c r="Q19" s="20"/>
      <c r="R19" s="20"/>
      <c r="S19" s="20"/>
      <c r="T19" s="20"/>
      <c r="U19" s="20"/>
      <c r="V19" s="20"/>
      <c r="W19" s="20"/>
      <c r="X19" s="20"/>
      <c r="Y19" s="20"/>
      <c r="Z19" s="20"/>
      <c r="AA19" s="20"/>
      <c r="AB19" s="32"/>
      <c r="AC19" s="20"/>
      <c r="AD19" s="20"/>
      <c r="AE19" s="27"/>
      <c r="AG19" s="29"/>
      <c r="AH19" s="30"/>
      <c r="AJ19" s="31"/>
    </row>
    <row r="20" spans="1:36" s="28" customFormat="1" ht="24" hidden="1" customHeight="1">
      <c r="A20" s="19"/>
      <c r="B20" s="257"/>
      <c r="C20" s="20"/>
      <c r="D20" s="20"/>
      <c r="E20" s="21"/>
      <c r="F20" s="20"/>
      <c r="G20" s="22"/>
      <c r="H20" s="20"/>
      <c r="I20" s="20"/>
      <c r="J20" s="23"/>
      <c r="K20" s="20"/>
      <c r="L20" s="20"/>
      <c r="M20" s="20"/>
      <c r="N20" s="20"/>
      <c r="O20" s="20"/>
      <c r="P20" s="20"/>
      <c r="Q20" s="20"/>
      <c r="R20" s="20"/>
      <c r="S20" s="20"/>
      <c r="T20" s="20"/>
      <c r="U20" s="20"/>
      <c r="V20" s="20"/>
      <c r="W20" s="20"/>
      <c r="X20" s="20"/>
      <c r="Y20" s="20"/>
      <c r="Z20" s="20"/>
      <c r="AA20" s="20"/>
      <c r="AB20" s="32"/>
      <c r="AC20" s="20"/>
      <c r="AD20" s="20"/>
      <c r="AE20" s="27"/>
      <c r="AG20" s="29"/>
      <c r="AH20" s="30"/>
      <c r="AJ20" s="31"/>
    </row>
    <row r="21" spans="1:36" s="28" customFormat="1" ht="24" hidden="1" customHeight="1">
      <c r="A21" s="19"/>
      <c r="B21" s="257"/>
      <c r="C21" s="20"/>
      <c r="D21" s="20"/>
      <c r="E21" s="21"/>
      <c r="F21" s="20"/>
      <c r="G21" s="22"/>
      <c r="H21" s="20"/>
      <c r="I21" s="20"/>
      <c r="J21" s="23"/>
      <c r="K21" s="20"/>
      <c r="L21" s="20"/>
      <c r="M21" s="20"/>
      <c r="N21" s="20"/>
      <c r="O21" s="20"/>
      <c r="P21" s="20"/>
      <c r="Q21" s="20"/>
      <c r="R21" s="20"/>
      <c r="S21" s="20"/>
      <c r="T21" s="20"/>
      <c r="U21" s="20"/>
      <c r="V21" s="20"/>
      <c r="W21" s="20"/>
      <c r="X21" s="20"/>
      <c r="Y21" s="20"/>
      <c r="Z21" s="20"/>
      <c r="AA21" s="20"/>
      <c r="AB21" s="32"/>
      <c r="AC21" s="20"/>
      <c r="AD21" s="20"/>
      <c r="AE21" s="27"/>
      <c r="AG21" s="29"/>
      <c r="AH21" s="30"/>
      <c r="AJ21" s="31"/>
    </row>
    <row r="22" spans="1:36" s="28" customFormat="1" ht="24" hidden="1" customHeight="1">
      <c r="A22" s="19"/>
      <c r="B22" s="257"/>
      <c r="C22" s="20"/>
      <c r="D22" s="20"/>
      <c r="E22" s="21"/>
      <c r="F22" s="20"/>
      <c r="G22" s="22"/>
      <c r="H22" s="20"/>
      <c r="I22" s="20"/>
      <c r="J22" s="23"/>
      <c r="K22" s="20"/>
      <c r="L22" s="20"/>
      <c r="M22" s="20"/>
      <c r="N22" s="20"/>
      <c r="O22" s="20"/>
      <c r="P22" s="20"/>
      <c r="Q22" s="20"/>
      <c r="R22" s="20"/>
      <c r="S22" s="20"/>
      <c r="T22" s="20"/>
      <c r="U22" s="20"/>
      <c r="V22" s="20"/>
      <c r="W22" s="20"/>
      <c r="X22" s="20"/>
      <c r="Y22" s="20"/>
      <c r="Z22" s="20"/>
      <c r="AA22" s="20"/>
      <c r="AB22" s="32"/>
      <c r="AC22" s="20"/>
      <c r="AD22" s="20"/>
      <c r="AE22" s="27"/>
      <c r="AG22" s="29"/>
      <c r="AH22" s="30"/>
      <c r="AJ22" s="31"/>
    </row>
    <row r="23" spans="1:36" s="28" customFormat="1" ht="24" hidden="1" customHeight="1">
      <c r="A23" s="19"/>
      <c r="B23" s="257"/>
      <c r="C23" s="20"/>
      <c r="D23" s="20"/>
      <c r="E23" s="21"/>
      <c r="F23" s="20"/>
      <c r="G23" s="22"/>
      <c r="H23" s="20"/>
      <c r="I23" s="20"/>
      <c r="J23" s="23"/>
      <c r="K23" s="20"/>
      <c r="L23" s="20"/>
      <c r="M23" s="20"/>
      <c r="N23" s="20"/>
      <c r="O23" s="20"/>
      <c r="P23" s="20"/>
      <c r="Q23" s="20"/>
      <c r="R23" s="20"/>
      <c r="S23" s="20"/>
      <c r="T23" s="20"/>
      <c r="U23" s="20"/>
      <c r="V23" s="20"/>
      <c r="W23" s="20"/>
      <c r="X23" s="20"/>
      <c r="Y23" s="20"/>
      <c r="Z23" s="20"/>
      <c r="AA23" s="20"/>
      <c r="AB23" s="32"/>
      <c r="AC23" s="20"/>
      <c r="AD23" s="20"/>
      <c r="AE23" s="27"/>
      <c r="AG23" s="29"/>
      <c r="AH23" s="30"/>
      <c r="AJ23" s="31"/>
    </row>
    <row r="24" spans="1:36" s="28" customFormat="1" ht="24" hidden="1" customHeight="1">
      <c r="A24" s="19"/>
      <c r="B24" s="257"/>
      <c r="C24" s="20"/>
      <c r="D24" s="20"/>
      <c r="E24" s="21"/>
      <c r="F24" s="20"/>
      <c r="G24" s="22"/>
      <c r="H24" s="20"/>
      <c r="I24" s="20"/>
      <c r="J24" s="23"/>
      <c r="K24" s="20"/>
      <c r="L24" s="20"/>
      <c r="M24" s="20"/>
      <c r="N24" s="20"/>
      <c r="O24" s="20"/>
      <c r="P24" s="20"/>
      <c r="Q24" s="20"/>
      <c r="R24" s="20"/>
      <c r="S24" s="20"/>
      <c r="T24" s="20"/>
      <c r="U24" s="20"/>
      <c r="V24" s="20"/>
      <c r="W24" s="20"/>
      <c r="X24" s="20"/>
      <c r="Y24" s="20"/>
      <c r="Z24" s="20"/>
      <c r="AA24" s="20"/>
      <c r="AB24" s="32"/>
      <c r="AC24" s="20"/>
      <c r="AD24" s="20"/>
      <c r="AE24" s="27"/>
      <c r="AG24" s="29"/>
      <c r="AH24" s="30"/>
      <c r="AJ24" s="31"/>
    </row>
    <row r="25" spans="1:36" s="28" customFormat="1" ht="24" hidden="1" customHeight="1">
      <c r="A25" s="19"/>
      <c r="B25" s="257"/>
      <c r="C25" s="20"/>
      <c r="D25" s="20"/>
      <c r="E25" s="21"/>
      <c r="F25" s="20"/>
      <c r="G25" s="22"/>
      <c r="H25" s="20"/>
      <c r="I25" s="20"/>
      <c r="J25" s="23"/>
      <c r="K25" s="20"/>
      <c r="L25" s="20"/>
      <c r="M25" s="20"/>
      <c r="N25" s="20"/>
      <c r="O25" s="20"/>
      <c r="P25" s="20"/>
      <c r="Q25" s="20"/>
      <c r="R25" s="20"/>
      <c r="S25" s="20"/>
      <c r="T25" s="20"/>
      <c r="U25" s="20"/>
      <c r="V25" s="20"/>
      <c r="W25" s="20"/>
      <c r="X25" s="20"/>
      <c r="Y25" s="20"/>
      <c r="Z25" s="20"/>
      <c r="AA25" s="20"/>
      <c r="AB25" s="32"/>
      <c r="AC25" s="20"/>
      <c r="AD25" s="20"/>
      <c r="AE25" s="27"/>
      <c r="AG25" s="29"/>
      <c r="AH25" s="30"/>
      <c r="AJ25" s="31"/>
    </row>
    <row r="26" spans="1:36" s="28" customFormat="1" ht="24" hidden="1" customHeight="1">
      <c r="A26" s="19"/>
      <c r="B26" s="257"/>
      <c r="C26" s="20"/>
      <c r="D26" s="20"/>
      <c r="E26" s="21"/>
      <c r="F26" s="20"/>
      <c r="G26" s="22"/>
      <c r="H26" s="20"/>
      <c r="I26" s="20"/>
      <c r="J26" s="23"/>
      <c r="K26" s="20"/>
      <c r="L26" s="20"/>
      <c r="M26" s="20"/>
      <c r="N26" s="20"/>
      <c r="O26" s="20"/>
      <c r="P26" s="20"/>
      <c r="Q26" s="20"/>
      <c r="R26" s="20"/>
      <c r="S26" s="20"/>
      <c r="T26" s="20"/>
      <c r="U26" s="20"/>
      <c r="V26" s="20"/>
      <c r="W26" s="20"/>
      <c r="X26" s="20"/>
      <c r="Y26" s="20"/>
      <c r="Z26" s="20"/>
      <c r="AA26" s="20"/>
      <c r="AB26" s="32"/>
      <c r="AC26" s="20"/>
      <c r="AD26" s="20"/>
      <c r="AE26" s="27"/>
      <c r="AG26" s="29"/>
      <c r="AH26" s="30"/>
      <c r="AJ26" s="31"/>
    </row>
    <row r="27" spans="1:36" s="28" customFormat="1" ht="24" hidden="1" customHeight="1">
      <c r="A27" s="19"/>
      <c r="B27" s="257"/>
      <c r="C27" s="20"/>
      <c r="D27" s="20"/>
      <c r="E27" s="21"/>
      <c r="F27" s="20"/>
      <c r="G27" s="22"/>
      <c r="H27" s="20"/>
      <c r="I27" s="20"/>
      <c r="J27" s="23"/>
      <c r="K27" s="20"/>
      <c r="L27" s="20"/>
      <c r="M27" s="20"/>
      <c r="N27" s="20"/>
      <c r="O27" s="20"/>
      <c r="P27" s="20"/>
      <c r="Q27" s="20"/>
      <c r="R27" s="20"/>
      <c r="S27" s="20"/>
      <c r="T27" s="20"/>
      <c r="U27" s="20"/>
      <c r="V27" s="20"/>
      <c r="W27" s="20"/>
      <c r="X27" s="20"/>
      <c r="Y27" s="20"/>
      <c r="Z27" s="20"/>
      <c r="AA27" s="20"/>
      <c r="AB27" s="32"/>
      <c r="AC27" s="20"/>
      <c r="AD27" s="20"/>
      <c r="AE27" s="27"/>
      <c r="AG27" s="29"/>
      <c r="AH27" s="30"/>
      <c r="AJ27" s="31"/>
    </row>
    <row r="28" spans="1:36" s="28" customFormat="1" ht="24" hidden="1" customHeight="1">
      <c r="A28" s="19"/>
      <c r="B28" s="257"/>
      <c r="C28" s="20"/>
      <c r="D28" s="20"/>
      <c r="E28" s="21"/>
      <c r="F28" s="20"/>
      <c r="G28" s="22"/>
      <c r="H28" s="20"/>
      <c r="I28" s="20"/>
      <c r="J28" s="23"/>
      <c r="K28" s="20"/>
      <c r="L28" s="20"/>
      <c r="M28" s="20"/>
      <c r="N28" s="20"/>
      <c r="O28" s="20"/>
      <c r="P28" s="20"/>
      <c r="Q28" s="20"/>
      <c r="R28" s="20"/>
      <c r="S28" s="20"/>
      <c r="T28" s="20"/>
      <c r="U28" s="20"/>
      <c r="V28" s="20"/>
      <c r="W28" s="20"/>
      <c r="X28" s="20"/>
      <c r="Y28" s="20"/>
      <c r="Z28" s="20"/>
      <c r="AA28" s="20"/>
      <c r="AB28" s="32"/>
      <c r="AC28" s="20"/>
      <c r="AD28" s="20"/>
      <c r="AE28" s="27"/>
      <c r="AG28" s="29"/>
      <c r="AH28" s="30"/>
      <c r="AJ28" s="31"/>
    </row>
    <row r="29" spans="1:36" s="28" customFormat="1" ht="24" hidden="1" customHeight="1">
      <c r="A29" s="19"/>
      <c r="B29" s="257"/>
      <c r="C29" s="20"/>
      <c r="D29" s="20"/>
      <c r="E29" s="21"/>
      <c r="F29" s="20"/>
      <c r="G29" s="22"/>
      <c r="H29" s="20"/>
      <c r="I29" s="20"/>
      <c r="J29" s="23"/>
      <c r="K29" s="20"/>
      <c r="L29" s="20"/>
      <c r="M29" s="20"/>
      <c r="N29" s="20"/>
      <c r="O29" s="20"/>
      <c r="P29" s="20"/>
      <c r="Q29" s="20"/>
      <c r="R29" s="20"/>
      <c r="S29" s="20"/>
      <c r="T29" s="20"/>
      <c r="U29" s="20"/>
      <c r="V29" s="20"/>
      <c r="W29" s="20"/>
      <c r="X29" s="20"/>
      <c r="Y29" s="20"/>
      <c r="Z29" s="20"/>
      <c r="AA29" s="20"/>
      <c r="AB29" s="32"/>
      <c r="AC29" s="20"/>
      <c r="AD29" s="20"/>
      <c r="AE29" s="27"/>
      <c r="AG29" s="29"/>
      <c r="AH29" s="30"/>
      <c r="AJ29" s="31"/>
    </row>
    <row r="30" spans="1:36" s="28" customFormat="1" ht="24" hidden="1" customHeight="1">
      <c r="A30" s="19"/>
      <c r="B30" s="257"/>
      <c r="C30" s="20"/>
      <c r="D30" s="20"/>
      <c r="E30" s="21"/>
      <c r="F30" s="20"/>
      <c r="G30" s="22"/>
      <c r="H30" s="20"/>
      <c r="I30" s="20"/>
      <c r="J30" s="23"/>
      <c r="K30" s="20"/>
      <c r="L30" s="20"/>
      <c r="M30" s="20"/>
      <c r="N30" s="20"/>
      <c r="O30" s="20"/>
      <c r="P30" s="20"/>
      <c r="Q30" s="20"/>
      <c r="R30" s="20"/>
      <c r="S30" s="20"/>
      <c r="T30" s="20"/>
      <c r="U30" s="20"/>
      <c r="V30" s="20"/>
      <c r="W30" s="20"/>
      <c r="X30" s="20"/>
      <c r="Y30" s="20"/>
      <c r="Z30" s="20"/>
      <c r="AA30" s="20"/>
      <c r="AB30" s="32"/>
      <c r="AC30" s="20"/>
      <c r="AD30" s="20"/>
      <c r="AE30" s="27"/>
      <c r="AG30" s="29"/>
      <c r="AH30" s="30"/>
      <c r="AJ30" s="31"/>
    </row>
    <row r="31" spans="1:36" s="28" customFormat="1" ht="24" hidden="1" customHeight="1">
      <c r="A31" s="19"/>
      <c r="B31" s="257"/>
      <c r="C31" s="20"/>
      <c r="D31" s="20"/>
      <c r="E31" s="21"/>
      <c r="F31" s="20"/>
      <c r="G31" s="22"/>
      <c r="H31" s="20"/>
      <c r="I31" s="20"/>
      <c r="J31" s="23"/>
      <c r="K31" s="20"/>
      <c r="L31" s="20"/>
      <c r="M31" s="20"/>
      <c r="N31" s="20"/>
      <c r="O31" s="20"/>
      <c r="P31" s="20"/>
      <c r="Q31" s="20"/>
      <c r="R31" s="20"/>
      <c r="S31" s="20"/>
      <c r="T31" s="20"/>
      <c r="U31" s="20"/>
      <c r="V31" s="20"/>
      <c r="W31" s="20"/>
      <c r="X31" s="20"/>
      <c r="Y31" s="20"/>
      <c r="Z31" s="20"/>
      <c r="AA31" s="20"/>
      <c r="AB31" s="32"/>
      <c r="AC31" s="20"/>
      <c r="AD31" s="20"/>
      <c r="AE31" s="27"/>
      <c r="AG31" s="29"/>
      <c r="AH31" s="30"/>
      <c r="AJ31" s="31"/>
    </row>
    <row r="32" spans="1:36" s="28" customFormat="1" ht="24" hidden="1" customHeight="1">
      <c r="A32" s="19"/>
      <c r="B32" s="257"/>
      <c r="C32" s="20"/>
      <c r="D32" s="20"/>
      <c r="E32" s="21"/>
      <c r="F32" s="20"/>
      <c r="G32" s="22"/>
      <c r="H32" s="20"/>
      <c r="I32" s="20"/>
      <c r="J32" s="23"/>
      <c r="K32" s="20"/>
      <c r="L32" s="20"/>
      <c r="M32" s="20"/>
      <c r="N32" s="20"/>
      <c r="O32" s="20"/>
      <c r="P32" s="20"/>
      <c r="Q32" s="20"/>
      <c r="R32" s="20"/>
      <c r="S32" s="20"/>
      <c r="T32" s="20"/>
      <c r="U32" s="20"/>
      <c r="V32" s="20"/>
      <c r="W32" s="20"/>
      <c r="X32" s="20"/>
      <c r="Y32" s="20"/>
      <c r="Z32" s="20"/>
      <c r="AA32" s="20"/>
      <c r="AB32" s="32"/>
      <c r="AC32" s="20"/>
      <c r="AD32" s="20"/>
      <c r="AE32" s="27"/>
      <c r="AG32" s="29"/>
      <c r="AH32" s="30"/>
      <c r="AJ32" s="31"/>
    </row>
    <row r="33" spans="1:36" s="28" customFormat="1" ht="24" hidden="1" customHeight="1">
      <c r="A33" s="19"/>
      <c r="B33" s="257"/>
      <c r="C33" s="20"/>
      <c r="D33" s="20"/>
      <c r="E33" s="21"/>
      <c r="F33" s="20"/>
      <c r="G33" s="22"/>
      <c r="H33" s="20"/>
      <c r="I33" s="20"/>
      <c r="J33" s="23"/>
      <c r="K33" s="20"/>
      <c r="L33" s="20"/>
      <c r="M33" s="20"/>
      <c r="N33" s="20"/>
      <c r="O33" s="20"/>
      <c r="P33" s="20"/>
      <c r="Q33" s="20"/>
      <c r="R33" s="20"/>
      <c r="S33" s="20"/>
      <c r="T33" s="20"/>
      <c r="U33" s="20"/>
      <c r="V33" s="20"/>
      <c r="W33" s="20"/>
      <c r="X33" s="20"/>
      <c r="Y33" s="20"/>
      <c r="Z33" s="20"/>
      <c r="AA33" s="20"/>
      <c r="AB33" s="32"/>
      <c r="AC33" s="20"/>
      <c r="AD33" s="20"/>
      <c r="AE33" s="27"/>
      <c r="AG33" s="29"/>
      <c r="AH33" s="30"/>
      <c r="AJ33" s="31"/>
    </row>
    <row r="34" spans="1:36" s="28" customFormat="1" ht="24" hidden="1" customHeight="1">
      <c r="A34" s="19"/>
      <c r="B34" s="257"/>
      <c r="C34" s="20"/>
      <c r="D34" s="20"/>
      <c r="E34" s="21"/>
      <c r="F34" s="20"/>
      <c r="G34" s="22"/>
      <c r="H34" s="20"/>
      <c r="I34" s="20"/>
      <c r="J34" s="23"/>
      <c r="K34" s="20"/>
      <c r="L34" s="20"/>
      <c r="M34" s="20"/>
      <c r="N34" s="20"/>
      <c r="O34" s="20"/>
      <c r="P34" s="20"/>
      <c r="Q34" s="20"/>
      <c r="R34" s="20"/>
      <c r="S34" s="20"/>
      <c r="T34" s="20"/>
      <c r="U34" s="20"/>
      <c r="V34" s="20"/>
      <c r="W34" s="20"/>
      <c r="X34" s="20"/>
      <c r="Y34" s="20"/>
      <c r="Z34" s="20"/>
      <c r="AA34" s="20"/>
      <c r="AB34" s="32"/>
      <c r="AC34" s="20"/>
      <c r="AD34" s="20"/>
      <c r="AE34" s="27"/>
      <c r="AG34" s="29"/>
      <c r="AH34" s="30"/>
      <c r="AJ34" s="31"/>
    </row>
    <row r="35" spans="1:36" s="28" customFormat="1" ht="24" hidden="1" customHeight="1">
      <c r="A35" s="19"/>
      <c r="B35" s="257"/>
      <c r="C35" s="20"/>
      <c r="D35" s="20"/>
      <c r="E35" s="21"/>
      <c r="F35" s="20"/>
      <c r="G35" s="22"/>
      <c r="H35" s="20"/>
      <c r="I35" s="20"/>
      <c r="J35" s="23"/>
      <c r="K35" s="20"/>
      <c r="L35" s="20"/>
      <c r="M35" s="20"/>
      <c r="N35" s="20"/>
      <c r="O35" s="20"/>
      <c r="P35" s="20"/>
      <c r="Q35" s="20"/>
      <c r="R35" s="20"/>
      <c r="S35" s="20"/>
      <c r="T35" s="20"/>
      <c r="U35" s="20"/>
      <c r="V35" s="20"/>
      <c r="W35" s="20"/>
      <c r="X35" s="20"/>
      <c r="Y35" s="20"/>
      <c r="Z35" s="20"/>
      <c r="AA35" s="20"/>
      <c r="AB35" s="32"/>
      <c r="AC35" s="20"/>
      <c r="AD35" s="20"/>
      <c r="AE35" s="27"/>
      <c r="AG35" s="29"/>
      <c r="AH35" s="30"/>
      <c r="AJ35" s="31"/>
    </row>
    <row r="36" spans="1:36" s="28" customFormat="1" ht="24" hidden="1" customHeight="1">
      <c r="A36" s="19"/>
      <c r="B36" s="257"/>
      <c r="C36" s="20"/>
      <c r="D36" s="20"/>
      <c r="E36" s="21"/>
      <c r="F36" s="20"/>
      <c r="G36" s="22"/>
      <c r="H36" s="20"/>
      <c r="I36" s="20"/>
      <c r="J36" s="23"/>
      <c r="K36" s="20"/>
      <c r="L36" s="20"/>
      <c r="M36" s="20"/>
      <c r="N36" s="20"/>
      <c r="O36" s="20"/>
      <c r="P36" s="20"/>
      <c r="Q36" s="20"/>
      <c r="R36" s="20"/>
      <c r="S36" s="20"/>
      <c r="T36" s="20"/>
      <c r="U36" s="20"/>
      <c r="V36" s="20"/>
      <c r="W36" s="20"/>
      <c r="X36" s="20"/>
      <c r="Y36" s="20"/>
      <c r="Z36" s="20"/>
      <c r="AA36" s="20"/>
      <c r="AB36" s="32"/>
      <c r="AC36" s="20"/>
      <c r="AD36" s="20"/>
      <c r="AE36" s="27"/>
      <c r="AG36" s="29"/>
      <c r="AH36" s="30"/>
      <c r="AJ36" s="31"/>
    </row>
    <row r="37" spans="1:36" s="28" customFormat="1" ht="24" hidden="1" customHeight="1">
      <c r="A37" s="19"/>
      <c r="B37" s="257"/>
      <c r="C37" s="20"/>
      <c r="D37" s="20"/>
      <c r="E37" s="21"/>
      <c r="F37" s="20"/>
      <c r="G37" s="22"/>
      <c r="H37" s="20"/>
      <c r="I37" s="20"/>
      <c r="J37" s="23"/>
      <c r="K37" s="20"/>
      <c r="L37" s="20"/>
      <c r="M37" s="20"/>
      <c r="N37" s="20"/>
      <c r="O37" s="20"/>
      <c r="P37" s="20"/>
      <c r="Q37" s="20"/>
      <c r="R37" s="20"/>
      <c r="S37" s="20"/>
      <c r="T37" s="20"/>
      <c r="U37" s="20"/>
      <c r="V37" s="20"/>
      <c r="W37" s="20"/>
      <c r="X37" s="20"/>
      <c r="Y37" s="20"/>
      <c r="Z37" s="20"/>
      <c r="AA37" s="20"/>
      <c r="AB37" s="32"/>
      <c r="AC37" s="20"/>
      <c r="AD37" s="20"/>
      <c r="AE37" s="27"/>
      <c r="AG37" s="29"/>
      <c r="AH37" s="30"/>
      <c r="AJ37" s="31"/>
    </row>
    <row r="38" spans="1:36" s="28" customFormat="1" ht="24" hidden="1" customHeight="1">
      <c r="A38" s="19"/>
      <c r="B38" s="257"/>
      <c r="C38" s="20"/>
      <c r="D38" s="20"/>
      <c r="E38" s="21"/>
      <c r="F38" s="20"/>
      <c r="G38" s="22"/>
      <c r="H38" s="20"/>
      <c r="I38" s="20"/>
      <c r="J38" s="23"/>
      <c r="K38" s="20"/>
      <c r="L38" s="20"/>
      <c r="M38" s="20"/>
      <c r="N38" s="20"/>
      <c r="O38" s="20"/>
      <c r="P38" s="20"/>
      <c r="Q38" s="20"/>
      <c r="R38" s="20"/>
      <c r="S38" s="20"/>
      <c r="T38" s="20"/>
      <c r="U38" s="20"/>
      <c r="V38" s="20"/>
      <c r="W38" s="20"/>
      <c r="X38" s="20"/>
      <c r="Y38" s="20"/>
      <c r="Z38" s="20"/>
      <c r="AA38" s="20"/>
      <c r="AB38" s="32"/>
      <c r="AC38" s="20"/>
      <c r="AD38" s="20"/>
      <c r="AE38" s="27"/>
      <c r="AG38" s="29"/>
      <c r="AH38" s="30"/>
      <c r="AJ38" s="31"/>
    </row>
    <row r="39" spans="1:36" s="28" customFormat="1" ht="24" hidden="1" customHeight="1">
      <c r="A39" s="19"/>
      <c r="B39" s="257"/>
      <c r="C39" s="20"/>
      <c r="D39" s="20"/>
      <c r="E39" s="21"/>
      <c r="F39" s="20"/>
      <c r="G39" s="22"/>
      <c r="H39" s="20"/>
      <c r="I39" s="20"/>
      <c r="J39" s="23"/>
      <c r="K39" s="20"/>
      <c r="L39" s="20"/>
      <c r="M39" s="20"/>
      <c r="N39" s="20"/>
      <c r="O39" s="20"/>
      <c r="P39" s="20"/>
      <c r="Q39" s="20"/>
      <c r="R39" s="20"/>
      <c r="S39" s="20"/>
      <c r="T39" s="20"/>
      <c r="U39" s="20"/>
      <c r="V39" s="20"/>
      <c r="W39" s="20"/>
      <c r="X39" s="20"/>
      <c r="Y39" s="20"/>
      <c r="Z39" s="20"/>
      <c r="AA39" s="20"/>
      <c r="AB39" s="32"/>
      <c r="AC39" s="20"/>
      <c r="AD39" s="20"/>
      <c r="AE39" s="27"/>
      <c r="AG39" s="29"/>
      <c r="AH39" s="30"/>
      <c r="AJ39" s="31"/>
    </row>
    <row r="40" spans="1:36" s="28" customFormat="1" ht="24" hidden="1" customHeight="1">
      <c r="A40" s="19"/>
      <c r="B40" s="257"/>
      <c r="C40" s="20"/>
      <c r="D40" s="20"/>
      <c r="E40" s="21"/>
      <c r="F40" s="20"/>
      <c r="G40" s="22"/>
      <c r="H40" s="20"/>
      <c r="I40" s="20"/>
      <c r="J40" s="23"/>
      <c r="K40" s="20"/>
      <c r="L40" s="20"/>
      <c r="M40" s="20"/>
      <c r="N40" s="20"/>
      <c r="O40" s="20"/>
      <c r="P40" s="20"/>
      <c r="Q40" s="20"/>
      <c r="R40" s="20"/>
      <c r="S40" s="20"/>
      <c r="T40" s="20"/>
      <c r="U40" s="20"/>
      <c r="V40" s="20"/>
      <c r="W40" s="20"/>
      <c r="X40" s="20"/>
      <c r="Y40" s="20"/>
      <c r="Z40" s="20"/>
      <c r="AA40" s="20"/>
      <c r="AB40" s="32"/>
      <c r="AC40" s="20"/>
      <c r="AD40" s="20"/>
      <c r="AE40" s="27"/>
      <c r="AG40" s="29"/>
      <c r="AH40" s="30"/>
      <c r="AJ40" s="31"/>
    </row>
    <row r="41" spans="1:36" s="28" customFormat="1" ht="24" hidden="1" customHeight="1">
      <c r="A41" s="19"/>
      <c r="B41" s="257"/>
      <c r="C41" s="20"/>
      <c r="D41" s="20"/>
      <c r="E41" s="21"/>
      <c r="F41" s="20"/>
      <c r="G41" s="22"/>
      <c r="H41" s="20"/>
      <c r="I41" s="20"/>
      <c r="J41" s="23"/>
      <c r="K41" s="20"/>
      <c r="L41" s="20"/>
      <c r="M41" s="20"/>
      <c r="N41" s="20"/>
      <c r="O41" s="20"/>
      <c r="P41" s="20"/>
      <c r="Q41" s="20"/>
      <c r="R41" s="20"/>
      <c r="S41" s="20"/>
      <c r="T41" s="20"/>
      <c r="U41" s="20"/>
      <c r="V41" s="20"/>
      <c r="W41" s="20"/>
      <c r="X41" s="20"/>
      <c r="Y41" s="20"/>
      <c r="Z41" s="20"/>
      <c r="AA41" s="20"/>
      <c r="AB41" s="32"/>
      <c r="AC41" s="20"/>
      <c r="AD41" s="20"/>
      <c r="AE41" s="27"/>
      <c r="AG41" s="29"/>
      <c r="AH41" s="30"/>
      <c r="AJ41" s="31"/>
    </row>
    <row r="42" spans="1:36" s="28" customFormat="1" ht="24" hidden="1" customHeight="1">
      <c r="A42" s="19"/>
      <c r="B42" s="257"/>
      <c r="C42" s="20"/>
      <c r="D42" s="20"/>
      <c r="E42" s="21"/>
      <c r="F42" s="20"/>
      <c r="G42" s="22"/>
      <c r="H42" s="20"/>
      <c r="I42" s="20"/>
      <c r="J42" s="23"/>
      <c r="K42" s="20"/>
      <c r="L42" s="20"/>
      <c r="M42" s="20"/>
      <c r="N42" s="20"/>
      <c r="O42" s="20"/>
      <c r="P42" s="20"/>
      <c r="Q42" s="20"/>
      <c r="R42" s="20"/>
      <c r="S42" s="20"/>
      <c r="T42" s="20"/>
      <c r="U42" s="20"/>
      <c r="V42" s="20"/>
      <c r="W42" s="20"/>
      <c r="X42" s="20"/>
      <c r="Y42" s="20"/>
      <c r="Z42" s="20"/>
      <c r="AA42" s="20"/>
      <c r="AB42" s="32"/>
      <c r="AC42" s="20"/>
      <c r="AD42" s="20"/>
      <c r="AE42" s="27"/>
      <c r="AG42" s="29"/>
      <c r="AH42" s="30"/>
      <c r="AJ42" s="31"/>
    </row>
    <row r="43" spans="1:36" s="52" customFormat="1" ht="33" customHeight="1">
      <c r="A43" s="404" t="s">
        <v>9</v>
      </c>
      <c r="B43" s="258" t="s">
        <v>92</v>
      </c>
      <c r="C43" s="33">
        <v>0.37152777777777773</v>
      </c>
      <c r="D43" s="34">
        <v>0.5625</v>
      </c>
      <c r="E43" s="35">
        <v>0.61458333333333337</v>
      </c>
      <c r="F43" s="36">
        <v>0.8125</v>
      </c>
      <c r="G43" s="37"/>
      <c r="H43" s="34"/>
      <c r="I43" s="38"/>
      <c r="J43" s="39"/>
      <c r="K43" s="40">
        <v>0.37152777777777773</v>
      </c>
      <c r="L43" s="41">
        <v>0.5625</v>
      </c>
      <c r="M43" s="38">
        <v>0.61458333333333337</v>
      </c>
      <c r="N43" s="34">
        <v>0.8125</v>
      </c>
      <c r="O43" s="33">
        <v>0.37152777777777773</v>
      </c>
      <c r="P43" s="42">
        <v>0.53125</v>
      </c>
      <c r="Q43" s="38"/>
      <c r="R43" s="43"/>
      <c r="S43" s="44">
        <v>0.37152777777777773</v>
      </c>
      <c r="T43" s="41">
        <v>0.55555555555555558</v>
      </c>
      <c r="U43" s="38"/>
      <c r="V43" s="43"/>
      <c r="W43" s="45">
        <v>0.37152777777777773</v>
      </c>
      <c r="X43" s="41">
        <v>0.58333333333333337</v>
      </c>
      <c r="Y43" s="38">
        <v>0.625</v>
      </c>
      <c r="Z43" s="91">
        <v>0.79166666666666663</v>
      </c>
      <c r="AA43" s="61"/>
      <c r="AB43" s="48"/>
      <c r="AC43" s="47"/>
      <c r="AD43" s="49"/>
      <c r="AE43" s="50">
        <f>SUM(D43-C43)+(F43-E43)+(H43-G43)+(J43-I43)+(L43-K43)+(N43-M43)+(P43-O43)+(R43-Q43)+(T43-S43)+(V43-U43)+(X43-W43)+(Z43-Y43)+(AB43-AA43)+(AD43-AC43)</f>
        <v>1.5</v>
      </c>
      <c r="AF43" s="284"/>
      <c r="AG43" s="51"/>
      <c r="AH43" s="51"/>
    </row>
    <row r="44" spans="1:36" s="52" customFormat="1" ht="33" hidden="1" customHeight="1">
      <c r="A44" s="404"/>
      <c r="B44" s="258"/>
      <c r="C44" s="53"/>
      <c r="D44" s="54">
        <f>D43-C43</f>
        <v>0.19097222222222227</v>
      </c>
      <c r="E44" s="55"/>
      <c r="F44" s="56">
        <f>F43-E43</f>
        <v>0.19791666666666663</v>
      </c>
      <c r="G44" s="53"/>
      <c r="H44" s="54">
        <f>H43-G43</f>
        <v>0</v>
      </c>
      <c r="I44" s="55"/>
      <c r="J44" s="57">
        <f>J43-I43</f>
        <v>0</v>
      </c>
      <c r="K44" s="47"/>
      <c r="L44" s="58">
        <f>L43-K43</f>
        <v>0.19097222222222227</v>
      </c>
      <c r="M44" s="55"/>
      <c r="N44" s="54">
        <f>N43-M43</f>
        <v>0.19791666666666663</v>
      </c>
      <c r="O44" s="53"/>
      <c r="P44" s="59">
        <f>P43-O43</f>
        <v>0.15972222222222227</v>
      </c>
      <c r="Q44" s="55"/>
      <c r="R44" s="60">
        <f>R43-Q43</f>
        <v>0</v>
      </c>
      <c r="S44" s="61"/>
      <c r="T44" s="58">
        <f>T43-S43</f>
        <v>0.18402777777777785</v>
      </c>
      <c r="U44" s="55"/>
      <c r="V44" s="60">
        <f>V43-U43</f>
        <v>0</v>
      </c>
      <c r="W44" s="47"/>
      <c r="X44" s="58">
        <f>X43-W43</f>
        <v>0.21180555555555564</v>
      </c>
      <c r="Y44" s="55"/>
      <c r="Z44" s="56">
        <f>Z43-Y43</f>
        <v>0.16666666666666663</v>
      </c>
      <c r="AA44" s="287"/>
      <c r="AB44" s="63">
        <f>AB43-AA43</f>
        <v>0</v>
      </c>
      <c r="AC44" s="64"/>
      <c r="AD44" s="63">
        <f>AD43-AC43</f>
        <v>0</v>
      </c>
      <c r="AE44" s="65">
        <f>AE43*24</f>
        <v>36</v>
      </c>
      <c r="AF44" s="66"/>
    </row>
    <row r="45" spans="1:36" s="88" customFormat="1" ht="33" customHeight="1" thickBot="1">
      <c r="A45" s="404"/>
      <c r="B45" s="259"/>
      <c r="C45" s="67" t="str">
        <f>IF(C43=0,"A","")</f>
        <v/>
      </c>
      <c r="D45" s="68" t="str">
        <f>IF(D43=0,"A","")</f>
        <v/>
      </c>
      <c r="E45" s="69" t="str">
        <f>IF(E43=0,"A","")</f>
        <v/>
      </c>
      <c r="F45" s="70" t="str">
        <f>IF(F43=0,"A","")</f>
        <v/>
      </c>
      <c r="G45" s="71" t="str">
        <f>IF(G43&lt;&gt;0,"T","")</f>
        <v/>
      </c>
      <c r="H45" s="72" t="str">
        <f>IF(H43&lt;&gt;0,"T","")</f>
        <v/>
      </c>
      <c r="I45" s="73" t="str">
        <f>IF(I43&lt;&gt;0,"T","")</f>
        <v/>
      </c>
      <c r="J45" s="74" t="str">
        <f>IF(J43&lt;&gt;0,"T","")</f>
        <v/>
      </c>
      <c r="K45" s="67" t="str">
        <f>IF(K43=0,"A","")</f>
        <v/>
      </c>
      <c r="L45" s="68" t="str">
        <f>IF(L43=0,"A","")</f>
        <v/>
      </c>
      <c r="M45" s="69" t="str">
        <f>IF(M43=0,"A","")</f>
        <v/>
      </c>
      <c r="N45" s="70" t="str">
        <f>IF(N43=0,"A","")</f>
        <v/>
      </c>
      <c r="O45" s="67" t="str">
        <f t="shared" ref="O45:P45" si="0">IF(O43=0,"A","")</f>
        <v/>
      </c>
      <c r="P45" s="78" t="str">
        <f t="shared" si="0"/>
        <v/>
      </c>
      <c r="Q45" s="73" t="str">
        <f>IF(Q43&lt;&gt;0,"T","")</f>
        <v/>
      </c>
      <c r="R45" s="79" t="str">
        <f>IF(R43&lt;&gt;0,"T","")</f>
        <v/>
      </c>
      <c r="S45" s="80"/>
      <c r="T45" s="76"/>
      <c r="U45" s="73"/>
      <c r="V45" s="79" t="str">
        <f>IF(V43&lt;&gt;0,"T","")</f>
        <v/>
      </c>
      <c r="W45" s="67" t="str">
        <f>IF(W43=0,"A","")</f>
        <v/>
      </c>
      <c r="X45" s="68" t="str">
        <f>IF(X43=0,"A","")</f>
        <v/>
      </c>
      <c r="Y45" s="69" t="str">
        <f>IF(Y43=0,"A","")</f>
        <v/>
      </c>
      <c r="Z45" s="70" t="str">
        <f>IF(Z43=0,"A","")</f>
        <v/>
      </c>
      <c r="AA45" s="351" t="str">
        <f>IF(AA43&lt;&gt;0,"T","")</f>
        <v/>
      </c>
      <c r="AB45" s="83" t="str">
        <f>IF(AB43&lt;&gt;0,"T","")</f>
        <v/>
      </c>
      <c r="AC45" s="84" t="str">
        <f>IF(AC43&lt;&gt;0,"T","")</f>
        <v/>
      </c>
      <c r="AD45" s="85" t="str">
        <f>IF(AD43&lt;&gt;0,"T","")</f>
        <v/>
      </c>
      <c r="AE45" s="86"/>
      <c r="AF45" s="87"/>
    </row>
    <row r="46" spans="1:36" s="102" customFormat="1" ht="33" customHeight="1">
      <c r="A46" s="404"/>
      <c r="B46" s="260" t="s">
        <v>93</v>
      </c>
      <c r="C46" s="53"/>
      <c r="D46" s="89"/>
      <c r="E46" s="90"/>
      <c r="F46" s="91"/>
      <c r="G46" s="92">
        <v>0.37152777777777773</v>
      </c>
      <c r="H46" s="93">
        <v>0.58333333333333337</v>
      </c>
      <c r="I46" s="90">
        <v>0.625</v>
      </c>
      <c r="J46" s="94">
        <v>0.8125</v>
      </c>
      <c r="K46" s="95"/>
      <c r="L46" s="96"/>
      <c r="M46" s="90"/>
      <c r="N46" s="91"/>
      <c r="O46" s="53"/>
      <c r="P46" s="97"/>
      <c r="Q46" s="55">
        <v>0.53125</v>
      </c>
      <c r="R46" s="46">
        <v>0.8125</v>
      </c>
      <c r="S46" s="98">
        <v>0.37152777777777773</v>
      </c>
      <c r="T46" s="99">
        <v>0.51388888888888895</v>
      </c>
      <c r="U46" s="55">
        <v>0.55555555555555558</v>
      </c>
      <c r="V46" s="46">
        <v>0.8125</v>
      </c>
      <c r="W46" s="100">
        <v>0.37152777777777773</v>
      </c>
      <c r="X46" s="99">
        <v>0.54166666666666663</v>
      </c>
      <c r="Y46" s="55">
        <v>0.58333333333333337</v>
      </c>
      <c r="Z46" s="91">
        <v>0.79166666666666663</v>
      </c>
      <c r="AA46" s="61"/>
      <c r="AB46" s="48"/>
      <c r="AC46" s="47"/>
      <c r="AD46" s="49"/>
      <c r="AE46" s="50">
        <f>SUM(D46-C46)+(F46-E46)+(H46-G46)+(J46-I46)+(L46-K46)+(N46-M46)+(P46-O46)+(R46-Q46)+(T46-S46)+(V46-U46)+(X46-W46)+(Z46-Y46)+(AB46-AA46)+(AD46-AC46)</f>
        <v>1.4583333333333333</v>
      </c>
      <c r="AF46" s="66"/>
    </row>
    <row r="47" spans="1:36" s="102" customFormat="1" ht="33" hidden="1" customHeight="1">
      <c r="A47" s="404"/>
      <c r="B47" s="258"/>
      <c r="C47" s="53"/>
      <c r="D47" s="54">
        <f>D46-C46</f>
        <v>0</v>
      </c>
      <c r="E47" s="103"/>
      <c r="F47" s="56">
        <f>F46-E46</f>
        <v>0</v>
      </c>
      <c r="G47" s="53"/>
      <c r="H47" s="54">
        <f>H46-G46</f>
        <v>0.21180555555555564</v>
      </c>
      <c r="I47" s="55"/>
      <c r="J47" s="57">
        <f>J46-I46</f>
        <v>0.1875</v>
      </c>
      <c r="K47" s="47"/>
      <c r="L47" s="58">
        <f>L46-K46</f>
        <v>0</v>
      </c>
      <c r="M47" s="55"/>
      <c r="N47" s="56">
        <f>N46-M46</f>
        <v>0</v>
      </c>
      <c r="O47" s="53"/>
      <c r="P47" s="59">
        <f>P46-O46</f>
        <v>0</v>
      </c>
      <c r="Q47" s="55"/>
      <c r="R47" s="60">
        <f>R46-Q46</f>
        <v>0.28125</v>
      </c>
      <c r="S47" s="61"/>
      <c r="T47" s="58">
        <f>T46-S46</f>
        <v>0.14236111111111122</v>
      </c>
      <c r="U47" s="55"/>
      <c r="V47" s="60">
        <f>V46-U46</f>
        <v>0.25694444444444442</v>
      </c>
      <c r="W47" s="47"/>
      <c r="X47" s="58">
        <f>X46-W46</f>
        <v>0.1701388888888889</v>
      </c>
      <c r="Y47" s="55"/>
      <c r="Z47" s="56">
        <f>Z46-Y46</f>
        <v>0.20833333333333326</v>
      </c>
      <c r="AA47" s="287"/>
      <c r="AB47" s="63">
        <f>AB46-AA46</f>
        <v>0</v>
      </c>
      <c r="AC47" s="64"/>
      <c r="AD47" s="63">
        <f>AD46-AC46</f>
        <v>0</v>
      </c>
      <c r="AE47" s="65">
        <f>AE46*24</f>
        <v>35</v>
      </c>
      <c r="AF47" s="66"/>
    </row>
    <row r="48" spans="1:36" s="111" customFormat="1" ht="32.4" customHeight="1" thickBot="1">
      <c r="A48" s="405"/>
      <c r="B48" s="259"/>
      <c r="C48" s="71" t="str">
        <f>IF(C46&lt;&gt;0,"T","")</f>
        <v/>
      </c>
      <c r="D48" s="104" t="str">
        <f>IF(D46&lt;&gt;0,"T","")</f>
        <v/>
      </c>
      <c r="E48" s="73" t="str">
        <f>IF(E46&lt;&gt;0,"T","")</f>
        <v/>
      </c>
      <c r="F48" s="105" t="str">
        <f>IF(F46&lt;&gt;0,"T","")</f>
        <v/>
      </c>
      <c r="G48" s="67" t="str">
        <f>IF(G46=0,"A","")</f>
        <v/>
      </c>
      <c r="H48" s="68" t="str">
        <f>IF(H46=0,"A","")</f>
        <v/>
      </c>
      <c r="I48" s="69" t="str">
        <f>IF(I46=0,"A","")</f>
        <v/>
      </c>
      <c r="J48" s="70" t="str">
        <f>IF(J46=0,"A","")</f>
        <v/>
      </c>
      <c r="K48" s="71" t="str">
        <f>IF(K46&lt;&gt;0,"T","")</f>
        <v/>
      </c>
      <c r="L48" s="104" t="str">
        <f>IF(L46&lt;&gt;0,"T","")</f>
        <v/>
      </c>
      <c r="M48" s="73" t="str">
        <f>IF(M46&lt;&gt;0,"T","")</f>
        <v/>
      </c>
      <c r="N48" s="105" t="str">
        <f>IF(N46&lt;&gt;0,"T","")</f>
        <v/>
      </c>
      <c r="O48" s="71" t="str">
        <f t="shared" ref="O48:P48" si="1">IF(O46&lt;&gt;0,"T","")</f>
        <v/>
      </c>
      <c r="P48" s="104" t="str">
        <f t="shared" si="1"/>
        <v/>
      </c>
      <c r="Q48" s="69" t="str">
        <f t="shared" ref="Q48:Z48" si="2">IF(Q46=0,"A","")</f>
        <v/>
      </c>
      <c r="R48" s="81" t="str">
        <f t="shared" si="2"/>
        <v/>
      </c>
      <c r="S48" s="67" t="str">
        <f t="shared" si="2"/>
        <v/>
      </c>
      <c r="T48" s="68" t="str">
        <f t="shared" si="2"/>
        <v/>
      </c>
      <c r="U48" s="69" t="str">
        <f t="shared" si="2"/>
        <v/>
      </c>
      <c r="V48" s="70" t="str">
        <f t="shared" si="2"/>
        <v/>
      </c>
      <c r="W48" s="67" t="str">
        <f t="shared" si="2"/>
        <v/>
      </c>
      <c r="X48" s="68" t="str">
        <f t="shared" si="2"/>
        <v/>
      </c>
      <c r="Y48" s="69" t="str">
        <f t="shared" si="2"/>
        <v/>
      </c>
      <c r="Z48" s="70" t="str">
        <f t="shared" si="2"/>
        <v/>
      </c>
      <c r="AA48" s="351" t="str">
        <f>IF(AA46&lt;&gt;0,"T","")</f>
        <v/>
      </c>
      <c r="AB48" s="83" t="str">
        <f>IF(AB46&lt;&gt;0,"T","")</f>
        <v/>
      </c>
      <c r="AC48" s="84" t="str">
        <f>IF(AC46&lt;&gt;0,"T","")</f>
        <v/>
      </c>
      <c r="AD48" s="85" t="str">
        <f>IF(AD46&lt;&gt;0,"T","")</f>
        <v/>
      </c>
      <c r="AE48" s="110"/>
      <c r="AF48" s="87"/>
    </row>
    <row r="49" spans="1:33" s="102" customFormat="1" ht="33" hidden="1" customHeight="1" outlineLevel="1">
      <c r="A49" s="291"/>
      <c r="B49" s="261" t="s">
        <v>87</v>
      </c>
      <c r="C49" s="53"/>
      <c r="D49" s="89"/>
      <c r="E49" s="90"/>
      <c r="F49" s="91"/>
      <c r="G49" s="53"/>
      <c r="H49" s="89"/>
      <c r="I49" s="90"/>
      <c r="J49" s="91"/>
      <c r="K49" s="53"/>
      <c r="L49" s="89"/>
      <c r="M49" s="90"/>
      <c r="N49" s="91"/>
      <c r="O49" s="53"/>
      <c r="P49" s="89"/>
      <c r="Q49" s="90"/>
      <c r="R49" s="91"/>
      <c r="S49" s="53"/>
      <c r="T49" s="89"/>
      <c r="U49" s="90"/>
      <c r="V49" s="91"/>
      <c r="W49" s="53"/>
      <c r="X49" s="89"/>
      <c r="Y49" s="90"/>
      <c r="Z49" s="91"/>
      <c r="AA49" s="138"/>
      <c r="AB49" s="101"/>
      <c r="AC49" s="95"/>
      <c r="AD49" s="91"/>
      <c r="AE49" s="50">
        <f>SUM(D49-C49)+(F49-E49)+(H49-G49)+(J49-I49)+(L49-K49)+(N49-M49)+(P49-O49)+(R49-Q49)+(T49-S49)+(V49-U49)+(X49-W49)+(Z49-Y49)+(AB49-AA49)+(AD49-AC49)</f>
        <v>0</v>
      </c>
      <c r="AF49" s="66"/>
    </row>
    <row r="50" spans="1:33" s="102" customFormat="1" ht="33" hidden="1" customHeight="1" outlineLevel="1">
      <c r="A50" s="291"/>
      <c r="B50" s="262"/>
      <c r="C50" s="53"/>
      <c r="D50" s="54">
        <f>D49-C49</f>
        <v>0</v>
      </c>
      <c r="E50" s="103"/>
      <c r="F50" s="56">
        <f>F49-E49</f>
        <v>0</v>
      </c>
      <c r="G50" s="53"/>
      <c r="H50" s="54">
        <f>H49-G49</f>
        <v>0</v>
      </c>
      <c r="I50" s="55"/>
      <c r="J50" s="57">
        <f>J49-I49</f>
        <v>0</v>
      </c>
      <c r="K50" s="47"/>
      <c r="L50" s="58">
        <f>L49-K49</f>
        <v>0</v>
      </c>
      <c r="M50" s="55"/>
      <c r="N50" s="56">
        <f>N49-M49</f>
        <v>0</v>
      </c>
      <c r="O50" s="53"/>
      <c r="P50" s="59">
        <f>P49-O49</f>
        <v>0</v>
      </c>
      <c r="Q50" s="55"/>
      <c r="R50" s="60">
        <f>R49-Q49</f>
        <v>0</v>
      </c>
      <c r="S50" s="61"/>
      <c r="T50" s="58">
        <f>T49-S49</f>
        <v>0</v>
      </c>
      <c r="U50" s="55"/>
      <c r="V50" s="60">
        <f>V49-U49</f>
        <v>0</v>
      </c>
      <c r="W50" s="47"/>
      <c r="X50" s="58">
        <f>X49-W49</f>
        <v>0</v>
      </c>
      <c r="Y50" s="55"/>
      <c r="Z50" s="56">
        <f>Z49-Y49</f>
        <v>0</v>
      </c>
      <c r="AA50" s="61"/>
      <c r="AB50" s="56">
        <f>AB49-AA49</f>
        <v>0</v>
      </c>
      <c r="AC50" s="103"/>
      <c r="AD50" s="56">
        <f>AD49-AC49</f>
        <v>0</v>
      </c>
      <c r="AE50" s="65">
        <f>AE49*24</f>
        <v>0</v>
      </c>
      <c r="AF50" s="66"/>
    </row>
    <row r="51" spans="1:33" s="111" customFormat="1" ht="32.4" hidden="1" customHeight="1" outlineLevel="1" thickBot="1">
      <c r="A51" s="291"/>
      <c r="B51" s="263"/>
      <c r="C51" s="71" t="str">
        <f t="shared" ref="C51:AD51" si="3">IF(C49&lt;&gt;0,"T","")</f>
        <v/>
      </c>
      <c r="D51" s="104" t="str">
        <f t="shared" si="3"/>
        <v/>
      </c>
      <c r="E51" s="73" t="str">
        <f t="shared" si="3"/>
        <v/>
      </c>
      <c r="F51" s="105" t="str">
        <f t="shared" si="3"/>
        <v/>
      </c>
      <c r="G51" s="71" t="str">
        <f t="shared" si="3"/>
        <v/>
      </c>
      <c r="H51" s="104" t="str">
        <f t="shared" si="3"/>
        <v/>
      </c>
      <c r="I51" s="73" t="str">
        <f t="shared" si="3"/>
        <v/>
      </c>
      <c r="J51" s="105" t="str">
        <f t="shared" si="3"/>
        <v/>
      </c>
      <c r="K51" s="71" t="str">
        <f t="shared" si="3"/>
        <v/>
      </c>
      <c r="L51" s="104" t="str">
        <f t="shared" si="3"/>
        <v/>
      </c>
      <c r="M51" s="73" t="str">
        <f t="shared" si="3"/>
        <v/>
      </c>
      <c r="N51" s="105" t="str">
        <f t="shared" si="3"/>
        <v/>
      </c>
      <c r="O51" s="71" t="str">
        <f t="shared" si="3"/>
        <v/>
      </c>
      <c r="P51" s="104" t="str">
        <f t="shared" si="3"/>
        <v/>
      </c>
      <c r="Q51" s="73" t="str">
        <f t="shared" si="3"/>
        <v/>
      </c>
      <c r="R51" s="105" t="str">
        <f t="shared" si="3"/>
        <v/>
      </c>
      <c r="S51" s="71" t="str">
        <f t="shared" si="3"/>
        <v/>
      </c>
      <c r="T51" s="104" t="str">
        <f t="shared" si="3"/>
        <v/>
      </c>
      <c r="U51" s="73" t="str">
        <f t="shared" si="3"/>
        <v/>
      </c>
      <c r="V51" s="105" t="str">
        <f t="shared" si="3"/>
        <v/>
      </c>
      <c r="W51" s="71" t="str">
        <f t="shared" si="3"/>
        <v/>
      </c>
      <c r="X51" s="104" t="str">
        <f t="shared" si="3"/>
        <v/>
      </c>
      <c r="Y51" s="73" t="str">
        <f t="shared" si="3"/>
        <v/>
      </c>
      <c r="Z51" s="105" t="str">
        <f t="shared" si="3"/>
        <v/>
      </c>
      <c r="AA51" s="351" t="str">
        <f t="shared" si="3"/>
        <v/>
      </c>
      <c r="AB51" s="83" t="str">
        <f t="shared" si="3"/>
        <v/>
      </c>
      <c r="AC51" s="84" t="str">
        <f t="shared" si="3"/>
        <v/>
      </c>
      <c r="AD51" s="85" t="str">
        <f t="shared" si="3"/>
        <v/>
      </c>
      <c r="AE51" s="110"/>
      <c r="AF51" s="87"/>
    </row>
    <row r="52" spans="1:33" s="52" customFormat="1" ht="33" customHeight="1" collapsed="1">
      <c r="A52" s="392" t="s">
        <v>10</v>
      </c>
      <c r="B52" s="264" t="s">
        <v>94</v>
      </c>
      <c r="C52" s="92">
        <v>0.375</v>
      </c>
      <c r="D52" s="112">
        <v>0.54166666666666663</v>
      </c>
      <c r="E52" s="90">
        <v>0.58333333333333337</v>
      </c>
      <c r="F52" s="91">
        <v>0.77083333333333337</v>
      </c>
      <c r="G52" s="138"/>
      <c r="H52" s="93"/>
      <c r="I52" s="90">
        <v>0.58333333333333337</v>
      </c>
      <c r="J52" s="94">
        <v>0.77083333333333337</v>
      </c>
      <c r="K52" s="47"/>
      <c r="L52" s="96"/>
      <c r="M52" s="90"/>
      <c r="N52" s="91"/>
      <c r="O52" s="92">
        <v>0.375</v>
      </c>
      <c r="P52" s="89">
        <v>0.5625</v>
      </c>
      <c r="Q52" s="47"/>
      <c r="R52" s="113"/>
      <c r="S52" s="61">
        <v>0.375</v>
      </c>
      <c r="T52" s="99">
        <v>0.58333333333333337</v>
      </c>
      <c r="U52" s="90">
        <v>0.625</v>
      </c>
      <c r="V52" s="46">
        <v>0.8125</v>
      </c>
      <c r="W52" s="61">
        <v>0.375</v>
      </c>
      <c r="X52" s="89">
        <v>0.5625</v>
      </c>
      <c r="Y52" s="114">
        <v>0.60416666666666663</v>
      </c>
      <c r="Z52" s="91">
        <v>0.79166666666666663</v>
      </c>
      <c r="AA52" s="61"/>
      <c r="AB52" s="48"/>
      <c r="AC52" s="47"/>
      <c r="AD52" s="49"/>
      <c r="AE52" s="50">
        <f>SUM(D52-C52)+(F52-E52)+(H52-G52)+(J52-I52)+(L52-K52)+(N52-M52)+(P52-O52)+(R52-Q52)+(T52-S52)+(V52-U52)+(X52-W52)+(Z52-Y52)+(AB52-AA52)+(AD52-AC52)</f>
        <v>1.5</v>
      </c>
    </row>
    <row r="53" spans="1:33" s="52" customFormat="1" ht="33" hidden="1" customHeight="1">
      <c r="A53" s="393"/>
      <c r="B53" s="265"/>
      <c r="C53" s="53"/>
      <c r="D53" s="54">
        <f>D52-C52</f>
        <v>0.16666666666666663</v>
      </c>
      <c r="E53" s="55"/>
      <c r="F53" s="56">
        <f>F52-E52</f>
        <v>0.1875</v>
      </c>
      <c r="G53" s="61"/>
      <c r="H53" s="54">
        <f>H52-G52</f>
        <v>0</v>
      </c>
      <c r="I53" s="115"/>
      <c r="J53" s="116">
        <f>J52-I52</f>
        <v>0.1875</v>
      </c>
      <c r="K53" s="47"/>
      <c r="L53" s="58">
        <f>L52-K52</f>
        <v>0</v>
      </c>
      <c r="M53" s="55"/>
      <c r="N53" s="56">
        <f>N52-M52</f>
        <v>0</v>
      </c>
      <c r="O53" s="53"/>
      <c r="P53" s="59">
        <f>P52-O52</f>
        <v>0.1875</v>
      </c>
      <c r="Q53" s="47"/>
      <c r="R53" s="60">
        <f>R52-Q52</f>
        <v>0</v>
      </c>
      <c r="S53" s="61"/>
      <c r="T53" s="58">
        <f>T52-S52</f>
        <v>0.20833333333333337</v>
      </c>
      <c r="U53" s="55"/>
      <c r="V53" s="60">
        <f>V52-U52</f>
        <v>0.1875</v>
      </c>
      <c r="W53" s="47"/>
      <c r="X53" s="58">
        <f>X52-W52</f>
        <v>0.1875</v>
      </c>
      <c r="Y53" s="55"/>
      <c r="Z53" s="56">
        <f>Z52-Y52</f>
        <v>0.1875</v>
      </c>
      <c r="AA53" s="61"/>
      <c r="AB53" s="56">
        <f>AB52-AA52</f>
        <v>0</v>
      </c>
      <c r="AC53" s="103"/>
      <c r="AD53" s="56">
        <f>AD52-AC52</f>
        <v>0</v>
      </c>
      <c r="AE53" s="65">
        <f>AE52*24</f>
        <v>36</v>
      </c>
    </row>
    <row r="54" spans="1:33" s="88" customFormat="1" ht="33" customHeight="1">
      <c r="A54" s="393"/>
      <c r="B54" s="266"/>
      <c r="C54" s="67" t="str">
        <f>IF(C52=0,"A","")</f>
        <v/>
      </c>
      <c r="D54" s="68" t="str">
        <f>IF(D52=0,"A","")</f>
        <v/>
      </c>
      <c r="E54" s="69" t="str">
        <f>IF(E52=0,"A","")</f>
        <v/>
      </c>
      <c r="F54" s="70" t="str">
        <f>IF(F52=0,"A","")</f>
        <v/>
      </c>
      <c r="G54" s="139"/>
      <c r="H54" s="72"/>
      <c r="I54" s="69"/>
      <c r="J54" s="117"/>
      <c r="K54" s="118"/>
      <c r="L54" s="119"/>
      <c r="M54" s="120"/>
      <c r="N54" s="105"/>
      <c r="O54" s="67"/>
      <c r="P54" s="76"/>
      <c r="Q54" s="73" t="str">
        <f>IF(Q52&lt;&gt;0,"T","")</f>
        <v/>
      </c>
      <c r="R54" s="79" t="str">
        <f>IF(R52&lt;&gt;0,"T","")</f>
        <v/>
      </c>
      <c r="S54" s="80" t="str">
        <f t="shared" ref="S54" si="4">IF(S52=0,"A","")</f>
        <v/>
      </c>
      <c r="T54" s="76" t="str">
        <f>IF(T52=0,"A","")</f>
        <v/>
      </c>
      <c r="U54" s="69" t="str">
        <f t="shared" ref="U54:Z54" si="5">IF(U52=0,"A","CAI")</f>
        <v>CAI</v>
      </c>
      <c r="V54" s="70" t="str">
        <f t="shared" si="5"/>
        <v>CAI</v>
      </c>
      <c r="W54" s="80" t="str">
        <f t="shared" si="5"/>
        <v>CAI</v>
      </c>
      <c r="X54" s="70" t="str">
        <f t="shared" si="5"/>
        <v>CAI</v>
      </c>
      <c r="Y54" s="69" t="str">
        <f t="shared" si="5"/>
        <v>CAI</v>
      </c>
      <c r="Z54" s="70" t="str">
        <f t="shared" si="5"/>
        <v>CAI</v>
      </c>
      <c r="AA54" s="351" t="str">
        <f>IF(AA52&lt;&gt;0,"T","")</f>
        <v/>
      </c>
      <c r="AB54" s="83" t="str">
        <f>IF(AB52&lt;&gt;0,"T","")</f>
        <v/>
      </c>
      <c r="AC54" s="84" t="str">
        <f>IF(AC52&lt;&gt;0,"T","")</f>
        <v/>
      </c>
      <c r="AD54" s="85" t="str">
        <f>IF(AD52&lt;&gt;0,"T","")</f>
        <v/>
      </c>
      <c r="AE54" s="110"/>
    </row>
    <row r="55" spans="1:33" s="125" customFormat="1" ht="33" customHeight="1">
      <c r="A55" s="393"/>
      <c r="B55" s="265" t="s">
        <v>95</v>
      </c>
      <c r="C55" s="292">
        <v>0.375</v>
      </c>
      <c r="D55" s="293">
        <v>0.5</v>
      </c>
      <c r="E55" s="294">
        <v>0.54166666666666663</v>
      </c>
      <c r="F55" s="295">
        <v>0.8125</v>
      </c>
      <c r="G55" s="98">
        <v>0.375</v>
      </c>
      <c r="H55" s="93">
        <v>0.5625</v>
      </c>
      <c r="I55" s="55"/>
      <c r="J55" s="122"/>
      <c r="K55" s="47"/>
      <c r="L55" s="96"/>
      <c r="M55" s="90"/>
      <c r="N55" s="91"/>
      <c r="O55" s="53">
        <v>0.375</v>
      </c>
      <c r="P55" s="97">
        <v>0.52083333333333337</v>
      </c>
      <c r="Q55" s="90">
        <v>0.5625</v>
      </c>
      <c r="R55" s="46">
        <v>0.79166666666666663</v>
      </c>
      <c r="S55" s="296">
        <v>0.375</v>
      </c>
      <c r="T55" s="297">
        <v>0.58333333333333337</v>
      </c>
      <c r="U55" s="298">
        <v>0.625</v>
      </c>
      <c r="V55" s="299">
        <v>0.79166666666666663</v>
      </c>
      <c r="W55" s="95">
        <v>0.375</v>
      </c>
      <c r="X55" s="99">
        <v>0.52083333333333337</v>
      </c>
      <c r="Y55" s="90">
        <v>0.5625</v>
      </c>
      <c r="Z55" s="91">
        <v>0.79166666666666663</v>
      </c>
      <c r="AA55" s="61"/>
      <c r="AB55" s="48"/>
      <c r="AC55" s="47"/>
      <c r="AD55" s="49"/>
      <c r="AE55" s="123">
        <f>SUM(D55-C55)+(F55-E55)+(H55-G55)+(J55-I55)+(L55-K55)+(N55-M55)+(P55-O55)+(R55-Q55)+(T55-S55)+(V55-U55)+(X55-W55)+(Z55-Y55)+(AB55-AA55)+(AD55-AC55)</f>
        <v>1.7083333333333335</v>
      </c>
      <c r="AF55" s="124"/>
    </row>
    <row r="56" spans="1:33" s="125" customFormat="1" ht="33" hidden="1" customHeight="1">
      <c r="A56" s="393"/>
      <c r="B56" s="265"/>
      <c r="C56" s="53"/>
      <c r="D56" s="54">
        <f>D55-C55</f>
        <v>0.125</v>
      </c>
      <c r="E56" s="55"/>
      <c r="F56" s="56">
        <f>F55-E55</f>
        <v>0.27083333333333337</v>
      </c>
      <c r="G56" s="288"/>
      <c r="H56" s="126">
        <f>H55-G55</f>
        <v>0.1875</v>
      </c>
      <c r="I56" s="55"/>
      <c r="J56" s="57">
        <f>J55-I55</f>
        <v>0</v>
      </c>
      <c r="K56" s="47"/>
      <c r="L56" s="58">
        <f>L55-K55</f>
        <v>0</v>
      </c>
      <c r="M56" s="55"/>
      <c r="N56" s="56">
        <f>N55-M55</f>
        <v>0</v>
      </c>
      <c r="O56" s="53"/>
      <c r="P56" s="59">
        <f>P55-O55</f>
        <v>0.14583333333333337</v>
      </c>
      <c r="Q56" s="55"/>
      <c r="R56" s="60">
        <f>R55-Q55</f>
        <v>0.22916666666666663</v>
      </c>
      <c r="S56" s="61"/>
      <c r="T56" s="58">
        <f>T55-S55</f>
        <v>0.20833333333333337</v>
      </c>
      <c r="U56" s="55"/>
      <c r="V56" s="60">
        <f>V55-U55</f>
        <v>0.16666666666666663</v>
      </c>
      <c r="W56" s="47"/>
      <c r="X56" s="58">
        <f>X55-W55</f>
        <v>0.14583333333333337</v>
      </c>
      <c r="Y56" s="55"/>
      <c r="Z56" s="56">
        <f>Z55-Y55</f>
        <v>0.22916666666666663</v>
      </c>
      <c r="AA56" s="61"/>
      <c r="AB56" s="56">
        <f>AB55-AA55</f>
        <v>0</v>
      </c>
      <c r="AC56" s="103"/>
      <c r="AD56" s="56">
        <f>AD55-AC55</f>
        <v>0</v>
      </c>
      <c r="AE56" s="65">
        <f>AE55*24</f>
        <v>41</v>
      </c>
      <c r="AF56" s="124"/>
    </row>
    <row r="57" spans="1:33" s="128" customFormat="1" ht="33" customHeight="1">
      <c r="A57" s="393"/>
      <c r="B57" s="266"/>
      <c r="C57" s="67" t="str">
        <f>IF(C55=0,"A","")</f>
        <v/>
      </c>
      <c r="D57" s="68" t="str">
        <f>IF(D55=0,"A","")</f>
        <v/>
      </c>
      <c r="E57" s="69" t="str">
        <f>IF(E55=0,"A","")</f>
        <v/>
      </c>
      <c r="F57" s="70" t="str">
        <f>IF(F55=0,"A","")</f>
        <v/>
      </c>
      <c r="G57" s="80"/>
      <c r="H57" s="77"/>
      <c r="I57" s="73" t="str">
        <f t="shared" ref="I57:N57" si="6">IF(I55&lt;&gt;0,"T","")</f>
        <v/>
      </c>
      <c r="J57" s="74" t="str">
        <f t="shared" si="6"/>
        <v/>
      </c>
      <c r="K57" s="118" t="str">
        <f t="shared" si="6"/>
        <v/>
      </c>
      <c r="L57" s="119" t="str">
        <f t="shared" si="6"/>
        <v/>
      </c>
      <c r="M57" s="73" t="str">
        <f t="shared" si="6"/>
        <v/>
      </c>
      <c r="N57" s="105" t="str">
        <f t="shared" si="6"/>
        <v/>
      </c>
      <c r="O57" s="67" t="str">
        <f t="shared" ref="O57:Z57" si="7">IF(O55=0,"A","")</f>
        <v/>
      </c>
      <c r="P57" s="68" t="str">
        <f t="shared" si="7"/>
        <v/>
      </c>
      <c r="Q57" s="69" t="str">
        <f t="shared" si="7"/>
        <v/>
      </c>
      <c r="R57" s="70" t="str">
        <f t="shared" si="7"/>
        <v/>
      </c>
      <c r="S57" s="67" t="str">
        <f t="shared" si="7"/>
        <v/>
      </c>
      <c r="T57" s="68" t="str">
        <f t="shared" si="7"/>
        <v/>
      </c>
      <c r="U57" s="69" t="str">
        <f t="shared" si="7"/>
        <v/>
      </c>
      <c r="V57" s="70" t="str">
        <f t="shared" si="7"/>
        <v/>
      </c>
      <c r="W57" s="67" t="str">
        <f t="shared" si="7"/>
        <v/>
      </c>
      <c r="X57" s="68" t="str">
        <f t="shared" si="7"/>
        <v/>
      </c>
      <c r="Y57" s="69" t="str">
        <f t="shared" si="7"/>
        <v/>
      </c>
      <c r="Z57" s="70" t="str">
        <f t="shared" si="7"/>
        <v/>
      </c>
      <c r="AA57" s="351" t="str">
        <f>IF(AA55&lt;&gt;0,"T","")</f>
        <v/>
      </c>
      <c r="AB57" s="83" t="str">
        <f>IF(AB55&lt;&gt;0,"T","")</f>
        <v/>
      </c>
      <c r="AC57" s="84" t="str">
        <f>IF(AC55&lt;&gt;0,"T","")</f>
        <v/>
      </c>
      <c r="AD57" s="85" t="str">
        <f>IF(AD55&lt;&gt;0,"T","")</f>
        <v/>
      </c>
      <c r="AE57" s="86"/>
      <c r="AF57" s="127"/>
    </row>
    <row r="58" spans="1:33" s="52" customFormat="1" ht="33" customHeight="1">
      <c r="A58" s="393"/>
      <c r="B58" s="267" t="s">
        <v>96</v>
      </c>
      <c r="C58" s="138"/>
      <c r="D58" s="96"/>
      <c r="E58" s="55">
        <v>0.58333333333333337</v>
      </c>
      <c r="F58" s="49">
        <v>0.79166666666666663</v>
      </c>
      <c r="G58" s="138">
        <v>0.41666666666666669</v>
      </c>
      <c r="H58" s="93">
        <v>0.5</v>
      </c>
      <c r="I58" s="55">
        <v>0.54166666666666663</v>
      </c>
      <c r="J58" s="94">
        <v>0.8125</v>
      </c>
      <c r="K58" s="47">
        <v>0.375</v>
      </c>
      <c r="L58" s="99">
        <v>0.52083333333333337</v>
      </c>
      <c r="M58" s="55">
        <v>0.5625</v>
      </c>
      <c r="N58" s="91">
        <v>0.79166666666666663</v>
      </c>
      <c r="O58" s="53"/>
      <c r="P58" s="89"/>
      <c r="Q58" s="90"/>
      <c r="R58" s="46"/>
      <c r="S58" s="98">
        <v>0.33333333333333331</v>
      </c>
      <c r="T58" s="99">
        <v>0.54166666666666663</v>
      </c>
      <c r="U58" s="55">
        <v>0.58333333333333337</v>
      </c>
      <c r="V58" s="129">
        <v>0.79166666666666663</v>
      </c>
      <c r="W58" s="47">
        <v>0.375</v>
      </c>
      <c r="X58" s="96">
        <v>0.5625</v>
      </c>
      <c r="Y58" s="90">
        <v>0.625</v>
      </c>
      <c r="Z58" s="91">
        <v>0.79166666666666663</v>
      </c>
      <c r="AA58" s="61"/>
      <c r="AB58" s="48"/>
      <c r="AC58" s="47"/>
      <c r="AD58" s="49"/>
      <c r="AE58" s="50">
        <f>SUM(D58-C58)+(F58-E58)+(H58-G58)+(J58-I58)+(L58-K58)+(N58-M58)+(P58-O58)+(R58-Q58)+(T58-S58)+(V58-U58)+(X58-W58)+(Z58-Y58)+(AB58-AA58)+(AD58-AC58)</f>
        <v>1.708333333333333</v>
      </c>
      <c r="AF58" s="66"/>
    </row>
    <row r="59" spans="1:33" s="52" customFormat="1" ht="33" hidden="1" customHeight="1">
      <c r="A59" s="393"/>
      <c r="B59" s="267"/>
      <c r="C59" s="61"/>
      <c r="D59" s="58">
        <f>D58-C58</f>
        <v>0</v>
      </c>
      <c r="E59" s="286"/>
      <c r="F59" s="63">
        <f>F58-E58</f>
        <v>0.20833333333333326</v>
      </c>
      <c r="G59" s="61"/>
      <c r="H59" s="54">
        <f>H58-G58</f>
        <v>8.3333333333333315E-2</v>
      </c>
      <c r="I59" s="55"/>
      <c r="J59" s="57">
        <f>J58-I58</f>
        <v>0.27083333333333337</v>
      </c>
      <c r="K59" s="47"/>
      <c r="L59" s="58">
        <f>L58-K58</f>
        <v>0.14583333333333337</v>
      </c>
      <c r="M59" s="55"/>
      <c r="N59" s="56">
        <f>N58-M58</f>
        <v>0.22916666666666663</v>
      </c>
      <c r="O59" s="53"/>
      <c r="P59" s="59">
        <f>P58-O58</f>
        <v>0</v>
      </c>
      <c r="Q59" s="55"/>
      <c r="R59" s="60">
        <f>R58-Q58</f>
        <v>0</v>
      </c>
      <c r="S59" s="61"/>
      <c r="T59" s="58">
        <f>T58-S58</f>
        <v>0.20833333333333331</v>
      </c>
      <c r="U59" s="55"/>
      <c r="V59" s="60">
        <f>V58-U58</f>
        <v>0.20833333333333326</v>
      </c>
      <c r="W59" s="47"/>
      <c r="X59" s="58">
        <f>X58-W58</f>
        <v>0.1875</v>
      </c>
      <c r="Y59" s="115"/>
      <c r="Z59" s="350">
        <f>Z58-Y58</f>
        <v>0.16666666666666663</v>
      </c>
      <c r="AA59" s="61"/>
      <c r="AB59" s="56">
        <f>AB58-AA58</f>
        <v>0</v>
      </c>
      <c r="AC59" s="103"/>
      <c r="AD59" s="56">
        <f>AD58-AC58</f>
        <v>0</v>
      </c>
      <c r="AE59" s="65">
        <f>AE58*24</f>
        <v>40.999999999999993</v>
      </c>
      <c r="AF59" s="66"/>
    </row>
    <row r="60" spans="1:33" s="88" customFormat="1" ht="33" customHeight="1" thickBot="1">
      <c r="A60" s="394"/>
      <c r="B60" s="268"/>
      <c r="C60" s="71" t="str">
        <f>IF(C58&lt;&gt;0,"T","")</f>
        <v/>
      </c>
      <c r="D60" s="104" t="str">
        <f>IF(D58&lt;&gt;0,"T","")</f>
        <v/>
      </c>
      <c r="E60" s="69" t="str">
        <f t="shared" ref="E60:N60" si="8">IF(E58=0,"A","")</f>
        <v/>
      </c>
      <c r="F60" s="77" t="str">
        <f t="shared" si="8"/>
        <v/>
      </c>
      <c r="G60" s="67" t="str">
        <f t="shared" si="8"/>
        <v/>
      </c>
      <c r="H60" s="68" t="str">
        <f t="shared" si="8"/>
        <v/>
      </c>
      <c r="I60" s="69" t="str">
        <f t="shared" si="8"/>
        <v/>
      </c>
      <c r="J60" s="70" t="str">
        <f t="shared" si="8"/>
        <v/>
      </c>
      <c r="K60" s="67" t="str">
        <f t="shared" si="8"/>
        <v/>
      </c>
      <c r="L60" s="68" t="str">
        <f t="shared" si="8"/>
        <v/>
      </c>
      <c r="M60" s="69" t="str">
        <f t="shared" si="8"/>
        <v/>
      </c>
      <c r="N60" s="70" t="str">
        <f t="shared" si="8"/>
        <v/>
      </c>
      <c r="O60" s="71" t="str">
        <f>IF(O58&lt;&gt;0,"T","")</f>
        <v/>
      </c>
      <c r="P60" s="104" t="str">
        <f>IF(P58&lt;&gt;0,"T","")</f>
        <v/>
      </c>
      <c r="Q60" s="73" t="str">
        <f>IF(Q58&lt;&gt;0,"T","")</f>
        <v/>
      </c>
      <c r="R60" s="79" t="str">
        <f>IF(R58&lt;&gt;0,"T","")</f>
        <v/>
      </c>
      <c r="S60" s="67" t="str">
        <f t="shared" ref="S60:Z60" si="9">IF(S58=0,"A","")</f>
        <v/>
      </c>
      <c r="T60" s="68" t="str">
        <f t="shared" si="9"/>
        <v/>
      </c>
      <c r="U60" s="69" t="str">
        <f t="shared" si="9"/>
        <v/>
      </c>
      <c r="V60" s="70" t="str">
        <f t="shared" si="9"/>
        <v/>
      </c>
      <c r="W60" s="67" t="str">
        <f t="shared" si="9"/>
        <v/>
      </c>
      <c r="X60" s="68" t="str">
        <f t="shared" si="9"/>
        <v/>
      </c>
      <c r="Y60" s="69" t="str">
        <f t="shared" si="9"/>
        <v/>
      </c>
      <c r="Z60" s="70" t="str">
        <f t="shared" si="9"/>
        <v/>
      </c>
      <c r="AA60" s="351" t="str">
        <f>IF(AA58&lt;&gt;0,"T","")</f>
        <v/>
      </c>
      <c r="AB60" s="83" t="str">
        <f>IF(AB58&lt;&gt;0,"T","")</f>
        <v/>
      </c>
      <c r="AC60" s="84" t="str">
        <f>IF(AC58&lt;&gt;0,"T","")</f>
        <v/>
      </c>
      <c r="AD60" s="85" t="str">
        <f>IF(AD58&lt;&gt;0,"T","")</f>
        <v/>
      </c>
      <c r="AE60" s="110"/>
      <c r="AF60" s="131"/>
      <c r="AG60" s="132"/>
    </row>
    <row r="61" spans="1:33" s="102" customFormat="1" ht="33" hidden="1" customHeight="1" outlineLevel="1">
      <c r="A61" s="291"/>
      <c r="B61" s="261" t="s">
        <v>88</v>
      </c>
      <c r="C61" s="53"/>
      <c r="D61" s="89"/>
      <c r="E61" s="90"/>
      <c r="F61" s="91"/>
      <c r="G61" s="61"/>
      <c r="H61" s="89"/>
      <c r="I61" s="90"/>
      <c r="J61" s="91"/>
      <c r="K61" s="53"/>
      <c r="L61" s="89"/>
      <c r="M61" s="90"/>
      <c r="N61" s="91"/>
      <c r="O61" s="53"/>
      <c r="P61" s="89"/>
      <c r="Q61" s="90"/>
      <c r="R61" s="91"/>
      <c r="S61" s="53"/>
      <c r="T61" s="89"/>
      <c r="U61" s="90"/>
      <c r="V61" s="91"/>
      <c r="W61" s="53"/>
      <c r="X61" s="89"/>
      <c r="Y61" s="90"/>
      <c r="Z61" s="91"/>
      <c r="AA61" s="138"/>
      <c r="AB61" s="101"/>
      <c r="AC61" s="95"/>
      <c r="AD61" s="91"/>
      <c r="AE61" s="50">
        <f>SUM(D61-C61)+(F61-E61)+(H61-G61)+(J61-I61)+(L61-K61)+(N61-M61)+(P61-O61)+(R61-Q61)+(T61-S61)+(V61-U61)+(X61-W61)+(Z61-Y61)+(AB61-AA61)+(AD61-AC61)</f>
        <v>0</v>
      </c>
      <c r="AF61" s="66"/>
    </row>
    <row r="62" spans="1:33" s="102" customFormat="1" ht="33" hidden="1" customHeight="1" outlineLevel="1">
      <c r="A62" s="291"/>
      <c r="B62" s="262"/>
      <c r="C62" s="53"/>
      <c r="D62" s="54">
        <f>D61-C61</f>
        <v>0</v>
      </c>
      <c r="E62" s="103"/>
      <c r="F62" s="56">
        <f>F61-E61</f>
        <v>0</v>
      </c>
      <c r="G62" s="61"/>
      <c r="H62" s="54">
        <f>H61-G61</f>
        <v>0</v>
      </c>
      <c r="I62" s="55"/>
      <c r="J62" s="57">
        <f>J61-I61</f>
        <v>0</v>
      </c>
      <c r="K62" s="47"/>
      <c r="L62" s="58">
        <f>L61-K61</f>
        <v>0</v>
      </c>
      <c r="M62" s="55"/>
      <c r="N62" s="56">
        <f>N61-M61</f>
        <v>0</v>
      </c>
      <c r="O62" s="53"/>
      <c r="P62" s="59">
        <f>P61-O61</f>
        <v>0</v>
      </c>
      <c r="Q62" s="55"/>
      <c r="R62" s="60">
        <f>R61-Q61</f>
        <v>0</v>
      </c>
      <c r="S62" s="61"/>
      <c r="T62" s="58">
        <f>T61-S61</f>
        <v>0</v>
      </c>
      <c r="U62" s="55"/>
      <c r="V62" s="60">
        <f>V61-U61</f>
        <v>0</v>
      </c>
      <c r="W62" s="47"/>
      <c r="X62" s="58">
        <f>X61-W61</f>
        <v>0</v>
      </c>
      <c r="Y62" s="55"/>
      <c r="Z62" s="56">
        <f>Z61-Y61</f>
        <v>0</v>
      </c>
      <c r="AA62" s="61"/>
      <c r="AB62" s="56">
        <f>AB61-AA61</f>
        <v>0</v>
      </c>
      <c r="AC62" s="103"/>
      <c r="AD62" s="56">
        <f>AD61-AC61</f>
        <v>0</v>
      </c>
      <c r="AE62" s="65">
        <f>AE61*24</f>
        <v>0</v>
      </c>
      <c r="AF62" s="66"/>
    </row>
    <row r="63" spans="1:33" s="111" customFormat="1" ht="32.4" hidden="1" customHeight="1" outlineLevel="1" thickBot="1">
      <c r="A63" s="291"/>
      <c r="B63" s="263"/>
      <c r="C63" s="71" t="str">
        <f t="shared" ref="C63:AD63" si="10">IF(C61&lt;&gt;0,"T","")</f>
        <v/>
      </c>
      <c r="D63" s="104" t="str">
        <f t="shared" si="10"/>
        <v/>
      </c>
      <c r="E63" s="73" t="str">
        <f t="shared" si="10"/>
        <v/>
      </c>
      <c r="F63" s="105" t="str">
        <f t="shared" si="10"/>
        <v/>
      </c>
      <c r="G63" s="139" t="str">
        <f t="shared" si="10"/>
        <v/>
      </c>
      <c r="H63" s="104" t="str">
        <f t="shared" si="10"/>
        <v/>
      </c>
      <c r="I63" s="73" t="str">
        <f t="shared" si="10"/>
        <v/>
      </c>
      <c r="J63" s="105" t="str">
        <f t="shared" si="10"/>
        <v/>
      </c>
      <c r="K63" s="71" t="str">
        <f t="shared" si="10"/>
        <v/>
      </c>
      <c r="L63" s="104" t="str">
        <f t="shared" si="10"/>
        <v/>
      </c>
      <c r="M63" s="73" t="str">
        <f t="shared" si="10"/>
        <v/>
      </c>
      <c r="N63" s="105" t="str">
        <f t="shared" si="10"/>
        <v/>
      </c>
      <c r="O63" s="71" t="str">
        <f t="shared" si="10"/>
        <v/>
      </c>
      <c r="P63" s="104" t="str">
        <f t="shared" si="10"/>
        <v/>
      </c>
      <c r="Q63" s="73" t="str">
        <f t="shared" si="10"/>
        <v/>
      </c>
      <c r="R63" s="105" t="str">
        <f t="shared" si="10"/>
        <v/>
      </c>
      <c r="S63" s="71" t="str">
        <f t="shared" si="10"/>
        <v/>
      </c>
      <c r="T63" s="104" t="str">
        <f t="shared" si="10"/>
        <v/>
      </c>
      <c r="U63" s="73" t="str">
        <f t="shared" si="10"/>
        <v/>
      </c>
      <c r="V63" s="105" t="str">
        <f t="shared" si="10"/>
        <v/>
      </c>
      <c r="W63" s="71" t="str">
        <f t="shared" si="10"/>
        <v/>
      </c>
      <c r="X63" s="104" t="str">
        <f t="shared" si="10"/>
        <v/>
      </c>
      <c r="Y63" s="73" t="str">
        <f t="shared" si="10"/>
        <v/>
      </c>
      <c r="Z63" s="105" t="str">
        <f t="shared" si="10"/>
        <v/>
      </c>
      <c r="AA63" s="351" t="str">
        <f t="shared" si="10"/>
        <v/>
      </c>
      <c r="AB63" s="83" t="str">
        <f t="shared" si="10"/>
        <v/>
      </c>
      <c r="AC63" s="84" t="str">
        <f t="shared" si="10"/>
        <v/>
      </c>
      <c r="AD63" s="85" t="str">
        <f t="shared" si="10"/>
        <v/>
      </c>
      <c r="AE63" s="110"/>
      <c r="AF63" s="87"/>
    </row>
    <row r="64" spans="1:33" s="125" customFormat="1" ht="33" customHeight="1" collapsed="1">
      <c r="A64" s="395" t="s">
        <v>11</v>
      </c>
      <c r="B64" s="269" t="s">
        <v>97</v>
      </c>
      <c r="C64" s="121">
        <v>0.375</v>
      </c>
      <c r="D64" s="93">
        <v>0.54166666666666663</v>
      </c>
      <c r="E64" s="55">
        <v>0.58333333333333337</v>
      </c>
      <c r="F64" s="133">
        <v>0.79166666666666663</v>
      </c>
      <c r="G64" s="61"/>
      <c r="H64" s="134"/>
      <c r="I64" s="90"/>
      <c r="J64" s="134"/>
      <c r="K64" s="138"/>
      <c r="L64" s="96"/>
      <c r="M64" s="55">
        <v>0.58333333333333337</v>
      </c>
      <c r="N64" s="91">
        <v>0.80208333333333337</v>
      </c>
      <c r="O64" s="301">
        <v>0.375</v>
      </c>
      <c r="P64" s="302">
        <v>0.51041666666666663</v>
      </c>
      <c r="Q64" s="303">
        <v>0.5625</v>
      </c>
      <c r="R64" s="304">
        <v>0.8125</v>
      </c>
      <c r="S64" s="61">
        <v>0.35416666666666669</v>
      </c>
      <c r="T64" s="135">
        <v>0.52083333333333337</v>
      </c>
      <c r="U64" s="90">
        <v>0.5625</v>
      </c>
      <c r="V64" s="129">
        <v>0.75</v>
      </c>
      <c r="W64" s="305">
        <v>0.375</v>
      </c>
      <c r="X64" s="306">
        <v>0.52083333333333337</v>
      </c>
      <c r="Y64" s="298">
        <v>0.5625</v>
      </c>
      <c r="Z64" s="300">
        <v>0.79166666666666663</v>
      </c>
      <c r="AA64" s="61"/>
      <c r="AB64" s="48"/>
      <c r="AC64" s="47"/>
      <c r="AD64" s="49"/>
      <c r="AE64" s="50">
        <f>SUM(D64-C64)+(F64-E64)+(H64-G64)+(J64-I64)+(L64-K64)+(N64-M64)+(P64-O64)+(R64-Q64)+(T64-S64)+(V64-U64)+(X64-W64)+(Z64-Y64)+(AB64-AA64)+(AD64-AC64)</f>
        <v>1.708333333333333</v>
      </c>
      <c r="AF64" s="124"/>
    </row>
    <row r="65" spans="1:36" s="125" customFormat="1" ht="33" hidden="1" customHeight="1">
      <c r="A65" s="396"/>
      <c r="B65" s="269"/>
      <c r="C65" s="53"/>
      <c r="D65" s="54">
        <f>D64-C64</f>
        <v>0.16666666666666663</v>
      </c>
      <c r="E65" s="55"/>
      <c r="F65" s="56">
        <f>F64-E64</f>
        <v>0.20833333333333326</v>
      </c>
      <c r="G65" s="61"/>
      <c r="H65" s="54">
        <f>H64-G64</f>
        <v>0</v>
      </c>
      <c r="I65" s="55"/>
      <c r="J65" s="54">
        <f>J64-I64</f>
        <v>0</v>
      </c>
      <c r="K65" s="61"/>
      <c r="L65" s="58">
        <f>L64-K64</f>
        <v>0</v>
      </c>
      <c r="M65" s="286"/>
      <c r="N65" s="63">
        <f>N64-M64</f>
        <v>0.21875</v>
      </c>
      <c r="O65" s="53"/>
      <c r="P65" s="59">
        <f>P64-O64</f>
        <v>0.13541666666666663</v>
      </c>
      <c r="Q65" s="55"/>
      <c r="R65" s="60">
        <f>R64-Q64</f>
        <v>0.25</v>
      </c>
      <c r="S65" s="61"/>
      <c r="T65" s="58">
        <f>T64-S64</f>
        <v>0.16666666666666669</v>
      </c>
      <c r="U65" s="55"/>
      <c r="V65" s="60">
        <f>V64-U64</f>
        <v>0.1875</v>
      </c>
      <c r="W65" s="47"/>
      <c r="X65" s="58">
        <f>X64-W64</f>
        <v>0.14583333333333337</v>
      </c>
      <c r="Y65" s="55"/>
      <c r="Z65" s="56">
        <f>Z64-Y64</f>
        <v>0.22916666666666663</v>
      </c>
      <c r="AA65" s="61"/>
      <c r="AB65" s="56">
        <f>AB64-AA64</f>
        <v>0</v>
      </c>
      <c r="AC65" s="103"/>
      <c r="AD65" s="56">
        <f>AD64-AC64</f>
        <v>0</v>
      </c>
      <c r="AE65" s="65">
        <f>AE64*24</f>
        <v>40.999999999999993</v>
      </c>
      <c r="AF65" s="124"/>
    </row>
    <row r="66" spans="1:36" s="128" customFormat="1" ht="33" customHeight="1">
      <c r="A66" s="396"/>
      <c r="B66" s="270"/>
      <c r="C66" s="67" t="str">
        <f>IF(C64=0,"A","")</f>
        <v/>
      </c>
      <c r="D66" s="68" t="str">
        <f>IF(D64=0,"A","")</f>
        <v/>
      </c>
      <c r="E66" s="69" t="str">
        <f>IF(E64=0,"A","")</f>
        <v/>
      </c>
      <c r="F66" s="70" t="str">
        <f>IF(F64=0,"A","")</f>
        <v/>
      </c>
      <c r="G66" s="139" t="str">
        <f t="shared" ref="G66:L66" si="11">IF(G64&lt;&gt;0,"T","")</f>
        <v/>
      </c>
      <c r="H66" s="72" t="str">
        <f t="shared" si="11"/>
        <v/>
      </c>
      <c r="I66" s="73" t="str">
        <f t="shared" si="11"/>
        <v/>
      </c>
      <c r="J66" s="72" t="str">
        <f t="shared" si="11"/>
        <v/>
      </c>
      <c r="K66" s="139" t="str">
        <f t="shared" si="11"/>
        <v/>
      </c>
      <c r="L66" s="104" t="str">
        <f t="shared" si="11"/>
        <v/>
      </c>
      <c r="M66" s="69" t="str">
        <f t="shared" ref="M66:Z66" si="12">IF(M64=0,"A","")</f>
        <v/>
      </c>
      <c r="N66" s="117" t="str">
        <f t="shared" si="12"/>
        <v/>
      </c>
      <c r="O66" s="67" t="str">
        <f t="shared" si="12"/>
        <v/>
      </c>
      <c r="P66" s="68" t="str">
        <f t="shared" si="12"/>
        <v/>
      </c>
      <c r="Q66" s="69" t="str">
        <f t="shared" si="12"/>
        <v/>
      </c>
      <c r="R66" s="70" t="str">
        <f t="shared" si="12"/>
        <v/>
      </c>
      <c r="S66" s="67" t="str">
        <f t="shared" si="12"/>
        <v/>
      </c>
      <c r="T66" s="68" t="str">
        <f t="shared" si="12"/>
        <v/>
      </c>
      <c r="U66" s="69" t="str">
        <f t="shared" si="12"/>
        <v/>
      </c>
      <c r="V66" s="70" t="str">
        <f t="shared" si="12"/>
        <v/>
      </c>
      <c r="W66" s="67" t="str">
        <f t="shared" si="12"/>
        <v/>
      </c>
      <c r="X66" s="68" t="str">
        <f t="shared" si="12"/>
        <v/>
      </c>
      <c r="Y66" s="69" t="str">
        <f t="shared" si="12"/>
        <v/>
      </c>
      <c r="Z66" s="70" t="str">
        <f t="shared" si="12"/>
        <v/>
      </c>
      <c r="AA66" s="351" t="str">
        <f>IF(AA64&lt;&gt;0,"T","")</f>
        <v/>
      </c>
      <c r="AB66" s="83" t="str">
        <f>IF(AB64&lt;&gt;0,"T","")</f>
        <v/>
      </c>
      <c r="AC66" s="84" t="str">
        <f>IF(AC64&lt;&gt;0,"T","")</f>
        <v/>
      </c>
      <c r="AD66" s="85" t="str">
        <f>IF(AD64&lt;&gt;0,"T","")</f>
        <v/>
      </c>
      <c r="AE66" s="110"/>
      <c r="AF66" s="136"/>
    </row>
    <row r="67" spans="1:36" s="125" customFormat="1" ht="33" customHeight="1">
      <c r="A67" s="396"/>
      <c r="B67" s="269" t="s">
        <v>98</v>
      </c>
      <c r="C67" s="121">
        <v>0.375</v>
      </c>
      <c r="D67" s="89">
        <v>0.58333333333333337</v>
      </c>
      <c r="E67" s="90"/>
      <c r="F67" s="49"/>
      <c r="G67" s="61">
        <v>0.375</v>
      </c>
      <c r="H67" s="93">
        <v>0.54166666666666663</v>
      </c>
      <c r="I67" s="55">
        <v>0.58333333333333337</v>
      </c>
      <c r="J67" s="134">
        <v>0.79166666666666663</v>
      </c>
      <c r="K67" s="138">
        <v>0.375</v>
      </c>
      <c r="L67" s="99">
        <v>0.5</v>
      </c>
      <c r="M67" s="55">
        <v>0.54166666666666663</v>
      </c>
      <c r="N67" s="137">
        <v>0.79166666666666663</v>
      </c>
      <c r="O67" s="53"/>
      <c r="P67" s="89"/>
      <c r="Q67" s="90"/>
      <c r="R67" s="46"/>
      <c r="S67" s="61">
        <v>0.35416666666666669</v>
      </c>
      <c r="T67" s="96">
        <v>0.5625</v>
      </c>
      <c r="U67" s="90">
        <v>0.625</v>
      </c>
      <c r="V67" s="46">
        <v>0.8125</v>
      </c>
      <c r="W67" s="47">
        <v>0.375</v>
      </c>
      <c r="X67" s="96">
        <v>0.5625</v>
      </c>
      <c r="Y67" s="90">
        <v>0.625</v>
      </c>
      <c r="Z67" s="91">
        <v>0.79166666666666663</v>
      </c>
      <c r="AA67" s="61"/>
      <c r="AB67" s="48"/>
      <c r="AC67" s="47"/>
      <c r="AD67" s="49"/>
      <c r="AE67" s="123">
        <f>SUM(D67-C67)+(F67-E67)+(H67-G67)+(J67-I67)+(L67-K67)+(N67-M67)+(P67-O67)+(R67-Q67)+(T67-S67)+(V67-U67)+(X67-W67)+(Z67-Y67)+(AB67-AA67)+(AD67-AC67)</f>
        <v>1.708333333333333</v>
      </c>
      <c r="AF67" s="124"/>
    </row>
    <row r="68" spans="1:36" s="125" customFormat="1" ht="33" hidden="1" customHeight="1">
      <c r="A68" s="396"/>
      <c r="B68" s="269"/>
      <c r="C68" s="53"/>
      <c r="D68" s="59">
        <f>D67-C67</f>
        <v>0.20833333333333337</v>
      </c>
      <c r="E68" s="55"/>
      <c r="F68" s="56">
        <f>F67-E67</f>
        <v>0</v>
      </c>
      <c r="G68" s="61"/>
      <c r="H68" s="54">
        <f>H67-G67</f>
        <v>0.16666666666666663</v>
      </c>
      <c r="I68" s="55"/>
      <c r="J68" s="54">
        <f>J67-I67</f>
        <v>0.20833333333333326</v>
      </c>
      <c r="K68" s="61"/>
      <c r="L68" s="58">
        <f>L67-K67</f>
        <v>0.125</v>
      </c>
      <c r="M68" s="55"/>
      <c r="N68" s="56">
        <f>N67-M67</f>
        <v>0.25</v>
      </c>
      <c r="O68" s="53"/>
      <c r="P68" s="59">
        <f>P67-O67</f>
        <v>0</v>
      </c>
      <c r="Q68" s="55"/>
      <c r="R68" s="60">
        <f>R67-Q67</f>
        <v>0</v>
      </c>
      <c r="S68" s="61"/>
      <c r="T68" s="58">
        <f>T67-S67</f>
        <v>0.20833333333333331</v>
      </c>
      <c r="U68" s="55"/>
      <c r="V68" s="60">
        <f>V67-U67</f>
        <v>0.1875</v>
      </c>
      <c r="W68" s="47"/>
      <c r="X68" s="58">
        <f>X67-W67</f>
        <v>0.1875</v>
      </c>
      <c r="Y68" s="55"/>
      <c r="Z68" s="56">
        <f>Z67-Y67</f>
        <v>0.16666666666666663</v>
      </c>
      <c r="AA68" s="61"/>
      <c r="AB68" s="56">
        <f>AB67-AA67</f>
        <v>0</v>
      </c>
      <c r="AC68" s="103"/>
      <c r="AD68" s="56">
        <f>AD67-AC67</f>
        <v>0</v>
      </c>
      <c r="AE68" s="65">
        <f>AE67*24</f>
        <v>40.999999999999993</v>
      </c>
      <c r="AF68" s="124"/>
    </row>
    <row r="69" spans="1:36" s="128" customFormat="1" ht="33" customHeight="1" thickBot="1">
      <c r="A69" s="397"/>
      <c r="B69" s="269"/>
      <c r="C69" s="80" t="str">
        <f>IF(C67=0,"A","CAI")</f>
        <v>CAI</v>
      </c>
      <c r="D69" s="70" t="str">
        <f>IF(D67=0,"A","CAI")</f>
        <v>CAI</v>
      </c>
      <c r="E69" s="73" t="str">
        <f>IF(E67&lt;&gt;0,"T","")</f>
        <v/>
      </c>
      <c r="F69" s="105" t="str">
        <f>IF(F67&lt;&gt;0,"T","")</f>
        <v/>
      </c>
      <c r="G69" s="67" t="str">
        <f>IF(G67=0,"A","")</f>
        <v/>
      </c>
      <c r="H69" s="68" t="str">
        <f>IF(H67=0,"A","")</f>
        <v/>
      </c>
      <c r="I69" s="69" t="str">
        <f>IF(I67=0,"A","")</f>
        <v/>
      </c>
      <c r="J69" s="70" t="str">
        <f>IF(J67=0,"A","")</f>
        <v/>
      </c>
      <c r="K69" s="80" t="str">
        <f>IF(K67=0,"A","CAI")</f>
        <v>CAI</v>
      </c>
      <c r="L69" s="70" t="str">
        <f>IF(L67=0,"A","CAI")</f>
        <v>CAI</v>
      </c>
      <c r="M69" s="69" t="str">
        <f>IF(M67=0,"A","CAI")</f>
        <v>CAI</v>
      </c>
      <c r="N69" s="70" t="str">
        <f>IF(N67=0,"A","CAI")</f>
        <v>CAI</v>
      </c>
      <c r="O69" s="71" t="str">
        <f>IF(O67&lt;&gt;0,"T","")</f>
        <v/>
      </c>
      <c r="P69" s="104" t="str">
        <f>IF(P67&lt;&gt;0,"T","")</f>
        <v/>
      </c>
      <c r="Q69" s="73" t="str">
        <f>IF(Q67&lt;&gt;0,"T","")</f>
        <v/>
      </c>
      <c r="R69" s="79" t="str">
        <f>IF(R67&lt;&gt;0,"T","")</f>
        <v/>
      </c>
      <c r="S69" s="67" t="str">
        <f t="shared" ref="S69:Z69" si="13">IF(S67=0,"A","")</f>
        <v/>
      </c>
      <c r="T69" s="68" t="str">
        <f t="shared" si="13"/>
        <v/>
      </c>
      <c r="U69" s="69" t="str">
        <f t="shared" si="13"/>
        <v/>
      </c>
      <c r="V69" s="70" t="str">
        <f t="shared" si="13"/>
        <v/>
      </c>
      <c r="W69" s="67" t="str">
        <f t="shared" si="13"/>
        <v/>
      </c>
      <c r="X69" s="68" t="str">
        <f t="shared" si="13"/>
        <v/>
      </c>
      <c r="Y69" s="69" t="str">
        <f t="shared" si="13"/>
        <v/>
      </c>
      <c r="Z69" s="70" t="str">
        <f t="shared" si="13"/>
        <v/>
      </c>
      <c r="AA69" s="351" t="str">
        <f>IF(AA67&lt;&gt;0,"T","")</f>
        <v/>
      </c>
      <c r="AB69" s="83" t="str">
        <f>IF(AB67&lt;&gt;0,"T","")</f>
        <v/>
      </c>
      <c r="AC69" s="84" t="str">
        <f>IF(AC67&lt;&gt;0,"T","")</f>
        <v/>
      </c>
      <c r="AD69" s="85" t="str">
        <f>IF(AD67&lt;&gt;0,"T","")</f>
        <v/>
      </c>
      <c r="AE69" s="86"/>
      <c r="AF69" s="127"/>
    </row>
    <row r="70" spans="1:36" s="102" customFormat="1" ht="33" hidden="1" customHeight="1" outlineLevel="1">
      <c r="A70" s="291"/>
      <c r="B70" s="261" t="s">
        <v>89</v>
      </c>
      <c r="C70" s="53"/>
      <c r="D70" s="89"/>
      <c r="E70" s="90"/>
      <c r="F70" s="91"/>
      <c r="G70" s="61"/>
      <c r="H70" s="89"/>
      <c r="I70" s="90"/>
      <c r="J70" s="91"/>
      <c r="K70" s="138"/>
      <c r="L70" s="89"/>
      <c r="M70" s="90"/>
      <c r="N70" s="91"/>
      <c r="O70" s="53"/>
      <c r="P70" s="89"/>
      <c r="Q70" s="90"/>
      <c r="R70" s="91"/>
      <c r="S70" s="53"/>
      <c r="T70" s="89"/>
      <c r="U70" s="90"/>
      <c r="V70" s="91"/>
      <c r="W70" s="53"/>
      <c r="X70" s="89"/>
      <c r="Y70" s="90"/>
      <c r="Z70" s="91"/>
      <c r="AA70" s="138"/>
      <c r="AB70" s="101"/>
      <c r="AC70" s="95"/>
      <c r="AD70" s="91"/>
      <c r="AE70" s="50">
        <f>SUM(D70-C70)+(F70-E70)+(H70-G70)+(J70-I70)+(L70-K70)+(N70-M70)+(P70-O70)+(R70-Q70)+(T70-S70)+(V70-U70)+(X70-W70)+(Z70-Y70)+(AB70-AA70)+(AD70-AC70)</f>
        <v>0</v>
      </c>
      <c r="AF70" s="66"/>
    </row>
    <row r="71" spans="1:36" s="102" customFormat="1" ht="33" hidden="1" customHeight="1" outlineLevel="1">
      <c r="A71" s="291"/>
      <c r="B71" s="262"/>
      <c r="C71" s="53"/>
      <c r="D71" s="54">
        <f>D70-C70</f>
        <v>0</v>
      </c>
      <c r="E71" s="103"/>
      <c r="F71" s="56">
        <f>F70-E70</f>
        <v>0</v>
      </c>
      <c r="G71" s="61"/>
      <c r="H71" s="54">
        <f>H70-G70</f>
        <v>0</v>
      </c>
      <c r="I71" s="55"/>
      <c r="J71" s="54">
        <f>J70-I70</f>
        <v>0</v>
      </c>
      <c r="K71" s="61"/>
      <c r="L71" s="58">
        <f>L70-K70</f>
        <v>0</v>
      </c>
      <c r="M71" s="55"/>
      <c r="N71" s="56">
        <f>N70-M70</f>
        <v>0</v>
      </c>
      <c r="O71" s="53"/>
      <c r="P71" s="59">
        <f>P70-O70</f>
        <v>0</v>
      </c>
      <c r="Q71" s="55"/>
      <c r="R71" s="60">
        <f>R70-Q70</f>
        <v>0</v>
      </c>
      <c r="S71" s="61"/>
      <c r="T71" s="58">
        <f>T70-S70</f>
        <v>0</v>
      </c>
      <c r="U71" s="55"/>
      <c r="V71" s="60">
        <f>V70-U70</f>
        <v>0</v>
      </c>
      <c r="W71" s="47"/>
      <c r="X71" s="58">
        <f>X70-W70</f>
        <v>0</v>
      </c>
      <c r="Y71" s="55"/>
      <c r="Z71" s="56">
        <f>Z70-Y70</f>
        <v>0</v>
      </c>
      <c r="AA71" s="61"/>
      <c r="AB71" s="56">
        <f>AB70-AA70</f>
        <v>0</v>
      </c>
      <c r="AC71" s="103"/>
      <c r="AD71" s="56">
        <f>AD70-AC70</f>
        <v>0</v>
      </c>
      <c r="AE71" s="65">
        <f>AE70*24</f>
        <v>0</v>
      </c>
      <c r="AF71" s="66"/>
    </row>
    <row r="72" spans="1:36" s="111" customFormat="1" ht="32.4" hidden="1" customHeight="1" outlineLevel="1" thickBot="1">
      <c r="A72" s="291"/>
      <c r="B72" s="263"/>
      <c r="C72" s="71" t="str">
        <f t="shared" ref="C72:AD72" si="14">IF(C70&lt;&gt;0,"T","")</f>
        <v/>
      </c>
      <c r="D72" s="104" t="str">
        <f t="shared" si="14"/>
        <v/>
      </c>
      <c r="E72" s="73" t="str">
        <f t="shared" si="14"/>
        <v/>
      </c>
      <c r="F72" s="105" t="str">
        <f t="shared" si="14"/>
        <v/>
      </c>
      <c r="G72" s="139" t="str">
        <f t="shared" si="14"/>
        <v/>
      </c>
      <c r="H72" s="104" t="str">
        <f t="shared" si="14"/>
        <v/>
      </c>
      <c r="I72" s="73" t="str">
        <f t="shared" si="14"/>
        <v/>
      </c>
      <c r="J72" s="105" t="str">
        <f t="shared" si="14"/>
        <v/>
      </c>
      <c r="K72" s="139" t="str">
        <f t="shared" si="14"/>
        <v/>
      </c>
      <c r="L72" s="119" t="str">
        <f t="shared" si="14"/>
        <v/>
      </c>
      <c r="M72" s="73" t="str">
        <f t="shared" si="14"/>
        <v/>
      </c>
      <c r="N72" s="105" t="str">
        <f t="shared" si="14"/>
        <v/>
      </c>
      <c r="O72" s="71" t="str">
        <f t="shared" si="14"/>
        <v/>
      </c>
      <c r="P72" s="104" t="str">
        <f t="shared" si="14"/>
        <v/>
      </c>
      <c r="Q72" s="73" t="str">
        <f t="shared" si="14"/>
        <v/>
      </c>
      <c r="R72" s="105" t="str">
        <f t="shared" si="14"/>
        <v/>
      </c>
      <c r="S72" s="71" t="str">
        <f t="shared" si="14"/>
        <v/>
      </c>
      <c r="T72" s="104" t="str">
        <f t="shared" si="14"/>
        <v/>
      </c>
      <c r="U72" s="73" t="str">
        <f t="shared" si="14"/>
        <v/>
      </c>
      <c r="V72" s="105" t="str">
        <f t="shared" si="14"/>
        <v/>
      </c>
      <c r="W72" s="71" t="str">
        <f t="shared" si="14"/>
        <v/>
      </c>
      <c r="X72" s="104" t="str">
        <f t="shared" si="14"/>
        <v/>
      </c>
      <c r="Y72" s="73" t="str">
        <f t="shared" si="14"/>
        <v/>
      </c>
      <c r="Z72" s="105" t="str">
        <f t="shared" si="14"/>
        <v/>
      </c>
      <c r="AA72" s="351" t="str">
        <f t="shared" si="14"/>
        <v/>
      </c>
      <c r="AB72" s="83" t="str">
        <f t="shared" si="14"/>
        <v/>
      </c>
      <c r="AC72" s="84" t="str">
        <f t="shared" si="14"/>
        <v/>
      </c>
      <c r="AD72" s="85" t="str">
        <f t="shared" si="14"/>
        <v/>
      </c>
      <c r="AE72" s="110"/>
      <c r="AF72" s="87"/>
    </row>
    <row r="73" spans="1:36" s="125" customFormat="1" ht="33" customHeight="1" collapsed="1">
      <c r="A73" s="398" t="s">
        <v>12</v>
      </c>
      <c r="B73" s="271" t="s">
        <v>99</v>
      </c>
      <c r="C73" s="53"/>
      <c r="D73" s="89"/>
      <c r="E73" s="90"/>
      <c r="F73" s="91"/>
      <c r="G73" s="61">
        <v>0.375</v>
      </c>
      <c r="H73" s="93">
        <v>0.58333333333333337</v>
      </c>
      <c r="I73" s="114">
        <v>0.625</v>
      </c>
      <c r="J73" s="134">
        <v>0.80208333333333337</v>
      </c>
      <c r="K73" s="61">
        <v>0.375</v>
      </c>
      <c r="L73" s="99">
        <v>0.5625</v>
      </c>
      <c r="M73" s="90">
        <v>0.625</v>
      </c>
      <c r="N73" s="91">
        <v>0.76041666666666663</v>
      </c>
      <c r="O73" s="140">
        <v>0.375</v>
      </c>
      <c r="P73" s="97">
        <v>0.5625</v>
      </c>
      <c r="Q73" s="55">
        <v>0.625</v>
      </c>
      <c r="R73" s="46">
        <v>0.77083333333333337</v>
      </c>
      <c r="S73" s="138">
        <v>0.375</v>
      </c>
      <c r="T73" s="99">
        <v>0.5625</v>
      </c>
      <c r="U73" s="55">
        <v>0.625</v>
      </c>
      <c r="V73" s="129">
        <v>0.79166666666666663</v>
      </c>
      <c r="W73" s="47">
        <v>0.375</v>
      </c>
      <c r="X73" s="99">
        <v>0.5625</v>
      </c>
      <c r="Y73" s="55">
        <v>0.625</v>
      </c>
      <c r="Z73" s="91">
        <v>0.79166666666666663</v>
      </c>
      <c r="AA73" s="61"/>
      <c r="AB73" s="48"/>
      <c r="AC73" s="47"/>
      <c r="AD73" s="49"/>
      <c r="AE73" s="50">
        <f>SUM(D73-C73)+(F73-E73)+(H73-G73)+(J73-I73)+(L73-K73)+(N73-M73)+(P73-O73)+(R73-Q73)+(T73-S73)+(V73-U73)+(X73-W73)+(Z73-Y73)+(AB73-AA73)+(AD73-AC73)</f>
        <v>1.75</v>
      </c>
      <c r="AF73" s="124"/>
    </row>
    <row r="74" spans="1:36" s="125" customFormat="1" ht="33" hidden="1" customHeight="1">
      <c r="A74" s="399"/>
      <c r="B74" s="272"/>
      <c r="C74" s="53"/>
      <c r="D74" s="59">
        <f>D73-C73</f>
        <v>0</v>
      </c>
      <c r="E74" s="55"/>
      <c r="F74" s="56">
        <f>F73-E73</f>
        <v>0</v>
      </c>
      <c r="G74" s="61"/>
      <c r="H74" s="54">
        <f>H73-G73</f>
        <v>0.20833333333333337</v>
      </c>
      <c r="I74" s="55"/>
      <c r="J74" s="54">
        <f>J73-I73</f>
        <v>0.17708333333333337</v>
      </c>
      <c r="K74" s="61"/>
      <c r="L74" s="58">
        <f>L73-K73</f>
        <v>0.1875</v>
      </c>
      <c r="M74" s="55"/>
      <c r="N74" s="56">
        <f>N73-M73</f>
        <v>0.13541666666666663</v>
      </c>
      <c r="O74" s="53"/>
      <c r="P74" s="59">
        <f>P73-O73</f>
        <v>0.1875</v>
      </c>
      <c r="Q74" s="55"/>
      <c r="R74" s="60">
        <f>R73-Q73</f>
        <v>0.14583333333333337</v>
      </c>
      <c r="S74" s="61"/>
      <c r="T74" s="58">
        <f>T73-S73</f>
        <v>0.1875</v>
      </c>
      <c r="U74" s="55"/>
      <c r="V74" s="60">
        <f>V73-U73</f>
        <v>0.16666666666666663</v>
      </c>
      <c r="W74" s="47"/>
      <c r="X74" s="58">
        <f>X73-W73</f>
        <v>0.1875</v>
      </c>
      <c r="Y74" s="55"/>
      <c r="Z74" s="56">
        <f>Z73-Y73</f>
        <v>0.16666666666666663</v>
      </c>
      <c r="AA74" s="61"/>
      <c r="AB74" s="56">
        <f>AB73-AA73</f>
        <v>0</v>
      </c>
      <c r="AC74" s="103"/>
      <c r="AD74" s="56">
        <f>AD73-AC73</f>
        <v>0</v>
      </c>
      <c r="AE74" s="65">
        <f>AE73*24</f>
        <v>42</v>
      </c>
      <c r="AF74" s="124"/>
    </row>
    <row r="75" spans="1:36" s="128" customFormat="1" ht="33" customHeight="1" thickBot="1">
      <c r="A75" s="399"/>
      <c r="B75" s="273"/>
      <c r="C75" s="71" t="str">
        <f>IF(C73&lt;&gt;0,"T","")</f>
        <v/>
      </c>
      <c r="D75" s="104" t="str">
        <f>IF(D73&lt;&gt;0,"T","")</f>
        <v/>
      </c>
      <c r="E75" s="73" t="str">
        <f>IF(E73&lt;&gt;0,"T","")</f>
        <v/>
      </c>
      <c r="F75" s="105" t="str">
        <f>IF(F73&lt;&gt;0,"T","")</f>
        <v/>
      </c>
      <c r="G75" s="67" t="str">
        <f t="shared" ref="G75:Z75" si="15">IF(G73=0,"A","")</f>
        <v/>
      </c>
      <c r="H75" s="68" t="str">
        <f t="shared" si="15"/>
        <v/>
      </c>
      <c r="I75" s="69" t="str">
        <f t="shared" si="15"/>
        <v/>
      </c>
      <c r="J75" s="70" t="str">
        <f t="shared" si="15"/>
        <v/>
      </c>
      <c r="K75" s="67" t="str">
        <f t="shared" si="15"/>
        <v/>
      </c>
      <c r="L75" s="68" t="str">
        <f t="shared" si="15"/>
        <v/>
      </c>
      <c r="M75" s="69" t="str">
        <f t="shared" si="15"/>
        <v/>
      </c>
      <c r="N75" s="70" t="str">
        <f t="shared" si="15"/>
        <v/>
      </c>
      <c r="O75" s="67" t="str">
        <f t="shared" si="15"/>
        <v/>
      </c>
      <c r="P75" s="68" t="str">
        <f t="shared" si="15"/>
        <v/>
      </c>
      <c r="Q75" s="69" t="str">
        <f t="shared" si="15"/>
        <v/>
      </c>
      <c r="R75" s="70" t="str">
        <f t="shared" si="15"/>
        <v/>
      </c>
      <c r="S75" s="67" t="str">
        <f t="shared" si="15"/>
        <v/>
      </c>
      <c r="T75" s="68" t="str">
        <f t="shared" si="15"/>
        <v/>
      </c>
      <c r="U75" s="69" t="str">
        <f t="shared" si="15"/>
        <v/>
      </c>
      <c r="V75" s="70" t="str">
        <f t="shared" si="15"/>
        <v/>
      </c>
      <c r="W75" s="67" t="str">
        <f t="shared" si="15"/>
        <v/>
      </c>
      <c r="X75" s="68" t="str">
        <f t="shared" si="15"/>
        <v/>
      </c>
      <c r="Y75" s="69" t="str">
        <f t="shared" si="15"/>
        <v/>
      </c>
      <c r="Z75" s="70" t="str">
        <f t="shared" si="15"/>
        <v/>
      </c>
      <c r="AA75" s="351" t="str">
        <f>IF(AA73&lt;&gt;0,"T","")</f>
        <v/>
      </c>
      <c r="AB75" s="83" t="str">
        <f>IF(AB73&lt;&gt;0,"T","")</f>
        <v/>
      </c>
      <c r="AC75" s="84" t="str">
        <f>IF(AC73&lt;&gt;0,"T","")</f>
        <v/>
      </c>
      <c r="AD75" s="85" t="str">
        <f>IF(AD73&lt;&gt;0,"T","")</f>
        <v/>
      </c>
      <c r="AE75" s="110"/>
      <c r="AF75" s="136"/>
      <c r="AG75" s="141"/>
      <c r="AH75" s="141"/>
      <c r="AI75" s="141"/>
      <c r="AJ75" s="141"/>
    </row>
    <row r="76" spans="1:36" s="52" customFormat="1" ht="33" hidden="1" customHeight="1" outlineLevel="1">
      <c r="A76" s="399"/>
      <c r="B76" s="272"/>
      <c r="C76" s="53"/>
      <c r="D76" s="97"/>
      <c r="E76" s="55"/>
      <c r="F76" s="133"/>
      <c r="G76" s="61"/>
      <c r="H76" s="134"/>
      <c r="I76" s="90"/>
      <c r="J76" s="134"/>
      <c r="K76" s="61"/>
      <c r="L76" s="96"/>
      <c r="M76" s="114"/>
      <c r="N76" s="142"/>
      <c r="O76" s="53"/>
      <c r="P76" s="97"/>
      <c r="Q76" s="114"/>
      <c r="R76" s="112"/>
      <c r="S76" s="61"/>
      <c r="T76" s="99"/>
      <c r="U76" s="90"/>
      <c r="V76" s="46"/>
      <c r="W76" s="95"/>
      <c r="X76" s="96"/>
      <c r="Y76" s="90"/>
      <c r="Z76" s="91"/>
      <c r="AA76" s="61"/>
      <c r="AB76" s="48"/>
      <c r="AC76" s="47"/>
      <c r="AD76" s="49"/>
      <c r="AE76" s="123">
        <f>SUM(D76-C76)+(F76-E76)+(H76-G76)+(J76-I76)+(L76-K76)+(N76-M76)+(P76-O76)+(R76-Q76)+(T76-S76)+(V76-U76)+(X76-W76)+(Z76-Y76)+(AB76-AA76)+(AD76-AC76)</f>
        <v>0</v>
      </c>
      <c r="AF76" s="66"/>
    </row>
    <row r="77" spans="1:36" s="52" customFormat="1" ht="33" hidden="1" customHeight="1" outlineLevel="1">
      <c r="A77" s="399"/>
      <c r="B77" s="272"/>
      <c r="C77" s="53"/>
      <c r="D77" s="54">
        <f>D76-C76</f>
        <v>0</v>
      </c>
      <c r="E77" s="55"/>
      <c r="F77" s="56">
        <f>F76-E76</f>
        <v>0</v>
      </c>
      <c r="G77" s="61"/>
      <c r="H77" s="54">
        <f>H76-G76</f>
        <v>0</v>
      </c>
      <c r="I77" s="55"/>
      <c r="J77" s="54">
        <f>J76-I76</f>
        <v>0</v>
      </c>
      <c r="K77" s="61"/>
      <c r="L77" s="58">
        <f>L76-K76</f>
        <v>0</v>
      </c>
      <c r="M77" s="55"/>
      <c r="N77" s="56">
        <f>N76-M76</f>
        <v>0</v>
      </c>
      <c r="O77" s="53"/>
      <c r="P77" s="59">
        <f>P76-O76</f>
        <v>0</v>
      </c>
      <c r="Q77" s="143"/>
      <c r="R77" s="144">
        <f>R76-Q76</f>
        <v>0</v>
      </c>
      <c r="S77" s="61"/>
      <c r="T77" s="58">
        <f>T76-S76</f>
        <v>0</v>
      </c>
      <c r="U77" s="55"/>
      <c r="V77" s="60">
        <f>V76-U76</f>
        <v>0</v>
      </c>
      <c r="W77" s="47"/>
      <c r="X77" s="58">
        <f>X76-W76</f>
        <v>0</v>
      </c>
      <c r="Y77" s="55"/>
      <c r="Z77" s="56">
        <f>Z76-Y76</f>
        <v>0</v>
      </c>
      <c r="AA77" s="61"/>
      <c r="AB77" s="56">
        <f>AB76-AA76</f>
        <v>0</v>
      </c>
      <c r="AC77" s="103"/>
      <c r="AD77" s="56">
        <f>AD76-AC76</f>
        <v>0</v>
      </c>
      <c r="AE77" s="65">
        <f>AE76*24</f>
        <v>0</v>
      </c>
      <c r="AF77" s="66"/>
    </row>
    <row r="78" spans="1:36" s="88" customFormat="1" ht="33" hidden="1" customHeight="1" outlineLevel="1" thickBot="1">
      <c r="A78" s="400"/>
      <c r="B78" s="272"/>
      <c r="C78" s="67" t="str">
        <f>IF(C76=0,"A","")</f>
        <v>A</v>
      </c>
      <c r="D78" s="77" t="str">
        <f>IF(D76=0,"A","")</f>
        <v>A</v>
      </c>
      <c r="E78" s="69" t="str">
        <f>IF(E76=0,"A","")</f>
        <v>A</v>
      </c>
      <c r="F78" s="70" t="str">
        <f>IF(F76=0,"A","")</f>
        <v>A</v>
      </c>
      <c r="G78" s="139" t="str">
        <f>IF(G76&lt;&gt;0,"T","")</f>
        <v/>
      </c>
      <c r="H78" s="72" t="str">
        <f>IF(H76&lt;&gt;0,"T","")</f>
        <v/>
      </c>
      <c r="I78" s="73" t="str">
        <f>IF(I76&lt;&gt;0,"T","")</f>
        <v/>
      </c>
      <c r="J78" s="72" t="str">
        <f>IF(J76&lt;&gt;0,"T","")</f>
        <v/>
      </c>
      <c r="K78" s="80" t="str">
        <f>IF(K76=0,"A","")</f>
        <v>A</v>
      </c>
      <c r="L78" s="76" t="str">
        <f>IF(L76=0,"A","")</f>
        <v>A</v>
      </c>
      <c r="M78" s="69" t="str">
        <f>IF(M76=0,"A","")</f>
        <v>A</v>
      </c>
      <c r="N78" s="70" t="str">
        <f>IF(N76=0,"A","")</f>
        <v>A</v>
      </c>
      <c r="O78" s="71" t="str">
        <f>IF(O76&lt;&gt;0,"T","")</f>
        <v/>
      </c>
      <c r="P78" s="104" t="str">
        <f>IF(P76&lt;&gt;0,"T","")</f>
        <v/>
      </c>
      <c r="Q78" s="69" t="str">
        <f>IF(Q76=0,"A","")</f>
        <v>A</v>
      </c>
      <c r="R78" s="81" t="str">
        <f>IF(R76=0,"A","")</f>
        <v>A</v>
      </c>
      <c r="S78" s="80" t="str">
        <f t="shared" ref="S78:Z78" si="16">IF(S76=0,"A","")</f>
        <v>A</v>
      </c>
      <c r="T78" s="76" t="str">
        <f t="shared" si="16"/>
        <v>A</v>
      </c>
      <c r="U78" s="69" t="str">
        <f t="shared" si="16"/>
        <v>A</v>
      </c>
      <c r="V78" s="81" t="str">
        <f t="shared" si="16"/>
        <v>A</v>
      </c>
      <c r="W78" s="75" t="str">
        <f t="shared" si="16"/>
        <v>A</v>
      </c>
      <c r="X78" s="76" t="str">
        <f t="shared" si="16"/>
        <v>A</v>
      </c>
      <c r="Y78" s="69" t="str">
        <f t="shared" si="16"/>
        <v>A</v>
      </c>
      <c r="Z78" s="70" t="str">
        <f t="shared" si="16"/>
        <v>A</v>
      </c>
      <c r="AA78" s="351" t="str">
        <f>IF(AA76&lt;&gt;0,"T","")</f>
        <v/>
      </c>
      <c r="AB78" s="83" t="str">
        <f>IF(AB76&lt;&gt;0,"T","")</f>
        <v/>
      </c>
      <c r="AC78" s="84" t="str">
        <f>IF(AC76&lt;&gt;0,"T","")</f>
        <v/>
      </c>
      <c r="AD78" s="85" t="str">
        <f>IF(AD76&lt;&gt;0,"T","")</f>
        <v/>
      </c>
      <c r="AE78" s="86"/>
      <c r="AF78" s="87"/>
    </row>
    <row r="79" spans="1:36" s="102" customFormat="1" ht="33" hidden="1" customHeight="1" outlineLevel="1">
      <c r="A79" s="291"/>
      <c r="B79" s="261" t="s">
        <v>90</v>
      </c>
      <c r="C79" s="53"/>
      <c r="D79" s="89"/>
      <c r="E79" s="90"/>
      <c r="F79" s="91"/>
      <c r="G79" s="61"/>
      <c r="H79" s="89"/>
      <c r="I79" s="90"/>
      <c r="J79" s="91"/>
      <c r="K79" s="61"/>
      <c r="L79" s="89"/>
      <c r="M79" s="90"/>
      <c r="N79" s="91"/>
      <c r="O79" s="53"/>
      <c r="P79" s="89"/>
      <c r="Q79" s="90"/>
      <c r="R79" s="91"/>
      <c r="S79" s="53"/>
      <c r="T79" s="89"/>
      <c r="U79" s="90"/>
      <c r="V79" s="91"/>
      <c r="W79" s="53"/>
      <c r="X79" s="89"/>
      <c r="Y79" s="90"/>
      <c r="Z79" s="91"/>
      <c r="AA79" s="138"/>
      <c r="AB79" s="101"/>
      <c r="AC79" s="95"/>
      <c r="AD79" s="91"/>
      <c r="AE79" s="50">
        <f>SUM(D79-C79)+(F79-E79)+(H79-G79)+(J79-I79)+(L79-K79)+(N79-M79)+(P79-O79)+(R79-Q79)+(T79-S79)+(V79-U79)+(X79-W79)+(Z79-Y79)+(AB79-AA79)+(AD79-AC79)</f>
        <v>0</v>
      </c>
      <c r="AF79" s="66"/>
    </row>
    <row r="80" spans="1:36" s="102" customFormat="1" ht="33" hidden="1" customHeight="1" outlineLevel="1">
      <c r="A80" s="291"/>
      <c r="B80" s="262"/>
      <c r="C80" s="53"/>
      <c r="D80" s="54">
        <f>D79-C79</f>
        <v>0</v>
      </c>
      <c r="E80" s="103"/>
      <c r="F80" s="56">
        <f>F79-E79</f>
        <v>0</v>
      </c>
      <c r="G80" s="61"/>
      <c r="H80" s="54">
        <f>H79-G79</f>
        <v>0</v>
      </c>
      <c r="I80" s="55"/>
      <c r="J80" s="54">
        <f>J79-I79</f>
        <v>0</v>
      </c>
      <c r="K80" s="61"/>
      <c r="L80" s="58">
        <f>L79-K79</f>
        <v>0</v>
      </c>
      <c r="M80" s="55"/>
      <c r="N80" s="56">
        <f>N79-M79</f>
        <v>0</v>
      </c>
      <c r="O80" s="53"/>
      <c r="P80" s="59">
        <f>P79-O79</f>
        <v>0</v>
      </c>
      <c r="Q80" s="55"/>
      <c r="R80" s="60">
        <f>R79-Q79</f>
        <v>0</v>
      </c>
      <c r="S80" s="61"/>
      <c r="T80" s="58">
        <f>T79-S79</f>
        <v>0</v>
      </c>
      <c r="U80" s="55"/>
      <c r="V80" s="60">
        <f>V79-U79</f>
        <v>0</v>
      </c>
      <c r="W80" s="47"/>
      <c r="X80" s="58">
        <f>X79-W79</f>
        <v>0</v>
      </c>
      <c r="Y80" s="55"/>
      <c r="Z80" s="56">
        <f>Z79-Y79</f>
        <v>0</v>
      </c>
      <c r="AA80" s="61"/>
      <c r="AB80" s="56">
        <f>AB79-AA79</f>
        <v>0</v>
      </c>
      <c r="AC80" s="103"/>
      <c r="AD80" s="56">
        <f>AD79-AC79</f>
        <v>0</v>
      </c>
      <c r="AE80" s="65">
        <f>AE79*24</f>
        <v>0</v>
      </c>
      <c r="AF80" s="66"/>
    </row>
    <row r="81" spans="1:32" s="111" customFormat="1" ht="32.4" hidden="1" customHeight="1" outlineLevel="1" thickBot="1">
      <c r="A81" s="291"/>
      <c r="B81" s="263"/>
      <c r="C81" s="71" t="str">
        <f t="shared" ref="C81:AD81" si="17">IF(C79&lt;&gt;0,"T","")</f>
        <v/>
      </c>
      <c r="D81" s="104" t="str">
        <f t="shared" si="17"/>
        <v/>
      </c>
      <c r="E81" s="73" t="str">
        <f t="shared" si="17"/>
        <v/>
      </c>
      <c r="F81" s="105" t="str">
        <f t="shared" si="17"/>
        <v/>
      </c>
      <c r="G81" s="139" t="str">
        <f t="shared" si="17"/>
        <v/>
      </c>
      <c r="H81" s="104" t="str">
        <f t="shared" si="17"/>
        <v/>
      </c>
      <c r="I81" s="73" t="str">
        <f t="shared" si="17"/>
        <v/>
      </c>
      <c r="J81" s="105" t="str">
        <f t="shared" si="17"/>
        <v/>
      </c>
      <c r="K81" s="139" t="str">
        <f t="shared" si="17"/>
        <v/>
      </c>
      <c r="L81" s="119" t="str">
        <f t="shared" si="17"/>
        <v/>
      </c>
      <c r="M81" s="73" t="str">
        <f t="shared" si="17"/>
        <v/>
      </c>
      <c r="N81" s="105" t="str">
        <f t="shared" si="17"/>
        <v/>
      </c>
      <c r="O81" s="71" t="str">
        <f t="shared" si="17"/>
        <v/>
      </c>
      <c r="P81" s="104" t="str">
        <f t="shared" si="17"/>
        <v/>
      </c>
      <c r="Q81" s="73" t="str">
        <f t="shared" si="17"/>
        <v/>
      </c>
      <c r="R81" s="105" t="str">
        <f t="shared" si="17"/>
        <v/>
      </c>
      <c r="S81" s="71" t="str">
        <f t="shared" si="17"/>
        <v/>
      </c>
      <c r="T81" s="104" t="str">
        <f t="shared" si="17"/>
        <v/>
      </c>
      <c r="U81" s="73" t="str">
        <f t="shared" si="17"/>
        <v/>
      </c>
      <c r="V81" s="105" t="str">
        <f t="shared" si="17"/>
        <v/>
      </c>
      <c r="W81" s="71" t="str">
        <f t="shared" si="17"/>
        <v/>
      </c>
      <c r="X81" s="104" t="str">
        <f t="shared" si="17"/>
        <v/>
      </c>
      <c r="Y81" s="73" t="str">
        <f t="shared" si="17"/>
        <v/>
      </c>
      <c r="Z81" s="105" t="str">
        <f t="shared" si="17"/>
        <v/>
      </c>
      <c r="AA81" s="351" t="str">
        <f t="shared" si="17"/>
        <v/>
      </c>
      <c r="AB81" s="83" t="str">
        <f t="shared" si="17"/>
        <v/>
      </c>
      <c r="AC81" s="84" t="str">
        <f t="shared" si="17"/>
        <v/>
      </c>
      <c r="AD81" s="85" t="str">
        <f t="shared" si="17"/>
        <v/>
      </c>
      <c r="AE81" s="110"/>
      <c r="AF81" s="87"/>
    </row>
    <row r="82" spans="1:32" s="52" customFormat="1" ht="33" customHeight="1" collapsed="1">
      <c r="A82" s="401" t="s">
        <v>13</v>
      </c>
      <c r="B82" s="274" t="s">
        <v>100</v>
      </c>
      <c r="C82" s="53"/>
      <c r="D82" s="93"/>
      <c r="E82" s="55">
        <v>0.55208333333333337</v>
      </c>
      <c r="F82" s="112">
        <v>0.77083333333333337</v>
      </c>
      <c r="G82" s="61"/>
      <c r="H82" s="96"/>
      <c r="I82" s="90"/>
      <c r="J82" s="91"/>
      <c r="K82" s="61">
        <v>0.375</v>
      </c>
      <c r="L82" s="96">
        <v>0.5625</v>
      </c>
      <c r="M82" s="90">
        <v>0.625</v>
      </c>
      <c r="N82" s="145">
        <v>0.75</v>
      </c>
      <c r="O82" s="53">
        <v>0.375</v>
      </c>
      <c r="P82" s="89">
        <v>0.5</v>
      </c>
      <c r="Q82" s="90">
        <v>0.54166666666666663</v>
      </c>
      <c r="R82" s="46">
        <v>0.75</v>
      </c>
      <c r="S82" s="61">
        <v>0.375</v>
      </c>
      <c r="T82" s="99">
        <v>0.58333333333333337</v>
      </c>
      <c r="U82" s="90">
        <v>0.625</v>
      </c>
      <c r="V82" s="46">
        <v>0.80208333333333337</v>
      </c>
      <c r="W82" s="47">
        <v>0.375</v>
      </c>
      <c r="X82" s="135">
        <v>0.52083333333333337</v>
      </c>
      <c r="Y82" s="90">
        <v>0.5625</v>
      </c>
      <c r="Z82" s="91">
        <v>0.79166666666666663</v>
      </c>
      <c r="AA82" s="61"/>
      <c r="AB82" s="48"/>
      <c r="AC82" s="47"/>
      <c r="AD82" s="49"/>
      <c r="AE82" s="50">
        <f>SUM(D82-C82)+(F82-E82)+(H82-G82)+(J82-I82)+(L82-K82)+(N82-M82)+(P82-O82)+(R82-Q82)+(T82-S82)+(V82-U82)+(X82-W82)+(Z82-Y82)+(AB82-AA82)+(AD82-AC82)</f>
        <v>1.625</v>
      </c>
      <c r="AF82" s="66"/>
    </row>
    <row r="83" spans="1:32" s="52" customFormat="1" ht="33" hidden="1" customHeight="1">
      <c r="A83" s="402"/>
      <c r="B83" s="275"/>
      <c r="C83" s="53"/>
      <c r="D83" s="54">
        <f>D82-C82</f>
        <v>0</v>
      </c>
      <c r="E83" s="55"/>
      <c r="F83" s="56">
        <f>F82-E82</f>
        <v>0.21875</v>
      </c>
      <c r="G83" s="61"/>
      <c r="H83" s="58">
        <f>H82-G82</f>
        <v>0</v>
      </c>
      <c r="I83" s="55"/>
      <c r="J83" s="56">
        <f>J82-I82</f>
        <v>0</v>
      </c>
      <c r="K83" s="61"/>
      <c r="L83" s="58">
        <f>L82-K82</f>
        <v>0.1875</v>
      </c>
      <c r="M83" s="55"/>
      <c r="N83" s="56">
        <f>N82-M82</f>
        <v>0.125</v>
      </c>
      <c r="O83" s="53"/>
      <c r="P83" s="59">
        <f>P82-O82</f>
        <v>0.125</v>
      </c>
      <c r="Q83" s="55"/>
      <c r="R83" s="60">
        <f>R82-Q82</f>
        <v>0.20833333333333337</v>
      </c>
      <c r="S83" s="61"/>
      <c r="T83" s="58">
        <f>T82-S82</f>
        <v>0.20833333333333337</v>
      </c>
      <c r="U83" s="55"/>
      <c r="V83" s="60">
        <f>V82-U82</f>
        <v>0.17708333333333337</v>
      </c>
      <c r="W83" s="47"/>
      <c r="X83" s="58">
        <f>X82-W82</f>
        <v>0.14583333333333337</v>
      </c>
      <c r="Y83" s="55"/>
      <c r="Z83" s="56">
        <f>Z82-Y82</f>
        <v>0.22916666666666663</v>
      </c>
      <c r="AA83" s="61"/>
      <c r="AB83" s="56">
        <f>AB82-AA82</f>
        <v>0</v>
      </c>
      <c r="AC83" s="103"/>
      <c r="AD83" s="56">
        <f>AD82-AC82</f>
        <v>0</v>
      </c>
      <c r="AE83" s="65">
        <f>AE82*24</f>
        <v>39</v>
      </c>
      <c r="AF83" s="66"/>
    </row>
    <row r="84" spans="1:32" s="111" customFormat="1" ht="33" customHeight="1">
      <c r="A84" s="402"/>
      <c r="B84" s="275"/>
      <c r="C84" s="71" t="str">
        <f>IF(C82&lt;&gt;0,"T","")</f>
        <v/>
      </c>
      <c r="D84" s="72" t="str">
        <f>IF(D82&lt;&gt;0,"T","")</f>
        <v/>
      </c>
      <c r="E84" s="69" t="str">
        <f>IF(E82=0,"A","")</f>
        <v/>
      </c>
      <c r="F84" s="70" t="str">
        <f>IF(F82=0,"A","")</f>
        <v/>
      </c>
      <c r="G84" s="139" t="str">
        <f t="shared" ref="G84:J84" si="18">IF(G82&lt;&gt;0,"T","")</f>
        <v/>
      </c>
      <c r="H84" s="72" t="str">
        <f t="shared" si="18"/>
        <v/>
      </c>
      <c r="I84" s="73" t="str">
        <f t="shared" si="18"/>
        <v/>
      </c>
      <c r="J84" s="72" t="str">
        <f t="shared" si="18"/>
        <v/>
      </c>
      <c r="K84" s="67" t="str">
        <f>IF(K82=0,"A","")</f>
        <v/>
      </c>
      <c r="L84" s="68" t="str">
        <f>IF(L82=0,"A","")</f>
        <v/>
      </c>
      <c r="M84" s="69" t="str">
        <f>IF(M82=0,"A","")</f>
        <v/>
      </c>
      <c r="N84" s="70" t="str">
        <f>IF(N82=0,"A","")</f>
        <v/>
      </c>
      <c r="O84" s="80" t="str">
        <f>IF(O82=0,"A","CAI")</f>
        <v>CAI</v>
      </c>
      <c r="P84" s="70" t="str">
        <f>IF(P82=0,"A","CAI")</f>
        <v>CAI</v>
      </c>
      <c r="Q84" s="69" t="str">
        <f>IF(Q82=0,"A","CAI")</f>
        <v>CAI</v>
      </c>
      <c r="R84" s="70" t="str">
        <f>IF(R82=0,"A","CAI")</f>
        <v>CAI</v>
      </c>
      <c r="S84" s="67" t="str">
        <f t="shared" ref="S84:Z84" si="19">IF(S82=0,"A","")</f>
        <v/>
      </c>
      <c r="T84" s="68" t="str">
        <f t="shared" si="19"/>
        <v/>
      </c>
      <c r="U84" s="69" t="str">
        <f t="shared" si="19"/>
        <v/>
      </c>
      <c r="V84" s="70" t="str">
        <f t="shared" si="19"/>
        <v/>
      </c>
      <c r="W84" s="67" t="str">
        <f t="shared" si="19"/>
        <v/>
      </c>
      <c r="X84" s="68" t="str">
        <f t="shared" si="19"/>
        <v/>
      </c>
      <c r="Y84" s="69" t="str">
        <f t="shared" si="19"/>
        <v/>
      </c>
      <c r="Z84" s="70" t="str">
        <f t="shared" si="19"/>
        <v/>
      </c>
      <c r="AA84" s="351" t="str">
        <f>IF(AA82&lt;&gt;0,"T","")</f>
        <v/>
      </c>
      <c r="AB84" s="83" t="str">
        <f>IF(AB82&lt;&gt;0,"T","")</f>
        <v/>
      </c>
      <c r="AC84" s="84" t="str">
        <f>IF(AC82&lt;&gt;0,"T","")</f>
        <v/>
      </c>
      <c r="AD84" s="85" t="str">
        <f>IF(AD82&lt;&gt;0,"T","")</f>
        <v/>
      </c>
      <c r="AE84" s="146"/>
      <c r="AF84" s="87"/>
    </row>
    <row r="85" spans="1:32" s="102" customFormat="1" ht="33" customHeight="1">
      <c r="A85" s="402"/>
      <c r="B85" s="276" t="s">
        <v>101</v>
      </c>
      <c r="C85" s="53"/>
      <c r="D85" s="93"/>
      <c r="E85" s="90">
        <v>0.55208333333333337</v>
      </c>
      <c r="F85" s="91">
        <v>0.80208333333333337</v>
      </c>
      <c r="G85" s="289">
        <v>0.375</v>
      </c>
      <c r="H85" s="93">
        <v>0.54166666666666663</v>
      </c>
      <c r="I85" s="90">
        <v>0.58333333333333337</v>
      </c>
      <c r="J85" s="112">
        <v>0.77083333333333337</v>
      </c>
      <c r="K85" s="61"/>
      <c r="L85" s="96"/>
      <c r="M85" s="90"/>
      <c r="N85" s="91"/>
      <c r="O85" s="138">
        <v>0.375</v>
      </c>
      <c r="P85" s="97">
        <v>0.58333333333333337</v>
      </c>
      <c r="Q85" s="90">
        <v>0.625</v>
      </c>
      <c r="R85" s="129">
        <v>0.80208333333333337</v>
      </c>
      <c r="S85" s="61">
        <v>0.375</v>
      </c>
      <c r="T85" s="99">
        <v>0.54166666666666663</v>
      </c>
      <c r="U85" s="114">
        <v>0.60416666666666663</v>
      </c>
      <c r="V85" s="46">
        <v>0.75</v>
      </c>
      <c r="W85" s="47">
        <v>0.375</v>
      </c>
      <c r="X85" s="99">
        <v>0.53125</v>
      </c>
      <c r="Y85" s="90">
        <v>0.625</v>
      </c>
      <c r="Z85" s="91">
        <v>0.79166666666666663</v>
      </c>
      <c r="AA85" s="61"/>
      <c r="AB85" s="48"/>
      <c r="AC85" s="47"/>
      <c r="AD85" s="49"/>
      <c r="AE85" s="123">
        <f>SUM(D85-C85)+(F85-E85)+(H85-G85)+(J85-I85)+(L85-K85)+(N85-M85)+(P85-O85)+(R85-Q85)+(T85-S85)+(V85-U85)+(X85-W85)+(Z85-Y85)+(AB85-AA85)+(AD85-AC85)</f>
        <v>1.625</v>
      </c>
      <c r="AF85" s="66"/>
    </row>
    <row r="86" spans="1:32" s="102" customFormat="1" ht="33" hidden="1" customHeight="1">
      <c r="A86" s="402"/>
      <c r="B86" s="275"/>
      <c r="C86" s="53"/>
      <c r="D86" s="54">
        <f>D85-C85</f>
        <v>0</v>
      </c>
      <c r="E86" s="55"/>
      <c r="F86" s="56">
        <f>F85-E85</f>
        <v>0.25</v>
      </c>
      <c r="G86" s="61"/>
      <c r="H86" s="54">
        <f>H85-G85</f>
        <v>0.16666666666666663</v>
      </c>
      <c r="I86" s="55"/>
      <c r="J86" s="54">
        <f>J85-I85</f>
        <v>0.1875</v>
      </c>
      <c r="K86" s="61"/>
      <c r="L86" s="58">
        <f>L85-K85</f>
        <v>0</v>
      </c>
      <c r="M86" s="55"/>
      <c r="N86" s="56">
        <f>N85-M85</f>
        <v>0</v>
      </c>
      <c r="O86" s="61"/>
      <c r="P86" s="59">
        <f>P85-O85</f>
        <v>0.20833333333333337</v>
      </c>
      <c r="Q86" s="55"/>
      <c r="R86" s="60">
        <f>R85-Q85</f>
        <v>0.17708333333333337</v>
      </c>
      <c r="S86" s="61"/>
      <c r="T86" s="58">
        <f>T85-S85</f>
        <v>0.16666666666666663</v>
      </c>
      <c r="U86" s="55"/>
      <c r="V86" s="60">
        <f>V85-U85</f>
        <v>0.14583333333333337</v>
      </c>
      <c r="W86" s="47"/>
      <c r="X86" s="58">
        <f>X85-W85</f>
        <v>0.15625</v>
      </c>
      <c r="Y86" s="55"/>
      <c r="Z86" s="56">
        <f>Z85-Y85</f>
        <v>0.16666666666666663</v>
      </c>
      <c r="AA86" s="61"/>
      <c r="AB86" s="56">
        <f>AB85-AA85</f>
        <v>0</v>
      </c>
      <c r="AC86" s="103"/>
      <c r="AD86" s="56">
        <f>AD85-AC85</f>
        <v>0</v>
      </c>
      <c r="AE86" s="65">
        <f>AE85*24</f>
        <v>39</v>
      </c>
      <c r="AF86" s="66"/>
    </row>
    <row r="87" spans="1:32" s="111" customFormat="1" ht="33" customHeight="1">
      <c r="A87" s="402"/>
      <c r="B87" s="277"/>
      <c r="C87" s="71" t="str">
        <f>IF(C85&lt;&gt;0,"T","")</f>
        <v/>
      </c>
      <c r="D87" s="72" t="str">
        <f>IF(D85&lt;&gt;0,"T","")</f>
        <v/>
      </c>
      <c r="E87" s="69" t="str">
        <f t="shared" ref="E87:J87" si="20">IF(E85=0,"A","CAI")</f>
        <v>CAI</v>
      </c>
      <c r="F87" s="70" t="str">
        <f t="shared" si="20"/>
        <v>CAI</v>
      </c>
      <c r="G87" s="80" t="str">
        <f t="shared" si="20"/>
        <v>CAI</v>
      </c>
      <c r="H87" s="70" t="str">
        <f t="shared" si="20"/>
        <v>CAI</v>
      </c>
      <c r="I87" s="69" t="str">
        <f t="shared" si="20"/>
        <v>CAI</v>
      </c>
      <c r="J87" s="70" t="str">
        <f t="shared" si="20"/>
        <v>CAI</v>
      </c>
      <c r="K87" s="139" t="str">
        <f>IF(K85&lt;&gt;0,"T","")</f>
        <v/>
      </c>
      <c r="L87" s="119" t="str">
        <f>IF(L85&lt;&gt;0,"T","")</f>
        <v/>
      </c>
      <c r="M87" s="73" t="str">
        <f>IF(M85&lt;&gt;0,"T","")</f>
        <v/>
      </c>
      <c r="N87" s="105" t="str">
        <f>IF(N85&lt;&gt;0,"T","")</f>
        <v/>
      </c>
      <c r="O87" s="67" t="str">
        <f t="shared" ref="O87:Z87" si="21">IF(O85=0,"A","")</f>
        <v/>
      </c>
      <c r="P87" s="68" t="str">
        <f t="shared" si="21"/>
        <v/>
      </c>
      <c r="Q87" s="69" t="str">
        <f t="shared" si="21"/>
        <v/>
      </c>
      <c r="R87" s="70" t="str">
        <f t="shared" si="21"/>
        <v/>
      </c>
      <c r="S87" s="67" t="str">
        <f t="shared" si="21"/>
        <v/>
      </c>
      <c r="T87" s="68" t="str">
        <f t="shared" si="21"/>
        <v/>
      </c>
      <c r="U87" s="69" t="str">
        <f t="shared" si="21"/>
        <v/>
      </c>
      <c r="V87" s="70" t="str">
        <f t="shared" si="21"/>
        <v/>
      </c>
      <c r="W87" s="67" t="str">
        <f t="shared" si="21"/>
        <v/>
      </c>
      <c r="X87" s="68" t="str">
        <f t="shared" si="21"/>
        <v/>
      </c>
      <c r="Y87" s="69" t="str">
        <f t="shared" si="21"/>
        <v/>
      </c>
      <c r="Z87" s="70" t="str">
        <f t="shared" si="21"/>
        <v/>
      </c>
      <c r="AA87" s="351" t="str">
        <f>IF(AA85&lt;&gt;0,"T","")</f>
        <v/>
      </c>
      <c r="AB87" s="83" t="str">
        <f>IF(AB85&lt;&gt;0,"T","")</f>
        <v/>
      </c>
      <c r="AC87" s="84" t="str">
        <f>IF(AC85&lt;&gt;0,"T","")</f>
        <v/>
      </c>
      <c r="AD87" s="85" t="str">
        <f>IF(AD85&lt;&gt;0,"T","")</f>
        <v/>
      </c>
      <c r="AE87" s="147"/>
      <c r="AF87" s="87"/>
    </row>
    <row r="88" spans="1:32" s="125" customFormat="1" ht="33" customHeight="1">
      <c r="A88" s="402"/>
      <c r="B88" s="275" t="s">
        <v>102</v>
      </c>
      <c r="C88" s="53">
        <v>0.375</v>
      </c>
      <c r="D88" s="93">
        <v>0.58333333333333337</v>
      </c>
      <c r="E88" s="55"/>
      <c r="F88" s="49"/>
      <c r="G88" s="296">
        <v>0.375</v>
      </c>
      <c r="H88" s="293">
        <v>0.5</v>
      </c>
      <c r="I88" s="294">
        <v>0.54166666666666663</v>
      </c>
      <c r="J88" s="293">
        <v>0.79166666666666663</v>
      </c>
      <c r="K88" s="296">
        <v>0.375</v>
      </c>
      <c r="L88" s="297">
        <v>0.5</v>
      </c>
      <c r="M88" s="298">
        <v>0.5625</v>
      </c>
      <c r="N88" s="300">
        <v>0.8125</v>
      </c>
      <c r="O88" s="61"/>
      <c r="P88" s="96"/>
      <c r="Q88" s="90"/>
      <c r="R88" s="91"/>
      <c r="S88" s="61">
        <v>0.375</v>
      </c>
      <c r="T88" s="135">
        <v>0.5</v>
      </c>
      <c r="U88" s="55">
        <v>0.54166666666666663</v>
      </c>
      <c r="V88" s="46">
        <v>0.79166666666666663</v>
      </c>
      <c r="W88" s="47">
        <v>0.375</v>
      </c>
      <c r="X88" s="99">
        <v>0.58333333333333337</v>
      </c>
      <c r="Y88" s="90">
        <v>0.625</v>
      </c>
      <c r="Z88" s="91">
        <v>0.79166666666666663</v>
      </c>
      <c r="AA88" s="61"/>
      <c r="AB88" s="48"/>
      <c r="AC88" s="47"/>
      <c r="AD88" s="49"/>
      <c r="AE88" s="50">
        <f>SUM(D88-C88)+(F88-E88)+(H88-G88)+(J88-I88)+(L88-K88)+(N88-M88)+(P88-O88)+(R88-Q88)+(T88-S88)+(V88-U88)+(X88-W88)+(Z88-Y88)+(AB88-AA88)+(AD88-AC88)</f>
        <v>1.7083333333333335</v>
      </c>
      <c r="AF88" s="124"/>
    </row>
    <row r="89" spans="1:32" s="125" customFormat="1" ht="22.95" hidden="1" customHeight="1">
      <c r="A89" s="402"/>
      <c r="B89" s="275"/>
      <c r="C89" s="53"/>
      <c r="D89" s="54">
        <f>D88-C88</f>
        <v>0.20833333333333337</v>
      </c>
      <c r="E89" s="55"/>
      <c r="F89" s="56">
        <f>F88-E88</f>
        <v>0</v>
      </c>
      <c r="G89" s="287"/>
      <c r="H89" s="285">
        <f>H88-G88</f>
        <v>0.125</v>
      </c>
      <c r="I89" s="286"/>
      <c r="J89" s="285">
        <f>J88-I88</f>
        <v>0.25</v>
      </c>
      <c r="K89" s="61"/>
      <c r="L89" s="58">
        <f>L88-K88</f>
        <v>0.125</v>
      </c>
      <c r="M89" s="55"/>
      <c r="N89" s="56">
        <f>N88-M88</f>
        <v>0.25</v>
      </c>
      <c r="O89" s="61"/>
      <c r="P89" s="58">
        <f>P88-O88</f>
        <v>0</v>
      </c>
      <c r="Q89" s="55"/>
      <c r="R89" s="56">
        <f>R88-Q88</f>
        <v>0</v>
      </c>
      <c r="S89" s="61"/>
      <c r="T89" s="58">
        <f>T88-S88</f>
        <v>0.125</v>
      </c>
      <c r="U89" s="55"/>
      <c r="V89" s="60">
        <f>V88-U88</f>
        <v>0.25</v>
      </c>
      <c r="W89" s="47"/>
      <c r="X89" s="58">
        <f>X88-W88</f>
        <v>0.20833333333333337</v>
      </c>
      <c r="Y89" s="55"/>
      <c r="Z89" s="56">
        <f>Z88-Y88</f>
        <v>0.16666666666666663</v>
      </c>
      <c r="AA89" s="287"/>
      <c r="AB89" s="63">
        <f>AB88-AA88</f>
        <v>0</v>
      </c>
      <c r="AC89" s="64"/>
      <c r="AD89" s="63">
        <f>AD88-AC88</f>
        <v>0</v>
      </c>
      <c r="AE89" s="65">
        <f>AE88*24</f>
        <v>41</v>
      </c>
      <c r="AF89" s="124"/>
    </row>
    <row r="90" spans="1:32" s="128" customFormat="1" ht="33" customHeight="1" thickBot="1">
      <c r="A90" s="403"/>
      <c r="B90" s="278"/>
      <c r="C90" s="67" t="str">
        <f>IF(C88=0,"A","")</f>
        <v/>
      </c>
      <c r="D90" s="77" t="str">
        <f>IF(D88=0,"A","")</f>
        <v/>
      </c>
      <c r="E90" s="73" t="str">
        <f t="shared" ref="E90:F90" si="22">IF(E88&lt;&gt;0,"T","")</f>
        <v/>
      </c>
      <c r="F90" s="105" t="str">
        <f t="shared" si="22"/>
        <v/>
      </c>
      <c r="G90" s="67" t="str">
        <f t="shared" ref="G90:N90" si="23">IF(G88=0,"A","")</f>
        <v/>
      </c>
      <c r="H90" s="68" t="str">
        <f t="shared" si="23"/>
        <v/>
      </c>
      <c r="I90" s="69" t="str">
        <f t="shared" si="23"/>
        <v/>
      </c>
      <c r="J90" s="70" t="str">
        <f t="shared" si="23"/>
        <v/>
      </c>
      <c r="K90" s="67" t="str">
        <f t="shared" si="23"/>
        <v/>
      </c>
      <c r="L90" s="68" t="str">
        <f t="shared" si="23"/>
        <v/>
      </c>
      <c r="M90" s="69" t="str">
        <f t="shared" si="23"/>
        <v/>
      </c>
      <c r="N90" s="70" t="str">
        <f t="shared" si="23"/>
        <v/>
      </c>
      <c r="O90" s="139" t="str">
        <f t="shared" ref="O90:R90" si="24">IF(O88&lt;&gt;0,"T","")</f>
        <v/>
      </c>
      <c r="P90" s="72" t="str">
        <f t="shared" si="24"/>
        <v/>
      </c>
      <c r="Q90" s="73" t="str">
        <f t="shared" si="24"/>
        <v/>
      </c>
      <c r="R90" s="72" t="str">
        <f t="shared" si="24"/>
        <v/>
      </c>
      <c r="S90" s="67" t="str">
        <f t="shared" ref="S90:Z90" si="25">IF(S88=0,"A","")</f>
        <v/>
      </c>
      <c r="T90" s="68" t="str">
        <f t="shared" si="25"/>
        <v/>
      </c>
      <c r="U90" s="69" t="str">
        <f t="shared" si="25"/>
        <v/>
      </c>
      <c r="V90" s="70" t="str">
        <f t="shared" si="25"/>
        <v/>
      </c>
      <c r="W90" s="67" t="str">
        <f t="shared" si="25"/>
        <v/>
      </c>
      <c r="X90" s="68" t="str">
        <f t="shared" si="25"/>
        <v/>
      </c>
      <c r="Y90" s="69" t="str">
        <f t="shared" si="25"/>
        <v/>
      </c>
      <c r="Z90" s="70" t="str">
        <f t="shared" si="25"/>
        <v/>
      </c>
      <c r="AA90" s="351" t="str">
        <f>IF(AA88&lt;&gt;0,"T","")</f>
        <v/>
      </c>
      <c r="AB90" s="83" t="str">
        <f>IF(AB88&lt;&gt;0,"T","")</f>
        <v/>
      </c>
      <c r="AC90" s="84" t="str">
        <f>IF(AC88&lt;&gt;0,"T","")</f>
        <v/>
      </c>
      <c r="AD90" s="85" t="str">
        <f>IF(AD88&lt;&gt;0,"T","")</f>
        <v/>
      </c>
      <c r="AE90" s="86"/>
      <c r="AF90" s="127"/>
    </row>
    <row r="91" spans="1:32" s="102" customFormat="1" ht="33" hidden="1" customHeight="1" outlineLevel="1">
      <c r="A91" s="291"/>
      <c r="B91" s="261" t="s">
        <v>91</v>
      </c>
      <c r="C91" s="53"/>
      <c r="D91" s="89"/>
      <c r="E91" s="90"/>
      <c r="F91" s="91"/>
      <c r="G91" s="53"/>
      <c r="H91" s="89"/>
      <c r="I91" s="90"/>
      <c r="J91" s="91"/>
      <c r="K91" s="61"/>
      <c r="L91" s="89"/>
      <c r="M91" s="90"/>
      <c r="N91" s="91"/>
      <c r="O91" s="53"/>
      <c r="P91" s="89"/>
      <c r="Q91" s="90"/>
      <c r="R91" s="91"/>
      <c r="S91" s="53"/>
      <c r="T91" s="89"/>
      <c r="U91" s="90"/>
      <c r="V91" s="91"/>
      <c r="W91" s="53"/>
      <c r="X91" s="89"/>
      <c r="Y91" s="90"/>
      <c r="Z91" s="91"/>
      <c r="AA91" s="138"/>
      <c r="AB91" s="101"/>
      <c r="AC91" s="95"/>
      <c r="AD91" s="91"/>
      <c r="AE91" s="50">
        <f>SUM(D91-C91)+(F91-E91)+(H91-G91)+(J91-I91)+(L91-K91)+(N91-M91)+(P91-O91)+(R91-Q91)+(T91-S91)+(V91-U91)+(X91-W91)+(Z91-Y91)+(AB91-AA91)+(AD91-AC91)</f>
        <v>0</v>
      </c>
      <c r="AF91" s="66"/>
    </row>
    <row r="92" spans="1:32" s="102" customFormat="1" ht="33" hidden="1" customHeight="1" outlineLevel="1">
      <c r="A92" s="291"/>
      <c r="B92" s="262"/>
      <c r="C92" s="53"/>
      <c r="D92" s="54">
        <f>D91-C91</f>
        <v>0</v>
      </c>
      <c r="E92" s="103"/>
      <c r="F92" s="56">
        <f>F91-E91</f>
        <v>0</v>
      </c>
      <c r="G92" s="53"/>
      <c r="H92" s="54">
        <f>H91-G91</f>
        <v>0</v>
      </c>
      <c r="I92" s="55"/>
      <c r="J92" s="54">
        <f>J91-I91</f>
        <v>0</v>
      </c>
      <c r="K92" s="61"/>
      <c r="L92" s="58">
        <f>L91-K91</f>
        <v>0</v>
      </c>
      <c r="M92" s="55"/>
      <c r="N92" s="56">
        <f>N91-M91</f>
        <v>0</v>
      </c>
      <c r="O92" s="53"/>
      <c r="P92" s="59">
        <f>P91-O91</f>
        <v>0</v>
      </c>
      <c r="Q92" s="55"/>
      <c r="R92" s="60">
        <f>R91-Q91</f>
        <v>0</v>
      </c>
      <c r="S92" s="61"/>
      <c r="T92" s="58">
        <f>T91-S91</f>
        <v>0</v>
      </c>
      <c r="U92" s="55"/>
      <c r="V92" s="60">
        <f>V91-U91</f>
        <v>0</v>
      </c>
      <c r="W92" s="47"/>
      <c r="X92" s="58">
        <f>X91-W91</f>
        <v>0</v>
      </c>
      <c r="Y92" s="55"/>
      <c r="Z92" s="56">
        <f>Z91-Y91</f>
        <v>0</v>
      </c>
      <c r="AA92" s="287"/>
      <c r="AB92" s="63">
        <f>AB91-AA91</f>
        <v>0</v>
      </c>
      <c r="AC92" s="64"/>
      <c r="AD92" s="63">
        <f>AD91-AC91</f>
        <v>0</v>
      </c>
      <c r="AE92" s="65">
        <f>AE91*24</f>
        <v>0</v>
      </c>
      <c r="AF92" s="66"/>
    </row>
    <row r="93" spans="1:32" s="111" customFormat="1" ht="32.4" hidden="1" customHeight="1" outlineLevel="1" thickBot="1">
      <c r="A93" s="291"/>
      <c r="B93" s="263"/>
      <c r="C93" s="71" t="str">
        <f t="shared" ref="C93:AD93" si="26">IF(C91&lt;&gt;0,"T","")</f>
        <v/>
      </c>
      <c r="D93" s="104" t="str">
        <f t="shared" si="26"/>
        <v/>
      </c>
      <c r="E93" s="73" t="str">
        <f t="shared" si="26"/>
        <v/>
      </c>
      <c r="F93" s="105" t="str">
        <f t="shared" si="26"/>
        <v/>
      </c>
      <c r="G93" s="71" t="str">
        <f t="shared" si="26"/>
        <v/>
      </c>
      <c r="H93" s="104" t="str">
        <f t="shared" si="26"/>
        <v/>
      </c>
      <c r="I93" s="73" t="str">
        <f t="shared" si="26"/>
        <v/>
      </c>
      <c r="J93" s="105" t="str">
        <f t="shared" si="26"/>
        <v/>
      </c>
      <c r="K93" s="139" t="str">
        <f t="shared" si="26"/>
        <v/>
      </c>
      <c r="L93" s="119" t="str">
        <f t="shared" si="26"/>
        <v/>
      </c>
      <c r="M93" s="73" t="str">
        <f t="shared" si="26"/>
        <v/>
      </c>
      <c r="N93" s="105" t="str">
        <f t="shared" si="26"/>
        <v/>
      </c>
      <c r="O93" s="71" t="str">
        <f t="shared" si="26"/>
        <v/>
      </c>
      <c r="P93" s="104" t="str">
        <f t="shared" si="26"/>
        <v/>
      </c>
      <c r="Q93" s="73" t="str">
        <f t="shared" si="26"/>
        <v/>
      </c>
      <c r="R93" s="105" t="str">
        <f t="shared" si="26"/>
        <v/>
      </c>
      <c r="S93" s="71" t="str">
        <f t="shared" si="26"/>
        <v/>
      </c>
      <c r="T93" s="104" t="str">
        <f t="shared" si="26"/>
        <v/>
      </c>
      <c r="U93" s="73" t="str">
        <f t="shared" si="26"/>
        <v/>
      </c>
      <c r="V93" s="105" t="str">
        <f t="shared" si="26"/>
        <v/>
      </c>
      <c r="W93" s="71" t="str">
        <f t="shared" si="26"/>
        <v/>
      </c>
      <c r="X93" s="104" t="str">
        <f t="shared" si="26"/>
        <v/>
      </c>
      <c r="Y93" s="73" t="str">
        <f t="shared" si="26"/>
        <v/>
      </c>
      <c r="Z93" s="105" t="str">
        <f t="shared" si="26"/>
        <v/>
      </c>
      <c r="AA93" s="352" t="str">
        <f t="shared" si="26"/>
        <v/>
      </c>
      <c r="AB93" s="107" t="str">
        <f t="shared" si="26"/>
        <v/>
      </c>
      <c r="AC93" s="108" t="str">
        <f t="shared" si="26"/>
        <v/>
      </c>
      <c r="AD93" s="109" t="str">
        <f t="shared" si="26"/>
        <v/>
      </c>
      <c r="AE93" s="110"/>
      <c r="AF93" s="87"/>
    </row>
    <row r="94" spans="1:32" s="102" customFormat="1" ht="33" hidden="1" customHeight="1" outlineLevel="1">
      <c r="A94" s="291"/>
      <c r="B94" s="261" t="s">
        <v>103</v>
      </c>
      <c r="C94" s="53"/>
      <c r="D94" s="89"/>
      <c r="E94" s="90"/>
      <c r="F94" s="91"/>
      <c r="G94" s="53"/>
      <c r="H94" s="89"/>
      <c r="I94" s="90"/>
      <c r="J94" s="91"/>
      <c r="K94" s="61"/>
      <c r="L94" s="89"/>
      <c r="M94" s="90"/>
      <c r="N94" s="91"/>
      <c r="O94" s="53"/>
      <c r="P94" s="89"/>
      <c r="Q94" s="90"/>
      <c r="R94" s="91"/>
      <c r="S94" s="53"/>
      <c r="T94" s="89"/>
      <c r="U94" s="90"/>
      <c r="V94" s="91"/>
      <c r="W94" s="53"/>
      <c r="X94" s="89"/>
      <c r="Y94" s="90"/>
      <c r="Z94" s="91"/>
      <c r="AA94" s="138"/>
      <c r="AB94" s="101"/>
      <c r="AC94" s="95"/>
      <c r="AD94" s="91"/>
      <c r="AE94" s="50">
        <f>SUM(D94-C94)+(F94-E94)+(H94-G94)+(J94-I94)+(L94-K94)+(N94-M94)+(P94-O94)+(R94-Q94)+(T94-S94)+(V94-U94)+(X94-W94)+(Z94-Y94)+(AB94-AA94)+(AD94-AC94)</f>
        <v>0</v>
      </c>
      <c r="AF94" s="66"/>
    </row>
    <row r="95" spans="1:32" s="102" customFormat="1" ht="33" hidden="1" customHeight="1" outlineLevel="1">
      <c r="A95" s="291"/>
      <c r="B95" s="262"/>
      <c r="C95" s="53"/>
      <c r="D95" s="54">
        <f>D94-C94</f>
        <v>0</v>
      </c>
      <c r="E95" s="103"/>
      <c r="F95" s="56">
        <f>F94-E94</f>
        <v>0</v>
      </c>
      <c r="G95" s="53"/>
      <c r="H95" s="54">
        <f>H94-G94</f>
        <v>0</v>
      </c>
      <c r="I95" s="55"/>
      <c r="J95" s="54">
        <f>J94-I94</f>
        <v>0</v>
      </c>
      <c r="K95" s="61"/>
      <c r="L95" s="58">
        <f>L94-K94</f>
        <v>0</v>
      </c>
      <c r="M95" s="55"/>
      <c r="N95" s="56">
        <f>N94-M94</f>
        <v>0</v>
      </c>
      <c r="O95" s="53"/>
      <c r="P95" s="59">
        <f>P94-O94</f>
        <v>0</v>
      </c>
      <c r="Q95" s="55"/>
      <c r="R95" s="60">
        <f>R94-Q94</f>
        <v>0</v>
      </c>
      <c r="S95" s="61"/>
      <c r="T95" s="58">
        <f>T94-S94</f>
        <v>0</v>
      </c>
      <c r="U95" s="55"/>
      <c r="V95" s="60">
        <f>V94-U94</f>
        <v>0</v>
      </c>
      <c r="W95" s="47"/>
      <c r="X95" s="58">
        <f>X94-W94</f>
        <v>0</v>
      </c>
      <c r="Y95" s="55"/>
      <c r="Z95" s="56">
        <f>Z94-Y94</f>
        <v>0</v>
      </c>
      <c r="AA95" s="287"/>
      <c r="AB95" s="63">
        <f>AB94-AA94</f>
        <v>0</v>
      </c>
      <c r="AC95" s="64"/>
      <c r="AD95" s="63">
        <f>AD94-AC94</f>
        <v>0</v>
      </c>
      <c r="AE95" s="65">
        <f>AE94*24</f>
        <v>0</v>
      </c>
      <c r="AF95" s="66"/>
    </row>
    <row r="96" spans="1:32" s="111" customFormat="1" ht="32.4" hidden="1" customHeight="1" outlineLevel="1" thickBot="1">
      <c r="A96" s="291"/>
      <c r="B96" s="263"/>
      <c r="C96" s="71" t="str">
        <f t="shared" ref="C96:AD96" si="27">IF(C94&lt;&gt;0,"T","")</f>
        <v/>
      </c>
      <c r="D96" s="104" t="str">
        <f t="shared" si="27"/>
        <v/>
      </c>
      <c r="E96" s="73" t="str">
        <f t="shared" si="27"/>
        <v/>
      </c>
      <c r="F96" s="105" t="str">
        <f t="shared" si="27"/>
        <v/>
      </c>
      <c r="G96" s="71" t="str">
        <f t="shared" si="27"/>
        <v/>
      </c>
      <c r="H96" s="104" t="str">
        <f t="shared" si="27"/>
        <v/>
      </c>
      <c r="I96" s="73" t="str">
        <f t="shared" si="27"/>
        <v/>
      </c>
      <c r="J96" s="105" t="str">
        <f t="shared" si="27"/>
        <v/>
      </c>
      <c r="K96" s="139" t="str">
        <f t="shared" si="27"/>
        <v/>
      </c>
      <c r="L96" s="119" t="str">
        <f t="shared" si="27"/>
        <v/>
      </c>
      <c r="M96" s="73" t="str">
        <f t="shared" si="27"/>
        <v/>
      </c>
      <c r="N96" s="105" t="str">
        <f t="shared" si="27"/>
        <v/>
      </c>
      <c r="O96" s="71" t="str">
        <f t="shared" si="27"/>
        <v/>
      </c>
      <c r="P96" s="104" t="str">
        <f t="shared" si="27"/>
        <v/>
      </c>
      <c r="Q96" s="73" t="str">
        <f t="shared" si="27"/>
        <v/>
      </c>
      <c r="R96" s="105" t="str">
        <f t="shared" si="27"/>
        <v/>
      </c>
      <c r="S96" s="71" t="str">
        <f t="shared" si="27"/>
        <v/>
      </c>
      <c r="T96" s="104" t="str">
        <f t="shared" si="27"/>
        <v/>
      </c>
      <c r="U96" s="73" t="str">
        <f t="shared" si="27"/>
        <v/>
      </c>
      <c r="V96" s="105" t="str">
        <f t="shared" si="27"/>
        <v/>
      </c>
      <c r="W96" s="71" t="str">
        <f t="shared" si="27"/>
        <v/>
      </c>
      <c r="X96" s="104" t="str">
        <f t="shared" si="27"/>
        <v/>
      </c>
      <c r="Y96" s="73" t="str">
        <f t="shared" si="27"/>
        <v/>
      </c>
      <c r="Z96" s="105" t="str">
        <f t="shared" si="27"/>
        <v/>
      </c>
      <c r="AA96" s="352" t="str">
        <f t="shared" si="27"/>
        <v/>
      </c>
      <c r="AB96" s="107" t="str">
        <f t="shared" si="27"/>
        <v/>
      </c>
      <c r="AC96" s="108" t="str">
        <f t="shared" si="27"/>
        <v/>
      </c>
      <c r="AD96" s="109" t="str">
        <f t="shared" si="27"/>
        <v/>
      </c>
      <c r="AE96" s="110"/>
      <c r="AF96" s="87"/>
    </row>
    <row r="97" spans="1:96" s="125" customFormat="1" ht="35.25" customHeight="1" collapsed="1">
      <c r="A97" s="148"/>
      <c r="B97" s="279"/>
      <c r="C97" s="149"/>
      <c r="D97" s="150"/>
      <c r="E97" s="151"/>
      <c r="F97" s="152"/>
      <c r="G97" s="149"/>
      <c r="H97" s="153"/>
      <c r="I97" s="154"/>
      <c r="J97" s="155"/>
      <c r="K97" s="154"/>
      <c r="L97" s="156"/>
      <c r="M97" s="152"/>
      <c r="N97" s="150"/>
      <c r="O97" s="149"/>
      <c r="P97" s="157"/>
      <c r="Q97" s="158"/>
      <c r="R97" s="159"/>
      <c r="S97" s="160"/>
      <c r="T97" s="156"/>
      <c r="U97" s="154"/>
      <c r="V97" s="159"/>
      <c r="W97" s="154"/>
      <c r="X97" s="156"/>
      <c r="Y97" s="154"/>
      <c r="Z97" s="152"/>
      <c r="AA97" s="160"/>
      <c r="AB97" s="156"/>
      <c r="AC97" s="154"/>
      <c r="AD97" s="161"/>
      <c r="AE97" s="162"/>
      <c r="AF97" s="124"/>
    </row>
    <row r="98" spans="1:96" s="125" customFormat="1" ht="35.25" customHeight="1" thickBot="1">
      <c r="A98" s="163"/>
      <c r="B98" s="280" t="s">
        <v>5</v>
      </c>
      <c r="C98" s="164">
        <f>COUNT(C43:C90)</f>
        <v>6</v>
      </c>
      <c r="D98" s="165"/>
      <c r="E98" s="166">
        <f>COUNT(E43:E90)</f>
        <v>7</v>
      </c>
      <c r="F98" s="167"/>
      <c r="G98" s="164">
        <f>COUNT(G43:G90)</f>
        <v>7</v>
      </c>
      <c r="H98" s="165"/>
      <c r="I98" s="166">
        <f>COUNT(I43:I90)</f>
        <v>7</v>
      </c>
      <c r="J98" s="168"/>
      <c r="K98" s="169">
        <f>COUNT(K43:K90)</f>
        <v>6</v>
      </c>
      <c r="L98" s="167"/>
      <c r="M98" s="170">
        <f>COUNT(M43:M90)</f>
        <v>7</v>
      </c>
      <c r="N98" s="165"/>
      <c r="O98" s="171">
        <f>COUNT(O43:O90)</f>
        <v>7</v>
      </c>
      <c r="P98" s="172"/>
      <c r="Q98" s="173">
        <f>COUNT(Q43:Q90)</f>
        <v>6</v>
      </c>
      <c r="R98" s="174"/>
      <c r="S98" s="175">
        <f>COUNT(S43:S90)</f>
        <v>11</v>
      </c>
      <c r="T98" s="167"/>
      <c r="U98" s="166">
        <f>COUNT(U43:U90)</f>
        <v>10</v>
      </c>
      <c r="V98" s="174"/>
      <c r="W98" s="169">
        <f>COUNT(W43:W90)</f>
        <v>11</v>
      </c>
      <c r="X98" s="167"/>
      <c r="Y98" s="166">
        <f>COUNT(Y43:Y90)</f>
        <v>11</v>
      </c>
      <c r="Z98" s="167"/>
      <c r="AA98" s="175">
        <f>COUNT(AA43:AA90)</f>
        <v>0</v>
      </c>
      <c r="AB98" s="167"/>
      <c r="AC98" s="166">
        <f>COUNT(AC43:AC90)</f>
        <v>0</v>
      </c>
      <c r="AD98" s="176"/>
      <c r="AE98" s="177"/>
      <c r="AF98" s="124"/>
    </row>
    <row r="99" spans="1:96" s="125" customFormat="1" ht="22.8">
      <c r="A99" s="178"/>
      <c r="B99" s="281"/>
      <c r="C99" s="179" t="s">
        <v>14</v>
      </c>
      <c r="D99" s="180"/>
      <c r="E99" s="180"/>
      <c r="F99" s="180"/>
      <c r="G99" s="180"/>
      <c r="H99" s="180"/>
      <c r="I99" s="180"/>
      <c r="J99" s="180"/>
      <c r="K99" s="181"/>
      <c r="L99" s="180"/>
      <c r="M99" s="180"/>
      <c r="N99" s="180"/>
      <c r="O99" s="181"/>
      <c r="P99" s="180"/>
      <c r="S99" s="181"/>
      <c r="T99" s="180"/>
      <c r="U99" s="180"/>
      <c r="V99" s="180"/>
      <c r="W99" s="181"/>
      <c r="X99" s="180"/>
      <c r="Y99" s="180"/>
      <c r="Z99" s="180"/>
      <c r="AA99" s="181"/>
      <c r="AB99" s="180"/>
      <c r="AC99" s="180"/>
      <c r="AD99" s="180"/>
      <c r="AE99" s="182"/>
      <c r="AF99" s="124"/>
    </row>
    <row r="100" spans="1:96" s="125" customFormat="1" ht="22.8">
      <c r="A100" s="178"/>
      <c r="B100" s="281"/>
      <c r="C100" s="179" t="s">
        <v>15</v>
      </c>
      <c r="D100" s="180"/>
      <c r="E100" s="180"/>
      <c r="F100" s="180"/>
      <c r="G100" s="180"/>
      <c r="H100" s="180"/>
      <c r="I100" s="180"/>
      <c r="J100" s="180"/>
      <c r="K100" s="181"/>
      <c r="L100" s="180"/>
      <c r="M100" s="183"/>
      <c r="N100" s="184" t="s">
        <v>16</v>
      </c>
      <c r="O100" s="181"/>
      <c r="P100" s="180"/>
      <c r="Q100" s="180"/>
      <c r="R100" s="180"/>
      <c r="S100" s="181"/>
      <c r="T100" s="180"/>
      <c r="U100" s="180"/>
      <c r="V100" s="180"/>
      <c r="W100" s="181"/>
      <c r="X100" s="180"/>
      <c r="Y100" s="180"/>
      <c r="Z100" s="180"/>
      <c r="AA100" s="181"/>
      <c r="AB100" s="180"/>
      <c r="AC100" s="180"/>
      <c r="AD100" s="180"/>
      <c r="AE100" s="182"/>
      <c r="AF100" s="124"/>
    </row>
    <row r="101" spans="1:96" s="125" customFormat="1" ht="22.8">
      <c r="A101" s="178"/>
      <c r="B101" s="281"/>
      <c r="C101" s="179" t="s">
        <v>17</v>
      </c>
      <c r="D101" s="180"/>
      <c r="E101" s="180"/>
      <c r="F101" s="180"/>
      <c r="G101" s="180"/>
      <c r="H101" s="180"/>
      <c r="I101" s="180"/>
      <c r="J101" s="180"/>
      <c r="K101" s="181"/>
      <c r="L101" s="180"/>
      <c r="M101" s="180"/>
      <c r="N101" s="180"/>
      <c r="O101" s="181"/>
      <c r="P101" s="180"/>
      <c r="Q101" s="180"/>
      <c r="R101" s="180"/>
      <c r="S101" s="181"/>
      <c r="T101" s="180"/>
      <c r="U101" s="180"/>
      <c r="V101" s="180"/>
      <c r="W101" s="181"/>
      <c r="X101" s="180"/>
      <c r="Y101" s="180"/>
      <c r="Z101" s="180"/>
      <c r="AA101" s="181"/>
      <c r="AB101" s="180"/>
      <c r="AC101" s="180"/>
      <c r="AD101" s="180"/>
      <c r="AE101" s="182"/>
      <c r="AF101" s="124"/>
    </row>
    <row r="102" spans="1:96" s="184" customFormat="1" ht="15" customHeight="1">
      <c r="A102" s="185"/>
      <c r="B102" s="250"/>
    </row>
    <row r="103" spans="1:96" s="184" customFormat="1" ht="22.8">
      <c r="B103" s="251"/>
      <c r="C103" s="187" t="s">
        <v>4</v>
      </c>
      <c r="D103" s="188"/>
      <c r="E103" s="189"/>
      <c r="F103" s="190"/>
      <c r="G103" s="190"/>
      <c r="H103" s="190"/>
      <c r="I103" s="190"/>
      <c r="J103" s="190"/>
      <c r="K103" s="190"/>
      <c r="L103" s="190"/>
      <c r="M103" s="190"/>
      <c r="N103" s="190"/>
      <c r="O103" s="191"/>
      <c r="P103" s="191"/>
      <c r="Q103" s="190"/>
      <c r="R103" s="190"/>
      <c r="S103" s="192" t="s">
        <v>18</v>
      </c>
      <c r="T103" s="190"/>
      <c r="U103" s="190"/>
      <c r="V103" s="190"/>
      <c r="W103" s="190"/>
      <c r="X103" s="190"/>
      <c r="Y103" s="190"/>
      <c r="Z103" s="190"/>
      <c r="AA103" s="190"/>
      <c r="AB103" s="190"/>
      <c r="AC103" s="191"/>
      <c r="AD103" s="191"/>
      <c r="AE103" s="190"/>
      <c r="AF103" s="190"/>
      <c r="AG103" s="190"/>
      <c r="AL103" s="190"/>
      <c r="AM103" s="190"/>
      <c r="AN103" s="190"/>
      <c r="AO103" s="190"/>
      <c r="AP103" s="191"/>
      <c r="AQ103" s="191"/>
      <c r="AR103" s="190"/>
      <c r="AS103" s="190"/>
      <c r="AT103" s="190"/>
      <c r="AU103" s="190"/>
      <c r="AV103" s="193"/>
      <c r="AW103" s="190"/>
      <c r="AX103" s="190"/>
      <c r="AY103" s="194"/>
      <c r="AZ103" s="194"/>
      <c r="BD103" s="195"/>
      <c r="BE103" s="196"/>
      <c r="BP103" s="190"/>
      <c r="BQ103" s="190"/>
      <c r="BR103" s="190"/>
      <c r="BS103" s="190"/>
      <c r="BT103" s="190"/>
      <c r="BU103" s="190"/>
      <c r="BV103" s="190"/>
      <c r="BW103" s="190"/>
      <c r="BX103" s="190"/>
      <c r="BY103" s="190"/>
      <c r="BZ103" s="190"/>
      <c r="CA103" s="190"/>
      <c r="CB103" s="190"/>
      <c r="CC103" s="186"/>
      <c r="CD103" s="186"/>
      <c r="CE103" s="197"/>
      <c r="CF103" s="197"/>
      <c r="CG103" s="197"/>
      <c r="CH103" s="197"/>
      <c r="CI103" s="198"/>
      <c r="CJ103" s="198"/>
      <c r="CK103" s="198"/>
      <c r="CL103" s="198"/>
      <c r="CM103" s="197"/>
      <c r="CN103" s="197"/>
      <c r="CO103" s="197"/>
      <c r="CP103" s="197"/>
      <c r="CQ103" s="197"/>
      <c r="CR103" s="197"/>
    </row>
    <row r="104" spans="1:96" s="184" customFormat="1" ht="22.8">
      <c r="B104" s="252"/>
      <c r="C104" s="187" t="s">
        <v>6</v>
      </c>
      <c r="I104" s="187" t="s">
        <v>7</v>
      </c>
      <c r="O104" s="184" t="s">
        <v>19</v>
      </c>
    </row>
    <row r="105" spans="1:96" s="184" customFormat="1" ht="23.4" thickBot="1">
      <c r="B105" s="252"/>
    </row>
    <row r="106" spans="1:96" s="199" customFormat="1" ht="18.600000000000001">
      <c r="A106" s="185"/>
      <c r="B106" s="359" t="s">
        <v>20</v>
      </c>
      <c r="C106" s="360"/>
      <c r="D106" s="360"/>
      <c r="E106" s="360"/>
      <c r="F106" s="360"/>
      <c r="G106" s="360"/>
      <c r="H106" s="360"/>
      <c r="I106" s="360"/>
      <c r="J106" s="360"/>
      <c r="K106" s="360"/>
      <c r="L106" s="360"/>
      <c r="M106" s="360"/>
      <c r="N106" s="360"/>
      <c r="O106" s="360"/>
      <c r="P106" s="360"/>
      <c r="Q106" s="360"/>
      <c r="R106" s="360"/>
      <c r="S106" s="360"/>
      <c r="T106" s="360"/>
      <c r="U106" s="360"/>
      <c r="V106" s="360"/>
      <c r="W106" s="360"/>
      <c r="X106" s="360"/>
      <c r="Y106" s="360"/>
      <c r="Z106" s="360"/>
      <c r="AA106" s="360"/>
      <c r="AB106" s="360"/>
      <c r="AC106" s="360"/>
      <c r="AD106" s="360"/>
      <c r="AE106" s="361"/>
    </row>
    <row r="107" spans="1:96" s="199" customFormat="1" ht="18.600000000000001">
      <c r="A107" s="185"/>
      <c r="B107" s="362"/>
      <c r="C107" s="363"/>
      <c r="D107" s="363"/>
      <c r="E107" s="363"/>
      <c r="F107" s="363"/>
      <c r="G107" s="363"/>
      <c r="H107" s="363"/>
      <c r="I107" s="363"/>
      <c r="J107" s="363"/>
      <c r="K107" s="363"/>
      <c r="L107" s="363"/>
      <c r="M107" s="363"/>
      <c r="N107" s="363"/>
      <c r="O107" s="363"/>
      <c r="P107" s="363"/>
      <c r="Q107" s="363"/>
      <c r="R107" s="363"/>
      <c r="S107" s="363"/>
      <c r="T107" s="363"/>
      <c r="U107" s="363"/>
      <c r="V107" s="363"/>
      <c r="W107" s="363"/>
      <c r="X107" s="363"/>
      <c r="Y107" s="363"/>
      <c r="Z107" s="363"/>
      <c r="AA107" s="363"/>
      <c r="AB107" s="363"/>
      <c r="AC107" s="363"/>
      <c r="AD107" s="363"/>
      <c r="AE107" s="364"/>
    </row>
    <row r="108" spans="1:96" s="199" customFormat="1" ht="35.25" customHeight="1">
      <c r="A108" s="185"/>
      <c r="B108" s="362"/>
      <c r="C108" s="363"/>
      <c r="D108" s="363"/>
      <c r="E108" s="363"/>
      <c r="F108" s="363"/>
      <c r="G108" s="363"/>
      <c r="H108" s="363"/>
      <c r="I108" s="363"/>
      <c r="J108" s="363"/>
      <c r="K108" s="363"/>
      <c r="L108" s="363"/>
      <c r="M108" s="363"/>
      <c r="N108" s="363"/>
      <c r="O108" s="363"/>
      <c r="P108" s="363"/>
      <c r="Q108" s="363"/>
      <c r="R108" s="363"/>
      <c r="S108" s="363"/>
      <c r="T108" s="363"/>
      <c r="U108" s="363"/>
      <c r="V108" s="363"/>
      <c r="W108" s="363"/>
      <c r="X108" s="363"/>
      <c r="Y108" s="363"/>
      <c r="Z108" s="363"/>
      <c r="AA108" s="363"/>
      <c r="AB108" s="363"/>
      <c r="AC108" s="363"/>
      <c r="AD108" s="363"/>
      <c r="AE108" s="364"/>
    </row>
    <row r="109" spans="1:96" s="199" customFormat="1" ht="22.5" customHeight="1">
      <c r="A109" s="185"/>
      <c r="B109" s="362"/>
      <c r="C109" s="363"/>
      <c r="D109" s="363"/>
      <c r="E109" s="363"/>
      <c r="F109" s="363"/>
      <c r="G109" s="363"/>
      <c r="H109" s="363"/>
      <c r="I109" s="363"/>
      <c r="J109" s="363"/>
      <c r="K109" s="363"/>
      <c r="L109" s="363"/>
      <c r="M109" s="363"/>
      <c r="N109" s="363"/>
      <c r="O109" s="363"/>
      <c r="P109" s="363"/>
      <c r="Q109" s="363"/>
      <c r="R109" s="363"/>
      <c r="S109" s="363"/>
      <c r="T109" s="363"/>
      <c r="U109" s="363"/>
      <c r="V109" s="363"/>
      <c r="W109" s="363"/>
      <c r="X109" s="363"/>
      <c r="Y109" s="363"/>
      <c r="Z109" s="363"/>
      <c r="AA109" s="363"/>
      <c r="AB109" s="363"/>
      <c r="AC109" s="363"/>
      <c r="AD109" s="363"/>
      <c r="AE109" s="364"/>
    </row>
    <row r="110" spans="1:96" s="201" customFormat="1" ht="18.600000000000001">
      <c r="A110" s="200"/>
      <c r="B110" s="362"/>
      <c r="C110" s="363"/>
      <c r="D110" s="363"/>
      <c r="E110" s="363"/>
      <c r="F110" s="363"/>
      <c r="G110" s="363"/>
      <c r="H110" s="363"/>
      <c r="I110" s="363"/>
      <c r="J110" s="363"/>
      <c r="K110" s="363"/>
      <c r="L110" s="363"/>
      <c r="M110" s="363"/>
      <c r="N110" s="363"/>
      <c r="O110" s="363"/>
      <c r="P110" s="363"/>
      <c r="Q110" s="363"/>
      <c r="R110" s="363"/>
      <c r="S110" s="363"/>
      <c r="T110" s="363"/>
      <c r="U110" s="363"/>
      <c r="V110" s="363"/>
      <c r="W110" s="363"/>
      <c r="X110" s="363"/>
      <c r="Y110" s="363"/>
      <c r="Z110" s="363"/>
      <c r="AA110" s="363"/>
      <c r="AB110" s="363"/>
      <c r="AC110" s="363"/>
      <c r="AD110" s="363"/>
      <c r="AE110" s="364"/>
    </row>
    <row r="111" spans="1:96" s="201" customFormat="1" ht="18.600000000000001">
      <c r="A111" s="200"/>
      <c r="B111" s="362"/>
      <c r="C111" s="363"/>
      <c r="D111" s="363"/>
      <c r="E111" s="363"/>
      <c r="F111" s="363"/>
      <c r="G111" s="363"/>
      <c r="H111" s="363"/>
      <c r="I111" s="363"/>
      <c r="J111" s="363"/>
      <c r="K111" s="363"/>
      <c r="L111" s="363"/>
      <c r="M111" s="363"/>
      <c r="N111" s="363"/>
      <c r="O111" s="363"/>
      <c r="P111" s="363"/>
      <c r="Q111" s="363"/>
      <c r="R111" s="363"/>
      <c r="S111" s="363"/>
      <c r="T111" s="363"/>
      <c r="U111" s="363"/>
      <c r="V111" s="363"/>
      <c r="W111" s="363"/>
      <c r="X111" s="363"/>
      <c r="Y111" s="363"/>
      <c r="Z111" s="363"/>
      <c r="AA111" s="363"/>
      <c r="AB111" s="363"/>
      <c r="AC111" s="363"/>
      <c r="AD111" s="363"/>
      <c r="AE111" s="364"/>
    </row>
    <row r="112" spans="1:96" s="201" customFormat="1" ht="18.600000000000001">
      <c r="A112" s="200"/>
      <c r="B112" s="362"/>
      <c r="C112" s="363"/>
      <c r="D112" s="363"/>
      <c r="E112" s="363"/>
      <c r="F112" s="363"/>
      <c r="G112" s="363"/>
      <c r="H112" s="363"/>
      <c r="I112" s="363"/>
      <c r="J112" s="363"/>
      <c r="K112" s="363"/>
      <c r="L112" s="363"/>
      <c r="M112" s="363"/>
      <c r="N112" s="363"/>
      <c r="O112" s="363"/>
      <c r="P112" s="363"/>
      <c r="Q112" s="363"/>
      <c r="R112" s="363"/>
      <c r="S112" s="363"/>
      <c r="T112" s="363"/>
      <c r="U112" s="363"/>
      <c r="V112" s="363"/>
      <c r="W112" s="363"/>
      <c r="X112" s="363"/>
      <c r="Y112" s="363"/>
      <c r="Z112" s="363"/>
      <c r="AA112" s="363"/>
      <c r="AB112" s="363"/>
      <c r="AC112" s="363"/>
      <c r="AD112" s="363"/>
      <c r="AE112" s="364"/>
    </row>
    <row r="113" spans="1:31" s="201" customFormat="1" ht="25.5" customHeight="1">
      <c r="A113" s="200"/>
      <c r="B113" s="362"/>
      <c r="C113" s="363"/>
      <c r="D113" s="363"/>
      <c r="E113" s="363"/>
      <c r="F113" s="363"/>
      <c r="G113" s="363"/>
      <c r="H113" s="363"/>
      <c r="I113" s="363"/>
      <c r="J113" s="363"/>
      <c r="K113" s="363"/>
      <c r="L113" s="363"/>
      <c r="M113" s="363"/>
      <c r="N113" s="363"/>
      <c r="O113" s="363"/>
      <c r="P113" s="363"/>
      <c r="Q113" s="363"/>
      <c r="R113" s="363"/>
      <c r="S113" s="363"/>
      <c r="T113" s="363"/>
      <c r="U113" s="363"/>
      <c r="V113" s="363"/>
      <c r="W113" s="363"/>
      <c r="X113" s="363"/>
      <c r="Y113" s="363"/>
      <c r="Z113" s="363"/>
      <c r="AA113" s="363"/>
      <c r="AB113" s="363"/>
      <c r="AC113" s="363"/>
      <c r="AD113" s="363"/>
      <c r="AE113" s="364"/>
    </row>
    <row r="114" spans="1:31" s="201" customFormat="1" ht="26.25" customHeight="1" thickBot="1">
      <c r="A114" s="200"/>
      <c r="B114" s="365"/>
      <c r="C114" s="366"/>
      <c r="D114" s="366"/>
      <c r="E114" s="366"/>
      <c r="F114" s="366"/>
      <c r="G114" s="366"/>
      <c r="H114" s="366"/>
      <c r="I114" s="366"/>
      <c r="J114" s="366"/>
      <c r="K114" s="366"/>
      <c r="L114" s="366"/>
      <c r="M114" s="366"/>
      <c r="N114" s="366"/>
      <c r="O114" s="366"/>
      <c r="P114" s="366"/>
      <c r="Q114" s="366"/>
      <c r="R114" s="366"/>
      <c r="S114" s="366"/>
      <c r="T114" s="366"/>
      <c r="U114" s="366"/>
      <c r="V114" s="366"/>
      <c r="W114" s="366"/>
      <c r="X114" s="366"/>
      <c r="Y114" s="366"/>
      <c r="Z114" s="366"/>
      <c r="AA114" s="366"/>
      <c r="AB114" s="366"/>
      <c r="AC114" s="366"/>
      <c r="AD114" s="366"/>
      <c r="AE114" s="367"/>
    </row>
    <row r="115" spans="1:31" s="201" customFormat="1" ht="18.600000000000001">
      <c r="A115" s="200"/>
      <c r="B115" s="253"/>
    </row>
    <row r="116" spans="1:31" ht="18.600000000000001">
      <c r="A116" s="10"/>
      <c r="B116" s="254"/>
    </row>
    <row r="117" spans="1:31" s="11" customFormat="1">
      <c r="B117" s="255"/>
    </row>
    <row r="118" spans="1:31" s="11" customFormat="1">
      <c r="B118" s="255"/>
    </row>
  </sheetData>
  <sheetProtection selectLockedCells="1"/>
  <mergeCells count="31">
    <mergeCell ref="A52:A60"/>
    <mergeCell ref="A64:A69"/>
    <mergeCell ref="A73:A78"/>
    <mergeCell ref="A82:A90"/>
    <mergeCell ref="B106:AE114"/>
    <mergeCell ref="A43:A48"/>
    <mergeCell ref="AA3:AD3"/>
    <mergeCell ref="C4:D4"/>
    <mergeCell ref="E4:F4"/>
    <mergeCell ref="G4:H4"/>
    <mergeCell ref="I4:J4"/>
    <mergeCell ref="K4:L4"/>
    <mergeCell ref="M4:N4"/>
    <mergeCell ref="O4:P4"/>
    <mergeCell ref="Q4:R4"/>
    <mergeCell ref="S4:T4"/>
    <mergeCell ref="U4:V4"/>
    <mergeCell ref="W4:X4"/>
    <mergeCell ref="Y4:Z4"/>
    <mergeCell ref="AA4:AB4"/>
    <mergeCell ref="AC4:AD4"/>
    <mergeCell ref="A1:AE1"/>
    <mergeCell ref="F2:T2"/>
    <mergeCell ref="A3:A4"/>
    <mergeCell ref="B3:B4"/>
    <mergeCell ref="C3:F3"/>
    <mergeCell ref="G3:J3"/>
    <mergeCell ref="K3:N3"/>
    <mergeCell ref="O3:R3"/>
    <mergeCell ref="S3:V3"/>
    <mergeCell ref="W3:Z3"/>
  </mergeCells>
  <conditionalFormatting sqref="C43 G46 K43 O43 S43 S46 W46 W43">
    <cfRule type="cellIs" dxfId="272" priority="102" operator="notEqual">
      <formula>0.371527777777778</formula>
    </cfRule>
  </conditionalFormatting>
  <conditionalFormatting sqref="M94 D43 L43 X67 P52 Q55 Y55 X58 T67 U64 Y64 X76 L76 X52 L82 Y82 M88">
    <cfRule type="cellIs" dxfId="271" priority="101" operator="notEqual">
      <formula>0.5625</formula>
    </cfRule>
  </conditionalFormatting>
  <conditionalFormatting sqref="E43 M43">
    <cfRule type="cellIs" dxfId="270" priority="100" operator="notEqual">
      <formula>0.614583333333333</formula>
    </cfRule>
  </conditionalFormatting>
  <conditionalFormatting sqref="C94:AD94 G43:J43 Q43:R43 U43:V43 C46:F46 K46:P46 G52:H52 K52:N52 Q52:R52 I55:N55 AA76:AD76 O58:R58 G64:J64 AA82:AD82 E67:F67 O67:R67 C73:F73 AA85:AD85 G76:J76 O76:P76 C82:D82 C85:D85 E88:F88 K85:N85 AA88:AD88 C91:AD91 C79:AD79 C70:AD70 C61:AD61 C49:AD49 AA43:AD43 AA46:AD46 AA52:AD52 AA55:AD55 AA58:AD58 AA67:AD67 AA73:AD73">
    <cfRule type="cellIs" dxfId="269" priority="99" operator="notEqual">
      <formula>0</formula>
    </cfRule>
  </conditionalFormatting>
  <conditionalFormatting sqref="N94 F43 N43 J46 R46 V46 V52 F55 J58 R64 V67 N88 V76">
    <cfRule type="cellIs" dxfId="268" priority="98" operator="notEqual">
      <formula>0.8125</formula>
    </cfRule>
  </conditionalFormatting>
  <conditionalFormatting sqref="X94 U94 Q94 D94 H46 X43 T82 I52 T52 T55 U58 Y46 I67 D88 P85 X88 E76 T76">
    <cfRule type="cellIs" dxfId="267" priority="97" operator="notEqual">
      <formula>0.583333333333333</formula>
    </cfRule>
  </conditionalFormatting>
  <conditionalFormatting sqref="Y94 Y43 I46 U52 Y58 U55 Y67 U67 U76 Y76 M82 U82 Q85 Y85 Y88">
    <cfRule type="cellIs" dxfId="266" priority="96" operator="notEqual">
      <formula>0.625</formula>
    </cfRule>
  </conditionalFormatting>
  <conditionalFormatting sqref="T85 X46 T58 D76 E55 M67 I58 Q76 H67">
    <cfRule type="cellIs" dxfId="265" priority="95" operator="notEqual">
      <formula>0.541666666666667</formula>
    </cfRule>
  </conditionalFormatting>
  <conditionalFormatting sqref="C94 K94 O94 S94 W94 S88 O52 S52 S55 G55 O55 W58 K58 C64 O64 K67 G67 W67 W73 S73 O73 G73 C76 K76 S76 W85 S82 W82 K82 G85 C88 K88 O85 W88 S85">
    <cfRule type="cellIs" dxfId="264" priority="94" operator="notEqual">
      <formula>0.375</formula>
    </cfRule>
  </conditionalFormatting>
  <conditionalFormatting sqref="W76">
    <cfRule type="cellIs" dxfId="263" priority="93" operator="notEqual">
      <formula>0.395833333333333</formula>
    </cfRule>
  </conditionalFormatting>
  <conditionalFormatting sqref="R94 V94 Z94 Z43 Z46 Z52 Z55 V55 R55 N58 Z58 Z64 Z67 N67 F64 J67 Z88 Z73 Z76 F76 V88 Z82 Z85">
    <cfRule type="cellIs" dxfId="262" priority="92" operator="notEqual">
      <formula>0.791666666666667</formula>
    </cfRule>
  </conditionalFormatting>
  <conditionalFormatting sqref="P43 Q46">
    <cfRule type="cellIs" dxfId="261" priority="91" operator="notEqual">
      <formula>0.53125</formula>
    </cfRule>
  </conditionalFormatting>
  <conditionalFormatting sqref="F52 J52 R76 J85 F82">
    <cfRule type="cellIs" dxfId="260" priority="90" operator="notEqual">
      <formula>0.770833333333333</formula>
    </cfRule>
  </conditionalFormatting>
  <conditionalFormatting sqref="L94 P94 T94 D55 L88 H58 L67 T88">
    <cfRule type="cellIs" dxfId="259" priority="89" operator="notEqual">
      <formula>0.5</formula>
    </cfRule>
  </conditionalFormatting>
  <conditionalFormatting sqref="N76 N82">
    <cfRule type="cellIs" dxfId="258" priority="88" operator="notEqual">
      <formula>0.75</formula>
    </cfRule>
  </conditionalFormatting>
  <conditionalFormatting sqref="X82 P55 T64 X64">
    <cfRule type="cellIs" dxfId="257" priority="87" operator="notEqual">
      <formula>0.520833333333333</formula>
    </cfRule>
  </conditionalFormatting>
  <conditionalFormatting sqref="G58">
    <cfRule type="cellIs" dxfId="256" priority="86" operator="notEqual">
      <formula>0.416666666666667</formula>
    </cfRule>
  </conditionalFormatting>
  <conditionalFormatting sqref="U85 Y52">
    <cfRule type="cellIs" dxfId="255" priority="85" operator="notEqual">
      <formula>0.604166666666667</formula>
    </cfRule>
  </conditionalFormatting>
  <conditionalFormatting sqref="S67 S64">
    <cfRule type="cellIs" dxfId="254" priority="84" operator="notEqual">
      <formula>0.354166666666667</formula>
    </cfRule>
  </conditionalFormatting>
  <conditionalFormatting sqref="S58">
    <cfRule type="cellIs" dxfId="253" priority="83" operator="notEqual">
      <formula>0.333333333333333</formula>
    </cfRule>
  </conditionalFormatting>
  <conditionalFormatting sqref="M76">
    <cfRule type="cellIs" dxfId="252" priority="82" operator="notEqual">
      <formula>0.645833333333333</formula>
    </cfRule>
  </conditionalFormatting>
  <conditionalFormatting sqref="AA64:AD64">
    <cfRule type="cellIs" dxfId="251" priority="81" operator="notEqual">
      <formula>0</formula>
    </cfRule>
  </conditionalFormatting>
  <conditionalFormatting sqref="C45:AD45 C48:AD48 C57:AD57 C54:AD54">
    <cfRule type="cellIs" dxfId="250" priority="80" operator="equal">
      <formula>"CP"</formula>
    </cfRule>
  </conditionalFormatting>
  <conditionalFormatting sqref="C69:AD69 C78:AD78 C87:AD87 C84:AD84 C60:AD60 C66:AD66 C90:AD90 C75:AD75">
    <cfRule type="cellIs" dxfId="249" priority="79" operator="equal">
      <formula>"CP"</formula>
    </cfRule>
  </conditionalFormatting>
  <conditionalFormatting sqref="C60:D60">
    <cfRule type="cellIs" dxfId="248" priority="78" operator="equal">
      <formula>"CP"</formula>
    </cfRule>
  </conditionalFormatting>
  <conditionalFormatting sqref="K66:L66">
    <cfRule type="cellIs" dxfId="247" priority="77" operator="equal">
      <formula>"CP"</formula>
    </cfRule>
  </conditionalFormatting>
  <conditionalFormatting sqref="C52 C55 C67 G88 K73 O82 W64 W55 W52">
    <cfRule type="cellIs" dxfId="246" priority="76" operator="notEqual">
      <formula>0.375</formula>
    </cfRule>
  </conditionalFormatting>
  <conditionalFormatting sqref="C60:D60">
    <cfRule type="cellIs" dxfId="245" priority="75" operator="equal">
      <formula>"CP"</formula>
    </cfRule>
  </conditionalFormatting>
  <conditionalFormatting sqref="K66:L66">
    <cfRule type="cellIs" dxfId="244" priority="74" operator="equal">
      <formula>"CP"</formula>
    </cfRule>
  </conditionalFormatting>
  <conditionalFormatting sqref="O90:R90">
    <cfRule type="cellIs" dxfId="243" priority="73" operator="equal">
      <formula>"CP"</formula>
    </cfRule>
  </conditionalFormatting>
  <conditionalFormatting sqref="O88:R88">
    <cfRule type="cellIs" dxfId="242" priority="72" operator="notEqual">
      <formula>0</formula>
    </cfRule>
  </conditionalFormatting>
  <conditionalFormatting sqref="G84:J84">
    <cfRule type="cellIs" dxfId="241" priority="71" operator="equal">
      <formula>"CP"</formula>
    </cfRule>
  </conditionalFormatting>
  <conditionalFormatting sqref="G82:J82">
    <cfRule type="cellIs" dxfId="240" priority="70" operator="notEqual">
      <formula>0</formula>
    </cfRule>
  </conditionalFormatting>
  <conditionalFormatting sqref="C60:D60">
    <cfRule type="cellIs" dxfId="239" priority="69" operator="equal">
      <formula>"CP"</formula>
    </cfRule>
  </conditionalFormatting>
  <conditionalFormatting sqref="K66:L66">
    <cfRule type="cellIs" dxfId="238" priority="68" operator="equal">
      <formula>"CP"</formula>
    </cfRule>
  </conditionalFormatting>
  <conditionalFormatting sqref="C58:D58">
    <cfRule type="cellIs" dxfId="237" priority="67" operator="notEqual">
      <formula>0</formula>
    </cfRule>
  </conditionalFormatting>
  <conditionalFormatting sqref="D52 D64 I88 U88">
    <cfRule type="cellIs" dxfId="236" priority="66" operator="notEqual">
      <formula>0.541666666666667</formula>
    </cfRule>
  </conditionalFormatting>
  <conditionalFormatting sqref="K75:L75">
    <cfRule type="cellIs" dxfId="235" priority="65" operator="equal">
      <formula>"CP"</formula>
    </cfRule>
  </conditionalFormatting>
  <conditionalFormatting sqref="G90:H90">
    <cfRule type="cellIs" dxfId="234" priority="64" operator="equal">
      <formula>"CP"</formula>
    </cfRule>
  </conditionalFormatting>
  <conditionalFormatting sqref="K64:L64">
    <cfRule type="cellIs" dxfId="233" priority="63" operator="notEqual">
      <formula>0</formula>
    </cfRule>
  </conditionalFormatting>
  <conditionalFormatting sqref="E52 E58 E64 D67 H73 I85 M64">
    <cfRule type="cellIs" dxfId="232" priority="62" operator="notEqual">
      <formula>0.583333333333333</formula>
    </cfRule>
  </conditionalFormatting>
  <conditionalFormatting sqref="Y73 U73 Q73 M73 I73">
    <cfRule type="cellIs" dxfId="231" priority="61" operator="notEqual">
      <formula>0.625</formula>
    </cfRule>
  </conditionalFormatting>
  <conditionalFormatting sqref="F85 R85 V82 J73">
    <cfRule type="cellIs" dxfId="230" priority="60" operator="notEqual">
      <formula>0.802083333333333</formula>
    </cfRule>
  </conditionalFormatting>
  <conditionalFormatting sqref="F58 J88">
    <cfRule type="cellIs" dxfId="229" priority="59" operator="notEqual">
      <formula>0.791666666666667</formula>
    </cfRule>
  </conditionalFormatting>
  <conditionalFormatting sqref="H55 M58 Q64 L73 P73 X73">
    <cfRule type="cellIs" dxfId="228" priority="58" operator="notEqual">
      <formula>0.5625</formula>
    </cfRule>
  </conditionalFormatting>
  <conditionalFormatting sqref="V73 V58">
    <cfRule type="cellIs" dxfId="227" priority="57" operator="notEqual">
      <formula>0.791666666666667</formula>
    </cfRule>
  </conditionalFormatting>
  <conditionalFormatting sqref="V85 V64 R82">
    <cfRule type="cellIs" dxfId="226" priority="56" operator="notEqual">
      <formula>0.75</formula>
    </cfRule>
  </conditionalFormatting>
  <conditionalFormatting sqref="T43 U46">
    <cfRule type="cellIs" dxfId="225" priority="55" operator="notEqual">
      <formula>0.555555555555556</formula>
    </cfRule>
  </conditionalFormatting>
  <conditionalFormatting sqref="L58 X55">
    <cfRule type="cellIs" dxfId="224" priority="54" operator="notEqual">
      <formula>0.520833333333333</formula>
    </cfRule>
  </conditionalFormatting>
  <conditionalFormatting sqref="E82 E85">
    <cfRule type="cellIs" dxfId="223" priority="53" operator="notEqual">
      <formula>0.552083333333333</formula>
    </cfRule>
  </conditionalFormatting>
  <conditionalFormatting sqref="H85 Q82">
    <cfRule type="cellIs" dxfId="222" priority="52" operator="notEqual">
      <formula>0.541666666666667</formula>
    </cfRule>
  </conditionalFormatting>
  <conditionalFormatting sqref="P82 H88">
    <cfRule type="cellIs" dxfId="221" priority="51" operator="notEqual">
      <formula>0.5</formula>
    </cfRule>
  </conditionalFormatting>
  <conditionalFormatting sqref="T46">
    <cfRule type="cellIs" dxfId="220" priority="50" operator="notEqual">
      <formula>0.513888888888889</formula>
    </cfRule>
  </conditionalFormatting>
  <conditionalFormatting sqref="N64">
    <cfRule type="cellIs" dxfId="219" priority="49" operator="notEqual">
      <formula>0.802083333333333</formula>
    </cfRule>
  </conditionalFormatting>
  <conditionalFormatting sqref="P64">
    <cfRule type="cellIs" dxfId="218" priority="48" operator="notEqual">
      <formula>0.510416666666667</formula>
    </cfRule>
  </conditionalFormatting>
  <conditionalFormatting sqref="N73">
    <cfRule type="cellIs" dxfId="217" priority="47" operator="notEqual">
      <formula>0.760416666666667</formula>
    </cfRule>
  </conditionalFormatting>
  <conditionalFormatting sqref="R73">
    <cfRule type="cellIs" dxfId="216" priority="46" operator="notEqual">
      <formula>0.770833333333333</formula>
    </cfRule>
  </conditionalFormatting>
  <conditionalFormatting sqref="T73">
    <cfRule type="cellIs" dxfId="215" priority="45" operator="notEqual">
      <formula>0.5625</formula>
    </cfRule>
  </conditionalFormatting>
  <conditionalFormatting sqref="X85">
    <cfRule type="cellIs" dxfId="214" priority="44" operator="notEqual">
      <formula>0.53125</formula>
    </cfRule>
  </conditionalFormatting>
  <conditionalFormatting sqref="Q54">
    <cfRule type="cellIs" dxfId="213" priority="43" operator="equal">
      <formula>"CP"</formula>
    </cfRule>
  </conditionalFormatting>
  <conditionalFormatting sqref="C66:F66">
    <cfRule type="cellIs" dxfId="212" priority="42" operator="equal">
      <formula>"CP"</formula>
    </cfRule>
  </conditionalFormatting>
  <conditionalFormatting sqref="G60:J60">
    <cfRule type="cellIs" dxfId="211" priority="41" operator="equal">
      <formula>"CP"</formula>
    </cfRule>
  </conditionalFormatting>
  <conditionalFormatting sqref="G69:J69">
    <cfRule type="cellIs" dxfId="210" priority="40" operator="equal">
      <formula>"CP"</formula>
    </cfRule>
  </conditionalFormatting>
  <conditionalFormatting sqref="G75:J75">
    <cfRule type="cellIs" dxfId="209" priority="39" operator="equal">
      <formula>"CP"</formula>
    </cfRule>
  </conditionalFormatting>
  <conditionalFormatting sqref="G90:J90">
    <cfRule type="cellIs" dxfId="208" priority="38" operator="equal">
      <formula>"CP"</formula>
    </cfRule>
  </conditionalFormatting>
  <conditionalFormatting sqref="K60:N60">
    <cfRule type="cellIs" dxfId="207" priority="37" operator="equal">
      <formula>"CP"</formula>
    </cfRule>
  </conditionalFormatting>
  <conditionalFormatting sqref="K75:N75">
    <cfRule type="cellIs" dxfId="206" priority="36" operator="equal">
      <formula>"CP"</formula>
    </cfRule>
  </conditionalFormatting>
  <conditionalFormatting sqref="K84:N84">
    <cfRule type="cellIs" dxfId="205" priority="35" operator="equal">
      <formula>"CP"</formula>
    </cfRule>
  </conditionalFormatting>
  <conditionalFormatting sqref="K90:N90">
    <cfRule type="cellIs" dxfId="204" priority="34" operator="equal">
      <formula>"CP"</formula>
    </cfRule>
  </conditionalFormatting>
  <conditionalFormatting sqref="O66:R66">
    <cfRule type="cellIs" dxfId="203" priority="33" operator="equal">
      <formula>"CP"</formula>
    </cfRule>
  </conditionalFormatting>
  <conditionalFormatting sqref="O75:R75">
    <cfRule type="cellIs" dxfId="202" priority="32" operator="equal">
      <formula>"CP"</formula>
    </cfRule>
  </conditionalFormatting>
  <conditionalFormatting sqref="O87:R87">
    <cfRule type="cellIs" dxfId="201" priority="31" operator="equal">
      <formula>"CP"</formula>
    </cfRule>
  </conditionalFormatting>
  <conditionalFormatting sqref="S60:V60">
    <cfRule type="cellIs" dxfId="200" priority="30" operator="equal">
      <formula>"CP"</formula>
    </cfRule>
  </conditionalFormatting>
  <conditionalFormatting sqref="S66:V66">
    <cfRule type="cellIs" dxfId="199" priority="29" operator="equal">
      <formula>"CP"</formula>
    </cfRule>
  </conditionalFormatting>
  <conditionalFormatting sqref="S69:V69">
    <cfRule type="cellIs" dxfId="198" priority="28" operator="equal">
      <formula>"CP"</formula>
    </cfRule>
  </conditionalFormatting>
  <conditionalFormatting sqref="S75:V75">
    <cfRule type="cellIs" dxfId="197" priority="27" operator="equal">
      <formula>"CP"</formula>
    </cfRule>
  </conditionalFormatting>
  <conditionalFormatting sqref="S84:V84">
    <cfRule type="cellIs" dxfId="196" priority="26" operator="equal">
      <formula>"CP"</formula>
    </cfRule>
  </conditionalFormatting>
  <conditionalFormatting sqref="S87:V87">
    <cfRule type="cellIs" dxfId="195" priority="25" operator="equal">
      <formula>"CP"</formula>
    </cfRule>
  </conditionalFormatting>
  <conditionalFormatting sqref="S90:V90">
    <cfRule type="cellIs" dxfId="194" priority="24" operator="equal">
      <formula>"CP"</formula>
    </cfRule>
  </conditionalFormatting>
  <conditionalFormatting sqref="W60:Z60">
    <cfRule type="cellIs" dxfId="193" priority="23" operator="equal">
      <formula>"CP"</formula>
    </cfRule>
  </conditionalFormatting>
  <conditionalFormatting sqref="W66:Z66">
    <cfRule type="cellIs" dxfId="192" priority="22" operator="equal">
      <formula>"CP"</formula>
    </cfRule>
  </conditionalFormatting>
  <conditionalFormatting sqref="W69:Z69">
    <cfRule type="cellIs" dxfId="191" priority="21" operator="equal">
      <formula>"CP"</formula>
    </cfRule>
  </conditionalFormatting>
  <conditionalFormatting sqref="W75:Z75">
    <cfRule type="cellIs" dxfId="190" priority="20" operator="equal">
      <formula>"CP"</formula>
    </cfRule>
  </conditionalFormatting>
  <conditionalFormatting sqref="W84:Z84">
    <cfRule type="cellIs" dxfId="189" priority="19" operator="equal">
      <formula>"CP"</formula>
    </cfRule>
  </conditionalFormatting>
  <conditionalFormatting sqref="W87:Z87">
    <cfRule type="cellIs" dxfId="188" priority="18" operator="equal">
      <formula>"CP"</formula>
    </cfRule>
  </conditionalFormatting>
  <conditionalFormatting sqref="W90:Z90">
    <cfRule type="cellIs" dxfId="187" priority="17" operator="equal">
      <formula>"CP"</formula>
    </cfRule>
  </conditionalFormatting>
  <conditionalFormatting sqref="U54">
    <cfRule type="expression" priority="16">
      <formula>"ESTVIDE($U$52);""A"""</formula>
    </cfRule>
  </conditionalFormatting>
  <conditionalFormatting sqref="Y54">
    <cfRule type="expression" priority="15">
      <formula>"ESTVIDE($U$52);""A"""</formula>
    </cfRule>
  </conditionalFormatting>
  <conditionalFormatting sqref="W54">
    <cfRule type="expression" priority="14">
      <formula>"ESTVIDE($U$52);""A"""</formula>
    </cfRule>
  </conditionalFormatting>
  <conditionalFormatting sqref="K69:N69">
    <cfRule type="cellIs" dxfId="186" priority="13" operator="equal">
      <formula>"CP"</formula>
    </cfRule>
  </conditionalFormatting>
  <conditionalFormatting sqref="M69">
    <cfRule type="expression" priority="12">
      <formula>"ESTVIDE($U$52);""A"""</formula>
    </cfRule>
  </conditionalFormatting>
  <conditionalFormatting sqref="K69">
    <cfRule type="expression" priority="11">
      <formula>"ESTVIDE($U$52);""A"""</formula>
    </cfRule>
  </conditionalFormatting>
  <conditionalFormatting sqref="G87:J87">
    <cfRule type="cellIs" dxfId="185" priority="10" operator="equal">
      <formula>"CP"</formula>
    </cfRule>
  </conditionalFormatting>
  <conditionalFormatting sqref="I87">
    <cfRule type="expression" priority="9">
      <formula>"ESTVIDE($U$52);""A"""</formula>
    </cfRule>
  </conditionalFormatting>
  <conditionalFormatting sqref="G87">
    <cfRule type="expression" priority="8">
      <formula>"ESTVIDE($U$52);""A"""</formula>
    </cfRule>
  </conditionalFormatting>
  <conditionalFormatting sqref="O84:R84">
    <cfRule type="cellIs" dxfId="184" priority="7" operator="equal">
      <formula>"CP"</formula>
    </cfRule>
  </conditionalFormatting>
  <conditionalFormatting sqref="Q84">
    <cfRule type="expression" priority="6">
      <formula>"ESTVIDE($U$52);""A"""</formula>
    </cfRule>
  </conditionalFormatting>
  <conditionalFormatting sqref="O84">
    <cfRule type="expression" priority="5">
      <formula>"ESTVIDE($U$52);""A"""</formula>
    </cfRule>
  </conditionalFormatting>
  <conditionalFormatting sqref="E87:F87">
    <cfRule type="cellIs" dxfId="183" priority="4" operator="equal">
      <formula>"CP"</formula>
    </cfRule>
  </conditionalFormatting>
  <conditionalFormatting sqref="E87">
    <cfRule type="expression" priority="3">
      <formula>"ESTVIDE($U$52);""A"""</formula>
    </cfRule>
  </conditionalFormatting>
  <conditionalFormatting sqref="C69:D69">
    <cfRule type="cellIs" dxfId="182" priority="2" operator="equal">
      <formula>"CP"</formula>
    </cfRule>
  </conditionalFormatting>
  <conditionalFormatting sqref="C69">
    <cfRule type="expression" priority="1">
      <formula>"ESTVIDE($U$52);""A"""</formula>
    </cfRule>
  </conditionalFormatting>
  <pageMargins left="0" right="0.15748031496062992" top="0" bottom="0" header="0" footer="0"/>
  <pageSetup paperSize="9" scale="43" firstPageNumber="0" orientation="landscape" r:id="rId1"/>
  <headerFooter>
    <oddFooter>&amp;L&amp;Z&amp;F&amp;RMAJ du &amp;D</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CR118"/>
  <sheetViews>
    <sheetView topLeftCell="B1" zoomScale="46" zoomScaleNormal="46" workbookViewId="0">
      <selection sqref="A1:AE1"/>
    </sheetView>
  </sheetViews>
  <sheetFormatPr baseColWidth="10" defaultRowHeight="13.2" outlineLevelRow="1" outlineLevelCol="1"/>
  <cols>
    <col min="1" max="1" width="23" style="2" hidden="1" customWidth="1"/>
    <col min="2" max="2" width="28.44140625" style="256" bestFit="1" customWidth="1"/>
    <col min="3" max="26" width="12.109375" style="2" customWidth="1"/>
    <col min="27" max="27" width="11.33203125" style="2" customWidth="1" outlineLevel="1"/>
    <col min="28" max="30" width="10.109375" style="2" customWidth="1" outlineLevel="1"/>
    <col min="31" max="31" width="18.88671875" style="2" bestFit="1" customWidth="1"/>
    <col min="32" max="32" width="9" style="2" bestFit="1" customWidth="1"/>
    <col min="33" max="33" width="10" style="2" customWidth="1"/>
    <col min="34" max="34" width="18.44140625" style="2" bestFit="1" customWidth="1"/>
    <col min="35" max="95" width="3.33203125" style="2" customWidth="1"/>
    <col min="96" max="255" width="11.5546875" style="2"/>
    <col min="256" max="256" width="0" style="2" hidden="1" customWidth="1"/>
    <col min="257" max="257" width="28.44140625" style="2" bestFit="1" customWidth="1"/>
    <col min="258" max="281" width="12.109375" style="2" customWidth="1"/>
    <col min="282" max="285" width="0" style="2" hidden="1" customWidth="1"/>
    <col min="286" max="286" width="18.88671875" style="2" bestFit="1" customWidth="1"/>
    <col min="287" max="287" width="13.44140625" style="2" customWidth="1"/>
    <col min="288" max="288" width="21.109375" style="2" customWidth="1"/>
    <col min="289" max="289" width="10.109375" style="2" customWidth="1"/>
    <col min="290" max="290" width="14.44140625" style="2" customWidth="1"/>
    <col min="291" max="351" width="3.33203125" style="2" customWidth="1"/>
    <col min="352" max="511" width="11.5546875" style="2"/>
    <col min="512" max="512" width="0" style="2" hidden="1" customWidth="1"/>
    <col min="513" max="513" width="28.44140625" style="2" bestFit="1" customWidth="1"/>
    <col min="514" max="537" width="12.109375" style="2" customWidth="1"/>
    <col min="538" max="541" width="0" style="2" hidden="1" customWidth="1"/>
    <col min="542" max="542" width="18.88671875" style="2" bestFit="1" customWidth="1"/>
    <col min="543" max="543" width="13.44140625" style="2" customWidth="1"/>
    <col min="544" max="544" width="21.109375" style="2" customWidth="1"/>
    <col min="545" max="545" width="10.109375" style="2" customWidth="1"/>
    <col min="546" max="546" width="14.44140625" style="2" customWidth="1"/>
    <col min="547" max="607" width="3.33203125" style="2" customWidth="1"/>
    <col min="608" max="767" width="11.5546875" style="2"/>
    <col min="768" max="768" width="0" style="2" hidden="1" customWidth="1"/>
    <col min="769" max="769" width="28.44140625" style="2" bestFit="1" customWidth="1"/>
    <col min="770" max="793" width="12.109375" style="2" customWidth="1"/>
    <col min="794" max="797" width="0" style="2" hidden="1" customWidth="1"/>
    <col min="798" max="798" width="18.88671875" style="2" bestFit="1" customWidth="1"/>
    <col min="799" max="799" width="13.44140625" style="2" customWidth="1"/>
    <col min="800" max="800" width="21.109375" style="2" customWidth="1"/>
    <col min="801" max="801" width="10.109375" style="2" customWidth="1"/>
    <col min="802" max="802" width="14.44140625" style="2" customWidth="1"/>
    <col min="803" max="863" width="3.33203125" style="2" customWidth="1"/>
    <col min="864" max="1023" width="11.5546875" style="2"/>
    <col min="1024" max="1024" width="0" style="2" hidden="1" customWidth="1"/>
    <col min="1025" max="1025" width="28.44140625" style="2" bestFit="1" customWidth="1"/>
    <col min="1026" max="1049" width="12.109375" style="2" customWidth="1"/>
    <col min="1050" max="1053" width="0" style="2" hidden="1" customWidth="1"/>
    <col min="1054" max="1054" width="18.88671875" style="2" bestFit="1" customWidth="1"/>
    <col min="1055" max="1055" width="13.44140625" style="2" customWidth="1"/>
    <col min="1056" max="1056" width="21.109375" style="2" customWidth="1"/>
    <col min="1057" max="1057" width="10.109375" style="2" customWidth="1"/>
    <col min="1058" max="1058" width="14.44140625" style="2" customWidth="1"/>
    <col min="1059" max="1119" width="3.33203125" style="2" customWidth="1"/>
    <col min="1120" max="1279" width="11.5546875" style="2"/>
    <col min="1280" max="1280" width="0" style="2" hidden="1" customWidth="1"/>
    <col min="1281" max="1281" width="28.44140625" style="2" bestFit="1" customWidth="1"/>
    <col min="1282" max="1305" width="12.109375" style="2" customWidth="1"/>
    <col min="1306" max="1309" width="0" style="2" hidden="1" customWidth="1"/>
    <col min="1310" max="1310" width="18.88671875" style="2" bestFit="1" customWidth="1"/>
    <col min="1311" max="1311" width="13.44140625" style="2" customWidth="1"/>
    <col min="1312" max="1312" width="21.109375" style="2" customWidth="1"/>
    <col min="1313" max="1313" width="10.109375" style="2" customWidth="1"/>
    <col min="1314" max="1314" width="14.44140625" style="2" customWidth="1"/>
    <col min="1315" max="1375" width="3.33203125" style="2" customWidth="1"/>
    <col min="1376" max="1535" width="11.5546875" style="2"/>
    <col min="1536" max="1536" width="0" style="2" hidden="1" customWidth="1"/>
    <col min="1537" max="1537" width="28.44140625" style="2" bestFit="1" customWidth="1"/>
    <col min="1538" max="1561" width="12.109375" style="2" customWidth="1"/>
    <col min="1562" max="1565" width="0" style="2" hidden="1" customWidth="1"/>
    <col min="1566" max="1566" width="18.88671875" style="2" bestFit="1" customWidth="1"/>
    <col min="1567" max="1567" width="13.44140625" style="2" customWidth="1"/>
    <col min="1568" max="1568" width="21.109375" style="2" customWidth="1"/>
    <col min="1569" max="1569" width="10.109375" style="2" customWidth="1"/>
    <col min="1570" max="1570" width="14.44140625" style="2" customWidth="1"/>
    <col min="1571" max="1631" width="3.33203125" style="2" customWidth="1"/>
    <col min="1632" max="1791" width="11.5546875" style="2"/>
    <col min="1792" max="1792" width="0" style="2" hidden="1" customWidth="1"/>
    <col min="1793" max="1793" width="28.44140625" style="2" bestFit="1" customWidth="1"/>
    <col min="1794" max="1817" width="12.109375" style="2" customWidth="1"/>
    <col min="1818" max="1821" width="0" style="2" hidden="1" customWidth="1"/>
    <col min="1822" max="1822" width="18.88671875" style="2" bestFit="1" customWidth="1"/>
    <col min="1823" max="1823" width="13.44140625" style="2" customWidth="1"/>
    <col min="1824" max="1824" width="21.109375" style="2" customWidth="1"/>
    <col min="1825" max="1825" width="10.109375" style="2" customWidth="1"/>
    <col min="1826" max="1826" width="14.44140625" style="2" customWidth="1"/>
    <col min="1827" max="1887" width="3.33203125" style="2" customWidth="1"/>
    <col min="1888" max="2047" width="11.5546875" style="2"/>
    <col min="2048" max="2048" width="0" style="2" hidden="1" customWidth="1"/>
    <col min="2049" max="2049" width="28.44140625" style="2" bestFit="1" customWidth="1"/>
    <col min="2050" max="2073" width="12.109375" style="2" customWidth="1"/>
    <col min="2074" max="2077" width="0" style="2" hidden="1" customWidth="1"/>
    <col min="2078" max="2078" width="18.88671875" style="2" bestFit="1" customWidth="1"/>
    <col min="2079" max="2079" width="13.44140625" style="2" customWidth="1"/>
    <col min="2080" max="2080" width="21.109375" style="2" customWidth="1"/>
    <col min="2081" max="2081" width="10.109375" style="2" customWidth="1"/>
    <col min="2082" max="2082" width="14.44140625" style="2" customWidth="1"/>
    <col min="2083" max="2143" width="3.33203125" style="2" customWidth="1"/>
    <col min="2144" max="2303" width="11.5546875" style="2"/>
    <col min="2304" max="2304" width="0" style="2" hidden="1" customWidth="1"/>
    <col min="2305" max="2305" width="28.44140625" style="2" bestFit="1" customWidth="1"/>
    <col min="2306" max="2329" width="12.109375" style="2" customWidth="1"/>
    <col min="2330" max="2333" width="0" style="2" hidden="1" customWidth="1"/>
    <col min="2334" max="2334" width="18.88671875" style="2" bestFit="1" customWidth="1"/>
    <col min="2335" max="2335" width="13.44140625" style="2" customWidth="1"/>
    <col min="2336" max="2336" width="21.109375" style="2" customWidth="1"/>
    <col min="2337" max="2337" width="10.109375" style="2" customWidth="1"/>
    <col min="2338" max="2338" width="14.44140625" style="2" customWidth="1"/>
    <col min="2339" max="2399" width="3.33203125" style="2" customWidth="1"/>
    <col min="2400" max="2559" width="11.5546875" style="2"/>
    <col min="2560" max="2560" width="0" style="2" hidden="1" customWidth="1"/>
    <col min="2561" max="2561" width="28.44140625" style="2" bestFit="1" customWidth="1"/>
    <col min="2562" max="2585" width="12.109375" style="2" customWidth="1"/>
    <col min="2586" max="2589" width="0" style="2" hidden="1" customWidth="1"/>
    <col min="2590" max="2590" width="18.88671875" style="2" bestFit="1" customWidth="1"/>
    <col min="2591" max="2591" width="13.44140625" style="2" customWidth="1"/>
    <col min="2592" max="2592" width="21.109375" style="2" customWidth="1"/>
    <col min="2593" max="2593" width="10.109375" style="2" customWidth="1"/>
    <col min="2594" max="2594" width="14.44140625" style="2" customWidth="1"/>
    <col min="2595" max="2655" width="3.33203125" style="2" customWidth="1"/>
    <col min="2656" max="2815" width="11.5546875" style="2"/>
    <col min="2816" max="2816" width="0" style="2" hidden="1" customWidth="1"/>
    <col min="2817" max="2817" width="28.44140625" style="2" bestFit="1" customWidth="1"/>
    <col min="2818" max="2841" width="12.109375" style="2" customWidth="1"/>
    <col min="2842" max="2845" width="0" style="2" hidden="1" customWidth="1"/>
    <col min="2846" max="2846" width="18.88671875" style="2" bestFit="1" customWidth="1"/>
    <col min="2847" max="2847" width="13.44140625" style="2" customWidth="1"/>
    <col min="2848" max="2848" width="21.109375" style="2" customWidth="1"/>
    <col min="2849" max="2849" width="10.109375" style="2" customWidth="1"/>
    <col min="2850" max="2850" width="14.44140625" style="2" customWidth="1"/>
    <col min="2851" max="2911" width="3.33203125" style="2" customWidth="1"/>
    <col min="2912" max="3071" width="11.5546875" style="2"/>
    <col min="3072" max="3072" width="0" style="2" hidden="1" customWidth="1"/>
    <col min="3073" max="3073" width="28.44140625" style="2" bestFit="1" customWidth="1"/>
    <col min="3074" max="3097" width="12.109375" style="2" customWidth="1"/>
    <col min="3098" max="3101" width="0" style="2" hidden="1" customWidth="1"/>
    <col min="3102" max="3102" width="18.88671875" style="2" bestFit="1" customWidth="1"/>
    <col min="3103" max="3103" width="13.44140625" style="2" customWidth="1"/>
    <col min="3104" max="3104" width="21.109375" style="2" customWidth="1"/>
    <col min="3105" max="3105" width="10.109375" style="2" customWidth="1"/>
    <col min="3106" max="3106" width="14.44140625" style="2" customWidth="1"/>
    <col min="3107" max="3167" width="3.33203125" style="2" customWidth="1"/>
    <col min="3168" max="3327" width="11.5546875" style="2"/>
    <col min="3328" max="3328" width="0" style="2" hidden="1" customWidth="1"/>
    <col min="3329" max="3329" width="28.44140625" style="2" bestFit="1" customWidth="1"/>
    <col min="3330" max="3353" width="12.109375" style="2" customWidth="1"/>
    <col min="3354" max="3357" width="0" style="2" hidden="1" customWidth="1"/>
    <col min="3358" max="3358" width="18.88671875" style="2" bestFit="1" customWidth="1"/>
    <col min="3359" max="3359" width="13.44140625" style="2" customWidth="1"/>
    <col min="3360" max="3360" width="21.109375" style="2" customWidth="1"/>
    <col min="3361" max="3361" width="10.109375" style="2" customWidth="1"/>
    <col min="3362" max="3362" width="14.44140625" style="2" customWidth="1"/>
    <col min="3363" max="3423" width="3.33203125" style="2" customWidth="1"/>
    <col min="3424" max="3583" width="11.5546875" style="2"/>
    <col min="3584" max="3584" width="0" style="2" hidden="1" customWidth="1"/>
    <col min="3585" max="3585" width="28.44140625" style="2" bestFit="1" customWidth="1"/>
    <col min="3586" max="3609" width="12.109375" style="2" customWidth="1"/>
    <col min="3610" max="3613" width="0" style="2" hidden="1" customWidth="1"/>
    <col min="3614" max="3614" width="18.88671875" style="2" bestFit="1" customWidth="1"/>
    <col min="3615" max="3615" width="13.44140625" style="2" customWidth="1"/>
    <col min="3616" max="3616" width="21.109375" style="2" customWidth="1"/>
    <col min="3617" max="3617" width="10.109375" style="2" customWidth="1"/>
    <col min="3618" max="3618" width="14.44140625" style="2" customWidth="1"/>
    <col min="3619" max="3679" width="3.33203125" style="2" customWidth="1"/>
    <col min="3680" max="3839" width="11.5546875" style="2"/>
    <col min="3840" max="3840" width="0" style="2" hidden="1" customWidth="1"/>
    <col min="3841" max="3841" width="28.44140625" style="2" bestFit="1" customWidth="1"/>
    <col min="3842" max="3865" width="12.109375" style="2" customWidth="1"/>
    <col min="3866" max="3869" width="0" style="2" hidden="1" customWidth="1"/>
    <col min="3870" max="3870" width="18.88671875" style="2" bestFit="1" customWidth="1"/>
    <col min="3871" max="3871" width="13.44140625" style="2" customWidth="1"/>
    <col min="3872" max="3872" width="21.109375" style="2" customWidth="1"/>
    <col min="3873" max="3873" width="10.109375" style="2" customWidth="1"/>
    <col min="3874" max="3874" width="14.44140625" style="2" customWidth="1"/>
    <col min="3875" max="3935" width="3.33203125" style="2" customWidth="1"/>
    <col min="3936" max="4095" width="11.5546875" style="2"/>
    <col min="4096" max="4096" width="0" style="2" hidden="1" customWidth="1"/>
    <col min="4097" max="4097" width="28.44140625" style="2" bestFit="1" customWidth="1"/>
    <col min="4098" max="4121" width="12.109375" style="2" customWidth="1"/>
    <col min="4122" max="4125" width="0" style="2" hidden="1" customWidth="1"/>
    <col min="4126" max="4126" width="18.88671875" style="2" bestFit="1" customWidth="1"/>
    <col min="4127" max="4127" width="13.44140625" style="2" customWidth="1"/>
    <col min="4128" max="4128" width="21.109375" style="2" customWidth="1"/>
    <col min="4129" max="4129" width="10.109375" style="2" customWidth="1"/>
    <col min="4130" max="4130" width="14.44140625" style="2" customWidth="1"/>
    <col min="4131" max="4191" width="3.33203125" style="2" customWidth="1"/>
    <col min="4192" max="4351" width="11.5546875" style="2"/>
    <col min="4352" max="4352" width="0" style="2" hidden="1" customWidth="1"/>
    <col min="4353" max="4353" width="28.44140625" style="2" bestFit="1" customWidth="1"/>
    <col min="4354" max="4377" width="12.109375" style="2" customWidth="1"/>
    <col min="4378" max="4381" width="0" style="2" hidden="1" customWidth="1"/>
    <col min="4382" max="4382" width="18.88671875" style="2" bestFit="1" customWidth="1"/>
    <col min="4383" max="4383" width="13.44140625" style="2" customWidth="1"/>
    <col min="4384" max="4384" width="21.109375" style="2" customWidth="1"/>
    <col min="4385" max="4385" width="10.109375" style="2" customWidth="1"/>
    <col min="4386" max="4386" width="14.44140625" style="2" customWidth="1"/>
    <col min="4387" max="4447" width="3.33203125" style="2" customWidth="1"/>
    <col min="4448" max="4607" width="11.5546875" style="2"/>
    <col min="4608" max="4608" width="0" style="2" hidden="1" customWidth="1"/>
    <col min="4609" max="4609" width="28.44140625" style="2" bestFit="1" customWidth="1"/>
    <col min="4610" max="4633" width="12.109375" style="2" customWidth="1"/>
    <col min="4634" max="4637" width="0" style="2" hidden="1" customWidth="1"/>
    <col min="4638" max="4638" width="18.88671875" style="2" bestFit="1" customWidth="1"/>
    <col min="4639" max="4639" width="13.44140625" style="2" customWidth="1"/>
    <col min="4640" max="4640" width="21.109375" style="2" customWidth="1"/>
    <col min="4641" max="4641" width="10.109375" style="2" customWidth="1"/>
    <col min="4642" max="4642" width="14.44140625" style="2" customWidth="1"/>
    <col min="4643" max="4703" width="3.33203125" style="2" customWidth="1"/>
    <col min="4704" max="4863" width="11.5546875" style="2"/>
    <col min="4864" max="4864" width="0" style="2" hidden="1" customWidth="1"/>
    <col min="4865" max="4865" width="28.44140625" style="2" bestFit="1" customWidth="1"/>
    <col min="4866" max="4889" width="12.109375" style="2" customWidth="1"/>
    <col min="4890" max="4893" width="0" style="2" hidden="1" customWidth="1"/>
    <col min="4894" max="4894" width="18.88671875" style="2" bestFit="1" customWidth="1"/>
    <col min="4895" max="4895" width="13.44140625" style="2" customWidth="1"/>
    <col min="4896" max="4896" width="21.109375" style="2" customWidth="1"/>
    <col min="4897" max="4897" width="10.109375" style="2" customWidth="1"/>
    <col min="4898" max="4898" width="14.44140625" style="2" customWidth="1"/>
    <col min="4899" max="4959" width="3.33203125" style="2" customWidth="1"/>
    <col min="4960" max="5119" width="11.5546875" style="2"/>
    <col min="5120" max="5120" width="0" style="2" hidden="1" customWidth="1"/>
    <col min="5121" max="5121" width="28.44140625" style="2" bestFit="1" customWidth="1"/>
    <col min="5122" max="5145" width="12.109375" style="2" customWidth="1"/>
    <col min="5146" max="5149" width="0" style="2" hidden="1" customWidth="1"/>
    <col min="5150" max="5150" width="18.88671875" style="2" bestFit="1" customWidth="1"/>
    <col min="5151" max="5151" width="13.44140625" style="2" customWidth="1"/>
    <col min="5152" max="5152" width="21.109375" style="2" customWidth="1"/>
    <col min="5153" max="5153" width="10.109375" style="2" customWidth="1"/>
    <col min="5154" max="5154" width="14.44140625" style="2" customWidth="1"/>
    <col min="5155" max="5215" width="3.33203125" style="2" customWidth="1"/>
    <col min="5216" max="5375" width="11.5546875" style="2"/>
    <col min="5376" max="5376" width="0" style="2" hidden="1" customWidth="1"/>
    <col min="5377" max="5377" width="28.44140625" style="2" bestFit="1" customWidth="1"/>
    <col min="5378" max="5401" width="12.109375" style="2" customWidth="1"/>
    <col min="5402" max="5405" width="0" style="2" hidden="1" customWidth="1"/>
    <col min="5406" max="5406" width="18.88671875" style="2" bestFit="1" customWidth="1"/>
    <col min="5407" max="5407" width="13.44140625" style="2" customWidth="1"/>
    <col min="5408" max="5408" width="21.109375" style="2" customWidth="1"/>
    <col min="5409" max="5409" width="10.109375" style="2" customWidth="1"/>
    <col min="5410" max="5410" width="14.44140625" style="2" customWidth="1"/>
    <col min="5411" max="5471" width="3.33203125" style="2" customWidth="1"/>
    <col min="5472" max="5631" width="11.5546875" style="2"/>
    <col min="5632" max="5632" width="0" style="2" hidden="1" customWidth="1"/>
    <col min="5633" max="5633" width="28.44140625" style="2" bestFit="1" customWidth="1"/>
    <col min="5634" max="5657" width="12.109375" style="2" customWidth="1"/>
    <col min="5658" max="5661" width="0" style="2" hidden="1" customWidth="1"/>
    <col min="5662" max="5662" width="18.88671875" style="2" bestFit="1" customWidth="1"/>
    <col min="5663" max="5663" width="13.44140625" style="2" customWidth="1"/>
    <col min="5664" max="5664" width="21.109375" style="2" customWidth="1"/>
    <col min="5665" max="5665" width="10.109375" style="2" customWidth="1"/>
    <col min="5666" max="5666" width="14.44140625" style="2" customWidth="1"/>
    <col min="5667" max="5727" width="3.33203125" style="2" customWidth="1"/>
    <col min="5728" max="5887" width="11.5546875" style="2"/>
    <col min="5888" max="5888" width="0" style="2" hidden="1" customWidth="1"/>
    <col min="5889" max="5889" width="28.44140625" style="2" bestFit="1" customWidth="1"/>
    <col min="5890" max="5913" width="12.109375" style="2" customWidth="1"/>
    <col min="5914" max="5917" width="0" style="2" hidden="1" customWidth="1"/>
    <col min="5918" max="5918" width="18.88671875" style="2" bestFit="1" customWidth="1"/>
    <col min="5919" max="5919" width="13.44140625" style="2" customWidth="1"/>
    <col min="5920" max="5920" width="21.109375" style="2" customWidth="1"/>
    <col min="5921" max="5921" width="10.109375" style="2" customWidth="1"/>
    <col min="5922" max="5922" width="14.44140625" style="2" customWidth="1"/>
    <col min="5923" max="5983" width="3.33203125" style="2" customWidth="1"/>
    <col min="5984" max="6143" width="11.5546875" style="2"/>
    <col min="6144" max="6144" width="0" style="2" hidden="1" customWidth="1"/>
    <col min="6145" max="6145" width="28.44140625" style="2" bestFit="1" customWidth="1"/>
    <col min="6146" max="6169" width="12.109375" style="2" customWidth="1"/>
    <col min="6170" max="6173" width="0" style="2" hidden="1" customWidth="1"/>
    <col min="6174" max="6174" width="18.88671875" style="2" bestFit="1" customWidth="1"/>
    <col min="6175" max="6175" width="13.44140625" style="2" customWidth="1"/>
    <col min="6176" max="6176" width="21.109375" style="2" customWidth="1"/>
    <col min="6177" max="6177" width="10.109375" style="2" customWidth="1"/>
    <col min="6178" max="6178" width="14.44140625" style="2" customWidth="1"/>
    <col min="6179" max="6239" width="3.33203125" style="2" customWidth="1"/>
    <col min="6240" max="6399" width="11.5546875" style="2"/>
    <col min="6400" max="6400" width="0" style="2" hidden="1" customWidth="1"/>
    <col min="6401" max="6401" width="28.44140625" style="2" bestFit="1" customWidth="1"/>
    <col min="6402" max="6425" width="12.109375" style="2" customWidth="1"/>
    <col min="6426" max="6429" width="0" style="2" hidden="1" customWidth="1"/>
    <col min="6430" max="6430" width="18.88671875" style="2" bestFit="1" customWidth="1"/>
    <col min="6431" max="6431" width="13.44140625" style="2" customWidth="1"/>
    <col min="6432" max="6432" width="21.109375" style="2" customWidth="1"/>
    <col min="6433" max="6433" width="10.109375" style="2" customWidth="1"/>
    <col min="6434" max="6434" width="14.44140625" style="2" customWidth="1"/>
    <col min="6435" max="6495" width="3.33203125" style="2" customWidth="1"/>
    <col min="6496" max="6655" width="11.5546875" style="2"/>
    <col min="6656" max="6656" width="0" style="2" hidden="1" customWidth="1"/>
    <col min="6657" max="6657" width="28.44140625" style="2" bestFit="1" customWidth="1"/>
    <col min="6658" max="6681" width="12.109375" style="2" customWidth="1"/>
    <col min="6682" max="6685" width="0" style="2" hidden="1" customWidth="1"/>
    <col min="6686" max="6686" width="18.88671875" style="2" bestFit="1" customWidth="1"/>
    <col min="6687" max="6687" width="13.44140625" style="2" customWidth="1"/>
    <col min="6688" max="6688" width="21.109375" style="2" customWidth="1"/>
    <col min="6689" max="6689" width="10.109375" style="2" customWidth="1"/>
    <col min="6690" max="6690" width="14.44140625" style="2" customWidth="1"/>
    <col min="6691" max="6751" width="3.33203125" style="2" customWidth="1"/>
    <col min="6752" max="6911" width="11.5546875" style="2"/>
    <col min="6912" max="6912" width="0" style="2" hidden="1" customWidth="1"/>
    <col min="6913" max="6913" width="28.44140625" style="2" bestFit="1" customWidth="1"/>
    <col min="6914" max="6937" width="12.109375" style="2" customWidth="1"/>
    <col min="6938" max="6941" width="0" style="2" hidden="1" customWidth="1"/>
    <col min="6942" max="6942" width="18.88671875" style="2" bestFit="1" customWidth="1"/>
    <col min="6943" max="6943" width="13.44140625" style="2" customWidth="1"/>
    <col min="6944" max="6944" width="21.109375" style="2" customWidth="1"/>
    <col min="6945" max="6945" width="10.109375" style="2" customWidth="1"/>
    <col min="6946" max="6946" width="14.44140625" style="2" customWidth="1"/>
    <col min="6947" max="7007" width="3.33203125" style="2" customWidth="1"/>
    <col min="7008" max="7167" width="11.5546875" style="2"/>
    <col min="7168" max="7168" width="0" style="2" hidden="1" customWidth="1"/>
    <col min="7169" max="7169" width="28.44140625" style="2" bestFit="1" customWidth="1"/>
    <col min="7170" max="7193" width="12.109375" style="2" customWidth="1"/>
    <col min="7194" max="7197" width="0" style="2" hidden="1" customWidth="1"/>
    <col min="7198" max="7198" width="18.88671875" style="2" bestFit="1" customWidth="1"/>
    <col min="7199" max="7199" width="13.44140625" style="2" customWidth="1"/>
    <col min="7200" max="7200" width="21.109375" style="2" customWidth="1"/>
    <col min="7201" max="7201" width="10.109375" style="2" customWidth="1"/>
    <col min="7202" max="7202" width="14.44140625" style="2" customWidth="1"/>
    <col min="7203" max="7263" width="3.33203125" style="2" customWidth="1"/>
    <col min="7264" max="7423" width="11.5546875" style="2"/>
    <col min="7424" max="7424" width="0" style="2" hidden="1" customWidth="1"/>
    <col min="7425" max="7425" width="28.44140625" style="2" bestFit="1" customWidth="1"/>
    <col min="7426" max="7449" width="12.109375" style="2" customWidth="1"/>
    <col min="7450" max="7453" width="0" style="2" hidden="1" customWidth="1"/>
    <col min="7454" max="7454" width="18.88671875" style="2" bestFit="1" customWidth="1"/>
    <col min="7455" max="7455" width="13.44140625" style="2" customWidth="1"/>
    <col min="7456" max="7456" width="21.109375" style="2" customWidth="1"/>
    <col min="7457" max="7457" width="10.109375" style="2" customWidth="1"/>
    <col min="7458" max="7458" width="14.44140625" style="2" customWidth="1"/>
    <col min="7459" max="7519" width="3.33203125" style="2" customWidth="1"/>
    <col min="7520" max="7679" width="11.5546875" style="2"/>
    <col min="7680" max="7680" width="0" style="2" hidden="1" customWidth="1"/>
    <col min="7681" max="7681" width="28.44140625" style="2" bestFit="1" customWidth="1"/>
    <col min="7682" max="7705" width="12.109375" style="2" customWidth="1"/>
    <col min="7706" max="7709" width="0" style="2" hidden="1" customWidth="1"/>
    <col min="7710" max="7710" width="18.88671875" style="2" bestFit="1" customWidth="1"/>
    <col min="7711" max="7711" width="13.44140625" style="2" customWidth="1"/>
    <col min="7712" max="7712" width="21.109375" style="2" customWidth="1"/>
    <col min="7713" max="7713" width="10.109375" style="2" customWidth="1"/>
    <col min="7714" max="7714" width="14.44140625" style="2" customWidth="1"/>
    <col min="7715" max="7775" width="3.33203125" style="2" customWidth="1"/>
    <col min="7776" max="7935" width="11.5546875" style="2"/>
    <col min="7936" max="7936" width="0" style="2" hidden="1" customWidth="1"/>
    <col min="7937" max="7937" width="28.44140625" style="2" bestFit="1" customWidth="1"/>
    <col min="7938" max="7961" width="12.109375" style="2" customWidth="1"/>
    <col min="7962" max="7965" width="0" style="2" hidden="1" customWidth="1"/>
    <col min="7966" max="7966" width="18.88671875" style="2" bestFit="1" customWidth="1"/>
    <col min="7967" max="7967" width="13.44140625" style="2" customWidth="1"/>
    <col min="7968" max="7968" width="21.109375" style="2" customWidth="1"/>
    <col min="7969" max="7969" width="10.109375" style="2" customWidth="1"/>
    <col min="7970" max="7970" width="14.44140625" style="2" customWidth="1"/>
    <col min="7971" max="8031" width="3.33203125" style="2" customWidth="1"/>
    <col min="8032" max="8191" width="11.5546875" style="2"/>
    <col min="8192" max="8192" width="0" style="2" hidden="1" customWidth="1"/>
    <col min="8193" max="8193" width="28.44140625" style="2" bestFit="1" customWidth="1"/>
    <col min="8194" max="8217" width="12.109375" style="2" customWidth="1"/>
    <col min="8218" max="8221" width="0" style="2" hidden="1" customWidth="1"/>
    <col min="8222" max="8222" width="18.88671875" style="2" bestFit="1" customWidth="1"/>
    <col min="8223" max="8223" width="13.44140625" style="2" customWidth="1"/>
    <col min="8224" max="8224" width="21.109375" style="2" customWidth="1"/>
    <col min="8225" max="8225" width="10.109375" style="2" customWidth="1"/>
    <col min="8226" max="8226" width="14.44140625" style="2" customWidth="1"/>
    <col min="8227" max="8287" width="3.33203125" style="2" customWidth="1"/>
    <col min="8288" max="8447" width="11.5546875" style="2"/>
    <col min="8448" max="8448" width="0" style="2" hidden="1" customWidth="1"/>
    <col min="8449" max="8449" width="28.44140625" style="2" bestFit="1" customWidth="1"/>
    <col min="8450" max="8473" width="12.109375" style="2" customWidth="1"/>
    <col min="8474" max="8477" width="0" style="2" hidden="1" customWidth="1"/>
    <col min="8478" max="8478" width="18.88671875" style="2" bestFit="1" customWidth="1"/>
    <col min="8479" max="8479" width="13.44140625" style="2" customWidth="1"/>
    <col min="8480" max="8480" width="21.109375" style="2" customWidth="1"/>
    <col min="8481" max="8481" width="10.109375" style="2" customWidth="1"/>
    <col min="8482" max="8482" width="14.44140625" style="2" customWidth="1"/>
    <col min="8483" max="8543" width="3.33203125" style="2" customWidth="1"/>
    <col min="8544" max="8703" width="11.5546875" style="2"/>
    <col min="8704" max="8704" width="0" style="2" hidden="1" customWidth="1"/>
    <col min="8705" max="8705" width="28.44140625" style="2" bestFit="1" customWidth="1"/>
    <col min="8706" max="8729" width="12.109375" style="2" customWidth="1"/>
    <col min="8730" max="8733" width="0" style="2" hidden="1" customWidth="1"/>
    <col min="8734" max="8734" width="18.88671875" style="2" bestFit="1" customWidth="1"/>
    <col min="8735" max="8735" width="13.44140625" style="2" customWidth="1"/>
    <col min="8736" max="8736" width="21.109375" style="2" customWidth="1"/>
    <col min="8737" max="8737" width="10.109375" style="2" customWidth="1"/>
    <col min="8738" max="8738" width="14.44140625" style="2" customWidth="1"/>
    <col min="8739" max="8799" width="3.33203125" style="2" customWidth="1"/>
    <col min="8800" max="8959" width="11.5546875" style="2"/>
    <col min="8960" max="8960" width="0" style="2" hidden="1" customWidth="1"/>
    <col min="8961" max="8961" width="28.44140625" style="2" bestFit="1" customWidth="1"/>
    <col min="8962" max="8985" width="12.109375" style="2" customWidth="1"/>
    <col min="8986" max="8989" width="0" style="2" hidden="1" customWidth="1"/>
    <col min="8990" max="8990" width="18.88671875" style="2" bestFit="1" customWidth="1"/>
    <col min="8991" max="8991" width="13.44140625" style="2" customWidth="1"/>
    <col min="8992" max="8992" width="21.109375" style="2" customWidth="1"/>
    <col min="8993" max="8993" width="10.109375" style="2" customWidth="1"/>
    <col min="8994" max="8994" width="14.44140625" style="2" customWidth="1"/>
    <col min="8995" max="9055" width="3.33203125" style="2" customWidth="1"/>
    <col min="9056" max="9215" width="11.5546875" style="2"/>
    <col min="9216" max="9216" width="0" style="2" hidden="1" customWidth="1"/>
    <col min="9217" max="9217" width="28.44140625" style="2" bestFit="1" customWidth="1"/>
    <col min="9218" max="9241" width="12.109375" style="2" customWidth="1"/>
    <col min="9242" max="9245" width="0" style="2" hidden="1" customWidth="1"/>
    <col min="9246" max="9246" width="18.88671875" style="2" bestFit="1" customWidth="1"/>
    <col min="9247" max="9247" width="13.44140625" style="2" customWidth="1"/>
    <col min="9248" max="9248" width="21.109375" style="2" customWidth="1"/>
    <col min="9249" max="9249" width="10.109375" style="2" customWidth="1"/>
    <col min="9250" max="9250" width="14.44140625" style="2" customWidth="1"/>
    <col min="9251" max="9311" width="3.33203125" style="2" customWidth="1"/>
    <col min="9312" max="9471" width="11.5546875" style="2"/>
    <col min="9472" max="9472" width="0" style="2" hidden="1" customWidth="1"/>
    <col min="9473" max="9473" width="28.44140625" style="2" bestFit="1" customWidth="1"/>
    <col min="9474" max="9497" width="12.109375" style="2" customWidth="1"/>
    <col min="9498" max="9501" width="0" style="2" hidden="1" customWidth="1"/>
    <col min="9502" max="9502" width="18.88671875" style="2" bestFit="1" customWidth="1"/>
    <col min="9503" max="9503" width="13.44140625" style="2" customWidth="1"/>
    <col min="9504" max="9504" width="21.109375" style="2" customWidth="1"/>
    <col min="9505" max="9505" width="10.109375" style="2" customWidth="1"/>
    <col min="9506" max="9506" width="14.44140625" style="2" customWidth="1"/>
    <col min="9507" max="9567" width="3.33203125" style="2" customWidth="1"/>
    <col min="9568" max="9727" width="11.5546875" style="2"/>
    <col min="9728" max="9728" width="0" style="2" hidden="1" customWidth="1"/>
    <col min="9729" max="9729" width="28.44140625" style="2" bestFit="1" customWidth="1"/>
    <col min="9730" max="9753" width="12.109375" style="2" customWidth="1"/>
    <col min="9754" max="9757" width="0" style="2" hidden="1" customWidth="1"/>
    <col min="9758" max="9758" width="18.88671875" style="2" bestFit="1" customWidth="1"/>
    <col min="9759" max="9759" width="13.44140625" style="2" customWidth="1"/>
    <col min="9760" max="9760" width="21.109375" style="2" customWidth="1"/>
    <col min="9761" max="9761" width="10.109375" style="2" customWidth="1"/>
    <col min="9762" max="9762" width="14.44140625" style="2" customWidth="1"/>
    <col min="9763" max="9823" width="3.33203125" style="2" customWidth="1"/>
    <col min="9824" max="9983" width="11.5546875" style="2"/>
    <col min="9984" max="9984" width="0" style="2" hidden="1" customWidth="1"/>
    <col min="9985" max="9985" width="28.44140625" style="2" bestFit="1" customWidth="1"/>
    <col min="9986" max="10009" width="12.109375" style="2" customWidth="1"/>
    <col min="10010" max="10013" width="0" style="2" hidden="1" customWidth="1"/>
    <col min="10014" max="10014" width="18.88671875" style="2" bestFit="1" customWidth="1"/>
    <col min="10015" max="10015" width="13.44140625" style="2" customWidth="1"/>
    <col min="10016" max="10016" width="21.109375" style="2" customWidth="1"/>
    <col min="10017" max="10017" width="10.109375" style="2" customWidth="1"/>
    <col min="10018" max="10018" width="14.44140625" style="2" customWidth="1"/>
    <col min="10019" max="10079" width="3.33203125" style="2" customWidth="1"/>
    <col min="10080" max="10239" width="11.5546875" style="2"/>
    <col min="10240" max="10240" width="0" style="2" hidden="1" customWidth="1"/>
    <col min="10241" max="10241" width="28.44140625" style="2" bestFit="1" customWidth="1"/>
    <col min="10242" max="10265" width="12.109375" style="2" customWidth="1"/>
    <col min="10266" max="10269" width="0" style="2" hidden="1" customWidth="1"/>
    <col min="10270" max="10270" width="18.88671875" style="2" bestFit="1" customWidth="1"/>
    <col min="10271" max="10271" width="13.44140625" style="2" customWidth="1"/>
    <col min="10272" max="10272" width="21.109375" style="2" customWidth="1"/>
    <col min="10273" max="10273" width="10.109375" style="2" customWidth="1"/>
    <col min="10274" max="10274" width="14.44140625" style="2" customWidth="1"/>
    <col min="10275" max="10335" width="3.33203125" style="2" customWidth="1"/>
    <col min="10336" max="10495" width="11.5546875" style="2"/>
    <col min="10496" max="10496" width="0" style="2" hidden="1" customWidth="1"/>
    <col min="10497" max="10497" width="28.44140625" style="2" bestFit="1" customWidth="1"/>
    <col min="10498" max="10521" width="12.109375" style="2" customWidth="1"/>
    <col min="10522" max="10525" width="0" style="2" hidden="1" customWidth="1"/>
    <col min="10526" max="10526" width="18.88671875" style="2" bestFit="1" customWidth="1"/>
    <col min="10527" max="10527" width="13.44140625" style="2" customWidth="1"/>
    <col min="10528" max="10528" width="21.109375" style="2" customWidth="1"/>
    <col min="10529" max="10529" width="10.109375" style="2" customWidth="1"/>
    <col min="10530" max="10530" width="14.44140625" style="2" customWidth="1"/>
    <col min="10531" max="10591" width="3.33203125" style="2" customWidth="1"/>
    <col min="10592" max="10751" width="11.5546875" style="2"/>
    <col min="10752" max="10752" width="0" style="2" hidden="1" customWidth="1"/>
    <col min="10753" max="10753" width="28.44140625" style="2" bestFit="1" customWidth="1"/>
    <col min="10754" max="10777" width="12.109375" style="2" customWidth="1"/>
    <col min="10778" max="10781" width="0" style="2" hidden="1" customWidth="1"/>
    <col min="10782" max="10782" width="18.88671875" style="2" bestFit="1" customWidth="1"/>
    <col min="10783" max="10783" width="13.44140625" style="2" customWidth="1"/>
    <col min="10784" max="10784" width="21.109375" style="2" customWidth="1"/>
    <col min="10785" max="10785" width="10.109375" style="2" customWidth="1"/>
    <col min="10786" max="10786" width="14.44140625" style="2" customWidth="1"/>
    <col min="10787" max="10847" width="3.33203125" style="2" customWidth="1"/>
    <col min="10848" max="11007" width="11.5546875" style="2"/>
    <col min="11008" max="11008" width="0" style="2" hidden="1" customWidth="1"/>
    <col min="11009" max="11009" width="28.44140625" style="2" bestFit="1" customWidth="1"/>
    <col min="11010" max="11033" width="12.109375" style="2" customWidth="1"/>
    <col min="11034" max="11037" width="0" style="2" hidden="1" customWidth="1"/>
    <col min="11038" max="11038" width="18.88671875" style="2" bestFit="1" customWidth="1"/>
    <col min="11039" max="11039" width="13.44140625" style="2" customWidth="1"/>
    <col min="11040" max="11040" width="21.109375" style="2" customWidth="1"/>
    <col min="11041" max="11041" width="10.109375" style="2" customWidth="1"/>
    <col min="11042" max="11042" width="14.44140625" style="2" customWidth="1"/>
    <col min="11043" max="11103" width="3.33203125" style="2" customWidth="1"/>
    <col min="11104" max="11263" width="11.5546875" style="2"/>
    <col min="11264" max="11264" width="0" style="2" hidden="1" customWidth="1"/>
    <col min="11265" max="11265" width="28.44140625" style="2" bestFit="1" customWidth="1"/>
    <col min="11266" max="11289" width="12.109375" style="2" customWidth="1"/>
    <col min="11290" max="11293" width="0" style="2" hidden="1" customWidth="1"/>
    <col min="11294" max="11294" width="18.88671875" style="2" bestFit="1" customWidth="1"/>
    <col min="11295" max="11295" width="13.44140625" style="2" customWidth="1"/>
    <col min="11296" max="11296" width="21.109375" style="2" customWidth="1"/>
    <col min="11297" max="11297" width="10.109375" style="2" customWidth="1"/>
    <col min="11298" max="11298" width="14.44140625" style="2" customWidth="1"/>
    <col min="11299" max="11359" width="3.33203125" style="2" customWidth="1"/>
    <col min="11360" max="11519" width="11.5546875" style="2"/>
    <col min="11520" max="11520" width="0" style="2" hidden="1" customWidth="1"/>
    <col min="11521" max="11521" width="28.44140625" style="2" bestFit="1" customWidth="1"/>
    <col min="11522" max="11545" width="12.109375" style="2" customWidth="1"/>
    <col min="11546" max="11549" width="0" style="2" hidden="1" customWidth="1"/>
    <col min="11550" max="11550" width="18.88671875" style="2" bestFit="1" customWidth="1"/>
    <col min="11551" max="11551" width="13.44140625" style="2" customWidth="1"/>
    <col min="11552" max="11552" width="21.109375" style="2" customWidth="1"/>
    <col min="11553" max="11553" width="10.109375" style="2" customWidth="1"/>
    <col min="11554" max="11554" width="14.44140625" style="2" customWidth="1"/>
    <col min="11555" max="11615" width="3.33203125" style="2" customWidth="1"/>
    <col min="11616" max="11775" width="11.5546875" style="2"/>
    <col min="11776" max="11776" width="0" style="2" hidden="1" customWidth="1"/>
    <col min="11777" max="11777" width="28.44140625" style="2" bestFit="1" customWidth="1"/>
    <col min="11778" max="11801" width="12.109375" style="2" customWidth="1"/>
    <col min="11802" max="11805" width="0" style="2" hidden="1" customWidth="1"/>
    <col min="11806" max="11806" width="18.88671875" style="2" bestFit="1" customWidth="1"/>
    <col min="11807" max="11807" width="13.44140625" style="2" customWidth="1"/>
    <col min="11808" max="11808" width="21.109375" style="2" customWidth="1"/>
    <col min="11809" max="11809" width="10.109375" style="2" customWidth="1"/>
    <col min="11810" max="11810" width="14.44140625" style="2" customWidth="1"/>
    <col min="11811" max="11871" width="3.33203125" style="2" customWidth="1"/>
    <col min="11872" max="12031" width="11.5546875" style="2"/>
    <col min="12032" max="12032" width="0" style="2" hidden="1" customWidth="1"/>
    <col min="12033" max="12033" width="28.44140625" style="2" bestFit="1" customWidth="1"/>
    <col min="12034" max="12057" width="12.109375" style="2" customWidth="1"/>
    <col min="12058" max="12061" width="0" style="2" hidden="1" customWidth="1"/>
    <col min="12062" max="12062" width="18.88671875" style="2" bestFit="1" customWidth="1"/>
    <col min="12063" max="12063" width="13.44140625" style="2" customWidth="1"/>
    <col min="12064" max="12064" width="21.109375" style="2" customWidth="1"/>
    <col min="12065" max="12065" width="10.109375" style="2" customWidth="1"/>
    <col min="12066" max="12066" width="14.44140625" style="2" customWidth="1"/>
    <col min="12067" max="12127" width="3.33203125" style="2" customWidth="1"/>
    <col min="12128" max="12287" width="11.5546875" style="2"/>
    <col min="12288" max="12288" width="0" style="2" hidden="1" customWidth="1"/>
    <col min="12289" max="12289" width="28.44140625" style="2" bestFit="1" customWidth="1"/>
    <col min="12290" max="12313" width="12.109375" style="2" customWidth="1"/>
    <col min="12314" max="12317" width="0" style="2" hidden="1" customWidth="1"/>
    <col min="12318" max="12318" width="18.88671875" style="2" bestFit="1" customWidth="1"/>
    <col min="12319" max="12319" width="13.44140625" style="2" customWidth="1"/>
    <col min="12320" max="12320" width="21.109375" style="2" customWidth="1"/>
    <col min="12321" max="12321" width="10.109375" style="2" customWidth="1"/>
    <col min="12322" max="12322" width="14.44140625" style="2" customWidth="1"/>
    <col min="12323" max="12383" width="3.33203125" style="2" customWidth="1"/>
    <col min="12384" max="12543" width="11.5546875" style="2"/>
    <col min="12544" max="12544" width="0" style="2" hidden="1" customWidth="1"/>
    <col min="12545" max="12545" width="28.44140625" style="2" bestFit="1" customWidth="1"/>
    <col min="12546" max="12569" width="12.109375" style="2" customWidth="1"/>
    <col min="12570" max="12573" width="0" style="2" hidden="1" customWidth="1"/>
    <col min="12574" max="12574" width="18.88671875" style="2" bestFit="1" customWidth="1"/>
    <col min="12575" max="12575" width="13.44140625" style="2" customWidth="1"/>
    <col min="12576" max="12576" width="21.109375" style="2" customWidth="1"/>
    <col min="12577" max="12577" width="10.109375" style="2" customWidth="1"/>
    <col min="12578" max="12578" width="14.44140625" style="2" customWidth="1"/>
    <col min="12579" max="12639" width="3.33203125" style="2" customWidth="1"/>
    <col min="12640" max="12799" width="11.5546875" style="2"/>
    <col min="12800" max="12800" width="0" style="2" hidden="1" customWidth="1"/>
    <col min="12801" max="12801" width="28.44140625" style="2" bestFit="1" customWidth="1"/>
    <col min="12802" max="12825" width="12.109375" style="2" customWidth="1"/>
    <col min="12826" max="12829" width="0" style="2" hidden="1" customWidth="1"/>
    <col min="12830" max="12830" width="18.88671875" style="2" bestFit="1" customWidth="1"/>
    <col min="12831" max="12831" width="13.44140625" style="2" customWidth="1"/>
    <col min="12832" max="12832" width="21.109375" style="2" customWidth="1"/>
    <col min="12833" max="12833" width="10.109375" style="2" customWidth="1"/>
    <col min="12834" max="12834" width="14.44140625" style="2" customWidth="1"/>
    <col min="12835" max="12895" width="3.33203125" style="2" customWidth="1"/>
    <col min="12896" max="13055" width="11.5546875" style="2"/>
    <col min="13056" max="13056" width="0" style="2" hidden="1" customWidth="1"/>
    <col min="13057" max="13057" width="28.44140625" style="2" bestFit="1" customWidth="1"/>
    <col min="13058" max="13081" width="12.109375" style="2" customWidth="1"/>
    <col min="13082" max="13085" width="0" style="2" hidden="1" customWidth="1"/>
    <col min="13086" max="13086" width="18.88671875" style="2" bestFit="1" customWidth="1"/>
    <col min="13087" max="13087" width="13.44140625" style="2" customWidth="1"/>
    <col min="13088" max="13088" width="21.109375" style="2" customWidth="1"/>
    <col min="13089" max="13089" width="10.109375" style="2" customWidth="1"/>
    <col min="13090" max="13090" width="14.44140625" style="2" customWidth="1"/>
    <col min="13091" max="13151" width="3.33203125" style="2" customWidth="1"/>
    <col min="13152" max="13311" width="11.5546875" style="2"/>
    <col min="13312" max="13312" width="0" style="2" hidden="1" customWidth="1"/>
    <col min="13313" max="13313" width="28.44140625" style="2" bestFit="1" customWidth="1"/>
    <col min="13314" max="13337" width="12.109375" style="2" customWidth="1"/>
    <col min="13338" max="13341" width="0" style="2" hidden="1" customWidth="1"/>
    <col min="13342" max="13342" width="18.88671875" style="2" bestFit="1" customWidth="1"/>
    <col min="13343" max="13343" width="13.44140625" style="2" customWidth="1"/>
    <col min="13344" max="13344" width="21.109375" style="2" customWidth="1"/>
    <col min="13345" max="13345" width="10.109375" style="2" customWidth="1"/>
    <col min="13346" max="13346" width="14.44140625" style="2" customWidth="1"/>
    <col min="13347" max="13407" width="3.33203125" style="2" customWidth="1"/>
    <col min="13408" max="13567" width="11.5546875" style="2"/>
    <col min="13568" max="13568" width="0" style="2" hidden="1" customWidth="1"/>
    <col min="13569" max="13569" width="28.44140625" style="2" bestFit="1" customWidth="1"/>
    <col min="13570" max="13593" width="12.109375" style="2" customWidth="1"/>
    <col min="13594" max="13597" width="0" style="2" hidden="1" customWidth="1"/>
    <col min="13598" max="13598" width="18.88671875" style="2" bestFit="1" customWidth="1"/>
    <col min="13599" max="13599" width="13.44140625" style="2" customWidth="1"/>
    <col min="13600" max="13600" width="21.109375" style="2" customWidth="1"/>
    <col min="13601" max="13601" width="10.109375" style="2" customWidth="1"/>
    <col min="13602" max="13602" width="14.44140625" style="2" customWidth="1"/>
    <col min="13603" max="13663" width="3.33203125" style="2" customWidth="1"/>
    <col min="13664" max="13823" width="11.5546875" style="2"/>
    <col min="13824" max="13824" width="0" style="2" hidden="1" customWidth="1"/>
    <col min="13825" max="13825" width="28.44140625" style="2" bestFit="1" customWidth="1"/>
    <col min="13826" max="13849" width="12.109375" style="2" customWidth="1"/>
    <col min="13850" max="13853" width="0" style="2" hidden="1" customWidth="1"/>
    <col min="13854" max="13854" width="18.88671875" style="2" bestFit="1" customWidth="1"/>
    <col min="13855" max="13855" width="13.44140625" style="2" customWidth="1"/>
    <col min="13856" max="13856" width="21.109375" style="2" customWidth="1"/>
    <col min="13857" max="13857" width="10.109375" style="2" customWidth="1"/>
    <col min="13858" max="13858" width="14.44140625" style="2" customWidth="1"/>
    <col min="13859" max="13919" width="3.33203125" style="2" customWidth="1"/>
    <col min="13920" max="14079" width="11.5546875" style="2"/>
    <col min="14080" max="14080" width="0" style="2" hidden="1" customWidth="1"/>
    <col min="14081" max="14081" width="28.44140625" style="2" bestFit="1" customWidth="1"/>
    <col min="14082" max="14105" width="12.109375" style="2" customWidth="1"/>
    <col min="14106" max="14109" width="0" style="2" hidden="1" customWidth="1"/>
    <col min="14110" max="14110" width="18.88671875" style="2" bestFit="1" customWidth="1"/>
    <col min="14111" max="14111" width="13.44140625" style="2" customWidth="1"/>
    <col min="14112" max="14112" width="21.109375" style="2" customWidth="1"/>
    <col min="14113" max="14113" width="10.109375" style="2" customWidth="1"/>
    <col min="14114" max="14114" width="14.44140625" style="2" customWidth="1"/>
    <col min="14115" max="14175" width="3.33203125" style="2" customWidth="1"/>
    <col min="14176" max="14335" width="11.5546875" style="2"/>
    <col min="14336" max="14336" width="0" style="2" hidden="1" customWidth="1"/>
    <col min="14337" max="14337" width="28.44140625" style="2" bestFit="1" customWidth="1"/>
    <col min="14338" max="14361" width="12.109375" style="2" customWidth="1"/>
    <col min="14362" max="14365" width="0" style="2" hidden="1" customWidth="1"/>
    <col min="14366" max="14366" width="18.88671875" style="2" bestFit="1" customWidth="1"/>
    <col min="14367" max="14367" width="13.44140625" style="2" customWidth="1"/>
    <col min="14368" max="14368" width="21.109375" style="2" customWidth="1"/>
    <col min="14369" max="14369" width="10.109375" style="2" customWidth="1"/>
    <col min="14370" max="14370" width="14.44140625" style="2" customWidth="1"/>
    <col min="14371" max="14431" width="3.33203125" style="2" customWidth="1"/>
    <col min="14432" max="14591" width="11.5546875" style="2"/>
    <col min="14592" max="14592" width="0" style="2" hidden="1" customWidth="1"/>
    <col min="14593" max="14593" width="28.44140625" style="2" bestFit="1" customWidth="1"/>
    <col min="14594" max="14617" width="12.109375" style="2" customWidth="1"/>
    <col min="14618" max="14621" width="0" style="2" hidden="1" customWidth="1"/>
    <col min="14622" max="14622" width="18.88671875" style="2" bestFit="1" customWidth="1"/>
    <col min="14623" max="14623" width="13.44140625" style="2" customWidth="1"/>
    <col min="14624" max="14624" width="21.109375" style="2" customWidth="1"/>
    <col min="14625" max="14625" width="10.109375" style="2" customWidth="1"/>
    <col min="14626" max="14626" width="14.44140625" style="2" customWidth="1"/>
    <col min="14627" max="14687" width="3.33203125" style="2" customWidth="1"/>
    <col min="14688" max="14847" width="11.5546875" style="2"/>
    <col min="14848" max="14848" width="0" style="2" hidden="1" customWidth="1"/>
    <col min="14849" max="14849" width="28.44140625" style="2" bestFit="1" customWidth="1"/>
    <col min="14850" max="14873" width="12.109375" style="2" customWidth="1"/>
    <col min="14874" max="14877" width="0" style="2" hidden="1" customWidth="1"/>
    <col min="14878" max="14878" width="18.88671875" style="2" bestFit="1" customWidth="1"/>
    <col min="14879" max="14879" width="13.44140625" style="2" customWidth="1"/>
    <col min="14880" max="14880" width="21.109375" style="2" customWidth="1"/>
    <col min="14881" max="14881" width="10.109375" style="2" customWidth="1"/>
    <col min="14882" max="14882" width="14.44140625" style="2" customWidth="1"/>
    <col min="14883" max="14943" width="3.33203125" style="2" customWidth="1"/>
    <col min="14944" max="15103" width="11.5546875" style="2"/>
    <col min="15104" max="15104" width="0" style="2" hidden="1" customWidth="1"/>
    <col min="15105" max="15105" width="28.44140625" style="2" bestFit="1" customWidth="1"/>
    <col min="15106" max="15129" width="12.109375" style="2" customWidth="1"/>
    <col min="15130" max="15133" width="0" style="2" hidden="1" customWidth="1"/>
    <col min="15134" max="15134" width="18.88671875" style="2" bestFit="1" customWidth="1"/>
    <col min="15135" max="15135" width="13.44140625" style="2" customWidth="1"/>
    <col min="15136" max="15136" width="21.109375" style="2" customWidth="1"/>
    <col min="15137" max="15137" width="10.109375" style="2" customWidth="1"/>
    <col min="15138" max="15138" width="14.44140625" style="2" customWidth="1"/>
    <col min="15139" max="15199" width="3.33203125" style="2" customWidth="1"/>
    <col min="15200" max="15359" width="11.5546875" style="2"/>
    <col min="15360" max="15360" width="0" style="2" hidden="1" customWidth="1"/>
    <col min="15361" max="15361" width="28.44140625" style="2" bestFit="1" customWidth="1"/>
    <col min="15362" max="15385" width="12.109375" style="2" customWidth="1"/>
    <col min="15386" max="15389" width="0" style="2" hidden="1" customWidth="1"/>
    <col min="15390" max="15390" width="18.88671875" style="2" bestFit="1" customWidth="1"/>
    <col min="15391" max="15391" width="13.44140625" style="2" customWidth="1"/>
    <col min="15392" max="15392" width="21.109375" style="2" customWidth="1"/>
    <col min="15393" max="15393" width="10.109375" style="2" customWidth="1"/>
    <col min="15394" max="15394" width="14.44140625" style="2" customWidth="1"/>
    <col min="15395" max="15455" width="3.33203125" style="2" customWidth="1"/>
    <col min="15456" max="15615" width="11.5546875" style="2"/>
    <col min="15616" max="15616" width="0" style="2" hidden="1" customWidth="1"/>
    <col min="15617" max="15617" width="28.44140625" style="2" bestFit="1" customWidth="1"/>
    <col min="15618" max="15641" width="12.109375" style="2" customWidth="1"/>
    <col min="15642" max="15645" width="0" style="2" hidden="1" customWidth="1"/>
    <col min="15646" max="15646" width="18.88671875" style="2" bestFit="1" customWidth="1"/>
    <col min="15647" max="15647" width="13.44140625" style="2" customWidth="1"/>
    <col min="15648" max="15648" width="21.109375" style="2" customWidth="1"/>
    <col min="15649" max="15649" width="10.109375" style="2" customWidth="1"/>
    <col min="15650" max="15650" width="14.44140625" style="2" customWidth="1"/>
    <col min="15651" max="15711" width="3.33203125" style="2" customWidth="1"/>
    <col min="15712" max="15871" width="11.5546875" style="2"/>
    <col min="15872" max="15872" width="0" style="2" hidden="1" customWidth="1"/>
    <col min="15873" max="15873" width="28.44140625" style="2" bestFit="1" customWidth="1"/>
    <col min="15874" max="15897" width="12.109375" style="2" customWidth="1"/>
    <col min="15898" max="15901" width="0" style="2" hidden="1" customWidth="1"/>
    <col min="15902" max="15902" width="18.88671875" style="2" bestFit="1" customWidth="1"/>
    <col min="15903" max="15903" width="13.44140625" style="2" customWidth="1"/>
    <col min="15904" max="15904" width="21.109375" style="2" customWidth="1"/>
    <col min="15905" max="15905" width="10.109375" style="2" customWidth="1"/>
    <col min="15906" max="15906" width="14.44140625" style="2" customWidth="1"/>
    <col min="15907" max="15967" width="3.33203125" style="2" customWidth="1"/>
    <col min="15968" max="16127" width="11.5546875" style="2"/>
    <col min="16128" max="16128" width="0" style="2" hidden="1" customWidth="1"/>
    <col min="16129" max="16129" width="28.44140625" style="2" bestFit="1" customWidth="1"/>
    <col min="16130" max="16153" width="12.109375" style="2" customWidth="1"/>
    <col min="16154" max="16157" width="0" style="2" hidden="1" customWidth="1"/>
    <col min="16158" max="16158" width="18.88671875" style="2" bestFit="1" customWidth="1"/>
    <col min="16159" max="16159" width="13.44140625" style="2" customWidth="1"/>
    <col min="16160" max="16160" width="21.109375" style="2" customWidth="1"/>
    <col min="16161" max="16161" width="10.109375" style="2" customWidth="1"/>
    <col min="16162" max="16162" width="14.44140625" style="2" customWidth="1"/>
    <col min="16163" max="16223" width="3.33203125" style="2" customWidth="1"/>
    <col min="16224" max="16384" width="11.5546875" style="2"/>
  </cols>
  <sheetData>
    <row r="1" spans="1:36" s="237" customFormat="1" ht="51.6" customHeight="1">
      <c r="A1" s="369" t="s">
        <v>194</v>
      </c>
      <c r="B1" s="369"/>
      <c r="C1" s="369"/>
      <c r="D1" s="369"/>
      <c r="E1" s="369"/>
      <c r="F1" s="369"/>
      <c r="G1" s="369"/>
      <c r="H1" s="369"/>
      <c r="I1" s="369"/>
      <c r="J1" s="369"/>
      <c r="K1" s="369"/>
      <c r="L1" s="369"/>
      <c r="M1" s="369"/>
      <c r="N1" s="369"/>
      <c r="O1" s="369"/>
      <c r="P1" s="369"/>
      <c r="Q1" s="369"/>
      <c r="R1" s="369"/>
      <c r="S1" s="369"/>
      <c r="T1" s="369"/>
      <c r="U1" s="369"/>
      <c r="V1" s="369"/>
      <c r="W1" s="369"/>
      <c r="X1" s="369"/>
      <c r="Y1" s="369"/>
      <c r="Z1" s="369"/>
      <c r="AA1" s="369"/>
      <c r="AB1" s="369"/>
      <c r="AC1" s="369"/>
      <c r="AD1" s="369"/>
      <c r="AE1" s="369"/>
    </row>
    <row r="2" spans="1:36" ht="37.799999999999997" thickBot="1">
      <c r="B2" s="249" t="str">
        <f ca="1">MID(CELL("filename",A1),FIND("]",CELL("filename",A1))+1,32)</f>
        <v>Sem 52</v>
      </c>
      <c r="C2" s="15"/>
      <c r="E2" s="3"/>
      <c r="F2" s="368" t="str">
        <f ca="1">"du  "&amp;TEXT(C3,"jjjj jj mmmm")&amp;"  au  "&amp;TEXT(AA3,"jjjj jj mmmm aaaa")</f>
        <v>du  lundi 21 décembre  au  dimanche 27 décembre 2015</v>
      </c>
      <c r="G2" s="368"/>
      <c r="H2" s="368"/>
      <c r="I2" s="368"/>
      <c r="J2" s="368"/>
      <c r="K2" s="368"/>
      <c r="L2" s="368"/>
      <c r="M2" s="368"/>
      <c r="N2" s="368"/>
      <c r="O2" s="368"/>
      <c r="P2" s="368"/>
      <c r="Q2" s="368"/>
      <c r="R2" s="368"/>
      <c r="S2" s="368"/>
      <c r="T2" s="368"/>
      <c r="U2" s="3"/>
      <c r="V2" s="3"/>
      <c r="W2" s="3"/>
      <c r="X2" s="3"/>
      <c r="Y2" s="3"/>
      <c r="Z2" s="3"/>
      <c r="AA2" s="3"/>
      <c r="AB2" s="3"/>
      <c r="AC2" s="3"/>
      <c r="AD2" s="3"/>
      <c r="AE2" s="3"/>
      <c r="AG2" s="18"/>
    </row>
    <row r="3" spans="1:36" s="5" customFormat="1" ht="24" customHeight="1">
      <c r="A3" s="370" t="s">
        <v>8</v>
      </c>
      <c r="B3" s="372" t="s">
        <v>0</v>
      </c>
      <c r="C3" s="374">
        <f ca="1">VLOOKUP(B2,'Sem 2016_Fériés_HSupp'!A2:B62,2,FALSE)</f>
        <v>42359</v>
      </c>
      <c r="D3" s="375"/>
      <c r="E3" s="375"/>
      <c r="F3" s="376"/>
      <c r="G3" s="377">
        <f ca="1">C3+1</f>
        <v>42360</v>
      </c>
      <c r="H3" s="378"/>
      <c r="I3" s="378"/>
      <c r="J3" s="379"/>
      <c r="K3" s="377">
        <f ca="1">G3+1</f>
        <v>42361</v>
      </c>
      <c r="L3" s="378"/>
      <c r="M3" s="378"/>
      <c r="N3" s="379"/>
      <c r="O3" s="377">
        <f ca="1">K3+1</f>
        <v>42362</v>
      </c>
      <c r="P3" s="378"/>
      <c r="Q3" s="378"/>
      <c r="R3" s="379"/>
      <c r="S3" s="406">
        <f ca="1">O3+1</f>
        <v>42363</v>
      </c>
      <c r="T3" s="407"/>
      <c r="U3" s="407"/>
      <c r="V3" s="408"/>
      <c r="W3" s="377">
        <f ca="1">S3+1</f>
        <v>42364</v>
      </c>
      <c r="X3" s="378"/>
      <c r="Y3" s="378"/>
      <c r="Z3" s="379"/>
      <c r="AA3" s="406">
        <f ca="1">W3+1</f>
        <v>42365</v>
      </c>
      <c r="AB3" s="407"/>
      <c r="AC3" s="407"/>
      <c r="AD3" s="408"/>
      <c r="AE3" s="4" t="s">
        <v>1</v>
      </c>
      <c r="AG3" s="6"/>
      <c r="AH3" s="7"/>
      <c r="AJ3" s="8"/>
    </row>
    <row r="4" spans="1:36" s="5" customFormat="1" ht="24" customHeight="1">
      <c r="A4" s="371"/>
      <c r="B4" s="373"/>
      <c r="C4" s="380" t="s">
        <v>2</v>
      </c>
      <c r="D4" s="381"/>
      <c r="E4" s="382" t="s">
        <v>3</v>
      </c>
      <c r="F4" s="381"/>
      <c r="G4" s="383" t="s">
        <v>2</v>
      </c>
      <c r="H4" s="384"/>
      <c r="I4" s="385" t="s">
        <v>3</v>
      </c>
      <c r="J4" s="386"/>
      <c r="K4" s="385" t="s">
        <v>2</v>
      </c>
      <c r="L4" s="381"/>
      <c r="M4" s="382" t="s">
        <v>3</v>
      </c>
      <c r="N4" s="381"/>
      <c r="O4" s="380" t="s">
        <v>2</v>
      </c>
      <c r="P4" s="384"/>
      <c r="Q4" s="385" t="s">
        <v>3</v>
      </c>
      <c r="R4" s="387"/>
      <c r="S4" s="385" t="s">
        <v>2</v>
      </c>
      <c r="T4" s="381"/>
      <c r="U4" s="382" t="s">
        <v>3</v>
      </c>
      <c r="V4" s="381"/>
      <c r="W4" s="380" t="s">
        <v>2</v>
      </c>
      <c r="X4" s="384"/>
      <c r="Y4" s="385" t="s">
        <v>3</v>
      </c>
      <c r="Z4" s="387"/>
      <c r="AA4" s="409" t="s">
        <v>2</v>
      </c>
      <c r="AB4" s="410"/>
      <c r="AC4" s="411" t="s">
        <v>3</v>
      </c>
      <c r="AD4" s="412"/>
      <c r="AE4" s="9"/>
      <c r="AG4" s="6"/>
      <c r="AH4" s="7"/>
      <c r="AJ4" s="8"/>
    </row>
    <row r="5" spans="1:36" s="28" customFormat="1" ht="24" customHeight="1" thickBot="1">
      <c r="A5" s="19"/>
      <c r="B5" s="257"/>
      <c r="C5" s="333"/>
      <c r="D5" s="333"/>
      <c r="E5" s="334"/>
      <c r="F5" s="333"/>
      <c r="G5" s="335"/>
      <c r="H5" s="333"/>
      <c r="I5" s="333"/>
      <c r="J5" s="336"/>
      <c r="K5" s="333"/>
      <c r="L5" s="333"/>
      <c r="M5" s="333"/>
      <c r="N5" s="333"/>
      <c r="O5" s="333"/>
      <c r="P5" s="333"/>
      <c r="Q5" s="333"/>
      <c r="R5" s="348">
        <v>0.75</v>
      </c>
      <c r="S5" s="333"/>
      <c r="T5" s="333"/>
      <c r="U5" s="333"/>
      <c r="V5" s="333"/>
      <c r="W5" s="333"/>
      <c r="X5" s="333"/>
      <c r="Y5" s="333"/>
      <c r="Z5" s="337"/>
      <c r="AA5" s="353"/>
      <c r="AB5" s="355"/>
      <c r="AC5" s="354"/>
      <c r="AD5" s="356"/>
      <c r="AE5" s="27"/>
      <c r="AG5" s="29"/>
      <c r="AH5" s="30"/>
      <c r="AJ5" s="31"/>
    </row>
    <row r="6" spans="1:36" s="28" customFormat="1" ht="24" hidden="1" customHeight="1">
      <c r="A6" s="19"/>
      <c r="B6" s="257"/>
      <c r="C6" s="20"/>
      <c r="D6" s="20"/>
      <c r="E6" s="21"/>
      <c r="F6" s="20"/>
      <c r="G6" s="22"/>
      <c r="H6" s="20"/>
      <c r="I6" s="20"/>
      <c r="J6" s="23"/>
      <c r="K6" s="20"/>
      <c r="L6" s="20"/>
      <c r="M6" s="20"/>
      <c r="N6" s="20"/>
      <c r="O6" s="20"/>
      <c r="P6" s="20"/>
      <c r="Q6" s="20"/>
      <c r="R6" s="20"/>
      <c r="S6" s="20"/>
      <c r="T6" s="20"/>
      <c r="U6" s="20"/>
      <c r="V6" s="20"/>
      <c r="W6" s="20"/>
      <c r="X6" s="20"/>
      <c r="Y6" s="20"/>
      <c r="Z6" s="20"/>
      <c r="AA6" s="22"/>
      <c r="AB6" s="32"/>
      <c r="AC6" s="20"/>
      <c r="AD6" s="20"/>
      <c r="AE6" s="27"/>
      <c r="AG6" s="29"/>
      <c r="AH6" s="30"/>
      <c r="AJ6" s="31"/>
    </row>
    <row r="7" spans="1:36" s="28" customFormat="1" ht="24" hidden="1" customHeight="1">
      <c r="A7" s="19"/>
      <c r="B7" s="257"/>
      <c r="C7" s="20"/>
      <c r="D7" s="20"/>
      <c r="E7" s="21"/>
      <c r="F7" s="20"/>
      <c r="G7" s="22"/>
      <c r="H7" s="20"/>
      <c r="I7" s="20"/>
      <c r="J7" s="23"/>
      <c r="K7" s="20"/>
      <c r="L7" s="20"/>
      <c r="M7" s="20"/>
      <c r="N7" s="20"/>
      <c r="O7" s="20"/>
      <c r="P7" s="20"/>
      <c r="Q7" s="20"/>
      <c r="R7" s="20"/>
      <c r="S7" s="20"/>
      <c r="T7" s="20"/>
      <c r="U7" s="20"/>
      <c r="V7" s="20"/>
      <c r="W7" s="20"/>
      <c r="X7" s="20"/>
      <c r="Y7" s="20"/>
      <c r="Z7" s="20"/>
      <c r="AA7" s="22"/>
      <c r="AB7" s="32"/>
      <c r="AC7" s="20"/>
      <c r="AD7" s="20"/>
      <c r="AE7" s="27"/>
      <c r="AG7" s="29"/>
      <c r="AH7" s="30"/>
      <c r="AJ7" s="31"/>
    </row>
    <row r="8" spans="1:36" s="28" customFormat="1" ht="24" hidden="1" customHeight="1">
      <c r="A8" s="19"/>
      <c r="B8" s="257"/>
      <c r="C8" s="20"/>
      <c r="D8" s="20"/>
      <c r="E8" s="21"/>
      <c r="F8" s="20"/>
      <c r="G8" s="22"/>
      <c r="H8" s="20"/>
      <c r="I8" s="20"/>
      <c r="J8" s="23"/>
      <c r="K8" s="20"/>
      <c r="L8" s="20"/>
      <c r="M8" s="20"/>
      <c r="N8" s="20"/>
      <c r="O8" s="20"/>
      <c r="P8" s="20"/>
      <c r="Q8" s="20"/>
      <c r="R8" s="20"/>
      <c r="S8" s="20"/>
      <c r="T8" s="20"/>
      <c r="U8" s="20"/>
      <c r="V8" s="20"/>
      <c r="W8" s="20"/>
      <c r="X8" s="20"/>
      <c r="Y8" s="20"/>
      <c r="Z8" s="20"/>
      <c r="AA8" s="22"/>
      <c r="AB8" s="32"/>
      <c r="AC8" s="20"/>
      <c r="AD8" s="20"/>
      <c r="AE8" s="27"/>
      <c r="AG8" s="29"/>
      <c r="AH8" s="30"/>
      <c r="AJ8" s="31"/>
    </row>
    <row r="9" spans="1:36" s="28" customFormat="1" ht="24" hidden="1" customHeight="1">
      <c r="A9" s="19"/>
      <c r="B9" s="257"/>
      <c r="C9" s="20"/>
      <c r="D9" s="20"/>
      <c r="E9" s="21"/>
      <c r="F9" s="20"/>
      <c r="G9" s="22"/>
      <c r="H9" s="20"/>
      <c r="I9" s="20"/>
      <c r="J9" s="23"/>
      <c r="K9" s="20"/>
      <c r="L9" s="20"/>
      <c r="M9" s="20"/>
      <c r="N9" s="20"/>
      <c r="O9" s="20"/>
      <c r="P9" s="20"/>
      <c r="Q9" s="20"/>
      <c r="R9" s="20"/>
      <c r="S9" s="20"/>
      <c r="T9" s="20"/>
      <c r="U9" s="20"/>
      <c r="V9" s="20"/>
      <c r="W9" s="20"/>
      <c r="X9" s="20"/>
      <c r="Y9" s="20"/>
      <c r="Z9" s="20"/>
      <c r="AA9" s="22"/>
      <c r="AB9" s="32"/>
      <c r="AC9" s="20"/>
      <c r="AD9" s="20"/>
      <c r="AE9" s="27"/>
      <c r="AG9" s="29"/>
      <c r="AH9" s="30"/>
      <c r="AJ9" s="31"/>
    </row>
    <row r="10" spans="1:36" s="28" customFormat="1" ht="24" hidden="1" customHeight="1">
      <c r="A10" s="19"/>
      <c r="B10" s="257"/>
      <c r="C10" s="20"/>
      <c r="D10" s="20"/>
      <c r="E10" s="21"/>
      <c r="F10" s="20"/>
      <c r="G10" s="22"/>
      <c r="H10" s="20"/>
      <c r="I10" s="20"/>
      <c r="J10" s="23"/>
      <c r="K10" s="20"/>
      <c r="L10" s="20"/>
      <c r="M10" s="20"/>
      <c r="N10" s="20"/>
      <c r="O10" s="20"/>
      <c r="P10" s="20"/>
      <c r="Q10" s="20"/>
      <c r="R10" s="20"/>
      <c r="S10" s="20"/>
      <c r="T10" s="20"/>
      <c r="U10" s="20"/>
      <c r="V10" s="20"/>
      <c r="W10" s="20"/>
      <c r="X10" s="20"/>
      <c r="Y10" s="20"/>
      <c r="Z10" s="20"/>
      <c r="AA10" s="22"/>
      <c r="AB10" s="32"/>
      <c r="AC10" s="20"/>
      <c r="AD10" s="20"/>
      <c r="AE10" s="27"/>
      <c r="AG10" s="29"/>
      <c r="AH10" s="30"/>
      <c r="AJ10" s="31"/>
    </row>
    <row r="11" spans="1:36" s="28" customFormat="1" ht="24" hidden="1" customHeight="1">
      <c r="A11" s="19"/>
      <c r="B11" s="257"/>
      <c r="C11" s="20"/>
      <c r="D11" s="20"/>
      <c r="E11" s="21"/>
      <c r="F11" s="20"/>
      <c r="G11" s="22"/>
      <c r="H11" s="20"/>
      <c r="I11" s="20"/>
      <c r="J11" s="23"/>
      <c r="K11" s="20"/>
      <c r="L11" s="20"/>
      <c r="M11" s="20"/>
      <c r="N11" s="20"/>
      <c r="O11" s="20"/>
      <c r="P11" s="20"/>
      <c r="Q11" s="20"/>
      <c r="R11" s="20"/>
      <c r="S11" s="20"/>
      <c r="T11" s="20"/>
      <c r="U11" s="20"/>
      <c r="V11" s="20"/>
      <c r="W11" s="20"/>
      <c r="X11" s="20"/>
      <c r="Y11" s="20"/>
      <c r="Z11" s="20"/>
      <c r="AA11" s="22"/>
      <c r="AB11" s="32"/>
      <c r="AC11" s="20"/>
      <c r="AD11" s="20"/>
      <c r="AE11" s="27"/>
      <c r="AG11" s="29"/>
      <c r="AH11" s="30"/>
      <c r="AJ11" s="31"/>
    </row>
    <row r="12" spans="1:36" s="28" customFormat="1" ht="24" hidden="1" customHeight="1">
      <c r="A12" s="19"/>
      <c r="B12" s="257"/>
      <c r="C12" s="20"/>
      <c r="D12" s="20"/>
      <c r="E12" s="21"/>
      <c r="F12" s="20"/>
      <c r="G12" s="22"/>
      <c r="H12" s="20"/>
      <c r="I12" s="20"/>
      <c r="J12" s="23"/>
      <c r="K12" s="20"/>
      <c r="L12" s="20"/>
      <c r="M12" s="20"/>
      <c r="N12" s="20"/>
      <c r="O12" s="20"/>
      <c r="P12" s="20"/>
      <c r="Q12" s="20"/>
      <c r="R12" s="20"/>
      <c r="S12" s="20"/>
      <c r="T12" s="20"/>
      <c r="U12" s="20"/>
      <c r="V12" s="20"/>
      <c r="W12" s="20"/>
      <c r="X12" s="20"/>
      <c r="Y12" s="20"/>
      <c r="Z12" s="20"/>
      <c r="AA12" s="22"/>
      <c r="AB12" s="32"/>
      <c r="AC12" s="20"/>
      <c r="AD12" s="20"/>
      <c r="AE12" s="27"/>
      <c r="AG12" s="29"/>
      <c r="AH12" s="30"/>
      <c r="AJ12" s="31"/>
    </row>
    <row r="13" spans="1:36" s="28" customFormat="1" ht="24" hidden="1" customHeight="1">
      <c r="A13" s="19"/>
      <c r="B13" s="257"/>
      <c r="C13" s="20"/>
      <c r="D13" s="20"/>
      <c r="E13" s="21"/>
      <c r="F13" s="20"/>
      <c r="G13" s="22"/>
      <c r="H13" s="20"/>
      <c r="I13" s="20"/>
      <c r="J13" s="23"/>
      <c r="K13" s="20"/>
      <c r="L13" s="20"/>
      <c r="M13" s="20"/>
      <c r="N13" s="20"/>
      <c r="O13" s="20"/>
      <c r="P13" s="20"/>
      <c r="Q13" s="20"/>
      <c r="R13" s="20"/>
      <c r="S13" s="20"/>
      <c r="T13" s="20"/>
      <c r="U13" s="20"/>
      <c r="V13" s="20"/>
      <c r="W13" s="20"/>
      <c r="X13" s="20"/>
      <c r="Y13" s="20"/>
      <c r="Z13" s="20"/>
      <c r="AA13" s="22"/>
      <c r="AB13" s="32"/>
      <c r="AC13" s="20"/>
      <c r="AD13" s="20"/>
      <c r="AE13" s="27"/>
      <c r="AG13" s="29"/>
      <c r="AH13" s="30"/>
      <c r="AJ13" s="31"/>
    </row>
    <row r="14" spans="1:36" s="28" customFormat="1" ht="24" hidden="1" customHeight="1">
      <c r="A14" s="19"/>
      <c r="B14" s="257"/>
      <c r="C14" s="20"/>
      <c r="D14" s="20"/>
      <c r="E14" s="21"/>
      <c r="F14" s="20"/>
      <c r="G14" s="22"/>
      <c r="H14" s="20"/>
      <c r="I14" s="20"/>
      <c r="J14" s="23"/>
      <c r="K14" s="20"/>
      <c r="L14" s="20"/>
      <c r="M14" s="20"/>
      <c r="N14" s="20"/>
      <c r="O14" s="20"/>
      <c r="P14" s="20"/>
      <c r="Q14" s="20"/>
      <c r="R14" s="20"/>
      <c r="S14" s="20"/>
      <c r="T14" s="20"/>
      <c r="U14" s="20"/>
      <c r="V14" s="20"/>
      <c r="W14" s="20"/>
      <c r="X14" s="20"/>
      <c r="Y14" s="20"/>
      <c r="Z14" s="20"/>
      <c r="AA14" s="22"/>
      <c r="AB14" s="32"/>
      <c r="AC14" s="20"/>
      <c r="AD14" s="20"/>
      <c r="AE14" s="27"/>
      <c r="AG14" s="29"/>
      <c r="AH14" s="30"/>
      <c r="AJ14" s="31"/>
    </row>
    <row r="15" spans="1:36" s="28" customFormat="1" ht="24" hidden="1" customHeight="1">
      <c r="A15" s="19"/>
      <c r="B15" s="257"/>
      <c r="C15" s="20"/>
      <c r="D15" s="20"/>
      <c r="E15" s="21"/>
      <c r="F15" s="20"/>
      <c r="G15" s="22"/>
      <c r="H15" s="20"/>
      <c r="I15" s="20"/>
      <c r="J15" s="23"/>
      <c r="K15" s="20"/>
      <c r="L15" s="20"/>
      <c r="M15" s="20"/>
      <c r="N15" s="20"/>
      <c r="O15" s="20"/>
      <c r="P15" s="20"/>
      <c r="Q15" s="20"/>
      <c r="R15" s="20"/>
      <c r="S15" s="20"/>
      <c r="T15" s="20"/>
      <c r="U15" s="20"/>
      <c r="V15" s="20"/>
      <c r="W15" s="20"/>
      <c r="X15" s="20"/>
      <c r="Y15" s="20"/>
      <c r="Z15" s="20"/>
      <c r="AA15" s="22"/>
      <c r="AB15" s="32"/>
      <c r="AC15" s="20"/>
      <c r="AD15" s="20"/>
      <c r="AE15" s="27"/>
      <c r="AG15" s="29"/>
      <c r="AH15" s="30"/>
      <c r="AJ15" s="31"/>
    </row>
    <row r="16" spans="1:36" s="28" customFormat="1" ht="24" hidden="1" customHeight="1">
      <c r="A16" s="19"/>
      <c r="B16" s="257"/>
      <c r="C16" s="20"/>
      <c r="D16" s="20"/>
      <c r="E16" s="21"/>
      <c r="F16" s="20"/>
      <c r="G16" s="22"/>
      <c r="H16" s="20"/>
      <c r="I16" s="20"/>
      <c r="J16" s="23"/>
      <c r="K16" s="20"/>
      <c r="L16" s="20"/>
      <c r="M16" s="20"/>
      <c r="N16" s="20"/>
      <c r="O16" s="20"/>
      <c r="P16" s="20"/>
      <c r="Q16" s="20"/>
      <c r="R16" s="20"/>
      <c r="S16" s="20"/>
      <c r="T16" s="20"/>
      <c r="U16" s="20"/>
      <c r="V16" s="20"/>
      <c r="W16" s="20"/>
      <c r="X16" s="20"/>
      <c r="Y16" s="20"/>
      <c r="Z16" s="20"/>
      <c r="AA16" s="22"/>
      <c r="AB16" s="32"/>
      <c r="AC16" s="20"/>
      <c r="AD16" s="20"/>
      <c r="AE16" s="27"/>
      <c r="AG16" s="29"/>
      <c r="AH16" s="30"/>
      <c r="AJ16" s="31"/>
    </row>
    <row r="17" spans="1:36" s="28" customFormat="1" ht="24" hidden="1" customHeight="1">
      <c r="A17" s="19"/>
      <c r="B17" s="257"/>
      <c r="C17" s="20"/>
      <c r="D17" s="20"/>
      <c r="E17" s="21"/>
      <c r="F17" s="20"/>
      <c r="G17" s="22"/>
      <c r="H17" s="20"/>
      <c r="I17" s="20"/>
      <c r="J17" s="23"/>
      <c r="K17" s="20"/>
      <c r="L17" s="20"/>
      <c r="M17" s="20"/>
      <c r="N17" s="20"/>
      <c r="O17" s="20"/>
      <c r="P17" s="20"/>
      <c r="Q17" s="20"/>
      <c r="R17" s="20"/>
      <c r="S17" s="20"/>
      <c r="T17" s="20"/>
      <c r="U17" s="20"/>
      <c r="V17" s="20"/>
      <c r="W17" s="20"/>
      <c r="X17" s="20"/>
      <c r="Y17" s="20"/>
      <c r="Z17" s="20"/>
      <c r="AA17" s="22"/>
      <c r="AB17" s="32"/>
      <c r="AC17" s="20"/>
      <c r="AD17" s="20"/>
      <c r="AE17" s="27"/>
      <c r="AG17" s="29"/>
      <c r="AH17" s="30"/>
      <c r="AJ17" s="31"/>
    </row>
    <row r="18" spans="1:36" s="28" customFormat="1" ht="24" hidden="1" customHeight="1">
      <c r="A18" s="19"/>
      <c r="B18" s="257"/>
      <c r="C18" s="20"/>
      <c r="D18" s="20"/>
      <c r="E18" s="21"/>
      <c r="F18" s="20"/>
      <c r="G18" s="22"/>
      <c r="H18" s="20"/>
      <c r="I18" s="20"/>
      <c r="J18" s="23"/>
      <c r="K18" s="20"/>
      <c r="L18" s="20"/>
      <c r="M18" s="20"/>
      <c r="N18" s="20"/>
      <c r="O18" s="20"/>
      <c r="P18" s="20"/>
      <c r="Q18" s="20"/>
      <c r="R18" s="20"/>
      <c r="S18" s="20"/>
      <c r="T18" s="20"/>
      <c r="U18" s="20"/>
      <c r="V18" s="20"/>
      <c r="W18" s="20"/>
      <c r="X18" s="20"/>
      <c r="Y18" s="20"/>
      <c r="Z18" s="20"/>
      <c r="AA18" s="22"/>
      <c r="AB18" s="32"/>
      <c r="AC18" s="20"/>
      <c r="AD18" s="20"/>
      <c r="AE18" s="27"/>
      <c r="AG18" s="29"/>
      <c r="AH18" s="30"/>
      <c r="AJ18" s="31"/>
    </row>
    <row r="19" spans="1:36" s="28" customFormat="1" ht="24" hidden="1" customHeight="1">
      <c r="A19" s="19"/>
      <c r="B19" s="257"/>
      <c r="C19" s="20"/>
      <c r="D19" s="20"/>
      <c r="E19" s="21"/>
      <c r="F19" s="20"/>
      <c r="G19" s="22"/>
      <c r="H19" s="20"/>
      <c r="I19" s="20"/>
      <c r="J19" s="23"/>
      <c r="K19" s="20"/>
      <c r="L19" s="20"/>
      <c r="M19" s="20"/>
      <c r="N19" s="20"/>
      <c r="O19" s="20"/>
      <c r="P19" s="20"/>
      <c r="Q19" s="20"/>
      <c r="R19" s="20"/>
      <c r="S19" s="20"/>
      <c r="T19" s="20"/>
      <c r="U19" s="20"/>
      <c r="V19" s="20"/>
      <c r="W19" s="20"/>
      <c r="X19" s="20"/>
      <c r="Y19" s="20"/>
      <c r="Z19" s="20"/>
      <c r="AA19" s="22"/>
      <c r="AB19" s="32"/>
      <c r="AC19" s="20"/>
      <c r="AD19" s="20"/>
      <c r="AE19" s="27"/>
      <c r="AG19" s="29"/>
      <c r="AH19" s="30"/>
      <c r="AJ19" s="31"/>
    </row>
    <row r="20" spans="1:36" s="28" customFormat="1" ht="24" hidden="1" customHeight="1">
      <c r="A20" s="19"/>
      <c r="B20" s="257"/>
      <c r="C20" s="20"/>
      <c r="D20" s="20"/>
      <c r="E20" s="21"/>
      <c r="F20" s="20"/>
      <c r="G20" s="22"/>
      <c r="H20" s="20"/>
      <c r="I20" s="20"/>
      <c r="J20" s="23"/>
      <c r="K20" s="20"/>
      <c r="L20" s="20"/>
      <c r="M20" s="20"/>
      <c r="N20" s="20"/>
      <c r="O20" s="20"/>
      <c r="P20" s="20"/>
      <c r="Q20" s="20"/>
      <c r="R20" s="20"/>
      <c r="S20" s="20"/>
      <c r="T20" s="20"/>
      <c r="U20" s="20"/>
      <c r="V20" s="20"/>
      <c r="W20" s="20"/>
      <c r="X20" s="20"/>
      <c r="Y20" s="20"/>
      <c r="Z20" s="20"/>
      <c r="AA20" s="22"/>
      <c r="AB20" s="32"/>
      <c r="AC20" s="20"/>
      <c r="AD20" s="20"/>
      <c r="AE20" s="27"/>
      <c r="AG20" s="29"/>
      <c r="AH20" s="30"/>
      <c r="AJ20" s="31"/>
    </row>
    <row r="21" spans="1:36" s="28" customFormat="1" ht="24" hidden="1" customHeight="1">
      <c r="A21" s="19"/>
      <c r="B21" s="257"/>
      <c r="C21" s="20"/>
      <c r="D21" s="20"/>
      <c r="E21" s="21"/>
      <c r="F21" s="20"/>
      <c r="G21" s="22"/>
      <c r="H21" s="20"/>
      <c r="I21" s="20"/>
      <c r="J21" s="23"/>
      <c r="K21" s="20"/>
      <c r="L21" s="20"/>
      <c r="M21" s="20"/>
      <c r="N21" s="20"/>
      <c r="O21" s="20"/>
      <c r="P21" s="20"/>
      <c r="Q21" s="20"/>
      <c r="R21" s="20"/>
      <c r="S21" s="20"/>
      <c r="T21" s="20"/>
      <c r="U21" s="20"/>
      <c r="V21" s="20"/>
      <c r="W21" s="20"/>
      <c r="X21" s="20"/>
      <c r="Y21" s="20"/>
      <c r="Z21" s="20"/>
      <c r="AA21" s="22"/>
      <c r="AB21" s="32"/>
      <c r="AC21" s="20"/>
      <c r="AD21" s="20"/>
      <c r="AE21" s="27"/>
      <c r="AG21" s="29"/>
      <c r="AH21" s="30"/>
      <c r="AJ21" s="31"/>
    </row>
    <row r="22" spans="1:36" s="28" customFormat="1" ht="24" hidden="1" customHeight="1">
      <c r="A22" s="19"/>
      <c r="B22" s="257"/>
      <c r="C22" s="20"/>
      <c r="D22" s="20"/>
      <c r="E22" s="21"/>
      <c r="F22" s="20"/>
      <c r="G22" s="22"/>
      <c r="H22" s="20"/>
      <c r="I22" s="20"/>
      <c r="J22" s="23"/>
      <c r="K22" s="20"/>
      <c r="L22" s="20"/>
      <c r="M22" s="20"/>
      <c r="N22" s="20"/>
      <c r="O22" s="20"/>
      <c r="P22" s="20"/>
      <c r="Q22" s="20"/>
      <c r="R22" s="20"/>
      <c r="S22" s="20"/>
      <c r="T22" s="20"/>
      <c r="U22" s="20"/>
      <c r="V22" s="20"/>
      <c r="W22" s="20"/>
      <c r="X22" s="20"/>
      <c r="Y22" s="20"/>
      <c r="Z22" s="20"/>
      <c r="AA22" s="22"/>
      <c r="AB22" s="32"/>
      <c r="AC22" s="20"/>
      <c r="AD22" s="20"/>
      <c r="AE22" s="27"/>
      <c r="AG22" s="29"/>
      <c r="AH22" s="30"/>
      <c r="AJ22" s="31"/>
    </row>
    <row r="23" spans="1:36" s="28" customFormat="1" ht="24" hidden="1" customHeight="1">
      <c r="A23" s="19"/>
      <c r="B23" s="257"/>
      <c r="C23" s="20"/>
      <c r="D23" s="20"/>
      <c r="E23" s="21"/>
      <c r="F23" s="20"/>
      <c r="G23" s="22"/>
      <c r="H23" s="20"/>
      <c r="I23" s="20"/>
      <c r="J23" s="23"/>
      <c r="K23" s="20"/>
      <c r="L23" s="20"/>
      <c r="M23" s="20"/>
      <c r="N23" s="20"/>
      <c r="O23" s="20"/>
      <c r="P23" s="20"/>
      <c r="Q23" s="20"/>
      <c r="R23" s="20"/>
      <c r="S23" s="20"/>
      <c r="T23" s="20"/>
      <c r="U23" s="20"/>
      <c r="V23" s="20"/>
      <c r="W23" s="20"/>
      <c r="X23" s="20"/>
      <c r="Y23" s="20"/>
      <c r="Z23" s="20"/>
      <c r="AA23" s="22"/>
      <c r="AB23" s="32"/>
      <c r="AC23" s="20"/>
      <c r="AD23" s="20"/>
      <c r="AE23" s="27"/>
      <c r="AG23" s="29"/>
      <c r="AH23" s="30"/>
      <c r="AJ23" s="31"/>
    </row>
    <row r="24" spans="1:36" s="28" customFormat="1" ht="24" hidden="1" customHeight="1">
      <c r="A24" s="19"/>
      <c r="B24" s="257"/>
      <c r="C24" s="20"/>
      <c r="D24" s="20"/>
      <c r="E24" s="21"/>
      <c r="F24" s="20"/>
      <c r="G24" s="22"/>
      <c r="H24" s="20"/>
      <c r="I24" s="20"/>
      <c r="J24" s="23"/>
      <c r="K24" s="20"/>
      <c r="L24" s="20"/>
      <c r="M24" s="20"/>
      <c r="N24" s="20"/>
      <c r="O24" s="20"/>
      <c r="P24" s="20"/>
      <c r="Q24" s="20"/>
      <c r="R24" s="20"/>
      <c r="S24" s="20"/>
      <c r="T24" s="20"/>
      <c r="U24" s="20"/>
      <c r="V24" s="20"/>
      <c r="W24" s="20"/>
      <c r="X24" s="20"/>
      <c r="Y24" s="20"/>
      <c r="Z24" s="20"/>
      <c r="AA24" s="22"/>
      <c r="AB24" s="32"/>
      <c r="AC24" s="20"/>
      <c r="AD24" s="20"/>
      <c r="AE24" s="27"/>
      <c r="AG24" s="29"/>
      <c r="AH24" s="30"/>
      <c r="AJ24" s="31"/>
    </row>
    <row r="25" spans="1:36" s="28" customFormat="1" ht="24" hidden="1" customHeight="1">
      <c r="A25" s="19"/>
      <c r="B25" s="257"/>
      <c r="C25" s="20"/>
      <c r="D25" s="20"/>
      <c r="E25" s="21"/>
      <c r="F25" s="20"/>
      <c r="G25" s="22"/>
      <c r="H25" s="20"/>
      <c r="I25" s="20"/>
      <c r="J25" s="23"/>
      <c r="K25" s="20"/>
      <c r="L25" s="20"/>
      <c r="M25" s="20"/>
      <c r="N25" s="20"/>
      <c r="O25" s="20"/>
      <c r="P25" s="20"/>
      <c r="Q25" s="20"/>
      <c r="R25" s="20"/>
      <c r="S25" s="20"/>
      <c r="T25" s="20"/>
      <c r="U25" s="20"/>
      <c r="V25" s="20"/>
      <c r="W25" s="20"/>
      <c r="X25" s="20"/>
      <c r="Y25" s="20"/>
      <c r="Z25" s="20"/>
      <c r="AA25" s="22"/>
      <c r="AB25" s="32"/>
      <c r="AC25" s="20"/>
      <c r="AD25" s="20"/>
      <c r="AE25" s="27"/>
      <c r="AG25" s="29"/>
      <c r="AH25" s="30"/>
      <c r="AJ25" s="31"/>
    </row>
    <row r="26" spans="1:36" s="28" customFormat="1" ht="24" hidden="1" customHeight="1">
      <c r="A26" s="19"/>
      <c r="B26" s="257"/>
      <c r="C26" s="20"/>
      <c r="D26" s="20"/>
      <c r="E26" s="21"/>
      <c r="F26" s="20"/>
      <c r="G26" s="22"/>
      <c r="H26" s="20"/>
      <c r="I26" s="20"/>
      <c r="J26" s="23"/>
      <c r="K26" s="20"/>
      <c r="L26" s="20"/>
      <c r="M26" s="20"/>
      <c r="N26" s="20"/>
      <c r="O26" s="20"/>
      <c r="P26" s="20"/>
      <c r="Q26" s="20"/>
      <c r="R26" s="20"/>
      <c r="S26" s="20"/>
      <c r="T26" s="20"/>
      <c r="U26" s="20"/>
      <c r="V26" s="20"/>
      <c r="W26" s="20"/>
      <c r="X26" s="20"/>
      <c r="Y26" s="20"/>
      <c r="Z26" s="20"/>
      <c r="AA26" s="22"/>
      <c r="AB26" s="32"/>
      <c r="AC26" s="20"/>
      <c r="AD26" s="20"/>
      <c r="AE26" s="27"/>
      <c r="AG26" s="29"/>
      <c r="AH26" s="30"/>
      <c r="AJ26" s="31"/>
    </row>
    <row r="27" spans="1:36" s="28" customFormat="1" ht="24" hidden="1" customHeight="1">
      <c r="A27" s="19"/>
      <c r="B27" s="257"/>
      <c r="C27" s="20"/>
      <c r="D27" s="20"/>
      <c r="E27" s="21"/>
      <c r="F27" s="20"/>
      <c r="G27" s="22"/>
      <c r="H27" s="20"/>
      <c r="I27" s="20"/>
      <c r="J27" s="23"/>
      <c r="K27" s="20"/>
      <c r="L27" s="20"/>
      <c r="M27" s="20"/>
      <c r="N27" s="20"/>
      <c r="O27" s="20"/>
      <c r="P27" s="20"/>
      <c r="Q27" s="20"/>
      <c r="R27" s="20"/>
      <c r="S27" s="20"/>
      <c r="T27" s="20"/>
      <c r="U27" s="20"/>
      <c r="V27" s="20"/>
      <c r="W27" s="20"/>
      <c r="X27" s="20"/>
      <c r="Y27" s="20"/>
      <c r="Z27" s="20"/>
      <c r="AA27" s="22"/>
      <c r="AB27" s="32"/>
      <c r="AC27" s="20"/>
      <c r="AD27" s="20"/>
      <c r="AE27" s="27"/>
      <c r="AG27" s="29"/>
      <c r="AH27" s="30"/>
      <c r="AJ27" s="31"/>
    </row>
    <row r="28" spans="1:36" s="28" customFormat="1" ht="24" hidden="1" customHeight="1">
      <c r="A28" s="19"/>
      <c r="B28" s="257"/>
      <c r="C28" s="20"/>
      <c r="D28" s="20"/>
      <c r="E28" s="21"/>
      <c r="F28" s="20"/>
      <c r="G28" s="22"/>
      <c r="H28" s="20"/>
      <c r="I28" s="20"/>
      <c r="J28" s="23"/>
      <c r="K28" s="20"/>
      <c r="L28" s="20"/>
      <c r="M28" s="20"/>
      <c r="N28" s="20"/>
      <c r="O28" s="20"/>
      <c r="P28" s="20"/>
      <c r="Q28" s="20"/>
      <c r="R28" s="20"/>
      <c r="S28" s="20"/>
      <c r="T28" s="20"/>
      <c r="U28" s="20"/>
      <c r="V28" s="20"/>
      <c r="W28" s="20"/>
      <c r="X28" s="20"/>
      <c r="Y28" s="20"/>
      <c r="Z28" s="20"/>
      <c r="AA28" s="22"/>
      <c r="AB28" s="32"/>
      <c r="AC28" s="20"/>
      <c r="AD28" s="20"/>
      <c r="AE28" s="27"/>
      <c r="AG28" s="29"/>
      <c r="AH28" s="30"/>
      <c r="AJ28" s="31"/>
    </row>
    <row r="29" spans="1:36" s="28" customFormat="1" ht="24" hidden="1" customHeight="1">
      <c r="A29" s="19"/>
      <c r="B29" s="257"/>
      <c r="C29" s="20"/>
      <c r="D29" s="20"/>
      <c r="E29" s="21"/>
      <c r="F29" s="20"/>
      <c r="G29" s="22"/>
      <c r="H29" s="20"/>
      <c r="I29" s="20"/>
      <c r="J29" s="23"/>
      <c r="K29" s="20"/>
      <c r="L29" s="20"/>
      <c r="M29" s="20"/>
      <c r="N29" s="20"/>
      <c r="O29" s="20"/>
      <c r="P29" s="20"/>
      <c r="Q29" s="20"/>
      <c r="R29" s="20"/>
      <c r="S29" s="20"/>
      <c r="T29" s="20"/>
      <c r="U29" s="20"/>
      <c r="V29" s="20"/>
      <c r="W29" s="20"/>
      <c r="X29" s="20"/>
      <c r="Y29" s="20"/>
      <c r="Z29" s="20"/>
      <c r="AA29" s="22"/>
      <c r="AB29" s="32"/>
      <c r="AC29" s="20"/>
      <c r="AD29" s="20"/>
      <c r="AE29" s="27"/>
      <c r="AG29" s="29"/>
      <c r="AH29" s="30"/>
      <c r="AJ29" s="31"/>
    </row>
    <row r="30" spans="1:36" s="28" customFormat="1" ht="24" hidden="1" customHeight="1">
      <c r="A30" s="19"/>
      <c r="B30" s="257"/>
      <c r="C30" s="20"/>
      <c r="D30" s="20"/>
      <c r="E30" s="21"/>
      <c r="F30" s="20"/>
      <c r="G30" s="22"/>
      <c r="H30" s="20"/>
      <c r="I30" s="20"/>
      <c r="J30" s="23"/>
      <c r="K30" s="20"/>
      <c r="L30" s="20"/>
      <c r="M30" s="20"/>
      <c r="N30" s="20"/>
      <c r="O30" s="20"/>
      <c r="P30" s="20"/>
      <c r="Q30" s="20"/>
      <c r="R30" s="20"/>
      <c r="S30" s="20"/>
      <c r="T30" s="20"/>
      <c r="U30" s="20"/>
      <c r="V30" s="20"/>
      <c r="W30" s="20"/>
      <c r="X30" s="20"/>
      <c r="Y30" s="20"/>
      <c r="Z30" s="20"/>
      <c r="AA30" s="22"/>
      <c r="AB30" s="32"/>
      <c r="AC30" s="20"/>
      <c r="AD30" s="20"/>
      <c r="AE30" s="27"/>
      <c r="AG30" s="29"/>
      <c r="AH30" s="30"/>
      <c r="AJ30" s="31"/>
    </row>
    <row r="31" spans="1:36" s="28" customFormat="1" ht="24" hidden="1" customHeight="1">
      <c r="A31" s="19"/>
      <c r="B31" s="257"/>
      <c r="C31" s="20"/>
      <c r="D31" s="20"/>
      <c r="E31" s="21"/>
      <c r="F31" s="20"/>
      <c r="G31" s="22"/>
      <c r="H31" s="20"/>
      <c r="I31" s="20"/>
      <c r="J31" s="23"/>
      <c r="K31" s="20"/>
      <c r="L31" s="20"/>
      <c r="M31" s="20"/>
      <c r="N31" s="20"/>
      <c r="O31" s="20"/>
      <c r="P31" s="20"/>
      <c r="Q31" s="20"/>
      <c r="R31" s="20"/>
      <c r="S31" s="20"/>
      <c r="T31" s="20"/>
      <c r="U31" s="20"/>
      <c r="V31" s="20"/>
      <c r="W31" s="20"/>
      <c r="X31" s="20"/>
      <c r="Y31" s="20"/>
      <c r="Z31" s="20"/>
      <c r="AA31" s="22"/>
      <c r="AB31" s="32"/>
      <c r="AC31" s="20"/>
      <c r="AD31" s="20"/>
      <c r="AE31" s="27"/>
      <c r="AG31" s="29"/>
      <c r="AH31" s="30"/>
      <c r="AJ31" s="31"/>
    </row>
    <row r="32" spans="1:36" s="28" customFormat="1" ht="24" hidden="1" customHeight="1">
      <c r="A32" s="19"/>
      <c r="B32" s="257"/>
      <c r="C32" s="20"/>
      <c r="D32" s="20"/>
      <c r="E32" s="21"/>
      <c r="F32" s="20"/>
      <c r="G32" s="22"/>
      <c r="H32" s="20"/>
      <c r="I32" s="20"/>
      <c r="J32" s="23"/>
      <c r="K32" s="20"/>
      <c r="L32" s="20"/>
      <c r="M32" s="20"/>
      <c r="N32" s="20"/>
      <c r="O32" s="20"/>
      <c r="P32" s="20"/>
      <c r="Q32" s="20"/>
      <c r="R32" s="20"/>
      <c r="S32" s="20"/>
      <c r="T32" s="20"/>
      <c r="U32" s="20"/>
      <c r="V32" s="20"/>
      <c r="W32" s="20"/>
      <c r="X32" s="20"/>
      <c r="Y32" s="20"/>
      <c r="Z32" s="20"/>
      <c r="AA32" s="22"/>
      <c r="AB32" s="32"/>
      <c r="AC32" s="20"/>
      <c r="AD32" s="20"/>
      <c r="AE32" s="27"/>
      <c r="AG32" s="29"/>
      <c r="AH32" s="30"/>
      <c r="AJ32" s="31"/>
    </row>
    <row r="33" spans="1:36" s="28" customFormat="1" ht="24" hidden="1" customHeight="1">
      <c r="A33" s="19"/>
      <c r="B33" s="257"/>
      <c r="C33" s="20"/>
      <c r="D33" s="20"/>
      <c r="E33" s="21"/>
      <c r="F33" s="20"/>
      <c r="G33" s="22"/>
      <c r="H33" s="20"/>
      <c r="I33" s="20"/>
      <c r="J33" s="23"/>
      <c r="K33" s="20"/>
      <c r="L33" s="20"/>
      <c r="M33" s="20"/>
      <c r="N33" s="20"/>
      <c r="O33" s="20"/>
      <c r="P33" s="20"/>
      <c r="Q33" s="20"/>
      <c r="R33" s="20"/>
      <c r="S33" s="20"/>
      <c r="T33" s="20"/>
      <c r="U33" s="20"/>
      <c r="V33" s="20"/>
      <c r="W33" s="20"/>
      <c r="X33" s="20"/>
      <c r="Y33" s="20"/>
      <c r="Z33" s="20"/>
      <c r="AA33" s="22"/>
      <c r="AB33" s="32"/>
      <c r="AC33" s="20"/>
      <c r="AD33" s="20"/>
      <c r="AE33" s="27"/>
      <c r="AG33" s="29"/>
      <c r="AH33" s="30"/>
      <c r="AJ33" s="31"/>
    </row>
    <row r="34" spans="1:36" s="28" customFormat="1" ht="24" hidden="1" customHeight="1">
      <c r="A34" s="19"/>
      <c r="B34" s="257"/>
      <c r="C34" s="20"/>
      <c r="D34" s="20"/>
      <c r="E34" s="21"/>
      <c r="F34" s="20"/>
      <c r="G34" s="22"/>
      <c r="H34" s="20"/>
      <c r="I34" s="20"/>
      <c r="J34" s="23"/>
      <c r="K34" s="20"/>
      <c r="L34" s="20"/>
      <c r="M34" s="20"/>
      <c r="N34" s="20"/>
      <c r="O34" s="20"/>
      <c r="P34" s="20"/>
      <c r="Q34" s="20"/>
      <c r="R34" s="20"/>
      <c r="S34" s="20"/>
      <c r="T34" s="20"/>
      <c r="U34" s="20"/>
      <c r="V34" s="20"/>
      <c r="W34" s="20"/>
      <c r="X34" s="20"/>
      <c r="Y34" s="20"/>
      <c r="Z34" s="20"/>
      <c r="AA34" s="22"/>
      <c r="AB34" s="32"/>
      <c r="AC34" s="20"/>
      <c r="AD34" s="20"/>
      <c r="AE34" s="27"/>
      <c r="AG34" s="29"/>
      <c r="AH34" s="30"/>
      <c r="AJ34" s="31"/>
    </row>
    <row r="35" spans="1:36" s="28" customFormat="1" ht="24" hidden="1" customHeight="1">
      <c r="A35" s="19"/>
      <c r="B35" s="257"/>
      <c r="C35" s="20"/>
      <c r="D35" s="20"/>
      <c r="E35" s="21"/>
      <c r="F35" s="20"/>
      <c r="G35" s="22"/>
      <c r="H35" s="20"/>
      <c r="I35" s="20"/>
      <c r="J35" s="23"/>
      <c r="K35" s="20"/>
      <c r="L35" s="20"/>
      <c r="M35" s="20"/>
      <c r="N35" s="20"/>
      <c r="O35" s="20"/>
      <c r="P35" s="20"/>
      <c r="Q35" s="20"/>
      <c r="R35" s="20"/>
      <c r="S35" s="20"/>
      <c r="T35" s="20"/>
      <c r="U35" s="20"/>
      <c r="V35" s="20"/>
      <c r="W35" s="20"/>
      <c r="X35" s="20"/>
      <c r="Y35" s="20"/>
      <c r="Z35" s="20"/>
      <c r="AA35" s="22"/>
      <c r="AB35" s="32"/>
      <c r="AC35" s="20"/>
      <c r="AD35" s="20"/>
      <c r="AE35" s="27"/>
      <c r="AG35" s="29"/>
      <c r="AH35" s="30"/>
      <c r="AJ35" s="31"/>
    </row>
    <row r="36" spans="1:36" s="28" customFormat="1" ht="24" hidden="1" customHeight="1">
      <c r="A36" s="19"/>
      <c r="B36" s="257"/>
      <c r="C36" s="20"/>
      <c r="D36" s="20"/>
      <c r="E36" s="21"/>
      <c r="F36" s="20"/>
      <c r="G36" s="22"/>
      <c r="H36" s="20"/>
      <c r="I36" s="20"/>
      <c r="J36" s="23"/>
      <c r="K36" s="20"/>
      <c r="L36" s="20"/>
      <c r="M36" s="20"/>
      <c r="N36" s="20"/>
      <c r="O36" s="20"/>
      <c r="P36" s="20"/>
      <c r="Q36" s="20"/>
      <c r="R36" s="20"/>
      <c r="S36" s="20"/>
      <c r="T36" s="20"/>
      <c r="U36" s="20"/>
      <c r="V36" s="20"/>
      <c r="W36" s="20"/>
      <c r="X36" s="20"/>
      <c r="Y36" s="20"/>
      <c r="Z36" s="20"/>
      <c r="AA36" s="22"/>
      <c r="AB36" s="32"/>
      <c r="AC36" s="20"/>
      <c r="AD36" s="20"/>
      <c r="AE36" s="27"/>
      <c r="AG36" s="29"/>
      <c r="AH36" s="30"/>
      <c r="AJ36" s="31"/>
    </row>
    <row r="37" spans="1:36" s="28" customFormat="1" ht="24" hidden="1" customHeight="1">
      <c r="A37" s="19"/>
      <c r="B37" s="257"/>
      <c r="C37" s="20"/>
      <c r="D37" s="20"/>
      <c r="E37" s="21"/>
      <c r="F37" s="20"/>
      <c r="G37" s="22"/>
      <c r="H37" s="20"/>
      <c r="I37" s="20"/>
      <c r="J37" s="23"/>
      <c r="K37" s="20"/>
      <c r="L37" s="20"/>
      <c r="M37" s="20"/>
      <c r="N37" s="20"/>
      <c r="O37" s="20"/>
      <c r="P37" s="20"/>
      <c r="Q37" s="20"/>
      <c r="R37" s="20"/>
      <c r="S37" s="20"/>
      <c r="T37" s="20"/>
      <c r="U37" s="20"/>
      <c r="V37" s="20"/>
      <c r="W37" s="20"/>
      <c r="X37" s="20"/>
      <c r="Y37" s="20"/>
      <c r="Z37" s="20"/>
      <c r="AA37" s="22"/>
      <c r="AB37" s="32"/>
      <c r="AC37" s="20"/>
      <c r="AD37" s="20"/>
      <c r="AE37" s="27"/>
      <c r="AG37" s="29"/>
      <c r="AH37" s="30"/>
      <c r="AJ37" s="31"/>
    </row>
    <row r="38" spans="1:36" s="28" customFormat="1" ht="24" hidden="1" customHeight="1">
      <c r="A38" s="19"/>
      <c r="B38" s="257"/>
      <c r="C38" s="20"/>
      <c r="D38" s="20"/>
      <c r="E38" s="21"/>
      <c r="F38" s="20"/>
      <c r="G38" s="22"/>
      <c r="H38" s="20"/>
      <c r="I38" s="20"/>
      <c r="J38" s="23"/>
      <c r="K38" s="20"/>
      <c r="L38" s="20"/>
      <c r="M38" s="20"/>
      <c r="N38" s="20"/>
      <c r="O38" s="20"/>
      <c r="P38" s="20"/>
      <c r="Q38" s="20"/>
      <c r="R38" s="20"/>
      <c r="S38" s="20"/>
      <c r="T38" s="20"/>
      <c r="U38" s="20"/>
      <c r="V38" s="20"/>
      <c r="W38" s="20"/>
      <c r="X38" s="20"/>
      <c r="Y38" s="20"/>
      <c r="Z38" s="20"/>
      <c r="AA38" s="22"/>
      <c r="AB38" s="32"/>
      <c r="AC38" s="20"/>
      <c r="AD38" s="20"/>
      <c r="AE38" s="27"/>
      <c r="AG38" s="29"/>
      <c r="AH38" s="30"/>
      <c r="AJ38" s="31"/>
    </row>
    <row r="39" spans="1:36" s="28" customFormat="1" ht="24" hidden="1" customHeight="1">
      <c r="A39" s="19"/>
      <c r="B39" s="257"/>
      <c r="C39" s="20"/>
      <c r="D39" s="20"/>
      <c r="E39" s="21"/>
      <c r="F39" s="20"/>
      <c r="G39" s="22"/>
      <c r="H39" s="20"/>
      <c r="I39" s="20"/>
      <c r="J39" s="23"/>
      <c r="K39" s="20"/>
      <c r="L39" s="20"/>
      <c r="M39" s="20"/>
      <c r="N39" s="20"/>
      <c r="O39" s="20"/>
      <c r="P39" s="20"/>
      <c r="Q39" s="20"/>
      <c r="R39" s="20"/>
      <c r="S39" s="20"/>
      <c r="T39" s="20"/>
      <c r="U39" s="20"/>
      <c r="V39" s="20"/>
      <c r="W39" s="20"/>
      <c r="X39" s="20"/>
      <c r="Y39" s="20"/>
      <c r="Z39" s="20"/>
      <c r="AA39" s="22"/>
      <c r="AB39" s="32"/>
      <c r="AC39" s="20"/>
      <c r="AD39" s="20"/>
      <c r="AE39" s="27"/>
      <c r="AG39" s="29"/>
      <c r="AH39" s="30"/>
      <c r="AJ39" s="31"/>
    </row>
    <row r="40" spans="1:36" s="28" customFormat="1" ht="24" hidden="1" customHeight="1">
      <c r="A40" s="19"/>
      <c r="B40" s="257"/>
      <c r="C40" s="20"/>
      <c r="D40" s="20"/>
      <c r="E40" s="21"/>
      <c r="F40" s="20"/>
      <c r="G40" s="22"/>
      <c r="H40" s="20"/>
      <c r="I40" s="20"/>
      <c r="J40" s="23"/>
      <c r="K40" s="20"/>
      <c r="L40" s="20"/>
      <c r="M40" s="20"/>
      <c r="N40" s="20"/>
      <c r="O40" s="20"/>
      <c r="P40" s="20"/>
      <c r="Q40" s="20"/>
      <c r="R40" s="20"/>
      <c r="S40" s="20"/>
      <c r="T40" s="20"/>
      <c r="U40" s="20"/>
      <c r="V40" s="20"/>
      <c r="W40" s="20"/>
      <c r="X40" s="20"/>
      <c r="Y40" s="20"/>
      <c r="Z40" s="20"/>
      <c r="AA40" s="22"/>
      <c r="AB40" s="32"/>
      <c r="AC40" s="20"/>
      <c r="AD40" s="20"/>
      <c r="AE40" s="27"/>
      <c r="AG40" s="29"/>
      <c r="AH40" s="30"/>
      <c r="AJ40" s="31"/>
    </row>
    <row r="41" spans="1:36" s="28" customFormat="1" ht="24" hidden="1" customHeight="1">
      <c r="A41" s="19"/>
      <c r="B41" s="257"/>
      <c r="C41" s="20"/>
      <c r="D41" s="20"/>
      <c r="E41" s="21"/>
      <c r="F41" s="20"/>
      <c r="G41" s="22"/>
      <c r="H41" s="20"/>
      <c r="I41" s="20"/>
      <c r="J41" s="23"/>
      <c r="K41" s="20"/>
      <c r="L41" s="20"/>
      <c r="M41" s="20"/>
      <c r="N41" s="20"/>
      <c r="O41" s="20"/>
      <c r="P41" s="20"/>
      <c r="Q41" s="20"/>
      <c r="R41" s="20"/>
      <c r="S41" s="20"/>
      <c r="T41" s="20"/>
      <c r="U41" s="20"/>
      <c r="V41" s="20"/>
      <c r="W41" s="20"/>
      <c r="X41" s="20"/>
      <c r="Y41" s="20"/>
      <c r="Z41" s="20"/>
      <c r="AA41" s="22"/>
      <c r="AB41" s="32"/>
      <c r="AC41" s="20"/>
      <c r="AD41" s="20"/>
      <c r="AE41" s="27"/>
      <c r="AG41" s="29"/>
      <c r="AH41" s="30"/>
      <c r="AJ41" s="31"/>
    </row>
    <row r="42" spans="1:36" s="28" customFormat="1" ht="24" hidden="1" customHeight="1">
      <c r="A42" s="19"/>
      <c r="B42" s="257"/>
      <c r="C42" s="20"/>
      <c r="D42" s="20"/>
      <c r="E42" s="21"/>
      <c r="F42" s="20"/>
      <c r="G42" s="22"/>
      <c r="H42" s="20"/>
      <c r="I42" s="20"/>
      <c r="J42" s="23"/>
      <c r="K42" s="20"/>
      <c r="L42" s="20"/>
      <c r="M42" s="20"/>
      <c r="N42" s="20"/>
      <c r="O42" s="20"/>
      <c r="P42" s="20"/>
      <c r="Q42" s="20"/>
      <c r="R42" s="20"/>
      <c r="S42" s="20"/>
      <c r="T42" s="20"/>
      <c r="U42" s="20"/>
      <c r="V42" s="20"/>
      <c r="W42" s="20"/>
      <c r="X42" s="20"/>
      <c r="Y42" s="20"/>
      <c r="Z42" s="20"/>
      <c r="AA42" s="22"/>
      <c r="AB42" s="32"/>
      <c r="AC42" s="20"/>
      <c r="AD42" s="20"/>
      <c r="AE42" s="27"/>
      <c r="AG42" s="29"/>
      <c r="AH42" s="30"/>
      <c r="AJ42" s="31"/>
    </row>
    <row r="43" spans="1:36" s="52" customFormat="1" ht="33" customHeight="1">
      <c r="A43" s="404" t="s">
        <v>9</v>
      </c>
      <c r="B43" s="258" t="s">
        <v>92</v>
      </c>
      <c r="C43" s="33">
        <v>0.37152777777777773</v>
      </c>
      <c r="D43" s="34">
        <v>0.5625</v>
      </c>
      <c r="E43" s="35">
        <v>0.61458333333333337</v>
      </c>
      <c r="F43" s="36">
        <v>0.8125</v>
      </c>
      <c r="G43" s="37"/>
      <c r="H43" s="34"/>
      <c r="I43" s="38"/>
      <c r="J43" s="39"/>
      <c r="K43" s="40">
        <v>0.37152777777777773</v>
      </c>
      <c r="L43" s="41">
        <v>0.5625</v>
      </c>
      <c r="M43" s="38">
        <v>0.61458333333333337</v>
      </c>
      <c r="N43" s="34">
        <v>0.8125</v>
      </c>
      <c r="O43" s="33">
        <v>0.37152777777777773</v>
      </c>
      <c r="P43" s="42">
        <v>0.53125</v>
      </c>
      <c r="Q43" s="38"/>
      <c r="R43" s="43"/>
      <c r="S43" s="338">
        <v>0.37152777777777773</v>
      </c>
      <c r="T43" s="307">
        <v>0.55555555555555558</v>
      </c>
      <c r="U43" s="308"/>
      <c r="V43" s="339"/>
      <c r="W43" s="45">
        <v>0.37152777777777773</v>
      </c>
      <c r="X43" s="41">
        <v>0.58333333333333337</v>
      </c>
      <c r="Y43" s="38">
        <v>0.625</v>
      </c>
      <c r="Z43" s="91">
        <v>0.79166666666666663</v>
      </c>
      <c r="AA43" s="61"/>
      <c r="AB43" s="48"/>
      <c r="AC43" s="47"/>
      <c r="AD43" s="49"/>
      <c r="AE43" s="50">
        <f>SUM(D43-C43)+(F43-E43)+(H43-G43)+(J43-I43)+(L43-K43)+(N43-M43)+(P43-O43)+(R43-Q43)+(T43-S43)+(V43-U43)+(X43-W43)+(Z43-Y43)+(AB43-AA43)+(AD43-AC43)</f>
        <v>1.5</v>
      </c>
      <c r="AF43" s="284"/>
      <c r="AG43" s="51"/>
      <c r="AH43" s="51"/>
    </row>
    <row r="44" spans="1:36" s="52" customFormat="1" ht="33" hidden="1" customHeight="1">
      <c r="A44" s="404"/>
      <c r="B44" s="258"/>
      <c r="C44" s="53"/>
      <c r="D44" s="54">
        <f>D43-C43</f>
        <v>0.19097222222222227</v>
      </c>
      <c r="E44" s="55"/>
      <c r="F44" s="56">
        <f>F43-E43</f>
        <v>0.19791666666666663</v>
      </c>
      <c r="G44" s="53"/>
      <c r="H44" s="54">
        <f>H43-G43</f>
        <v>0</v>
      </c>
      <c r="I44" s="55"/>
      <c r="J44" s="57">
        <f>J43-I43</f>
        <v>0</v>
      </c>
      <c r="K44" s="47"/>
      <c r="L44" s="58">
        <f>L43-K43</f>
        <v>0.19097222222222227</v>
      </c>
      <c r="M44" s="55"/>
      <c r="N44" s="54">
        <f>N43-M43</f>
        <v>0.19791666666666663</v>
      </c>
      <c r="O44" s="53"/>
      <c r="P44" s="59">
        <f>P43-O43</f>
        <v>0.15972222222222227</v>
      </c>
      <c r="Q44" s="55"/>
      <c r="R44" s="60">
        <f>R43-Q43</f>
        <v>0</v>
      </c>
      <c r="S44" s="326"/>
      <c r="T44" s="309">
        <f>T43-S43</f>
        <v>0.18402777777777785</v>
      </c>
      <c r="U44" s="310"/>
      <c r="V44" s="340">
        <f>V43-U43</f>
        <v>0</v>
      </c>
      <c r="W44" s="47"/>
      <c r="X44" s="58">
        <f>X43-W43</f>
        <v>0.21180555555555564</v>
      </c>
      <c r="Y44" s="55"/>
      <c r="Z44" s="56">
        <f>Z43-Y43</f>
        <v>0.16666666666666663</v>
      </c>
      <c r="AA44" s="287"/>
      <c r="AB44" s="63">
        <f>AB43-AA43</f>
        <v>0</v>
      </c>
      <c r="AC44" s="64"/>
      <c r="AD44" s="63">
        <f>AD43-AC43</f>
        <v>0</v>
      </c>
      <c r="AE44" s="65">
        <f>AE43*24</f>
        <v>36</v>
      </c>
      <c r="AF44" s="66"/>
    </row>
    <row r="45" spans="1:36" s="88" customFormat="1" ht="33" customHeight="1" thickBot="1">
      <c r="A45" s="404"/>
      <c r="B45" s="259"/>
      <c r="C45" s="67" t="str">
        <f>IF(C43=0,"A","")</f>
        <v/>
      </c>
      <c r="D45" s="68" t="str">
        <f>IF(D43=0,"A","")</f>
        <v/>
      </c>
      <c r="E45" s="69" t="str">
        <f>IF(E43=0,"A","")</f>
        <v/>
      </c>
      <c r="F45" s="70" t="str">
        <f>IF(F43=0,"A","")</f>
        <v/>
      </c>
      <c r="G45" s="71" t="str">
        <f>IF(G43&lt;&gt;0,"T","")</f>
        <v/>
      </c>
      <c r="H45" s="72" t="str">
        <f>IF(H43&lt;&gt;0,"T","")</f>
        <v/>
      </c>
      <c r="I45" s="73" t="str">
        <f>IF(I43&lt;&gt;0,"T","")</f>
        <v/>
      </c>
      <c r="J45" s="74" t="str">
        <f>IF(J43&lt;&gt;0,"T","")</f>
        <v/>
      </c>
      <c r="K45" s="67" t="str">
        <f>IF(K43=0,"A","")</f>
        <v/>
      </c>
      <c r="L45" s="68" t="str">
        <f>IF(L43=0,"A","")</f>
        <v/>
      </c>
      <c r="M45" s="69" t="str">
        <f>IF(M43=0,"A","")</f>
        <v/>
      </c>
      <c r="N45" s="70" t="str">
        <f>IF(N43=0,"A","")</f>
        <v/>
      </c>
      <c r="O45" s="67" t="str">
        <f t="shared" ref="O45:P45" si="0">IF(O43=0,"A","")</f>
        <v/>
      </c>
      <c r="P45" s="78" t="str">
        <f t="shared" si="0"/>
        <v/>
      </c>
      <c r="Q45" s="73" t="str">
        <f>IF(Q43&lt;&gt;0,"T","")</f>
        <v/>
      </c>
      <c r="R45" s="79" t="str">
        <f>IF(R43&lt;&gt;0,"T","")</f>
        <v/>
      </c>
      <c r="S45" s="327"/>
      <c r="T45" s="329"/>
      <c r="U45" s="320"/>
      <c r="V45" s="341" t="str">
        <f>IF(V43&lt;&gt;0,"T","")</f>
        <v/>
      </c>
      <c r="W45" s="67" t="str">
        <f>IF(W43=0,"A","")</f>
        <v/>
      </c>
      <c r="X45" s="68" t="str">
        <f>IF(X43=0,"A","")</f>
        <v/>
      </c>
      <c r="Y45" s="69" t="str">
        <f>IF(Y43=0,"A","")</f>
        <v/>
      </c>
      <c r="Z45" s="70" t="str">
        <f>IF(Z43=0,"A","")</f>
        <v/>
      </c>
      <c r="AA45" s="351" t="str">
        <f>IF(AA43&lt;&gt;0,"T","")</f>
        <v/>
      </c>
      <c r="AB45" s="83" t="str">
        <f>IF(AB43&lt;&gt;0,"T","")</f>
        <v/>
      </c>
      <c r="AC45" s="84" t="str">
        <f>IF(AC43&lt;&gt;0,"T","")</f>
        <v/>
      </c>
      <c r="AD45" s="85" t="str">
        <f>IF(AD43&lt;&gt;0,"T","")</f>
        <v/>
      </c>
      <c r="AE45" s="86"/>
      <c r="AF45" s="87"/>
    </row>
    <row r="46" spans="1:36" s="102" customFormat="1" ht="33" customHeight="1">
      <c r="A46" s="404"/>
      <c r="B46" s="260" t="s">
        <v>93</v>
      </c>
      <c r="C46" s="53"/>
      <c r="D46" s="89"/>
      <c r="E46" s="90"/>
      <c r="F46" s="91"/>
      <c r="G46" s="92">
        <v>0.37152777777777773</v>
      </c>
      <c r="H46" s="93">
        <v>0.58333333333333337</v>
      </c>
      <c r="I46" s="90">
        <v>0.625</v>
      </c>
      <c r="J46" s="94">
        <v>0.8125</v>
      </c>
      <c r="K46" s="95"/>
      <c r="L46" s="96"/>
      <c r="M46" s="90"/>
      <c r="N46" s="91"/>
      <c r="O46" s="53"/>
      <c r="P46" s="97"/>
      <c r="Q46" s="55">
        <v>0.53125</v>
      </c>
      <c r="R46" s="46">
        <v>0.8125</v>
      </c>
      <c r="S46" s="342">
        <v>0.37152777777777773</v>
      </c>
      <c r="T46" s="324">
        <v>0.51388888888888895</v>
      </c>
      <c r="U46" s="310">
        <v>0.55555555555555558</v>
      </c>
      <c r="V46" s="343">
        <v>0.8125</v>
      </c>
      <c r="W46" s="100">
        <v>0.37152777777777773</v>
      </c>
      <c r="X46" s="99">
        <v>0.54166666666666663</v>
      </c>
      <c r="Y46" s="55">
        <v>0.58333333333333337</v>
      </c>
      <c r="Z46" s="91">
        <v>0.79166666666666663</v>
      </c>
      <c r="AA46" s="61"/>
      <c r="AB46" s="48"/>
      <c r="AC46" s="47"/>
      <c r="AD46" s="49"/>
      <c r="AE46" s="50">
        <f>SUM(D46-C46)+(F46-E46)+(H46-G46)+(J46-I46)+(L46-K46)+(N46-M46)+(P46-O46)+(R46-Q46)+(T46-S46)+(V46-U46)+(X46-W46)+(Z46-Y46)+(AB46-AA46)+(AD46-AC46)</f>
        <v>1.4583333333333333</v>
      </c>
      <c r="AF46" s="66"/>
    </row>
    <row r="47" spans="1:36" s="102" customFormat="1" ht="33" hidden="1" customHeight="1">
      <c r="A47" s="404"/>
      <c r="B47" s="258"/>
      <c r="C47" s="53"/>
      <c r="D47" s="54">
        <f>D46-C46</f>
        <v>0</v>
      </c>
      <c r="E47" s="103"/>
      <c r="F47" s="56">
        <f>F46-E46</f>
        <v>0</v>
      </c>
      <c r="G47" s="53"/>
      <c r="H47" s="54">
        <f>H46-G46</f>
        <v>0.21180555555555564</v>
      </c>
      <c r="I47" s="55"/>
      <c r="J47" s="57">
        <f>J46-I46</f>
        <v>0.1875</v>
      </c>
      <c r="K47" s="47"/>
      <c r="L47" s="58">
        <f>L46-K46</f>
        <v>0</v>
      </c>
      <c r="M47" s="55"/>
      <c r="N47" s="56">
        <f>N46-M46</f>
        <v>0</v>
      </c>
      <c r="O47" s="53"/>
      <c r="P47" s="59">
        <f>P46-O46</f>
        <v>0</v>
      </c>
      <c r="Q47" s="55"/>
      <c r="R47" s="60">
        <f>R46-Q46</f>
        <v>0.28125</v>
      </c>
      <c r="S47" s="326"/>
      <c r="T47" s="309">
        <f>T46-S46</f>
        <v>0.14236111111111122</v>
      </c>
      <c r="U47" s="310"/>
      <c r="V47" s="340">
        <f>V46-U46</f>
        <v>0.25694444444444442</v>
      </c>
      <c r="W47" s="47"/>
      <c r="X47" s="58">
        <f>X46-W46</f>
        <v>0.1701388888888889</v>
      </c>
      <c r="Y47" s="55"/>
      <c r="Z47" s="56">
        <f>Z46-Y46</f>
        <v>0.20833333333333326</v>
      </c>
      <c r="AA47" s="287"/>
      <c r="AB47" s="63">
        <f>AB46-AA46</f>
        <v>0</v>
      </c>
      <c r="AC47" s="64"/>
      <c r="AD47" s="63">
        <f>AD46-AC46</f>
        <v>0</v>
      </c>
      <c r="AE47" s="65">
        <f>AE46*24</f>
        <v>35</v>
      </c>
      <c r="AF47" s="66"/>
    </row>
    <row r="48" spans="1:36" s="111" customFormat="1" ht="32.4" customHeight="1" thickBot="1">
      <c r="A48" s="405"/>
      <c r="B48" s="259"/>
      <c r="C48" s="71" t="str">
        <f>IF(C46&lt;&gt;0,"T","")</f>
        <v/>
      </c>
      <c r="D48" s="104" t="str">
        <f>IF(D46&lt;&gt;0,"T","")</f>
        <v/>
      </c>
      <c r="E48" s="73" t="str">
        <f>IF(E46&lt;&gt;0,"T","")</f>
        <v/>
      </c>
      <c r="F48" s="105" t="str">
        <f>IF(F46&lt;&gt;0,"T","")</f>
        <v/>
      </c>
      <c r="G48" s="67" t="str">
        <f>IF(G46=0,"A","")</f>
        <v/>
      </c>
      <c r="H48" s="68" t="str">
        <f>IF(H46=0,"A","")</f>
        <v/>
      </c>
      <c r="I48" s="69" t="str">
        <f>IF(I46=0,"A","")</f>
        <v/>
      </c>
      <c r="J48" s="70" t="str">
        <f>IF(J46=0,"A","")</f>
        <v/>
      </c>
      <c r="K48" s="71" t="str">
        <f>IF(K46&lt;&gt;0,"T","")</f>
        <v/>
      </c>
      <c r="L48" s="104" t="str">
        <f>IF(L46&lt;&gt;0,"T","")</f>
        <v/>
      </c>
      <c r="M48" s="73" t="str">
        <f>IF(M46&lt;&gt;0,"T","")</f>
        <v/>
      </c>
      <c r="N48" s="105" t="str">
        <f>IF(N46&lt;&gt;0,"T","")</f>
        <v/>
      </c>
      <c r="O48" s="71" t="str">
        <f t="shared" ref="O48:P48" si="1">IF(O46&lt;&gt;0,"T","")</f>
        <v/>
      </c>
      <c r="P48" s="104" t="str">
        <f t="shared" si="1"/>
        <v/>
      </c>
      <c r="Q48" s="69" t="str">
        <f t="shared" ref="Q48:Z48" si="2">IF(Q46=0,"A","")</f>
        <v/>
      </c>
      <c r="R48" s="81" t="str">
        <f t="shared" si="2"/>
        <v/>
      </c>
      <c r="S48" s="311" t="str">
        <f t="shared" si="2"/>
        <v/>
      </c>
      <c r="T48" s="312" t="str">
        <f t="shared" si="2"/>
        <v/>
      </c>
      <c r="U48" s="313" t="str">
        <f t="shared" si="2"/>
        <v/>
      </c>
      <c r="V48" s="314" t="str">
        <f t="shared" si="2"/>
        <v/>
      </c>
      <c r="W48" s="67" t="str">
        <f t="shared" si="2"/>
        <v/>
      </c>
      <c r="X48" s="68" t="str">
        <f t="shared" si="2"/>
        <v/>
      </c>
      <c r="Y48" s="69" t="str">
        <f t="shared" si="2"/>
        <v/>
      </c>
      <c r="Z48" s="70" t="str">
        <f t="shared" si="2"/>
        <v/>
      </c>
      <c r="AA48" s="351" t="str">
        <f>IF(AA46&lt;&gt;0,"T","")</f>
        <v/>
      </c>
      <c r="AB48" s="83" t="str">
        <f>IF(AB46&lt;&gt;0,"T","")</f>
        <v/>
      </c>
      <c r="AC48" s="84" t="str">
        <f>IF(AC46&lt;&gt;0,"T","")</f>
        <v/>
      </c>
      <c r="AD48" s="85" t="str">
        <f>IF(AD46&lt;&gt;0,"T","")</f>
        <v/>
      </c>
      <c r="AE48" s="110"/>
      <c r="AF48" s="87"/>
    </row>
    <row r="49" spans="1:33" s="102" customFormat="1" ht="33" hidden="1" customHeight="1" outlineLevel="1">
      <c r="A49" s="291"/>
      <c r="B49" s="261" t="s">
        <v>87</v>
      </c>
      <c r="C49" s="53"/>
      <c r="D49" s="89"/>
      <c r="E49" s="90"/>
      <c r="F49" s="91"/>
      <c r="G49" s="53"/>
      <c r="H49" s="89"/>
      <c r="I49" s="90"/>
      <c r="J49" s="91"/>
      <c r="K49" s="53"/>
      <c r="L49" s="89"/>
      <c r="M49" s="90"/>
      <c r="N49" s="91"/>
      <c r="O49" s="53"/>
      <c r="P49" s="89"/>
      <c r="Q49" s="90"/>
      <c r="R49" s="91"/>
      <c r="S49" s="322"/>
      <c r="T49" s="323"/>
      <c r="U49" s="316"/>
      <c r="V49" s="317"/>
      <c r="W49" s="53"/>
      <c r="X49" s="89"/>
      <c r="Y49" s="90"/>
      <c r="Z49" s="91"/>
      <c r="AA49" s="138"/>
      <c r="AB49" s="101"/>
      <c r="AC49" s="95"/>
      <c r="AD49" s="91"/>
      <c r="AE49" s="50">
        <f>SUM(D49-C49)+(F49-E49)+(H49-G49)+(J49-I49)+(L49-K49)+(N49-M49)+(P49-O49)+(R49-Q49)+(T49-S49)+(V49-U49)+(X49-W49)+(Z49-Y49)+(AB49-AA49)+(AD49-AC49)</f>
        <v>0</v>
      </c>
      <c r="AF49" s="66"/>
    </row>
    <row r="50" spans="1:33" s="102" customFormat="1" ht="33" hidden="1" customHeight="1" outlineLevel="1">
      <c r="A50" s="291"/>
      <c r="B50" s="262"/>
      <c r="C50" s="53"/>
      <c r="D50" s="54">
        <f>D49-C49</f>
        <v>0</v>
      </c>
      <c r="E50" s="103"/>
      <c r="F50" s="56">
        <f>F49-E49</f>
        <v>0</v>
      </c>
      <c r="G50" s="53"/>
      <c r="H50" s="54">
        <f>H49-G49</f>
        <v>0</v>
      </c>
      <c r="I50" s="55"/>
      <c r="J50" s="57">
        <f>J49-I49</f>
        <v>0</v>
      </c>
      <c r="K50" s="47"/>
      <c r="L50" s="58">
        <f>L49-K49</f>
        <v>0</v>
      </c>
      <c r="M50" s="55"/>
      <c r="N50" s="56">
        <f>N49-M49</f>
        <v>0</v>
      </c>
      <c r="O50" s="53"/>
      <c r="P50" s="59">
        <f>P49-O49</f>
        <v>0</v>
      </c>
      <c r="Q50" s="55"/>
      <c r="R50" s="60">
        <f>R49-Q49</f>
        <v>0</v>
      </c>
      <c r="S50" s="326"/>
      <c r="T50" s="309">
        <f>T49-S49</f>
        <v>0</v>
      </c>
      <c r="U50" s="310"/>
      <c r="V50" s="340">
        <f>V49-U49</f>
        <v>0</v>
      </c>
      <c r="W50" s="47"/>
      <c r="X50" s="58">
        <f>X49-W49</f>
        <v>0</v>
      </c>
      <c r="Y50" s="55"/>
      <c r="Z50" s="56">
        <f>Z49-Y49</f>
        <v>0</v>
      </c>
      <c r="AA50" s="61"/>
      <c r="AB50" s="56">
        <f>AB49-AA49</f>
        <v>0</v>
      </c>
      <c r="AC50" s="103"/>
      <c r="AD50" s="56">
        <f>AD49-AC49</f>
        <v>0</v>
      </c>
      <c r="AE50" s="65">
        <f>AE49*24</f>
        <v>0</v>
      </c>
      <c r="AF50" s="66"/>
    </row>
    <row r="51" spans="1:33" s="111" customFormat="1" ht="32.4" hidden="1" customHeight="1" outlineLevel="1" thickBot="1">
      <c r="A51" s="291"/>
      <c r="B51" s="263"/>
      <c r="C51" s="71" t="str">
        <f t="shared" ref="C51:AD51" si="3">IF(C49&lt;&gt;0,"T","")</f>
        <v/>
      </c>
      <c r="D51" s="104" t="str">
        <f t="shared" si="3"/>
        <v/>
      </c>
      <c r="E51" s="73" t="str">
        <f t="shared" si="3"/>
        <v/>
      </c>
      <c r="F51" s="105" t="str">
        <f t="shared" si="3"/>
        <v/>
      </c>
      <c r="G51" s="71" t="str">
        <f t="shared" si="3"/>
        <v/>
      </c>
      <c r="H51" s="104" t="str">
        <f t="shared" si="3"/>
        <v/>
      </c>
      <c r="I51" s="73" t="str">
        <f t="shared" si="3"/>
        <v/>
      </c>
      <c r="J51" s="105" t="str">
        <f t="shared" si="3"/>
        <v/>
      </c>
      <c r="K51" s="71" t="str">
        <f t="shared" si="3"/>
        <v/>
      </c>
      <c r="L51" s="104" t="str">
        <f t="shared" si="3"/>
        <v/>
      </c>
      <c r="M51" s="73" t="str">
        <f t="shared" si="3"/>
        <v/>
      </c>
      <c r="N51" s="105" t="str">
        <f t="shared" si="3"/>
        <v/>
      </c>
      <c r="O51" s="71" t="str">
        <f t="shared" si="3"/>
        <v/>
      </c>
      <c r="P51" s="104" t="str">
        <f t="shared" si="3"/>
        <v/>
      </c>
      <c r="Q51" s="73" t="str">
        <f t="shared" si="3"/>
        <v/>
      </c>
      <c r="R51" s="105" t="str">
        <f t="shared" si="3"/>
        <v/>
      </c>
      <c r="S51" s="318" t="str">
        <f t="shared" si="3"/>
        <v/>
      </c>
      <c r="T51" s="319" t="str">
        <f t="shared" si="3"/>
        <v/>
      </c>
      <c r="U51" s="320" t="str">
        <f t="shared" si="3"/>
        <v/>
      </c>
      <c r="V51" s="321" t="str">
        <f t="shared" si="3"/>
        <v/>
      </c>
      <c r="W51" s="71" t="str">
        <f t="shared" si="3"/>
        <v/>
      </c>
      <c r="X51" s="104" t="str">
        <f t="shared" si="3"/>
        <v/>
      </c>
      <c r="Y51" s="73" t="str">
        <f t="shared" si="3"/>
        <v/>
      </c>
      <c r="Z51" s="105" t="str">
        <f t="shared" si="3"/>
        <v/>
      </c>
      <c r="AA51" s="351" t="str">
        <f t="shared" si="3"/>
        <v/>
      </c>
      <c r="AB51" s="83" t="str">
        <f t="shared" si="3"/>
        <v/>
      </c>
      <c r="AC51" s="84" t="str">
        <f t="shared" si="3"/>
        <v/>
      </c>
      <c r="AD51" s="85" t="str">
        <f t="shared" si="3"/>
        <v/>
      </c>
      <c r="AE51" s="110"/>
      <c r="AF51" s="87"/>
    </row>
    <row r="52" spans="1:33" s="52" customFormat="1" ht="33" customHeight="1" collapsed="1">
      <c r="A52" s="392" t="s">
        <v>10</v>
      </c>
      <c r="B52" s="264" t="s">
        <v>94</v>
      </c>
      <c r="C52" s="92">
        <v>0.375</v>
      </c>
      <c r="D52" s="112">
        <v>0.54166666666666663</v>
      </c>
      <c r="E52" s="90">
        <v>0.58333333333333337</v>
      </c>
      <c r="F52" s="91">
        <v>0.77083333333333337</v>
      </c>
      <c r="G52" s="138"/>
      <c r="H52" s="93"/>
      <c r="I52" s="90">
        <v>0.58333333333333337</v>
      </c>
      <c r="J52" s="94">
        <v>0.77083333333333337</v>
      </c>
      <c r="K52" s="47"/>
      <c r="L52" s="96"/>
      <c r="M52" s="90"/>
      <c r="N52" s="91"/>
      <c r="O52" s="92">
        <v>0.375</v>
      </c>
      <c r="P52" s="89">
        <v>0.5625</v>
      </c>
      <c r="Q52" s="47"/>
      <c r="R52" s="113"/>
      <c r="S52" s="326">
        <v>0.375</v>
      </c>
      <c r="T52" s="324">
        <v>0.58333333333333337</v>
      </c>
      <c r="U52" s="316">
        <v>0.625</v>
      </c>
      <c r="V52" s="343">
        <v>0.8125</v>
      </c>
      <c r="W52" s="61">
        <v>0.375</v>
      </c>
      <c r="X52" s="89">
        <v>0.5625</v>
      </c>
      <c r="Y52" s="114">
        <v>0.60416666666666663</v>
      </c>
      <c r="Z52" s="91">
        <v>0.79166666666666663</v>
      </c>
      <c r="AA52" s="61"/>
      <c r="AB52" s="48"/>
      <c r="AC52" s="47"/>
      <c r="AD52" s="49"/>
      <c r="AE52" s="50">
        <f>SUM(D52-C52)+(F52-E52)+(H52-G52)+(J52-I52)+(L52-K52)+(N52-M52)+(P52-O52)+(R52-Q52)+(T52-S52)+(V52-U52)+(X52-W52)+(Z52-Y52)+(AB52-AA52)+(AD52-AC52)</f>
        <v>1.5</v>
      </c>
    </row>
    <row r="53" spans="1:33" s="52" customFormat="1" ht="33" hidden="1" customHeight="1">
      <c r="A53" s="393"/>
      <c r="B53" s="265"/>
      <c r="C53" s="53"/>
      <c r="D53" s="54">
        <f>D52-C52</f>
        <v>0.16666666666666663</v>
      </c>
      <c r="E53" s="55"/>
      <c r="F53" s="56">
        <f>F52-E52</f>
        <v>0.1875</v>
      </c>
      <c r="G53" s="61"/>
      <c r="H53" s="54">
        <f>H52-G52</f>
        <v>0</v>
      </c>
      <c r="I53" s="115"/>
      <c r="J53" s="116">
        <f>J52-I52</f>
        <v>0.1875</v>
      </c>
      <c r="K53" s="47"/>
      <c r="L53" s="58">
        <f>L52-K52</f>
        <v>0</v>
      </c>
      <c r="M53" s="55"/>
      <c r="N53" s="56">
        <f>N52-M52</f>
        <v>0</v>
      </c>
      <c r="O53" s="53"/>
      <c r="P53" s="59">
        <f>P52-O52</f>
        <v>0.1875</v>
      </c>
      <c r="Q53" s="47"/>
      <c r="R53" s="60">
        <f>R52-Q52</f>
        <v>0</v>
      </c>
      <c r="S53" s="326"/>
      <c r="T53" s="309">
        <f>T52-S52</f>
        <v>0.20833333333333337</v>
      </c>
      <c r="U53" s="310"/>
      <c r="V53" s="340">
        <f>V52-U52</f>
        <v>0.1875</v>
      </c>
      <c r="W53" s="47"/>
      <c r="X53" s="58">
        <f>X52-W52</f>
        <v>0.1875</v>
      </c>
      <c r="Y53" s="55"/>
      <c r="Z53" s="56">
        <f>Z52-Y52</f>
        <v>0.1875</v>
      </c>
      <c r="AA53" s="61"/>
      <c r="AB53" s="56">
        <f>AB52-AA52</f>
        <v>0</v>
      </c>
      <c r="AC53" s="103"/>
      <c r="AD53" s="56">
        <f>AD52-AC52</f>
        <v>0</v>
      </c>
      <c r="AE53" s="65">
        <f>AE52*24</f>
        <v>36</v>
      </c>
    </row>
    <row r="54" spans="1:33" s="88" customFormat="1" ht="33" customHeight="1">
      <c r="A54" s="393"/>
      <c r="B54" s="266"/>
      <c r="C54" s="67" t="str">
        <f>IF(C52=0,"A","")</f>
        <v/>
      </c>
      <c r="D54" s="68" t="str">
        <f>IF(D52=0,"A","")</f>
        <v/>
      </c>
      <c r="E54" s="69" t="str">
        <f>IF(E52=0,"A","")</f>
        <v/>
      </c>
      <c r="F54" s="70" t="str">
        <f>IF(F52=0,"A","")</f>
        <v/>
      </c>
      <c r="G54" s="139"/>
      <c r="H54" s="72"/>
      <c r="I54" s="69"/>
      <c r="J54" s="117"/>
      <c r="K54" s="118"/>
      <c r="L54" s="119"/>
      <c r="M54" s="120"/>
      <c r="N54" s="105"/>
      <c r="O54" s="67"/>
      <c r="P54" s="76"/>
      <c r="Q54" s="73" t="str">
        <f>IF(Q52&lt;&gt;0,"T","")</f>
        <v/>
      </c>
      <c r="R54" s="79" t="str">
        <f>IF(R52&lt;&gt;0,"T","")</f>
        <v/>
      </c>
      <c r="S54" s="327" t="str">
        <f t="shared" ref="S54" si="4">IF(S52=0,"A","")</f>
        <v/>
      </c>
      <c r="T54" s="329" t="str">
        <f>IF(T52=0,"A","")</f>
        <v/>
      </c>
      <c r="U54" s="313" t="str">
        <f t="shared" ref="U54:Z54" si="5">IF(U52=0,"A","CAI")</f>
        <v>CAI</v>
      </c>
      <c r="V54" s="314" t="str">
        <f t="shared" si="5"/>
        <v>CAI</v>
      </c>
      <c r="W54" s="80" t="str">
        <f t="shared" si="5"/>
        <v>CAI</v>
      </c>
      <c r="X54" s="70" t="str">
        <f t="shared" si="5"/>
        <v>CAI</v>
      </c>
      <c r="Y54" s="69" t="str">
        <f t="shared" si="5"/>
        <v>CAI</v>
      </c>
      <c r="Z54" s="70" t="str">
        <f t="shared" si="5"/>
        <v>CAI</v>
      </c>
      <c r="AA54" s="351" t="str">
        <f>IF(AA52&lt;&gt;0,"T","")</f>
        <v/>
      </c>
      <c r="AB54" s="83" t="str">
        <f>IF(AB52&lt;&gt;0,"T","")</f>
        <v/>
      </c>
      <c r="AC54" s="84" t="str">
        <f>IF(AC52&lt;&gt;0,"T","")</f>
        <v/>
      </c>
      <c r="AD54" s="85" t="str">
        <f>IF(AD52&lt;&gt;0,"T","")</f>
        <v/>
      </c>
      <c r="AE54" s="110"/>
    </row>
    <row r="55" spans="1:33" s="125" customFormat="1" ht="33" customHeight="1">
      <c r="A55" s="393"/>
      <c r="B55" s="265" t="s">
        <v>95</v>
      </c>
      <c r="C55" s="292">
        <v>0.375</v>
      </c>
      <c r="D55" s="293">
        <v>0.5</v>
      </c>
      <c r="E55" s="294">
        <v>0.54166666666666663</v>
      </c>
      <c r="F55" s="295">
        <v>0.8125</v>
      </c>
      <c r="G55" s="98">
        <v>0.375</v>
      </c>
      <c r="H55" s="93">
        <v>0.5625</v>
      </c>
      <c r="I55" s="55"/>
      <c r="J55" s="122"/>
      <c r="K55" s="47"/>
      <c r="L55" s="96"/>
      <c r="M55" s="90"/>
      <c r="N55" s="91"/>
      <c r="O55" s="53">
        <v>0.375</v>
      </c>
      <c r="P55" s="97">
        <v>0.52083333333333337</v>
      </c>
      <c r="Q55" s="90">
        <v>0.5625</v>
      </c>
      <c r="R55" s="46">
        <v>0.79166666666666663</v>
      </c>
      <c r="S55" s="330">
        <v>0.375</v>
      </c>
      <c r="T55" s="331">
        <v>0.58333333333333337</v>
      </c>
      <c r="U55" s="332">
        <v>0.625</v>
      </c>
      <c r="V55" s="344">
        <v>0.79166666666666663</v>
      </c>
      <c r="W55" s="95">
        <v>0.375</v>
      </c>
      <c r="X55" s="99">
        <v>0.52083333333333337</v>
      </c>
      <c r="Y55" s="90">
        <v>0.5625</v>
      </c>
      <c r="Z55" s="91">
        <v>0.79166666666666663</v>
      </c>
      <c r="AA55" s="61"/>
      <c r="AB55" s="48"/>
      <c r="AC55" s="47"/>
      <c r="AD55" s="49"/>
      <c r="AE55" s="123">
        <f>SUM(D55-C55)+(F55-E55)+(H55-G55)+(J55-I55)+(L55-K55)+(N55-M55)+(P55-O55)+(R55-Q55)+(T55-S55)+(V55-U55)+(X55-W55)+(Z55-Y55)+(AB55-AA55)+(AD55-AC55)</f>
        <v>1.7083333333333335</v>
      </c>
      <c r="AF55" s="124"/>
    </row>
    <row r="56" spans="1:33" s="125" customFormat="1" ht="33" hidden="1" customHeight="1">
      <c r="A56" s="393"/>
      <c r="B56" s="265"/>
      <c r="C56" s="53"/>
      <c r="D56" s="54">
        <f>D55-C55</f>
        <v>0.125</v>
      </c>
      <c r="E56" s="55"/>
      <c r="F56" s="56">
        <f>F55-E55</f>
        <v>0.27083333333333337</v>
      </c>
      <c r="G56" s="288"/>
      <c r="H56" s="126">
        <f>H55-G55</f>
        <v>0.1875</v>
      </c>
      <c r="I56" s="55"/>
      <c r="J56" s="57">
        <f>J55-I55</f>
        <v>0</v>
      </c>
      <c r="K56" s="47"/>
      <c r="L56" s="58">
        <f>L55-K55</f>
        <v>0</v>
      </c>
      <c r="M56" s="55"/>
      <c r="N56" s="56">
        <f>N55-M55</f>
        <v>0</v>
      </c>
      <c r="O56" s="53"/>
      <c r="P56" s="59">
        <f>P55-O55</f>
        <v>0.14583333333333337</v>
      </c>
      <c r="Q56" s="55"/>
      <c r="R56" s="60">
        <f>R55-Q55</f>
        <v>0.22916666666666663</v>
      </c>
      <c r="S56" s="326"/>
      <c r="T56" s="309">
        <f>T55-S55</f>
        <v>0.20833333333333337</v>
      </c>
      <c r="U56" s="310"/>
      <c r="V56" s="340">
        <f>V55-U55</f>
        <v>0.16666666666666663</v>
      </c>
      <c r="W56" s="47"/>
      <c r="X56" s="58">
        <f>X55-W55</f>
        <v>0.14583333333333337</v>
      </c>
      <c r="Y56" s="55"/>
      <c r="Z56" s="56">
        <f>Z55-Y55</f>
        <v>0.22916666666666663</v>
      </c>
      <c r="AA56" s="61"/>
      <c r="AB56" s="56">
        <f>AB55-AA55</f>
        <v>0</v>
      </c>
      <c r="AC56" s="103"/>
      <c r="AD56" s="56">
        <f>AD55-AC55</f>
        <v>0</v>
      </c>
      <c r="AE56" s="65">
        <f>AE55*24</f>
        <v>41</v>
      </c>
      <c r="AF56" s="124"/>
    </row>
    <row r="57" spans="1:33" s="128" customFormat="1" ht="33" customHeight="1">
      <c r="A57" s="393"/>
      <c r="B57" s="266"/>
      <c r="C57" s="67" t="str">
        <f>IF(C55=0,"A","")</f>
        <v/>
      </c>
      <c r="D57" s="68" t="str">
        <f>IF(D55=0,"A","")</f>
        <v/>
      </c>
      <c r="E57" s="69" t="str">
        <f>IF(E55=0,"A","")</f>
        <v/>
      </c>
      <c r="F57" s="70" t="str">
        <f>IF(F55=0,"A","")</f>
        <v/>
      </c>
      <c r="G57" s="80"/>
      <c r="H57" s="77"/>
      <c r="I57" s="73" t="str">
        <f t="shared" ref="I57:N57" si="6">IF(I55&lt;&gt;0,"T","")</f>
        <v/>
      </c>
      <c r="J57" s="74" t="str">
        <f t="shared" si="6"/>
        <v/>
      </c>
      <c r="K57" s="118" t="str">
        <f t="shared" si="6"/>
        <v/>
      </c>
      <c r="L57" s="119" t="str">
        <f t="shared" si="6"/>
        <v/>
      </c>
      <c r="M57" s="73" t="str">
        <f t="shared" si="6"/>
        <v/>
      </c>
      <c r="N57" s="105" t="str">
        <f t="shared" si="6"/>
        <v/>
      </c>
      <c r="O57" s="67" t="str">
        <f t="shared" ref="O57:Z57" si="7">IF(O55=0,"A","")</f>
        <v/>
      </c>
      <c r="P57" s="68" t="str">
        <f t="shared" si="7"/>
        <v/>
      </c>
      <c r="Q57" s="69" t="str">
        <f t="shared" si="7"/>
        <v/>
      </c>
      <c r="R57" s="70" t="str">
        <f t="shared" si="7"/>
        <v/>
      </c>
      <c r="S57" s="311" t="str">
        <f t="shared" si="7"/>
        <v/>
      </c>
      <c r="T57" s="312" t="str">
        <f t="shared" si="7"/>
        <v/>
      </c>
      <c r="U57" s="313" t="str">
        <f t="shared" si="7"/>
        <v/>
      </c>
      <c r="V57" s="314" t="str">
        <f t="shared" si="7"/>
        <v/>
      </c>
      <c r="W57" s="67" t="str">
        <f t="shared" si="7"/>
        <v/>
      </c>
      <c r="X57" s="68" t="str">
        <f t="shared" si="7"/>
        <v/>
      </c>
      <c r="Y57" s="69" t="str">
        <f t="shared" si="7"/>
        <v/>
      </c>
      <c r="Z57" s="70" t="str">
        <f t="shared" si="7"/>
        <v/>
      </c>
      <c r="AA57" s="351" t="str">
        <f>IF(AA55&lt;&gt;0,"T","")</f>
        <v/>
      </c>
      <c r="AB57" s="83" t="str">
        <f>IF(AB55&lt;&gt;0,"T","")</f>
        <v/>
      </c>
      <c r="AC57" s="84" t="str">
        <f>IF(AC55&lt;&gt;0,"T","")</f>
        <v/>
      </c>
      <c r="AD57" s="85" t="str">
        <f>IF(AD55&lt;&gt;0,"T","")</f>
        <v/>
      </c>
      <c r="AE57" s="86"/>
      <c r="AF57" s="127"/>
    </row>
    <row r="58" spans="1:33" s="52" customFormat="1" ht="33" customHeight="1">
      <c r="A58" s="393"/>
      <c r="B58" s="267" t="s">
        <v>96</v>
      </c>
      <c r="C58" s="138"/>
      <c r="D58" s="96"/>
      <c r="E58" s="55">
        <v>0.58333333333333337</v>
      </c>
      <c r="F58" s="49">
        <v>0.79166666666666663</v>
      </c>
      <c r="G58" s="138">
        <v>0.41666666666666669</v>
      </c>
      <c r="H58" s="93">
        <v>0.5</v>
      </c>
      <c r="I58" s="55">
        <v>0.54166666666666663</v>
      </c>
      <c r="J58" s="94">
        <v>0.8125</v>
      </c>
      <c r="K58" s="47">
        <v>0.375</v>
      </c>
      <c r="L58" s="99">
        <v>0.52083333333333337</v>
      </c>
      <c r="M58" s="55">
        <v>0.5625</v>
      </c>
      <c r="N58" s="91">
        <v>0.79166666666666663</v>
      </c>
      <c r="O58" s="53"/>
      <c r="P58" s="89"/>
      <c r="Q58" s="90"/>
      <c r="R58" s="46"/>
      <c r="S58" s="342">
        <v>0.33333333333333331</v>
      </c>
      <c r="T58" s="324">
        <v>0.54166666666666663</v>
      </c>
      <c r="U58" s="310">
        <v>0.58333333333333337</v>
      </c>
      <c r="V58" s="345">
        <v>0.79166666666666663</v>
      </c>
      <c r="W58" s="47">
        <v>0.375</v>
      </c>
      <c r="X58" s="96">
        <v>0.5625</v>
      </c>
      <c r="Y58" s="90">
        <v>0.625</v>
      </c>
      <c r="Z58" s="91">
        <v>0.79166666666666663</v>
      </c>
      <c r="AA58" s="61"/>
      <c r="AB58" s="48"/>
      <c r="AC58" s="47"/>
      <c r="AD58" s="49"/>
      <c r="AE58" s="50">
        <f>SUM(D58-C58)+(F58-E58)+(H58-G58)+(J58-I58)+(L58-K58)+(N58-M58)+(P58-O58)+(R58-Q58)+(T58-S58)+(V58-U58)+(X58-W58)+(Z58-Y58)+(AB58-AA58)+(AD58-AC58)</f>
        <v>1.708333333333333</v>
      </c>
      <c r="AF58" s="66"/>
    </row>
    <row r="59" spans="1:33" s="52" customFormat="1" ht="33" hidden="1" customHeight="1">
      <c r="A59" s="393"/>
      <c r="B59" s="267"/>
      <c r="C59" s="61"/>
      <c r="D59" s="58">
        <f>D58-C58</f>
        <v>0</v>
      </c>
      <c r="E59" s="286"/>
      <c r="F59" s="63">
        <f>F58-E58</f>
        <v>0.20833333333333326</v>
      </c>
      <c r="G59" s="61"/>
      <c r="H59" s="54">
        <f>H58-G58</f>
        <v>8.3333333333333315E-2</v>
      </c>
      <c r="I59" s="55"/>
      <c r="J59" s="57">
        <f>J58-I58</f>
        <v>0.27083333333333337</v>
      </c>
      <c r="K59" s="47"/>
      <c r="L59" s="58">
        <f>L58-K58</f>
        <v>0.14583333333333337</v>
      </c>
      <c r="M59" s="55"/>
      <c r="N59" s="56">
        <f>N58-M58</f>
        <v>0.22916666666666663</v>
      </c>
      <c r="O59" s="53"/>
      <c r="P59" s="59">
        <f>P58-O58</f>
        <v>0</v>
      </c>
      <c r="Q59" s="55"/>
      <c r="R59" s="60">
        <f>R58-Q58</f>
        <v>0</v>
      </c>
      <c r="S59" s="326"/>
      <c r="T59" s="309">
        <f>T58-S58</f>
        <v>0.20833333333333331</v>
      </c>
      <c r="U59" s="310"/>
      <c r="V59" s="340">
        <f>V58-U58</f>
        <v>0.20833333333333326</v>
      </c>
      <c r="W59" s="47"/>
      <c r="X59" s="58">
        <f>X58-W58</f>
        <v>0.1875</v>
      </c>
      <c r="Y59" s="115"/>
      <c r="Z59" s="350">
        <f>Z58-Y58</f>
        <v>0.16666666666666663</v>
      </c>
      <c r="AA59" s="61"/>
      <c r="AB59" s="56">
        <f>AB58-AA58</f>
        <v>0</v>
      </c>
      <c r="AC59" s="103"/>
      <c r="AD59" s="56">
        <f>AD58-AC58</f>
        <v>0</v>
      </c>
      <c r="AE59" s="65">
        <f>AE58*24</f>
        <v>40.999999999999993</v>
      </c>
      <c r="AF59" s="66"/>
    </row>
    <row r="60" spans="1:33" s="88" customFormat="1" ht="33" customHeight="1" thickBot="1">
      <c r="A60" s="394"/>
      <c r="B60" s="268"/>
      <c r="C60" s="71" t="str">
        <f>IF(C58&lt;&gt;0,"T","")</f>
        <v/>
      </c>
      <c r="D60" s="104" t="str">
        <f>IF(D58&lt;&gt;0,"T","")</f>
        <v/>
      </c>
      <c r="E60" s="69" t="str">
        <f t="shared" ref="E60:N60" si="8">IF(E58=0,"A","")</f>
        <v/>
      </c>
      <c r="F60" s="77" t="str">
        <f t="shared" si="8"/>
        <v/>
      </c>
      <c r="G60" s="67" t="str">
        <f t="shared" si="8"/>
        <v/>
      </c>
      <c r="H60" s="68" t="str">
        <f t="shared" si="8"/>
        <v/>
      </c>
      <c r="I60" s="69" t="str">
        <f t="shared" si="8"/>
        <v/>
      </c>
      <c r="J60" s="70" t="str">
        <f t="shared" si="8"/>
        <v/>
      </c>
      <c r="K60" s="67" t="str">
        <f t="shared" si="8"/>
        <v/>
      </c>
      <c r="L60" s="68" t="str">
        <f t="shared" si="8"/>
        <v/>
      </c>
      <c r="M60" s="69" t="str">
        <f t="shared" si="8"/>
        <v/>
      </c>
      <c r="N60" s="70" t="str">
        <f t="shared" si="8"/>
        <v/>
      </c>
      <c r="O60" s="71" t="str">
        <f>IF(O58&lt;&gt;0,"T","")</f>
        <v/>
      </c>
      <c r="P60" s="104" t="str">
        <f>IF(P58&lt;&gt;0,"T","")</f>
        <v/>
      </c>
      <c r="Q60" s="73" t="str">
        <f>IF(Q58&lt;&gt;0,"T","")</f>
        <v/>
      </c>
      <c r="R60" s="79" t="str">
        <f>IF(R58&lt;&gt;0,"T","")</f>
        <v/>
      </c>
      <c r="S60" s="311" t="str">
        <f t="shared" ref="S60:Z60" si="9">IF(S58=0,"A","")</f>
        <v/>
      </c>
      <c r="T60" s="312" t="str">
        <f t="shared" si="9"/>
        <v/>
      </c>
      <c r="U60" s="313" t="str">
        <f t="shared" si="9"/>
        <v/>
      </c>
      <c r="V60" s="314" t="str">
        <f t="shared" si="9"/>
        <v/>
      </c>
      <c r="W60" s="67" t="str">
        <f t="shared" si="9"/>
        <v/>
      </c>
      <c r="X60" s="68" t="str">
        <f t="shared" si="9"/>
        <v/>
      </c>
      <c r="Y60" s="69" t="str">
        <f t="shared" si="9"/>
        <v/>
      </c>
      <c r="Z60" s="70" t="str">
        <f t="shared" si="9"/>
        <v/>
      </c>
      <c r="AA60" s="351" t="str">
        <f>IF(AA58&lt;&gt;0,"T","")</f>
        <v/>
      </c>
      <c r="AB60" s="83" t="str">
        <f>IF(AB58&lt;&gt;0,"T","")</f>
        <v/>
      </c>
      <c r="AC60" s="84" t="str">
        <f>IF(AC58&lt;&gt;0,"T","")</f>
        <v/>
      </c>
      <c r="AD60" s="85" t="str">
        <f>IF(AD58&lt;&gt;0,"T","")</f>
        <v/>
      </c>
      <c r="AE60" s="110"/>
      <c r="AF60" s="131"/>
      <c r="AG60" s="132"/>
    </row>
    <row r="61" spans="1:33" s="102" customFormat="1" ht="33" hidden="1" customHeight="1" outlineLevel="1">
      <c r="A61" s="291"/>
      <c r="B61" s="261" t="s">
        <v>88</v>
      </c>
      <c r="C61" s="53"/>
      <c r="D61" s="89"/>
      <c r="E61" s="90"/>
      <c r="F61" s="91"/>
      <c r="G61" s="61"/>
      <c r="H61" s="89"/>
      <c r="I61" s="90"/>
      <c r="J61" s="91"/>
      <c r="K61" s="53"/>
      <c r="L61" s="89"/>
      <c r="M61" s="90"/>
      <c r="N61" s="91"/>
      <c r="O61" s="53"/>
      <c r="P61" s="89"/>
      <c r="Q61" s="90"/>
      <c r="R61" s="91"/>
      <c r="S61" s="322"/>
      <c r="T61" s="323"/>
      <c r="U61" s="316"/>
      <c r="V61" s="317"/>
      <c r="W61" s="53"/>
      <c r="X61" s="89"/>
      <c r="Y61" s="90"/>
      <c r="Z61" s="91"/>
      <c r="AA61" s="138"/>
      <c r="AB61" s="101"/>
      <c r="AC61" s="95"/>
      <c r="AD61" s="91"/>
      <c r="AE61" s="50">
        <f>SUM(D61-C61)+(F61-E61)+(H61-G61)+(J61-I61)+(L61-K61)+(N61-M61)+(P61-O61)+(R61-Q61)+(T61-S61)+(V61-U61)+(X61-W61)+(Z61-Y61)+(AB61-AA61)+(AD61-AC61)</f>
        <v>0</v>
      </c>
      <c r="AF61" s="66"/>
    </row>
    <row r="62" spans="1:33" s="102" customFormat="1" ht="33" hidden="1" customHeight="1" outlineLevel="1">
      <c r="A62" s="291"/>
      <c r="B62" s="262"/>
      <c r="C62" s="53"/>
      <c r="D62" s="54">
        <f>D61-C61</f>
        <v>0</v>
      </c>
      <c r="E62" s="103"/>
      <c r="F62" s="56">
        <f>F61-E61</f>
        <v>0</v>
      </c>
      <c r="G62" s="61"/>
      <c r="H62" s="54">
        <f>H61-G61</f>
        <v>0</v>
      </c>
      <c r="I62" s="55"/>
      <c r="J62" s="57">
        <f>J61-I61</f>
        <v>0</v>
      </c>
      <c r="K62" s="47"/>
      <c r="L62" s="58">
        <f>L61-K61</f>
        <v>0</v>
      </c>
      <c r="M62" s="55"/>
      <c r="N62" s="56">
        <f>N61-M61</f>
        <v>0</v>
      </c>
      <c r="O62" s="53"/>
      <c r="P62" s="59">
        <f>P61-O61</f>
        <v>0</v>
      </c>
      <c r="Q62" s="55"/>
      <c r="R62" s="60">
        <f>R61-Q61</f>
        <v>0</v>
      </c>
      <c r="S62" s="326"/>
      <c r="T62" s="309">
        <f>T61-S61</f>
        <v>0</v>
      </c>
      <c r="U62" s="310"/>
      <c r="V62" s="340">
        <f>V61-U61</f>
        <v>0</v>
      </c>
      <c r="W62" s="47"/>
      <c r="X62" s="58">
        <f>X61-W61</f>
        <v>0</v>
      </c>
      <c r="Y62" s="55"/>
      <c r="Z62" s="56">
        <f>Z61-Y61</f>
        <v>0</v>
      </c>
      <c r="AA62" s="61"/>
      <c r="AB62" s="56">
        <f>AB61-AA61</f>
        <v>0</v>
      </c>
      <c r="AC62" s="103"/>
      <c r="AD62" s="56">
        <f>AD61-AC61</f>
        <v>0</v>
      </c>
      <c r="AE62" s="65">
        <f>AE61*24</f>
        <v>0</v>
      </c>
      <c r="AF62" s="66"/>
    </row>
    <row r="63" spans="1:33" s="111" customFormat="1" ht="32.4" hidden="1" customHeight="1" outlineLevel="1" thickBot="1">
      <c r="A63" s="291"/>
      <c r="B63" s="263"/>
      <c r="C63" s="71" t="str">
        <f t="shared" ref="C63:AD63" si="10">IF(C61&lt;&gt;0,"T","")</f>
        <v/>
      </c>
      <c r="D63" s="104" t="str">
        <f t="shared" si="10"/>
        <v/>
      </c>
      <c r="E63" s="73" t="str">
        <f t="shared" si="10"/>
        <v/>
      </c>
      <c r="F63" s="105" t="str">
        <f t="shared" si="10"/>
        <v/>
      </c>
      <c r="G63" s="139" t="str">
        <f t="shared" si="10"/>
        <v/>
      </c>
      <c r="H63" s="104" t="str">
        <f t="shared" si="10"/>
        <v/>
      </c>
      <c r="I63" s="73" t="str">
        <f t="shared" si="10"/>
        <v/>
      </c>
      <c r="J63" s="105" t="str">
        <f t="shared" si="10"/>
        <v/>
      </c>
      <c r="K63" s="71" t="str">
        <f t="shared" si="10"/>
        <v/>
      </c>
      <c r="L63" s="104" t="str">
        <f t="shared" si="10"/>
        <v/>
      </c>
      <c r="M63" s="73" t="str">
        <f t="shared" si="10"/>
        <v/>
      </c>
      <c r="N63" s="105" t="str">
        <f t="shared" si="10"/>
        <v/>
      </c>
      <c r="O63" s="71" t="str">
        <f t="shared" si="10"/>
        <v/>
      </c>
      <c r="P63" s="104" t="str">
        <f t="shared" si="10"/>
        <v/>
      </c>
      <c r="Q63" s="73" t="str">
        <f t="shared" si="10"/>
        <v/>
      </c>
      <c r="R63" s="105" t="str">
        <f t="shared" si="10"/>
        <v/>
      </c>
      <c r="S63" s="318" t="str">
        <f t="shared" si="10"/>
        <v/>
      </c>
      <c r="T63" s="319" t="str">
        <f t="shared" si="10"/>
        <v/>
      </c>
      <c r="U63" s="320" t="str">
        <f t="shared" si="10"/>
        <v/>
      </c>
      <c r="V63" s="321" t="str">
        <f t="shared" si="10"/>
        <v/>
      </c>
      <c r="W63" s="71" t="str">
        <f t="shared" si="10"/>
        <v/>
      </c>
      <c r="X63" s="104" t="str">
        <f t="shared" si="10"/>
        <v/>
      </c>
      <c r="Y63" s="73" t="str">
        <f t="shared" si="10"/>
        <v/>
      </c>
      <c r="Z63" s="105" t="str">
        <f t="shared" si="10"/>
        <v/>
      </c>
      <c r="AA63" s="351" t="str">
        <f t="shared" si="10"/>
        <v/>
      </c>
      <c r="AB63" s="83" t="str">
        <f t="shared" si="10"/>
        <v/>
      </c>
      <c r="AC63" s="84" t="str">
        <f t="shared" si="10"/>
        <v/>
      </c>
      <c r="AD63" s="85" t="str">
        <f t="shared" si="10"/>
        <v/>
      </c>
      <c r="AE63" s="110"/>
      <c r="AF63" s="87"/>
    </row>
    <row r="64" spans="1:33" s="125" customFormat="1" ht="33" customHeight="1" collapsed="1">
      <c r="A64" s="395" t="s">
        <v>11</v>
      </c>
      <c r="B64" s="269" t="s">
        <v>97</v>
      </c>
      <c r="C64" s="121">
        <v>0.375</v>
      </c>
      <c r="D64" s="93">
        <v>0.54166666666666663</v>
      </c>
      <c r="E64" s="55">
        <v>0.58333333333333337</v>
      </c>
      <c r="F64" s="133">
        <v>0.79166666666666663</v>
      </c>
      <c r="G64" s="61"/>
      <c r="H64" s="134"/>
      <c r="I64" s="90"/>
      <c r="J64" s="134"/>
      <c r="K64" s="138"/>
      <c r="L64" s="96"/>
      <c r="M64" s="55">
        <v>0.58333333333333337</v>
      </c>
      <c r="N64" s="91">
        <v>0.80208333333333337</v>
      </c>
      <c r="O64" s="301">
        <v>0.375</v>
      </c>
      <c r="P64" s="302">
        <v>0.51041666666666663</v>
      </c>
      <c r="Q64" s="303">
        <v>0.5625</v>
      </c>
      <c r="R64" s="304">
        <v>0.8125</v>
      </c>
      <c r="S64" s="326">
        <v>0.35416666666666669</v>
      </c>
      <c r="T64" s="346">
        <v>0.52083333333333337</v>
      </c>
      <c r="U64" s="316">
        <v>0.5625</v>
      </c>
      <c r="V64" s="345">
        <v>0.75</v>
      </c>
      <c r="W64" s="305">
        <v>0.375</v>
      </c>
      <c r="X64" s="306">
        <v>0.52083333333333337</v>
      </c>
      <c r="Y64" s="298">
        <v>0.5625</v>
      </c>
      <c r="Z64" s="300">
        <v>0.79166666666666663</v>
      </c>
      <c r="AA64" s="61"/>
      <c r="AB64" s="48"/>
      <c r="AC64" s="47"/>
      <c r="AD64" s="49"/>
      <c r="AE64" s="50">
        <f>SUM(D64-C64)+(F64-E64)+(H64-G64)+(J64-I64)+(L64-K64)+(N64-M64)+(P64-O64)+(R64-Q64)+(T64-S64)+(V64-U64)+(X64-W64)+(Z64-Y64)+(AB64-AA64)+(AD64-AC64)</f>
        <v>1.708333333333333</v>
      </c>
      <c r="AF64" s="124"/>
    </row>
    <row r="65" spans="1:36" s="125" customFormat="1" ht="33" hidden="1" customHeight="1">
      <c r="A65" s="396"/>
      <c r="B65" s="269"/>
      <c r="C65" s="53"/>
      <c r="D65" s="54">
        <f>D64-C64</f>
        <v>0.16666666666666663</v>
      </c>
      <c r="E65" s="55"/>
      <c r="F65" s="56">
        <f>F64-E64</f>
        <v>0.20833333333333326</v>
      </c>
      <c r="G65" s="61"/>
      <c r="H65" s="54">
        <f>H64-G64</f>
        <v>0</v>
      </c>
      <c r="I65" s="55"/>
      <c r="J65" s="54">
        <f>J64-I64</f>
        <v>0</v>
      </c>
      <c r="K65" s="61"/>
      <c r="L65" s="58">
        <f>L64-K64</f>
        <v>0</v>
      </c>
      <c r="M65" s="286"/>
      <c r="N65" s="63">
        <f>N64-M64</f>
        <v>0.21875</v>
      </c>
      <c r="O65" s="53"/>
      <c r="P65" s="59">
        <f>P64-O64</f>
        <v>0.13541666666666663</v>
      </c>
      <c r="Q65" s="55"/>
      <c r="R65" s="60">
        <f>R64-Q64</f>
        <v>0.25</v>
      </c>
      <c r="S65" s="326"/>
      <c r="T65" s="309">
        <f>T64-S64</f>
        <v>0.16666666666666669</v>
      </c>
      <c r="U65" s="310"/>
      <c r="V65" s="340">
        <f>V64-U64</f>
        <v>0.1875</v>
      </c>
      <c r="W65" s="47"/>
      <c r="X65" s="58">
        <f>X64-W64</f>
        <v>0.14583333333333337</v>
      </c>
      <c r="Y65" s="55"/>
      <c r="Z65" s="56">
        <f>Z64-Y64</f>
        <v>0.22916666666666663</v>
      </c>
      <c r="AA65" s="61"/>
      <c r="AB65" s="56">
        <f>AB64-AA64</f>
        <v>0</v>
      </c>
      <c r="AC65" s="103"/>
      <c r="AD65" s="56">
        <f>AD64-AC64</f>
        <v>0</v>
      </c>
      <c r="AE65" s="65">
        <f>AE64*24</f>
        <v>40.999999999999993</v>
      </c>
      <c r="AF65" s="124"/>
    </row>
    <row r="66" spans="1:36" s="128" customFormat="1" ht="33" customHeight="1">
      <c r="A66" s="396"/>
      <c r="B66" s="270"/>
      <c r="C66" s="67" t="str">
        <f>IF(C64=0,"A","")</f>
        <v/>
      </c>
      <c r="D66" s="68" t="str">
        <f>IF(D64=0,"A","")</f>
        <v/>
      </c>
      <c r="E66" s="69" t="str">
        <f>IF(E64=0,"A","")</f>
        <v/>
      </c>
      <c r="F66" s="70" t="str">
        <f>IF(F64=0,"A","")</f>
        <v/>
      </c>
      <c r="G66" s="139" t="str">
        <f t="shared" ref="G66:L66" si="11">IF(G64&lt;&gt;0,"T","")</f>
        <v/>
      </c>
      <c r="H66" s="72" t="str">
        <f t="shared" si="11"/>
        <v/>
      </c>
      <c r="I66" s="73" t="str">
        <f t="shared" si="11"/>
        <v/>
      </c>
      <c r="J66" s="72" t="str">
        <f t="shared" si="11"/>
        <v/>
      </c>
      <c r="K66" s="139" t="str">
        <f t="shared" si="11"/>
        <v/>
      </c>
      <c r="L66" s="104" t="str">
        <f t="shared" si="11"/>
        <v/>
      </c>
      <c r="M66" s="69" t="str">
        <f t="shared" ref="M66:Z66" si="12">IF(M64=0,"A","")</f>
        <v/>
      </c>
      <c r="N66" s="117" t="str">
        <f t="shared" si="12"/>
        <v/>
      </c>
      <c r="O66" s="67" t="str">
        <f t="shared" si="12"/>
        <v/>
      </c>
      <c r="P66" s="68" t="str">
        <f t="shared" si="12"/>
        <v/>
      </c>
      <c r="Q66" s="69" t="str">
        <f t="shared" si="12"/>
        <v/>
      </c>
      <c r="R66" s="70" t="str">
        <f t="shared" si="12"/>
        <v/>
      </c>
      <c r="S66" s="311" t="str">
        <f t="shared" si="12"/>
        <v/>
      </c>
      <c r="T66" s="312" t="str">
        <f t="shared" si="12"/>
        <v/>
      </c>
      <c r="U66" s="313" t="str">
        <f t="shared" si="12"/>
        <v/>
      </c>
      <c r="V66" s="314" t="str">
        <f t="shared" si="12"/>
        <v/>
      </c>
      <c r="W66" s="67" t="str">
        <f t="shared" si="12"/>
        <v/>
      </c>
      <c r="X66" s="68" t="str">
        <f t="shared" si="12"/>
        <v/>
      </c>
      <c r="Y66" s="69" t="str">
        <f t="shared" si="12"/>
        <v/>
      </c>
      <c r="Z66" s="70" t="str">
        <f t="shared" si="12"/>
        <v/>
      </c>
      <c r="AA66" s="351" t="str">
        <f>IF(AA64&lt;&gt;0,"T","")</f>
        <v/>
      </c>
      <c r="AB66" s="83" t="str">
        <f>IF(AB64&lt;&gt;0,"T","")</f>
        <v/>
      </c>
      <c r="AC66" s="84" t="str">
        <f>IF(AC64&lt;&gt;0,"T","")</f>
        <v/>
      </c>
      <c r="AD66" s="85" t="str">
        <f>IF(AD64&lt;&gt;0,"T","")</f>
        <v/>
      </c>
      <c r="AE66" s="110"/>
      <c r="AF66" s="136"/>
    </row>
    <row r="67" spans="1:36" s="125" customFormat="1" ht="33" customHeight="1">
      <c r="A67" s="396"/>
      <c r="B67" s="269" t="s">
        <v>98</v>
      </c>
      <c r="C67" s="121">
        <v>0.375</v>
      </c>
      <c r="D67" s="89">
        <v>0.58333333333333337</v>
      </c>
      <c r="E67" s="90"/>
      <c r="F67" s="49"/>
      <c r="G67" s="61">
        <v>0.375</v>
      </c>
      <c r="H67" s="93">
        <v>0.54166666666666663</v>
      </c>
      <c r="I67" s="55">
        <v>0.58333333333333337</v>
      </c>
      <c r="J67" s="134">
        <v>0.79166666666666663</v>
      </c>
      <c r="K67" s="138">
        <v>0.375</v>
      </c>
      <c r="L67" s="99">
        <v>0.5</v>
      </c>
      <c r="M67" s="55">
        <v>0.54166666666666663</v>
      </c>
      <c r="N67" s="137">
        <v>0.79166666666666663</v>
      </c>
      <c r="O67" s="53"/>
      <c r="P67" s="89"/>
      <c r="Q67" s="90"/>
      <c r="R67" s="46"/>
      <c r="S67" s="326">
        <v>0.35416666666666669</v>
      </c>
      <c r="T67" s="315">
        <v>0.5625</v>
      </c>
      <c r="U67" s="316">
        <v>0.625</v>
      </c>
      <c r="V67" s="343">
        <v>0.8125</v>
      </c>
      <c r="W67" s="47">
        <v>0.375</v>
      </c>
      <c r="X67" s="96">
        <v>0.5625</v>
      </c>
      <c r="Y67" s="90">
        <v>0.625</v>
      </c>
      <c r="Z67" s="91">
        <v>0.79166666666666663</v>
      </c>
      <c r="AA67" s="61"/>
      <c r="AB67" s="48"/>
      <c r="AC67" s="47"/>
      <c r="AD67" s="49"/>
      <c r="AE67" s="123">
        <f>SUM(D67-C67)+(F67-E67)+(H67-G67)+(J67-I67)+(L67-K67)+(N67-M67)+(P67-O67)+(R67-Q67)+(T67-S67)+(V67-U67)+(X67-W67)+(Z67-Y67)+(AB67-AA67)+(AD67-AC67)</f>
        <v>1.708333333333333</v>
      </c>
      <c r="AF67" s="124"/>
    </row>
    <row r="68" spans="1:36" s="125" customFormat="1" ht="33" hidden="1" customHeight="1">
      <c r="A68" s="396"/>
      <c r="B68" s="269"/>
      <c r="C68" s="53"/>
      <c r="D68" s="59">
        <f>D67-C67</f>
        <v>0.20833333333333337</v>
      </c>
      <c r="E68" s="55"/>
      <c r="F68" s="56">
        <f>F67-E67</f>
        <v>0</v>
      </c>
      <c r="G68" s="61"/>
      <c r="H68" s="54">
        <f>H67-G67</f>
        <v>0.16666666666666663</v>
      </c>
      <c r="I68" s="55"/>
      <c r="J68" s="54">
        <f>J67-I67</f>
        <v>0.20833333333333326</v>
      </c>
      <c r="K68" s="61"/>
      <c r="L68" s="58">
        <f>L67-K67</f>
        <v>0.125</v>
      </c>
      <c r="M68" s="55"/>
      <c r="N68" s="56">
        <f>N67-M67</f>
        <v>0.25</v>
      </c>
      <c r="O68" s="53"/>
      <c r="P68" s="59">
        <f>P67-O67</f>
        <v>0</v>
      </c>
      <c r="Q68" s="55"/>
      <c r="R68" s="60">
        <f>R67-Q67</f>
        <v>0</v>
      </c>
      <c r="S68" s="326"/>
      <c r="T68" s="309">
        <f>T67-S67</f>
        <v>0.20833333333333331</v>
      </c>
      <c r="U68" s="310"/>
      <c r="V68" s="340">
        <f>V67-U67</f>
        <v>0.1875</v>
      </c>
      <c r="W68" s="47"/>
      <c r="X68" s="58">
        <f>X67-W67</f>
        <v>0.1875</v>
      </c>
      <c r="Y68" s="55"/>
      <c r="Z68" s="56">
        <f>Z67-Y67</f>
        <v>0.16666666666666663</v>
      </c>
      <c r="AA68" s="61"/>
      <c r="AB68" s="56">
        <f>AB67-AA67</f>
        <v>0</v>
      </c>
      <c r="AC68" s="103"/>
      <c r="AD68" s="56">
        <f>AD67-AC67</f>
        <v>0</v>
      </c>
      <c r="AE68" s="65">
        <f>AE67*24</f>
        <v>40.999999999999993</v>
      </c>
      <c r="AF68" s="124"/>
    </row>
    <row r="69" spans="1:36" s="128" customFormat="1" ht="33" customHeight="1" thickBot="1">
      <c r="A69" s="397"/>
      <c r="B69" s="269"/>
      <c r="C69" s="80" t="str">
        <f>IF(C67=0,"A","CAI")</f>
        <v>CAI</v>
      </c>
      <c r="D69" s="70" t="str">
        <f>IF(D67=0,"A","CAI")</f>
        <v>CAI</v>
      </c>
      <c r="E69" s="73" t="str">
        <f>IF(E67&lt;&gt;0,"T","")</f>
        <v/>
      </c>
      <c r="F69" s="105" t="str">
        <f>IF(F67&lt;&gt;0,"T","")</f>
        <v/>
      </c>
      <c r="G69" s="67" t="str">
        <f>IF(G67=0,"A","")</f>
        <v/>
      </c>
      <c r="H69" s="68" t="str">
        <f>IF(H67=0,"A","")</f>
        <v/>
      </c>
      <c r="I69" s="69" t="str">
        <f>IF(I67=0,"A","")</f>
        <v/>
      </c>
      <c r="J69" s="70" t="str">
        <f>IF(J67=0,"A","")</f>
        <v/>
      </c>
      <c r="K69" s="80" t="str">
        <f>IF(K67=0,"A","CAI")</f>
        <v>CAI</v>
      </c>
      <c r="L69" s="70" t="str">
        <f>IF(L67=0,"A","CAI")</f>
        <v>CAI</v>
      </c>
      <c r="M69" s="69" t="str">
        <f>IF(M67=0,"A","CAI")</f>
        <v>CAI</v>
      </c>
      <c r="N69" s="70" t="str">
        <f>IF(N67=0,"A","CAI")</f>
        <v>CAI</v>
      </c>
      <c r="O69" s="71" t="str">
        <f>IF(O67&lt;&gt;0,"T","")</f>
        <v/>
      </c>
      <c r="P69" s="104" t="str">
        <f>IF(P67&lt;&gt;0,"T","")</f>
        <v/>
      </c>
      <c r="Q69" s="73" t="str">
        <f>IF(Q67&lt;&gt;0,"T","")</f>
        <v/>
      </c>
      <c r="R69" s="79" t="str">
        <f>IF(R67&lt;&gt;0,"T","")</f>
        <v/>
      </c>
      <c r="S69" s="311" t="str">
        <f t="shared" ref="S69:Z69" si="13">IF(S67=0,"A","")</f>
        <v/>
      </c>
      <c r="T69" s="312" t="str">
        <f t="shared" si="13"/>
        <v/>
      </c>
      <c r="U69" s="313" t="str">
        <f t="shared" si="13"/>
        <v/>
      </c>
      <c r="V69" s="314" t="str">
        <f t="shared" si="13"/>
        <v/>
      </c>
      <c r="W69" s="67" t="str">
        <f t="shared" si="13"/>
        <v/>
      </c>
      <c r="X69" s="68" t="str">
        <f t="shared" si="13"/>
        <v/>
      </c>
      <c r="Y69" s="69" t="str">
        <f t="shared" si="13"/>
        <v/>
      </c>
      <c r="Z69" s="70" t="str">
        <f t="shared" si="13"/>
        <v/>
      </c>
      <c r="AA69" s="351" t="str">
        <f>IF(AA67&lt;&gt;0,"T","")</f>
        <v/>
      </c>
      <c r="AB69" s="83" t="str">
        <f>IF(AB67&lt;&gt;0,"T","")</f>
        <v/>
      </c>
      <c r="AC69" s="84" t="str">
        <f>IF(AC67&lt;&gt;0,"T","")</f>
        <v/>
      </c>
      <c r="AD69" s="85" t="str">
        <f>IF(AD67&lt;&gt;0,"T","")</f>
        <v/>
      </c>
      <c r="AE69" s="86"/>
      <c r="AF69" s="127"/>
    </row>
    <row r="70" spans="1:36" s="102" customFormat="1" ht="33" hidden="1" customHeight="1" outlineLevel="1">
      <c r="A70" s="291"/>
      <c r="B70" s="261" t="s">
        <v>89</v>
      </c>
      <c r="C70" s="53"/>
      <c r="D70" s="89"/>
      <c r="E70" s="90"/>
      <c r="F70" s="91"/>
      <c r="G70" s="61"/>
      <c r="H70" s="89"/>
      <c r="I70" s="90"/>
      <c r="J70" s="91"/>
      <c r="K70" s="138"/>
      <c r="L70" s="89"/>
      <c r="M70" s="90"/>
      <c r="N70" s="91"/>
      <c r="O70" s="53"/>
      <c r="P70" s="89"/>
      <c r="Q70" s="90"/>
      <c r="R70" s="91"/>
      <c r="S70" s="322"/>
      <c r="T70" s="323"/>
      <c r="U70" s="316"/>
      <c r="V70" s="317"/>
      <c r="W70" s="53"/>
      <c r="X70" s="89"/>
      <c r="Y70" s="90"/>
      <c r="Z70" s="91"/>
      <c r="AA70" s="138"/>
      <c r="AB70" s="101"/>
      <c r="AC70" s="95"/>
      <c r="AD70" s="91"/>
      <c r="AE70" s="50">
        <f>SUM(D70-C70)+(F70-E70)+(H70-G70)+(J70-I70)+(L70-K70)+(N70-M70)+(P70-O70)+(R70-Q70)+(T70-S70)+(V70-U70)+(X70-W70)+(Z70-Y70)+(AB70-AA70)+(AD70-AC70)</f>
        <v>0</v>
      </c>
      <c r="AF70" s="66"/>
    </row>
    <row r="71" spans="1:36" s="102" customFormat="1" ht="33" hidden="1" customHeight="1" outlineLevel="1">
      <c r="A71" s="291"/>
      <c r="B71" s="262"/>
      <c r="C71" s="53"/>
      <c r="D71" s="54">
        <f>D70-C70</f>
        <v>0</v>
      </c>
      <c r="E71" s="103"/>
      <c r="F71" s="56">
        <f>F70-E70</f>
        <v>0</v>
      </c>
      <c r="G71" s="61"/>
      <c r="H71" s="54">
        <f>H70-G70</f>
        <v>0</v>
      </c>
      <c r="I71" s="55"/>
      <c r="J71" s="54">
        <f>J70-I70</f>
        <v>0</v>
      </c>
      <c r="K71" s="61"/>
      <c r="L71" s="58">
        <f>L70-K70</f>
        <v>0</v>
      </c>
      <c r="M71" s="55"/>
      <c r="N71" s="56">
        <f>N70-M70</f>
        <v>0</v>
      </c>
      <c r="O71" s="53"/>
      <c r="P71" s="59">
        <f>P70-O70</f>
        <v>0</v>
      </c>
      <c r="Q71" s="55"/>
      <c r="R71" s="60">
        <f>R70-Q70</f>
        <v>0</v>
      </c>
      <c r="S71" s="326"/>
      <c r="T71" s="309">
        <f>T70-S70</f>
        <v>0</v>
      </c>
      <c r="U71" s="310"/>
      <c r="V71" s="340">
        <f>V70-U70</f>
        <v>0</v>
      </c>
      <c r="W71" s="47"/>
      <c r="X71" s="58">
        <f>X70-W70</f>
        <v>0</v>
      </c>
      <c r="Y71" s="55"/>
      <c r="Z71" s="56">
        <f>Z70-Y70</f>
        <v>0</v>
      </c>
      <c r="AA71" s="61"/>
      <c r="AB71" s="56">
        <f>AB70-AA70</f>
        <v>0</v>
      </c>
      <c r="AC71" s="103"/>
      <c r="AD71" s="56">
        <f>AD70-AC70</f>
        <v>0</v>
      </c>
      <c r="AE71" s="65">
        <f>AE70*24</f>
        <v>0</v>
      </c>
      <c r="AF71" s="66"/>
    </row>
    <row r="72" spans="1:36" s="111" customFormat="1" ht="32.4" hidden="1" customHeight="1" outlineLevel="1" thickBot="1">
      <c r="A72" s="291"/>
      <c r="B72" s="263"/>
      <c r="C72" s="71" t="str">
        <f t="shared" ref="C72:AD72" si="14">IF(C70&lt;&gt;0,"T","")</f>
        <v/>
      </c>
      <c r="D72" s="104" t="str">
        <f t="shared" si="14"/>
        <v/>
      </c>
      <c r="E72" s="73" t="str">
        <f t="shared" si="14"/>
        <v/>
      </c>
      <c r="F72" s="105" t="str">
        <f t="shared" si="14"/>
        <v/>
      </c>
      <c r="G72" s="139" t="str">
        <f t="shared" si="14"/>
        <v/>
      </c>
      <c r="H72" s="104" t="str">
        <f t="shared" si="14"/>
        <v/>
      </c>
      <c r="I72" s="73" t="str">
        <f t="shared" si="14"/>
        <v/>
      </c>
      <c r="J72" s="105" t="str">
        <f t="shared" si="14"/>
        <v/>
      </c>
      <c r="K72" s="139" t="str">
        <f t="shared" si="14"/>
        <v/>
      </c>
      <c r="L72" s="119" t="str">
        <f t="shared" si="14"/>
        <v/>
      </c>
      <c r="M72" s="73" t="str">
        <f t="shared" si="14"/>
        <v/>
      </c>
      <c r="N72" s="105" t="str">
        <f t="shared" si="14"/>
        <v/>
      </c>
      <c r="O72" s="71" t="str">
        <f t="shared" si="14"/>
        <v/>
      </c>
      <c r="P72" s="104" t="str">
        <f t="shared" si="14"/>
        <v/>
      </c>
      <c r="Q72" s="73" t="str">
        <f t="shared" si="14"/>
        <v/>
      </c>
      <c r="R72" s="105" t="str">
        <f t="shared" si="14"/>
        <v/>
      </c>
      <c r="S72" s="318" t="str">
        <f t="shared" si="14"/>
        <v/>
      </c>
      <c r="T72" s="319" t="str">
        <f t="shared" si="14"/>
        <v/>
      </c>
      <c r="U72" s="320" t="str">
        <f t="shared" si="14"/>
        <v/>
      </c>
      <c r="V72" s="321" t="str">
        <f t="shared" si="14"/>
        <v/>
      </c>
      <c r="W72" s="71" t="str">
        <f t="shared" si="14"/>
        <v/>
      </c>
      <c r="X72" s="104" t="str">
        <f t="shared" si="14"/>
        <v/>
      </c>
      <c r="Y72" s="73" t="str">
        <f t="shared" si="14"/>
        <v/>
      </c>
      <c r="Z72" s="105" t="str">
        <f t="shared" si="14"/>
        <v/>
      </c>
      <c r="AA72" s="351" t="str">
        <f t="shared" si="14"/>
        <v/>
      </c>
      <c r="AB72" s="83" t="str">
        <f t="shared" si="14"/>
        <v/>
      </c>
      <c r="AC72" s="84" t="str">
        <f t="shared" si="14"/>
        <v/>
      </c>
      <c r="AD72" s="85" t="str">
        <f t="shared" si="14"/>
        <v/>
      </c>
      <c r="AE72" s="110"/>
      <c r="AF72" s="87"/>
    </row>
    <row r="73" spans="1:36" s="125" customFormat="1" ht="33" customHeight="1" collapsed="1">
      <c r="A73" s="398" t="s">
        <v>12</v>
      </c>
      <c r="B73" s="271" t="s">
        <v>99</v>
      </c>
      <c r="C73" s="53"/>
      <c r="D73" s="89"/>
      <c r="E73" s="90"/>
      <c r="F73" s="91"/>
      <c r="G73" s="61">
        <v>0.375</v>
      </c>
      <c r="H73" s="93">
        <v>0.58333333333333337</v>
      </c>
      <c r="I73" s="114">
        <v>0.625</v>
      </c>
      <c r="J73" s="134">
        <v>0.80208333333333337</v>
      </c>
      <c r="K73" s="61">
        <v>0.375</v>
      </c>
      <c r="L73" s="99">
        <v>0.5625</v>
      </c>
      <c r="M73" s="90">
        <v>0.625</v>
      </c>
      <c r="N73" s="91">
        <v>0.76041666666666663</v>
      </c>
      <c r="O73" s="140">
        <v>0.375</v>
      </c>
      <c r="P73" s="97">
        <v>0.5625</v>
      </c>
      <c r="Q73" s="55">
        <v>0.625</v>
      </c>
      <c r="R73" s="46">
        <v>0.77083333333333337</v>
      </c>
      <c r="S73" s="325">
        <v>0.375</v>
      </c>
      <c r="T73" s="324">
        <v>0.5625</v>
      </c>
      <c r="U73" s="310">
        <v>0.625</v>
      </c>
      <c r="V73" s="345">
        <v>0.79166666666666663</v>
      </c>
      <c r="W73" s="47">
        <v>0.375</v>
      </c>
      <c r="X73" s="99">
        <v>0.5625</v>
      </c>
      <c r="Y73" s="55">
        <v>0.625</v>
      </c>
      <c r="Z73" s="91">
        <v>0.79166666666666663</v>
      </c>
      <c r="AA73" s="61"/>
      <c r="AB73" s="48"/>
      <c r="AC73" s="47"/>
      <c r="AD73" s="49"/>
      <c r="AE73" s="50">
        <f>SUM(D73-C73)+(F73-E73)+(H73-G73)+(J73-I73)+(L73-K73)+(N73-M73)+(P73-O73)+(R73-Q73)+(T73-S73)+(V73-U73)+(X73-W73)+(Z73-Y73)+(AB73-AA73)+(AD73-AC73)</f>
        <v>1.75</v>
      </c>
      <c r="AF73" s="124"/>
    </row>
    <row r="74" spans="1:36" s="125" customFormat="1" ht="33" hidden="1" customHeight="1">
      <c r="A74" s="399"/>
      <c r="B74" s="272"/>
      <c r="C74" s="53"/>
      <c r="D74" s="59">
        <f>D73-C73</f>
        <v>0</v>
      </c>
      <c r="E74" s="55"/>
      <c r="F74" s="56">
        <f>F73-E73</f>
        <v>0</v>
      </c>
      <c r="G74" s="61"/>
      <c r="H74" s="54">
        <f>H73-G73</f>
        <v>0.20833333333333337</v>
      </c>
      <c r="I74" s="55"/>
      <c r="J74" s="54">
        <f>J73-I73</f>
        <v>0.17708333333333337</v>
      </c>
      <c r="K74" s="61"/>
      <c r="L74" s="58">
        <f>L73-K73</f>
        <v>0.1875</v>
      </c>
      <c r="M74" s="55"/>
      <c r="N74" s="56">
        <f>N73-M73</f>
        <v>0.13541666666666663</v>
      </c>
      <c r="O74" s="53"/>
      <c r="P74" s="59">
        <f>P73-O73</f>
        <v>0.1875</v>
      </c>
      <c r="Q74" s="55"/>
      <c r="R74" s="60">
        <f>R73-Q73</f>
        <v>0.14583333333333337</v>
      </c>
      <c r="S74" s="326"/>
      <c r="T74" s="309">
        <f>T73-S73</f>
        <v>0.1875</v>
      </c>
      <c r="U74" s="310"/>
      <c r="V74" s="340">
        <f>V73-U73</f>
        <v>0.16666666666666663</v>
      </c>
      <c r="W74" s="47"/>
      <c r="X74" s="58">
        <f>X73-W73</f>
        <v>0.1875</v>
      </c>
      <c r="Y74" s="55"/>
      <c r="Z74" s="56">
        <f>Z73-Y73</f>
        <v>0.16666666666666663</v>
      </c>
      <c r="AA74" s="61"/>
      <c r="AB74" s="56">
        <f>AB73-AA73</f>
        <v>0</v>
      </c>
      <c r="AC74" s="103"/>
      <c r="AD74" s="56">
        <f>AD73-AC73</f>
        <v>0</v>
      </c>
      <c r="AE74" s="65">
        <f>AE73*24</f>
        <v>42</v>
      </c>
      <c r="AF74" s="124"/>
    </row>
    <row r="75" spans="1:36" s="128" customFormat="1" ht="33" customHeight="1" thickBot="1">
      <c r="A75" s="399"/>
      <c r="B75" s="273"/>
      <c r="C75" s="71" t="str">
        <f>IF(C73&lt;&gt;0,"T","")</f>
        <v/>
      </c>
      <c r="D75" s="104" t="str">
        <f>IF(D73&lt;&gt;0,"T","")</f>
        <v/>
      </c>
      <c r="E75" s="73" t="str">
        <f>IF(E73&lt;&gt;0,"T","")</f>
        <v/>
      </c>
      <c r="F75" s="105" t="str">
        <f>IF(F73&lt;&gt;0,"T","")</f>
        <v/>
      </c>
      <c r="G75" s="67" t="str">
        <f t="shared" ref="G75:Z75" si="15">IF(G73=0,"A","")</f>
        <v/>
      </c>
      <c r="H75" s="68" t="str">
        <f t="shared" si="15"/>
        <v/>
      </c>
      <c r="I75" s="69" t="str">
        <f t="shared" si="15"/>
        <v/>
      </c>
      <c r="J75" s="70" t="str">
        <f t="shared" si="15"/>
        <v/>
      </c>
      <c r="K75" s="67" t="str">
        <f t="shared" si="15"/>
        <v/>
      </c>
      <c r="L75" s="68" t="str">
        <f t="shared" si="15"/>
        <v/>
      </c>
      <c r="M75" s="69" t="str">
        <f t="shared" si="15"/>
        <v/>
      </c>
      <c r="N75" s="70" t="str">
        <f t="shared" si="15"/>
        <v/>
      </c>
      <c r="O75" s="67" t="str">
        <f t="shared" si="15"/>
        <v/>
      </c>
      <c r="P75" s="68" t="str">
        <f t="shared" si="15"/>
        <v/>
      </c>
      <c r="Q75" s="69" t="str">
        <f t="shared" si="15"/>
        <v/>
      </c>
      <c r="R75" s="70" t="str">
        <f t="shared" si="15"/>
        <v/>
      </c>
      <c r="S75" s="311" t="str">
        <f t="shared" si="15"/>
        <v/>
      </c>
      <c r="T75" s="312" t="str">
        <f t="shared" si="15"/>
        <v/>
      </c>
      <c r="U75" s="313" t="str">
        <f t="shared" si="15"/>
        <v/>
      </c>
      <c r="V75" s="314" t="str">
        <f t="shared" si="15"/>
        <v/>
      </c>
      <c r="W75" s="67" t="str">
        <f t="shared" si="15"/>
        <v/>
      </c>
      <c r="X75" s="68" t="str">
        <f t="shared" si="15"/>
        <v/>
      </c>
      <c r="Y75" s="69" t="str">
        <f t="shared" si="15"/>
        <v/>
      </c>
      <c r="Z75" s="70" t="str">
        <f t="shared" si="15"/>
        <v/>
      </c>
      <c r="AA75" s="351" t="str">
        <f>IF(AA73&lt;&gt;0,"T","")</f>
        <v/>
      </c>
      <c r="AB75" s="83" t="str">
        <f>IF(AB73&lt;&gt;0,"T","")</f>
        <v/>
      </c>
      <c r="AC75" s="84" t="str">
        <f>IF(AC73&lt;&gt;0,"T","")</f>
        <v/>
      </c>
      <c r="AD75" s="85" t="str">
        <f>IF(AD73&lt;&gt;0,"T","")</f>
        <v/>
      </c>
      <c r="AE75" s="110"/>
      <c r="AF75" s="136"/>
      <c r="AG75" s="141"/>
      <c r="AH75" s="141"/>
      <c r="AI75" s="141"/>
      <c r="AJ75" s="141"/>
    </row>
    <row r="76" spans="1:36" s="52" customFormat="1" ht="33" hidden="1" customHeight="1" outlineLevel="1">
      <c r="A76" s="399"/>
      <c r="B76" s="272"/>
      <c r="C76" s="53"/>
      <c r="D76" s="97"/>
      <c r="E76" s="55"/>
      <c r="F76" s="133"/>
      <c r="G76" s="61"/>
      <c r="H76" s="134"/>
      <c r="I76" s="90"/>
      <c r="J76" s="134"/>
      <c r="K76" s="61"/>
      <c r="L76" s="96"/>
      <c r="M76" s="114"/>
      <c r="N76" s="142"/>
      <c r="O76" s="53"/>
      <c r="P76" s="97"/>
      <c r="Q76" s="114"/>
      <c r="R76" s="112"/>
      <c r="S76" s="326"/>
      <c r="T76" s="324"/>
      <c r="U76" s="316"/>
      <c r="V76" s="343"/>
      <c r="W76" s="95"/>
      <c r="X76" s="96"/>
      <c r="Y76" s="90"/>
      <c r="Z76" s="91"/>
      <c r="AA76" s="61"/>
      <c r="AB76" s="48"/>
      <c r="AC76" s="47"/>
      <c r="AD76" s="49"/>
      <c r="AE76" s="123">
        <f>SUM(D76-C76)+(F76-E76)+(H76-G76)+(J76-I76)+(L76-K76)+(N76-M76)+(P76-O76)+(R76-Q76)+(T76-S76)+(V76-U76)+(X76-W76)+(Z76-Y76)+(AB76-AA76)+(AD76-AC76)</f>
        <v>0</v>
      </c>
      <c r="AF76" s="66"/>
    </row>
    <row r="77" spans="1:36" s="52" customFormat="1" ht="33" hidden="1" customHeight="1" outlineLevel="1">
      <c r="A77" s="399"/>
      <c r="B77" s="272"/>
      <c r="C77" s="53"/>
      <c r="D77" s="54">
        <f>D76-C76</f>
        <v>0</v>
      </c>
      <c r="E77" s="55"/>
      <c r="F77" s="56">
        <f>F76-E76</f>
        <v>0</v>
      </c>
      <c r="G77" s="61"/>
      <c r="H77" s="54">
        <f>H76-G76</f>
        <v>0</v>
      </c>
      <c r="I77" s="55"/>
      <c r="J77" s="54">
        <f>J76-I76</f>
        <v>0</v>
      </c>
      <c r="K77" s="61"/>
      <c r="L77" s="58">
        <f>L76-K76</f>
        <v>0</v>
      </c>
      <c r="M77" s="55"/>
      <c r="N77" s="56">
        <f>N76-M76</f>
        <v>0</v>
      </c>
      <c r="O77" s="53"/>
      <c r="P77" s="59">
        <f>P76-O76</f>
        <v>0</v>
      </c>
      <c r="Q77" s="143"/>
      <c r="R77" s="144">
        <f>R76-Q76</f>
        <v>0</v>
      </c>
      <c r="S77" s="326"/>
      <c r="T77" s="309">
        <f>T76-S76</f>
        <v>0</v>
      </c>
      <c r="U77" s="310"/>
      <c r="V77" s="340">
        <f>V76-U76</f>
        <v>0</v>
      </c>
      <c r="W77" s="47"/>
      <c r="X77" s="58">
        <f>X76-W76</f>
        <v>0</v>
      </c>
      <c r="Y77" s="55"/>
      <c r="Z77" s="56">
        <f>Z76-Y76</f>
        <v>0</v>
      </c>
      <c r="AA77" s="61"/>
      <c r="AB77" s="56">
        <f>AB76-AA76</f>
        <v>0</v>
      </c>
      <c r="AC77" s="103"/>
      <c r="AD77" s="56">
        <f>AD76-AC76</f>
        <v>0</v>
      </c>
      <c r="AE77" s="65">
        <f>AE76*24</f>
        <v>0</v>
      </c>
      <c r="AF77" s="66"/>
    </row>
    <row r="78" spans="1:36" s="88" customFormat="1" ht="33" hidden="1" customHeight="1" outlineLevel="1" thickBot="1">
      <c r="A78" s="400"/>
      <c r="B78" s="272"/>
      <c r="C78" s="67" t="str">
        <f>IF(C76=0,"A","")</f>
        <v>A</v>
      </c>
      <c r="D78" s="77" t="str">
        <f>IF(D76=0,"A","")</f>
        <v>A</v>
      </c>
      <c r="E78" s="69" t="str">
        <f>IF(E76=0,"A","")</f>
        <v>A</v>
      </c>
      <c r="F78" s="70" t="str">
        <f>IF(F76=0,"A","")</f>
        <v>A</v>
      </c>
      <c r="G78" s="139" t="str">
        <f>IF(G76&lt;&gt;0,"T","")</f>
        <v/>
      </c>
      <c r="H78" s="72" t="str">
        <f>IF(H76&lt;&gt;0,"T","")</f>
        <v/>
      </c>
      <c r="I78" s="73" t="str">
        <f>IF(I76&lt;&gt;0,"T","")</f>
        <v/>
      </c>
      <c r="J78" s="72" t="str">
        <f>IF(J76&lt;&gt;0,"T","")</f>
        <v/>
      </c>
      <c r="K78" s="80" t="str">
        <f>IF(K76=0,"A","")</f>
        <v>A</v>
      </c>
      <c r="L78" s="76" t="str">
        <f>IF(L76=0,"A","")</f>
        <v>A</v>
      </c>
      <c r="M78" s="69" t="str">
        <f>IF(M76=0,"A","")</f>
        <v>A</v>
      </c>
      <c r="N78" s="70" t="str">
        <f>IF(N76=0,"A","")</f>
        <v>A</v>
      </c>
      <c r="O78" s="71" t="str">
        <f>IF(O76&lt;&gt;0,"T","")</f>
        <v/>
      </c>
      <c r="P78" s="104" t="str">
        <f>IF(P76&lt;&gt;0,"T","")</f>
        <v/>
      </c>
      <c r="Q78" s="69" t="str">
        <f>IF(Q76=0,"A","")</f>
        <v>A</v>
      </c>
      <c r="R78" s="81" t="str">
        <f>IF(R76=0,"A","")</f>
        <v>A</v>
      </c>
      <c r="S78" s="327" t="str">
        <f t="shared" ref="S78:Z78" si="16">IF(S76=0,"A","")</f>
        <v>A</v>
      </c>
      <c r="T78" s="329" t="str">
        <f t="shared" si="16"/>
        <v>A</v>
      </c>
      <c r="U78" s="313" t="str">
        <f t="shared" si="16"/>
        <v>A</v>
      </c>
      <c r="V78" s="347" t="str">
        <f t="shared" si="16"/>
        <v>A</v>
      </c>
      <c r="W78" s="75" t="str">
        <f t="shared" si="16"/>
        <v>A</v>
      </c>
      <c r="X78" s="76" t="str">
        <f t="shared" si="16"/>
        <v>A</v>
      </c>
      <c r="Y78" s="69" t="str">
        <f t="shared" si="16"/>
        <v>A</v>
      </c>
      <c r="Z78" s="70" t="str">
        <f t="shared" si="16"/>
        <v>A</v>
      </c>
      <c r="AA78" s="351" t="str">
        <f>IF(AA76&lt;&gt;0,"T","")</f>
        <v/>
      </c>
      <c r="AB78" s="83" t="str">
        <f>IF(AB76&lt;&gt;0,"T","")</f>
        <v/>
      </c>
      <c r="AC78" s="84" t="str">
        <f>IF(AC76&lt;&gt;0,"T","")</f>
        <v/>
      </c>
      <c r="AD78" s="85" t="str">
        <f>IF(AD76&lt;&gt;0,"T","")</f>
        <v/>
      </c>
      <c r="AE78" s="86"/>
      <c r="AF78" s="87"/>
    </row>
    <row r="79" spans="1:36" s="102" customFormat="1" ht="33" hidden="1" customHeight="1" outlineLevel="1">
      <c r="A79" s="291"/>
      <c r="B79" s="261" t="s">
        <v>90</v>
      </c>
      <c r="C79" s="53"/>
      <c r="D79" s="89"/>
      <c r="E79" s="90"/>
      <c r="F79" s="91"/>
      <c r="G79" s="61"/>
      <c r="H79" s="89"/>
      <c r="I79" s="90"/>
      <c r="J79" s="91"/>
      <c r="K79" s="61"/>
      <c r="L79" s="89"/>
      <c r="M79" s="90"/>
      <c r="N79" s="91"/>
      <c r="O79" s="53"/>
      <c r="P79" s="89"/>
      <c r="Q79" s="90"/>
      <c r="R79" s="91"/>
      <c r="S79" s="322"/>
      <c r="T79" s="323"/>
      <c r="U79" s="316"/>
      <c r="V79" s="317"/>
      <c r="W79" s="53"/>
      <c r="X79" s="89"/>
      <c r="Y79" s="90"/>
      <c r="Z79" s="91"/>
      <c r="AA79" s="138"/>
      <c r="AB79" s="101"/>
      <c r="AC79" s="95"/>
      <c r="AD79" s="91"/>
      <c r="AE79" s="50">
        <f>SUM(D79-C79)+(F79-E79)+(H79-G79)+(J79-I79)+(L79-K79)+(N79-M79)+(P79-O79)+(R79-Q79)+(T79-S79)+(V79-U79)+(X79-W79)+(Z79-Y79)+(AB79-AA79)+(AD79-AC79)</f>
        <v>0</v>
      </c>
      <c r="AF79" s="66"/>
    </row>
    <row r="80" spans="1:36" s="102" customFormat="1" ht="33" hidden="1" customHeight="1" outlineLevel="1">
      <c r="A80" s="291"/>
      <c r="B80" s="262"/>
      <c r="C80" s="53"/>
      <c r="D80" s="54">
        <f>D79-C79</f>
        <v>0</v>
      </c>
      <c r="E80" s="103"/>
      <c r="F80" s="56">
        <f>F79-E79</f>
        <v>0</v>
      </c>
      <c r="G80" s="61"/>
      <c r="H80" s="54">
        <f>H79-G79</f>
        <v>0</v>
      </c>
      <c r="I80" s="55"/>
      <c r="J80" s="54">
        <f>J79-I79</f>
        <v>0</v>
      </c>
      <c r="K80" s="61"/>
      <c r="L80" s="58">
        <f>L79-K79</f>
        <v>0</v>
      </c>
      <c r="M80" s="55"/>
      <c r="N80" s="56">
        <f>N79-M79</f>
        <v>0</v>
      </c>
      <c r="O80" s="53"/>
      <c r="P80" s="59">
        <f>P79-O79</f>
        <v>0</v>
      </c>
      <c r="Q80" s="55"/>
      <c r="R80" s="60">
        <f>R79-Q79</f>
        <v>0</v>
      </c>
      <c r="S80" s="326"/>
      <c r="T80" s="309">
        <f>T79-S79</f>
        <v>0</v>
      </c>
      <c r="U80" s="310"/>
      <c r="V80" s="340">
        <f>V79-U79</f>
        <v>0</v>
      </c>
      <c r="W80" s="47"/>
      <c r="X80" s="58">
        <f>X79-W79</f>
        <v>0</v>
      </c>
      <c r="Y80" s="55"/>
      <c r="Z80" s="56">
        <f>Z79-Y79</f>
        <v>0</v>
      </c>
      <c r="AA80" s="61"/>
      <c r="AB80" s="56">
        <f>AB79-AA79</f>
        <v>0</v>
      </c>
      <c r="AC80" s="103"/>
      <c r="AD80" s="56">
        <f>AD79-AC79</f>
        <v>0</v>
      </c>
      <c r="AE80" s="65">
        <f>AE79*24</f>
        <v>0</v>
      </c>
      <c r="AF80" s="66"/>
    </row>
    <row r="81" spans="1:32" s="111" customFormat="1" ht="32.4" hidden="1" customHeight="1" outlineLevel="1" thickBot="1">
      <c r="A81" s="291"/>
      <c r="B81" s="263"/>
      <c r="C81" s="71" t="str">
        <f t="shared" ref="C81:AD81" si="17">IF(C79&lt;&gt;0,"T","")</f>
        <v/>
      </c>
      <c r="D81" s="104" t="str">
        <f t="shared" si="17"/>
        <v/>
      </c>
      <c r="E81" s="73" t="str">
        <f t="shared" si="17"/>
        <v/>
      </c>
      <c r="F81" s="105" t="str">
        <f t="shared" si="17"/>
        <v/>
      </c>
      <c r="G81" s="139" t="str">
        <f t="shared" si="17"/>
        <v/>
      </c>
      <c r="H81" s="104" t="str">
        <f t="shared" si="17"/>
        <v/>
      </c>
      <c r="I81" s="73" t="str">
        <f t="shared" si="17"/>
        <v/>
      </c>
      <c r="J81" s="105" t="str">
        <f t="shared" si="17"/>
        <v/>
      </c>
      <c r="K81" s="139" t="str">
        <f t="shared" si="17"/>
        <v/>
      </c>
      <c r="L81" s="119" t="str">
        <f t="shared" si="17"/>
        <v/>
      </c>
      <c r="M81" s="73" t="str">
        <f t="shared" si="17"/>
        <v/>
      </c>
      <c r="N81" s="105" t="str">
        <f t="shared" si="17"/>
        <v/>
      </c>
      <c r="O81" s="71" t="str">
        <f t="shared" si="17"/>
        <v/>
      </c>
      <c r="P81" s="104" t="str">
        <f t="shared" si="17"/>
        <v/>
      </c>
      <c r="Q81" s="73" t="str">
        <f t="shared" si="17"/>
        <v/>
      </c>
      <c r="R81" s="105" t="str">
        <f t="shared" si="17"/>
        <v/>
      </c>
      <c r="S81" s="318" t="str">
        <f t="shared" si="17"/>
        <v/>
      </c>
      <c r="T81" s="319" t="str">
        <f t="shared" si="17"/>
        <v/>
      </c>
      <c r="U81" s="320" t="str">
        <f t="shared" si="17"/>
        <v/>
      </c>
      <c r="V81" s="321" t="str">
        <f t="shared" si="17"/>
        <v/>
      </c>
      <c r="W81" s="71" t="str">
        <f t="shared" si="17"/>
        <v/>
      </c>
      <c r="X81" s="104" t="str">
        <f t="shared" si="17"/>
        <v/>
      </c>
      <c r="Y81" s="73" t="str">
        <f t="shared" si="17"/>
        <v/>
      </c>
      <c r="Z81" s="105" t="str">
        <f t="shared" si="17"/>
        <v/>
      </c>
      <c r="AA81" s="351" t="str">
        <f t="shared" si="17"/>
        <v/>
      </c>
      <c r="AB81" s="83" t="str">
        <f t="shared" si="17"/>
        <v/>
      </c>
      <c r="AC81" s="84" t="str">
        <f t="shared" si="17"/>
        <v/>
      </c>
      <c r="AD81" s="85" t="str">
        <f t="shared" si="17"/>
        <v/>
      </c>
      <c r="AE81" s="110"/>
      <c r="AF81" s="87"/>
    </row>
    <row r="82" spans="1:32" s="52" customFormat="1" ht="33" customHeight="1" collapsed="1">
      <c r="A82" s="401" t="s">
        <v>13</v>
      </c>
      <c r="B82" s="274" t="s">
        <v>100</v>
      </c>
      <c r="C82" s="53"/>
      <c r="D82" s="93"/>
      <c r="E82" s="55">
        <v>0.55208333333333337</v>
      </c>
      <c r="F82" s="112">
        <v>0.77083333333333337</v>
      </c>
      <c r="G82" s="61"/>
      <c r="H82" s="96"/>
      <c r="I82" s="90"/>
      <c r="J82" s="91"/>
      <c r="K82" s="61">
        <v>0.375</v>
      </c>
      <c r="L82" s="96">
        <v>0.5625</v>
      </c>
      <c r="M82" s="90">
        <v>0.625</v>
      </c>
      <c r="N82" s="145">
        <v>0.75</v>
      </c>
      <c r="O82" s="53">
        <v>0.375</v>
      </c>
      <c r="P82" s="89">
        <v>0.5</v>
      </c>
      <c r="Q82" s="90">
        <v>0.54166666666666663</v>
      </c>
      <c r="R82" s="46">
        <v>0.75</v>
      </c>
      <c r="S82" s="326">
        <v>0.375</v>
      </c>
      <c r="T82" s="324">
        <v>0.58333333333333337</v>
      </c>
      <c r="U82" s="316">
        <v>0.625</v>
      </c>
      <c r="V82" s="343">
        <v>0.80208333333333337</v>
      </c>
      <c r="W82" s="47">
        <v>0.375</v>
      </c>
      <c r="X82" s="135">
        <v>0.52083333333333337</v>
      </c>
      <c r="Y82" s="90">
        <v>0.5625</v>
      </c>
      <c r="Z82" s="91">
        <v>0.79166666666666663</v>
      </c>
      <c r="AA82" s="61"/>
      <c r="AB82" s="48"/>
      <c r="AC82" s="47"/>
      <c r="AD82" s="49"/>
      <c r="AE82" s="50">
        <f>SUM(D82-C82)+(F82-E82)+(H82-G82)+(J82-I82)+(L82-K82)+(N82-M82)+(P82-O82)+(R82-Q82)+(T82-S82)+(V82-U82)+(X82-W82)+(Z82-Y82)+(AB82-AA82)+(AD82-AC82)</f>
        <v>1.625</v>
      </c>
      <c r="AF82" s="66"/>
    </row>
    <row r="83" spans="1:32" s="52" customFormat="1" ht="33" hidden="1" customHeight="1">
      <c r="A83" s="402"/>
      <c r="B83" s="275"/>
      <c r="C83" s="53"/>
      <c r="D83" s="54">
        <f>D82-C82</f>
        <v>0</v>
      </c>
      <c r="E83" s="55"/>
      <c r="F83" s="56">
        <f>F82-E82</f>
        <v>0.21875</v>
      </c>
      <c r="G83" s="61"/>
      <c r="H83" s="58">
        <f>H82-G82</f>
        <v>0</v>
      </c>
      <c r="I83" s="55"/>
      <c r="J83" s="56">
        <f>J82-I82</f>
        <v>0</v>
      </c>
      <c r="K83" s="61"/>
      <c r="L83" s="58">
        <f>L82-K82</f>
        <v>0.1875</v>
      </c>
      <c r="M83" s="55"/>
      <c r="N83" s="56">
        <f>N82-M82</f>
        <v>0.125</v>
      </c>
      <c r="O83" s="53"/>
      <c r="P83" s="59">
        <f>P82-O82</f>
        <v>0.125</v>
      </c>
      <c r="Q83" s="55"/>
      <c r="R83" s="60">
        <f>R82-Q82</f>
        <v>0.20833333333333337</v>
      </c>
      <c r="S83" s="326"/>
      <c r="T83" s="309">
        <f>T82-S82</f>
        <v>0.20833333333333337</v>
      </c>
      <c r="U83" s="310"/>
      <c r="V83" s="340">
        <f>V82-U82</f>
        <v>0.17708333333333337</v>
      </c>
      <c r="W83" s="47"/>
      <c r="X83" s="58">
        <f>X82-W82</f>
        <v>0.14583333333333337</v>
      </c>
      <c r="Y83" s="55"/>
      <c r="Z83" s="56">
        <f>Z82-Y82</f>
        <v>0.22916666666666663</v>
      </c>
      <c r="AA83" s="61"/>
      <c r="AB83" s="56">
        <f>AB82-AA82</f>
        <v>0</v>
      </c>
      <c r="AC83" s="103"/>
      <c r="AD83" s="56">
        <f>AD82-AC82</f>
        <v>0</v>
      </c>
      <c r="AE83" s="65">
        <f>AE82*24</f>
        <v>39</v>
      </c>
      <c r="AF83" s="66"/>
    </row>
    <row r="84" spans="1:32" s="111" customFormat="1" ht="33" customHeight="1">
      <c r="A84" s="402"/>
      <c r="B84" s="275"/>
      <c r="C84" s="71" t="str">
        <f>IF(C82&lt;&gt;0,"T","")</f>
        <v/>
      </c>
      <c r="D84" s="72" t="str">
        <f>IF(D82&lt;&gt;0,"T","")</f>
        <v/>
      </c>
      <c r="E84" s="69" t="str">
        <f>IF(E82=0,"A","")</f>
        <v/>
      </c>
      <c r="F84" s="70" t="str">
        <f>IF(F82=0,"A","")</f>
        <v/>
      </c>
      <c r="G84" s="139" t="str">
        <f t="shared" ref="G84:J84" si="18">IF(G82&lt;&gt;0,"T","")</f>
        <v/>
      </c>
      <c r="H84" s="72" t="str">
        <f t="shared" si="18"/>
        <v/>
      </c>
      <c r="I84" s="73" t="str">
        <f t="shared" si="18"/>
        <v/>
      </c>
      <c r="J84" s="72" t="str">
        <f t="shared" si="18"/>
        <v/>
      </c>
      <c r="K84" s="67" t="str">
        <f>IF(K82=0,"A","")</f>
        <v/>
      </c>
      <c r="L84" s="68" t="str">
        <f>IF(L82=0,"A","")</f>
        <v/>
      </c>
      <c r="M84" s="69" t="str">
        <f>IF(M82=0,"A","")</f>
        <v/>
      </c>
      <c r="N84" s="70" t="str">
        <f>IF(N82=0,"A","")</f>
        <v/>
      </c>
      <c r="O84" s="80" t="str">
        <f>IF(O82=0,"A","CAI")</f>
        <v>CAI</v>
      </c>
      <c r="P84" s="70" t="str">
        <f>IF(P82=0,"A","CAI")</f>
        <v>CAI</v>
      </c>
      <c r="Q84" s="69" t="str">
        <f>IF(Q82=0,"A","CAI")</f>
        <v>CAI</v>
      </c>
      <c r="R84" s="70" t="str">
        <f>IF(R82=0,"A","CAI")</f>
        <v>CAI</v>
      </c>
      <c r="S84" s="311" t="str">
        <f t="shared" ref="S84:Z84" si="19">IF(S82=0,"A","")</f>
        <v/>
      </c>
      <c r="T84" s="312" t="str">
        <f t="shared" si="19"/>
        <v/>
      </c>
      <c r="U84" s="313" t="str">
        <f t="shared" si="19"/>
        <v/>
      </c>
      <c r="V84" s="314" t="str">
        <f t="shared" si="19"/>
        <v/>
      </c>
      <c r="W84" s="67" t="str">
        <f t="shared" si="19"/>
        <v/>
      </c>
      <c r="X84" s="68" t="str">
        <f t="shared" si="19"/>
        <v/>
      </c>
      <c r="Y84" s="69" t="str">
        <f t="shared" si="19"/>
        <v/>
      </c>
      <c r="Z84" s="70" t="str">
        <f t="shared" si="19"/>
        <v/>
      </c>
      <c r="AA84" s="351" t="str">
        <f>IF(AA82&lt;&gt;0,"T","")</f>
        <v/>
      </c>
      <c r="AB84" s="83" t="str">
        <f>IF(AB82&lt;&gt;0,"T","")</f>
        <v/>
      </c>
      <c r="AC84" s="84" t="str">
        <f>IF(AC82&lt;&gt;0,"T","")</f>
        <v/>
      </c>
      <c r="AD84" s="85" t="str">
        <f>IF(AD82&lt;&gt;0,"T","")</f>
        <v/>
      </c>
      <c r="AE84" s="146"/>
      <c r="AF84" s="87"/>
    </row>
    <row r="85" spans="1:32" s="102" customFormat="1" ht="33" customHeight="1">
      <c r="A85" s="402"/>
      <c r="B85" s="276" t="s">
        <v>101</v>
      </c>
      <c r="C85" s="53"/>
      <c r="D85" s="93"/>
      <c r="E85" s="90">
        <v>0.55208333333333337</v>
      </c>
      <c r="F85" s="91">
        <v>0.80208333333333337</v>
      </c>
      <c r="G85" s="289">
        <v>0.375</v>
      </c>
      <c r="H85" s="93">
        <v>0.54166666666666663</v>
      </c>
      <c r="I85" s="90">
        <v>0.58333333333333337</v>
      </c>
      <c r="J85" s="112">
        <v>0.77083333333333337</v>
      </c>
      <c r="K85" s="61"/>
      <c r="L85" s="96"/>
      <c r="M85" s="90"/>
      <c r="N85" s="91"/>
      <c r="O85" s="138">
        <v>0.375</v>
      </c>
      <c r="P85" s="97">
        <v>0.58333333333333337</v>
      </c>
      <c r="Q85" s="90">
        <v>0.625</v>
      </c>
      <c r="R85" s="129">
        <v>0.80208333333333337</v>
      </c>
      <c r="S85" s="326">
        <v>0.375</v>
      </c>
      <c r="T85" s="324">
        <v>0.54166666666666663</v>
      </c>
      <c r="U85" s="328">
        <v>0.60416666666666663</v>
      </c>
      <c r="V85" s="343">
        <v>0.75</v>
      </c>
      <c r="W85" s="47">
        <v>0.375</v>
      </c>
      <c r="X85" s="99">
        <v>0.53125</v>
      </c>
      <c r="Y85" s="90">
        <v>0.625</v>
      </c>
      <c r="Z85" s="91">
        <v>0.79166666666666663</v>
      </c>
      <c r="AA85" s="61"/>
      <c r="AB85" s="48"/>
      <c r="AC85" s="47"/>
      <c r="AD85" s="49"/>
      <c r="AE85" s="123">
        <f>SUM(D85-C85)+(F85-E85)+(H85-G85)+(J85-I85)+(L85-K85)+(N85-M85)+(P85-O85)+(R85-Q85)+(T85-S85)+(V85-U85)+(X85-W85)+(Z85-Y85)+(AB85-AA85)+(AD85-AC85)</f>
        <v>1.625</v>
      </c>
      <c r="AF85" s="66"/>
    </row>
    <row r="86" spans="1:32" s="102" customFormat="1" ht="33" hidden="1" customHeight="1">
      <c r="A86" s="402"/>
      <c r="B86" s="275"/>
      <c r="C86" s="53"/>
      <c r="D86" s="54">
        <f>D85-C85</f>
        <v>0</v>
      </c>
      <c r="E86" s="55"/>
      <c r="F86" s="56">
        <f>F85-E85</f>
        <v>0.25</v>
      </c>
      <c r="G86" s="61"/>
      <c r="H86" s="54">
        <f>H85-G85</f>
        <v>0.16666666666666663</v>
      </c>
      <c r="I86" s="55"/>
      <c r="J86" s="54">
        <f>J85-I85</f>
        <v>0.1875</v>
      </c>
      <c r="K86" s="61"/>
      <c r="L86" s="58">
        <f>L85-K85</f>
        <v>0</v>
      </c>
      <c r="M86" s="55"/>
      <c r="N86" s="56">
        <f>N85-M85</f>
        <v>0</v>
      </c>
      <c r="O86" s="61"/>
      <c r="P86" s="59">
        <f>P85-O85</f>
        <v>0.20833333333333337</v>
      </c>
      <c r="Q86" s="55"/>
      <c r="R86" s="60">
        <f>R85-Q85</f>
        <v>0.17708333333333337</v>
      </c>
      <c r="S86" s="326"/>
      <c r="T86" s="309">
        <f>T85-S85</f>
        <v>0.16666666666666663</v>
      </c>
      <c r="U86" s="310"/>
      <c r="V86" s="340">
        <f>V85-U85</f>
        <v>0.14583333333333337</v>
      </c>
      <c r="W86" s="47"/>
      <c r="X86" s="58">
        <f>X85-W85</f>
        <v>0.15625</v>
      </c>
      <c r="Y86" s="55"/>
      <c r="Z86" s="56">
        <f>Z85-Y85</f>
        <v>0.16666666666666663</v>
      </c>
      <c r="AA86" s="61"/>
      <c r="AB86" s="56">
        <f>AB85-AA85</f>
        <v>0</v>
      </c>
      <c r="AC86" s="103"/>
      <c r="AD86" s="56">
        <f>AD85-AC85</f>
        <v>0</v>
      </c>
      <c r="AE86" s="65">
        <f>AE85*24</f>
        <v>39</v>
      </c>
      <c r="AF86" s="66"/>
    </row>
    <row r="87" spans="1:32" s="111" customFormat="1" ht="33" customHeight="1">
      <c r="A87" s="402"/>
      <c r="B87" s="277"/>
      <c r="C87" s="71" t="str">
        <f>IF(C85&lt;&gt;0,"T","")</f>
        <v/>
      </c>
      <c r="D87" s="72" t="str">
        <f>IF(D85&lt;&gt;0,"T","")</f>
        <v/>
      </c>
      <c r="E87" s="69" t="str">
        <f t="shared" ref="E87:J87" si="20">IF(E85=0,"A","CAI")</f>
        <v>CAI</v>
      </c>
      <c r="F87" s="70" t="str">
        <f t="shared" si="20"/>
        <v>CAI</v>
      </c>
      <c r="G87" s="80" t="str">
        <f t="shared" si="20"/>
        <v>CAI</v>
      </c>
      <c r="H87" s="70" t="str">
        <f t="shared" si="20"/>
        <v>CAI</v>
      </c>
      <c r="I87" s="69" t="str">
        <f t="shared" si="20"/>
        <v>CAI</v>
      </c>
      <c r="J87" s="70" t="str">
        <f t="shared" si="20"/>
        <v>CAI</v>
      </c>
      <c r="K87" s="139" t="str">
        <f>IF(K85&lt;&gt;0,"T","")</f>
        <v/>
      </c>
      <c r="L87" s="119" t="str">
        <f>IF(L85&lt;&gt;0,"T","")</f>
        <v/>
      </c>
      <c r="M87" s="73" t="str">
        <f>IF(M85&lt;&gt;0,"T","")</f>
        <v/>
      </c>
      <c r="N87" s="105" t="str">
        <f>IF(N85&lt;&gt;0,"T","")</f>
        <v/>
      </c>
      <c r="O87" s="67" t="str">
        <f t="shared" ref="O87:Z87" si="21">IF(O85=0,"A","")</f>
        <v/>
      </c>
      <c r="P87" s="68" t="str">
        <f t="shared" si="21"/>
        <v/>
      </c>
      <c r="Q87" s="69" t="str">
        <f t="shared" si="21"/>
        <v/>
      </c>
      <c r="R87" s="70" t="str">
        <f t="shared" si="21"/>
        <v/>
      </c>
      <c r="S87" s="311" t="str">
        <f t="shared" si="21"/>
        <v/>
      </c>
      <c r="T87" s="312" t="str">
        <f t="shared" si="21"/>
        <v/>
      </c>
      <c r="U87" s="313" t="str">
        <f t="shared" si="21"/>
        <v/>
      </c>
      <c r="V87" s="314" t="str">
        <f t="shared" si="21"/>
        <v/>
      </c>
      <c r="W87" s="67" t="str">
        <f t="shared" si="21"/>
        <v/>
      </c>
      <c r="X87" s="68" t="str">
        <f t="shared" si="21"/>
        <v/>
      </c>
      <c r="Y87" s="69" t="str">
        <f t="shared" si="21"/>
        <v/>
      </c>
      <c r="Z87" s="70" t="str">
        <f t="shared" si="21"/>
        <v/>
      </c>
      <c r="AA87" s="351" t="str">
        <f>IF(AA85&lt;&gt;0,"T","")</f>
        <v/>
      </c>
      <c r="AB87" s="83" t="str">
        <f>IF(AB85&lt;&gt;0,"T","")</f>
        <v/>
      </c>
      <c r="AC87" s="84" t="str">
        <f>IF(AC85&lt;&gt;0,"T","")</f>
        <v/>
      </c>
      <c r="AD87" s="85" t="str">
        <f>IF(AD85&lt;&gt;0,"T","")</f>
        <v/>
      </c>
      <c r="AE87" s="147"/>
      <c r="AF87" s="87"/>
    </row>
    <row r="88" spans="1:32" s="125" customFormat="1" ht="33" customHeight="1">
      <c r="A88" s="402"/>
      <c r="B88" s="275" t="s">
        <v>102</v>
      </c>
      <c r="C88" s="53">
        <v>0.375</v>
      </c>
      <c r="D88" s="93">
        <v>0.58333333333333337</v>
      </c>
      <c r="E88" s="55"/>
      <c r="F88" s="49"/>
      <c r="G88" s="296">
        <v>0.375</v>
      </c>
      <c r="H88" s="293">
        <v>0.5</v>
      </c>
      <c r="I88" s="294">
        <v>0.54166666666666663</v>
      </c>
      <c r="J88" s="293">
        <v>0.79166666666666663</v>
      </c>
      <c r="K88" s="296">
        <v>0.375</v>
      </c>
      <c r="L88" s="297">
        <v>0.5</v>
      </c>
      <c r="M88" s="298">
        <v>0.5625</v>
      </c>
      <c r="N88" s="300">
        <v>0.8125</v>
      </c>
      <c r="O88" s="61"/>
      <c r="P88" s="96"/>
      <c r="Q88" s="90"/>
      <c r="R88" s="91"/>
      <c r="S88" s="326">
        <v>0.375</v>
      </c>
      <c r="T88" s="346">
        <v>0.5</v>
      </c>
      <c r="U88" s="310">
        <v>0.54166666666666663</v>
      </c>
      <c r="V88" s="343">
        <v>0.79166666666666663</v>
      </c>
      <c r="W88" s="47">
        <v>0.375</v>
      </c>
      <c r="X88" s="99">
        <v>0.58333333333333337</v>
      </c>
      <c r="Y88" s="90">
        <v>0.625</v>
      </c>
      <c r="Z88" s="91">
        <v>0.79166666666666663</v>
      </c>
      <c r="AA88" s="61"/>
      <c r="AB88" s="48"/>
      <c r="AC88" s="47"/>
      <c r="AD88" s="49"/>
      <c r="AE88" s="50">
        <f>SUM(D88-C88)+(F88-E88)+(H88-G88)+(J88-I88)+(L88-K88)+(N88-M88)+(P88-O88)+(R88-Q88)+(T88-S88)+(V88-U88)+(X88-W88)+(Z88-Y88)+(AB88-AA88)+(AD88-AC88)</f>
        <v>1.7083333333333335</v>
      </c>
      <c r="AF88" s="124"/>
    </row>
    <row r="89" spans="1:32" s="125" customFormat="1" ht="22.95" hidden="1" customHeight="1">
      <c r="A89" s="402"/>
      <c r="B89" s="275"/>
      <c r="C89" s="53"/>
      <c r="D89" s="54">
        <f>D88-C88</f>
        <v>0.20833333333333337</v>
      </c>
      <c r="E89" s="55"/>
      <c r="F89" s="56">
        <f>F88-E88</f>
        <v>0</v>
      </c>
      <c r="G89" s="287"/>
      <c r="H89" s="285">
        <f>H88-G88</f>
        <v>0.125</v>
      </c>
      <c r="I89" s="286"/>
      <c r="J89" s="285">
        <f>J88-I88</f>
        <v>0.25</v>
      </c>
      <c r="K89" s="61"/>
      <c r="L89" s="58">
        <f>L88-K88</f>
        <v>0.125</v>
      </c>
      <c r="M89" s="55"/>
      <c r="N89" s="56">
        <f>N88-M88</f>
        <v>0.25</v>
      </c>
      <c r="O89" s="61"/>
      <c r="P89" s="58">
        <f>P88-O88</f>
        <v>0</v>
      </c>
      <c r="Q89" s="55"/>
      <c r="R89" s="56">
        <f>R88-Q88</f>
        <v>0</v>
      </c>
      <c r="S89" s="326"/>
      <c r="T89" s="309">
        <f>T88-S88</f>
        <v>0.125</v>
      </c>
      <c r="U89" s="310"/>
      <c r="V89" s="340">
        <f>V88-U88</f>
        <v>0.25</v>
      </c>
      <c r="W89" s="47"/>
      <c r="X89" s="58">
        <f>X88-W88</f>
        <v>0.20833333333333337</v>
      </c>
      <c r="Y89" s="55"/>
      <c r="Z89" s="56">
        <f>Z88-Y88</f>
        <v>0.16666666666666663</v>
      </c>
      <c r="AA89" s="287"/>
      <c r="AB89" s="63">
        <f>AB88-AA88</f>
        <v>0</v>
      </c>
      <c r="AC89" s="64"/>
      <c r="AD89" s="63">
        <f>AD88-AC88</f>
        <v>0</v>
      </c>
      <c r="AE89" s="65">
        <f>AE88*24</f>
        <v>41</v>
      </c>
      <c r="AF89" s="124"/>
    </row>
    <row r="90" spans="1:32" s="128" customFormat="1" ht="33" customHeight="1" thickBot="1">
      <c r="A90" s="403"/>
      <c r="B90" s="278"/>
      <c r="C90" s="67" t="str">
        <f>IF(C88=0,"A","")</f>
        <v/>
      </c>
      <c r="D90" s="77" t="str">
        <f>IF(D88=0,"A","")</f>
        <v/>
      </c>
      <c r="E90" s="73" t="str">
        <f t="shared" ref="E90:F90" si="22">IF(E88&lt;&gt;0,"T","")</f>
        <v/>
      </c>
      <c r="F90" s="105" t="str">
        <f t="shared" si="22"/>
        <v/>
      </c>
      <c r="G90" s="67" t="str">
        <f t="shared" ref="G90:N90" si="23">IF(G88=0,"A","")</f>
        <v/>
      </c>
      <c r="H90" s="68" t="str">
        <f t="shared" si="23"/>
        <v/>
      </c>
      <c r="I90" s="69" t="str">
        <f t="shared" si="23"/>
        <v/>
      </c>
      <c r="J90" s="70" t="str">
        <f t="shared" si="23"/>
        <v/>
      </c>
      <c r="K90" s="67" t="str">
        <f t="shared" si="23"/>
        <v/>
      </c>
      <c r="L90" s="68" t="str">
        <f t="shared" si="23"/>
        <v/>
      </c>
      <c r="M90" s="69" t="str">
        <f t="shared" si="23"/>
        <v/>
      </c>
      <c r="N90" s="70" t="str">
        <f t="shared" si="23"/>
        <v/>
      </c>
      <c r="O90" s="139" t="str">
        <f t="shared" ref="O90:R90" si="24">IF(O88&lt;&gt;0,"T","")</f>
        <v/>
      </c>
      <c r="P90" s="72" t="str">
        <f t="shared" si="24"/>
        <v/>
      </c>
      <c r="Q90" s="73" t="str">
        <f t="shared" si="24"/>
        <v/>
      </c>
      <c r="R90" s="72" t="str">
        <f t="shared" si="24"/>
        <v/>
      </c>
      <c r="S90" s="311" t="str">
        <f t="shared" ref="S90:Z90" si="25">IF(S88=0,"A","")</f>
        <v/>
      </c>
      <c r="T90" s="312" t="str">
        <f t="shared" si="25"/>
        <v/>
      </c>
      <c r="U90" s="313" t="str">
        <f t="shared" si="25"/>
        <v/>
      </c>
      <c r="V90" s="314" t="str">
        <f t="shared" si="25"/>
        <v/>
      </c>
      <c r="W90" s="67" t="str">
        <f t="shared" si="25"/>
        <v/>
      </c>
      <c r="X90" s="68" t="str">
        <f t="shared" si="25"/>
        <v/>
      </c>
      <c r="Y90" s="69" t="str">
        <f t="shared" si="25"/>
        <v/>
      </c>
      <c r="Z90" s="70" t="str">
        <f t="shared" si="25"/>
        <v/>
      </c>
      <c r="AA90" s="351" t="str">
        <f>IF(AA88&lt;&gt;0,"T","")</f>
        <v/>
      </c>
      <c r="AB90" s="83" t="str">
        <f>IF(AB88&lt;&gt;0,"T","")</f>
        <v/>
      </c>
      <c r="AC90" s="84" t="str">
        <f>IF(AC88&lt;&gt;0,"T","")</f>
        <v/>
      </c>
      <c r="AD90" s="85" t="str">
        <f>IF(AD88&lt;&gt;0,"T","")</f>
        <v/>
      </c>
      <c r="AE90" s="86"/>
      <c r="AF90" s="127"/>
    </row>
    <row r="91" spans="1:32" s="102" customFormat="1" ht="33" hidden="1" customHeight="1" outlineLevel="1">
      <c r="A91" s="291"/>
      <c r="B91" s="261" t="s">
        <v>91</v>
      </c>
      <c r="C91" s="53"/>
      <c r="D91" s="89"/>
      <c r="E91" s="90"/>
      <c r="F91" s="91"/>
      <c r="G91" s="53"/>
      <c r="H91" s="89"/>
      <c r="I91" s="90"/>
      <c r="J91" s="91"/>
      <c r="K91" s="61"/>
      <c r="L91" s="89"/>
      <c r="M91" s="90"/>
      <c r="N91" s="91"/>
      <c r="O91" s="53"/>
      <c r="P91" s="89"/>
      <c r="Q91" s="90"/>
      <c r="R91" s="91"/>
      <c r="S91" s="53"/>
      <c r="T91" s="89"/>
      <c r="U91" s="90"/>
      <c r="V91" s="91"/>
      <c r="W91" s="53"/>
      <c r="X91" s="89"/>
      <c r="Y91" s="90"/>
      <c r="Z91" s="91"/>
      <c r="AA91" s="138"/>
      <c r="AB91" s="101"/>
      <c r="AC91" s="95"/>
      <c r="AD91" s="91"/>
      <c r="AE91" s="50">
        <f>SUM(D91-C91)+(F91-E91)+(H91-G91)+(J91-I91)+(L91-K91)+(N91-M91)+(P91-O91)+(R91-Q91)+(T91-S91)+(V91-U91)+(X91-W91)+(Z91-Y91)+(AB91-AA91)+(AD91-AC91)</f>
        <v>0</v>
      </c>
      <c r="AF91" s="66"/>
    </row>
    <row r="92" spans="1:32" s="102" customFormat="1" ht="33" hidden="1" customHeight="1" outlineLevel="1">
      <c r="A92" s="291"/>
      <c r="B92" s="262"/>
      <c r="C92" s="53"/>
      <c r="D92" s="54">
        <f>D91-C91</f>
        <v>0</v>
      </c>
      <c r="E92" s="103"/>
      <c r="F92" s="56">
        <f>F91-E91</f>
        <v>0</v>
      </c>
      <c r="G92" s="53"/>
      <c r="H92" s="54">
        <f>H91-G91</f>
        <v>0</v>
      </c>
      <c r="I92" s="55"/>
      <c r="J92" s="54">
        <f>J91-I91</f>
        <v>0</v>
      </c>
      <c r="K92" s="61"/>
      <c r="L92" s="58">
        <f>L91-K91</f>
        <v>0</v>
      </c>
      <c r="M92" s="55"/>
      <c r="N92" s="56">
        <f>N91-M91</f>
        <v>0</v>
      </c>
      <c r="O92" s="53"/>
      <c r="P92" s="59">
        <f>P91-O91</f>
        <v>0</v>
      </c>
      <c r="Q92" s="55"/>
      <c r="R92" s="60">
        <f>R91-Q91</f>
        <v>0</v>
      </c>
      <c r="S92" s="61"/>
      <c r="T92" s="58">
        <f>T91-S91</f>
        <v>0</v>
      </c>
      <c r="U92" s="55"/>
      <c r="V92" s="60">
        <f>V91-U91</f>
        <v>0</v>
      </c>
      <c r="W92" s="47"/>
      <c r="X92" s="58">
        <f>X91-W91</f>
        <v>0</v>
      </c>
      <c r="Y92" s="55"/>
      <c r="Z92" s="56">
        <f>Z91-Y91</f>
        <v>0</v>
      </c>
      <c r="AA92" s="287"/>
      <c r="AB92" s="63">
        <f>AB91-AA91</f>
        <v>0</v>
      </c>
      <c r="AC92" s="64"/>
      <c r="AD92" s="63">
        <f>AD91-AC91</f>
        <v>0</v>
      </c>
      <c r="AE92" s="65">
        <f>AE91*24</f>
        <v>0</v>
      </c>
      <c r="AF92" s="66"/>
    </row>
    <row r="93" spans="1:32" s="111" customFormat="1" ht="32.4" hidden="1" customHeight="1" outlineLevel="1" thickBot="1">
      <c r="A93" s="291"/>
      <c r="B93" s="263"/>
      <c r="C93" s="71" t="str">
        <f t="shared" ref="C93:AD93" si="26">IF(C91&lt;&gt;0,"T","")</f>
        <v/>
      </c>
      <c r="D93" s="104" t="str">
        <f t="shared" si="26"/>
        <v/>
      </c>
      <c r="E93" s="73" t="str">
        <f t="shared" si="26"/>
        <v/>
      </c>
      <c r="F93" s="105" t="str">
        <f t="shared" si="26"/>
        <v/>
      </c>
      <c r="G93" s="71" t="str">
        <f t="shared" si="26"/>
        <v/>
      </c>
      <c r="H93" s="104" t="str">
        <f t="shared" si="26"/>
        <v/>
      </c>
      <c r="I93" s="73" t="str">
        <f t="shared" si="26"/>
        <v/>
      </c>
      <c r="J93" s="105" t="str">
        <f t="shared" si="26"/>
        <v/>
      </c>
      <c r="K93" s="139" t="str">
        <f t="shared" si="26"/>
        <v/>
      </c>
      <c r="L93" s="119" t="str">
        <f t="shared" si="26"/>
        <v/>
      </c>
      <c r="M93" s="73" t="str">
        <f t="shared" si="26"/>
        <v/>
      </c>
      <c r="N93" s="105" t="str">
        <f t="shared" si="26"/>
        <v/>
      </c>
      <c r="O93" s="71" t="str">
        <f t="shared" si="26"/>
        <v/>
      </c>
      <c r="P93" s="104" t="str">
        <f t="shared" si="26"/>
        <v/>
      </c>
      <c r="Q93" s="73" t="str">
        <f t="shared" si="26"/>
        <v/>
      </c>
      <c r="R93" s="105" t="str">
        <f t="shared" si="26"/>
        <v/>
      </c>
      <c r="S93" s="71" t="str">
        <f t="shared" si="26"/>
        <v/>
      </c>
      <c r="T93" s="104" t="str">
        <f t="shared" si="26"/>
        <v/>
      </c>
      <c r="U93" s="73" t="str">
        <f t="shared" si="26"/>
        <v/>
      </c>
      <c r="V93" s="105" t="str">
        <f t="shared" si="26"/>
        <v/>
      </c>
      <c r="W93" s="71" t="str">
        <f t="shared" si="26"/>
        <v/>
      </c>
      <c r="X93" s="104" t="str">
        <f t="shared" si="26"/>
        <v/>
      </c>
      <c r="Y93" s="73" t="str">
        <f t="shared" si="26"/>
        <v/>
      </c>
      <c r="Z93" s="105" t="str">
        <f t="shared" si="26"/>
        <v/>
      </c>
      <c r="AA93" s="352" t="str">
        <f t="shared" si="26"/>
        <v/>
      </c>
      <c r="AB93" s="107" t="str">
        <f t="shared" si="26"/>
        <v/>
      </c>
      <c r="AC93" s="108" t="str">
        <f t="shared" si="26"/>
        <v/>
      </c>
      <c r="AD93" s="109" t="str">
        <f t="shared" si="26"/>
        <v/>
      </c>
      <c r="AE93" s="110"/>
      <c r="AF93" s="87"/>
    </row>
    <row r="94" spans="1:32" s="102" customFormat="1" ht="33" hidden="1" customHeight="1" outlineLevel="1">
      <c r="A94" s="291"/>
      <c r="B94" s="261" t="s">
        <v>103</v>
      </c>
      <c r="C94" s="53"/>
      <c r="D94" s="89"/>
      <c r="E94" s="90"/>
      <c r="F94" s="91"/>
      <c r="G94" s="53"/>
      <c r="H94" s="89"/>
      <c r="I94" s="90"/>
      <c r="J94" s="91"/>
      <c r="K94" s="61"/>
      <c r="L94" s="89"/>
      <c r="M94" s="90"/>
      <c r="N94" s="91"/>
      <c r="O94" s="53"/>
      <c r="P94" s="89"/>
      <c r="Q94" s="90"/>
      <c r="R94" s="91"/>
      <c r="S94" s="53"/>
      <c r="T94" s="89"/>
      <c r="U94" s="90"/>
      <c r="V94" s="91"/>
      <c r="W94" s="53"/>
      <c r="X94" s="89"/>
      <c r="Y94" s="90"/>
      <c r="Z94" s="91"/>
      <c r="AA94" s="138"/>
      <c r="AB94" s="101"/>
      <c r="AC94" s="95"/>
      <c r="AD94" s="91"/>
      <c r="AE94" s="50">
        <f>SUM(D94-C94)+(F94-E94)+(H94-G94)+(J94-I94)+(L94-K94)+(N94-M94)+(P94-O94)+(R94-Q94)+(T94-S94)+(V94-U94)+(X94-W94)+(Z94-Y94)+(AB94-AA94)+(AD94-AC94)</f>
        <v>0</v>
      </c>
      <c r="AF94" s="66"/>
    </row>
    <row r="95" spans="1:32" s="102" customFormat="1" ht="33" hidden="1" customHeight="1" outlineLevel="1">
      <c r="A95" s="291"/>
      <c r="B95" s="262"/>
      <c r="C95" s="53"/>
      <c r="D95" s="54">
        <f>D94-C94</f>
        <v>0</v>
      </c>
      <c r="E95" s="103"/>
      <c r="F95" s="56">
        <f>F94-E94</f>
        <v>0</v>
      </c>
      <c r="G95" s="53"/>
      <c r="H95" s="54">
        <f>H94-G94</f>
        <v>0</v>
      </c>
      <c r="I95" s="55"/>
      <c r="J95" s="54">
        <f>J94-I94</f>
        <v>0</v>
      </c>
      <c r="K95" s="61"/>
      <c r="L95" s="58">
        <f>L94-K94</f>
        <v>0</v>
      </c>
      <c r="M95" s="55"/>
      <c r="N95" s="56">
        <f>N94-M94</f>
        <v>0</v>
      </c>
      <c r="O95" s="53"/>
      <c r="P95" s="59">
        <f>P94-O94</f>
        <v>0</v>
      </c>
      <c r="Q95" s="55"/>
      <c r="R95" s="60">
        <f>R94-Q94</f>
        <v>0</v>
      </c>
      <c r="S95" s="61"/>
      <c r="T95" s="58">
        <f>T94-S94</f>
        <v>0</v>
      </c>
      <c r="U95" s="55"/>
      <c r="V95" s="60">
        <f>V94-U94</f>
        <v>0</v>
      </c>
      <c r="W95" s="47"/>
      <c r="X95" s="58">
        <f>X94-W94</f>
        <v>0</v>
      </c>
      <c r="Y95" s="55"/>
      <c r="Z95" s="56">
        <f>Z94-Y94</f>
        <v>0</v>
      </c>
      <c r="AA95" s="287"/>
      <c r="AB95" s="63">
        <f>AB94-AA94</f>
        <v>0</v>
      </c>
      <c r="AC95" s="64"/>
      <c r="AD95" s="63">
        <f>AD94-AC94</f>
        <v>0</v>
      </c>
      <c r="AE95" s="65">
        <f>AE94*24</f>
        <v>0</v>
      </c>
      <c r="AF95" s="66"/>
    </row>
    <row r="96" spans="1:32" s="111" customFormat="1" ht="32.4" hidden="1" customHeight="1" outlineLevel="1" thickBot="1">
      <c r="A96" s="291"/>
      <c r="B96" s="263"/>
      <c r="C96" s="71" t="str">
        <f t="shared" ref="C96:AD96" si="27">IF(C94&lt;&gt;0,"T","")</f>
        <v/>
      </c>
      <c r="D96" s="104" t="str">
        <f t="shared" si="27"/>
        <v/>
      </c>
      <c r="E96" s="73" t="str">
        <f t="shared" si="27"/>
        <v/>
      </c>
      <c r="F96" s="105" t="str">
        <f t="shared" si="27"/>
        <v/>
      </c>
      <c r="G96" s="71" t="str">
        <f t="shared" si="27"/>
        <v/>
      </c>
      <c r="H96" s="104" t="str">
        <f t="shared" si="27"/>
        <v/>
      </c>
      <c r="I96" s="73" t="str">
        <f t="shared" si="27"/>
        <v/>
      </c>
      <c r="J96" s="105" t="str">
        <f t="shared" si="27"/>
        <v/>
      </c>
      <c r="K96" s="139" t="str">
        <f t="shared" si="27"/>
        <v/>
      </c>
      <c r="L96" s="119" t="str">
        <f t="shared" si="27"/>
        <v/>
      </c>
      <c r="M96" s="73" t="str">
        <f t="shared" si="27"/>
        <v/>
      </c>
      <c r="N96" s="105" t="str">
        <f t="shared" si="27"/>
        <v/>
      </c>
      <c r="O96" s="71" t="str">
        <f t="shared" si="27"/>
        <v/>
      </c>
      <c r="P96" s="104" t="str">
        <f t="shared" si="27"/>
        <v/>
      </c>
      <c r="Q96" s="73" t="str">
        <f t="shared" si="27"/>
        <v/>
      </c>
      <c r="R96" s="105" t="str">
        <f t="shared" si="27"/>
        <v/>
      </c>
      <c r="S96" s="71" t="str">
        <f t="shared" si="27"/>
        <v/>
      </c>
      <c r="T96" s="104" t="str">
        <f t="shared" si="27"/>
        <v/>
      </c>
      <c r="U96" s="73" t="str">
        <f t="shared" si="27"/>
        <v/>
      </c>
      <c r="V96" s="105" t="str">
        <f t="shared" si="27"/>
        <v/>
      </c>
      <c r="W96" s="71" t="str">
        <f t="shared" si="27"/>
        <v/>
      </c>
      <c r="X96" s="104" t="str">
        <f t="shared" si="27"/>
        <v/>
      </c>
      <c r="Y96" s="73" t="str">
        <f t="shared" si="27"/>
        <v/>
      </c>
      <c r="Z96" s="105" t="str">
        <f t="shared" si="27"/>
        <v/>
      </c>
      <c r="AA96" s="352" t="str">
        <f t="shared" si="27"/>
        <v/>
      </c>
      <c r="AB96" s="107" t="str">
        <f t="shared" si="27"/>
        <v/>
      </c>
      <c r="AC96" s="108" t="str">
        <f t="shared" si="27"/>
        <v/>
      </c>
      <c r="AD96" s="109" t="str">
        <f t="shared" si="27"/>
        <v/>
      </c>
      <c r="AE96" s="110"/>
      <c r="AF96" s="87"/>
    </row>
    <row r="97" spans="1:96" s="125" customFormat="1" ht="35.25" customHeight="1" collapsed="1">
      <c r="A97" s="148"/>
      <c r="B97" s="279"/>
      <c r="C97" s="149"/>
      <c r="D97" s="150"/>
      <c r="E97" s="151"/>
      <c r="F97" s="152"/>
      <c r="G97" s="149"/>
      <c r="H97" s="153"/>
      <c r="I97" s="154"/>
      <c r="J97" s="155"/>
      <c r="K97" s="154"/>
      <c r="L97" s="156"/>
      <c r="M97" s="152"/>
      <c r="N97" s="150"/>
      <c r="O97" s="149"/>
      <c r="P97" s="157"/>
      <c r="Q97" s="158"/>
      <c r="R97" s="159"/>
      <c r="S97" s="160"/>
      <c r="T97" s="156"/>
      <c r="U97" s="154"/>
      <c r="V97" s="159"/>
      <c r="W97" s="154"/>
      <c r="X97" s="156"/>
      <c r="Y97" s="154"/>
      <c r="Z97" s="152"/>
      <c r="AA97" s="160"/>
      <c r="AB97" s="156"/>
      <c r="AC97" s="154"/>
      <c r="AD97" s="161"/>
      <c r="AE97" s="162"/>
      <c r="AF97" s="124"/>
    </row>
    <row r="98" spans="1:96" s="125" customFormat="1" ht="35.25" customHeight="1" thickBot="1">
      <c r="A98" s="163"/>
      <c r="B98" s="280" t="s">
        <v>5</v>
      </c>
      <c r="C98" s="164">
        <f>COUNT(C43:C90)</f>
        <v>6</v>
      </c>
      <c r="D98" s="165"/>
      <c r="E98" s="166">
        <f>COUNT(E43:E90)</f>
        <v>7</v>
      </c>
      <c r="F98" s="167"/>
      <c r="G98" s="164">
        <f>COUNT(G43:G90)</f>
        <v>7</v>
      </c>
      <c r="H98" s="165"/>
      <c r="I98" s="166">
        <f>COUNT(I43:I90)</f>
        <v>7</v>
      </c>
      <c r="J98" s="168"/>
      <c r="K98" s="169">
        <f>COUNT(K43:K90)</f>
        <v>6</v>
      </c>
      <c r="L98" s="167"/>
      <c r="M98" s="170">
        <f>COUNT(M43:M90)</f>
        <v>7</v>
      </c>
      <c r="N98" s="165"/>
      <c r="O98" s="171">
        <f>COUNT(O43:O90)</f>
        <v>7</v>
      </c>
      <c r="P98" s="172"/>
      <c r="Q98" s="173">
        <f>COUNT(Q43:Q90)</f>
        <v>6</v>
      </c>
      <c r="R98" s="174"/>
      <c r="S98" s="175">
        <f>COUNT(S43:S90)</f>
        <v>11</v>
      </c>
      <c r="T98" s="167"/>
      <c r="U98" s="166">
        <f>COUNT(U43:U90)</f>
        <v>10</v>
      </c>
      <c r="V98" s="174"/>
      <c r="W98" s="169">
        <f>COUNT(W43:W90)</f>
        <v>11</v>
      </c>
      <c r="X98" s="167"/>
      <c r="Y98" s="166">
        <f>COUNT(Y43:Y90)</f>
        <v>11</v>
      </c>
      <c r="Z98" s="167"/>
      <c r="AA98" s="175">
        <f>COUNT(AA43:AA90)</f>
        <v>0</v>
      </c>
      <c r="AB98" s="167"/>
      <c r="AC98" s="166">
        <f>COUNT(AC43:AC90)</f>
        <v>0</v>
      </c>
      <c r="AD98" s="176"/>
      <c r="AE98" s="177"/>
      <c r="AF98" s="124"/>
    </row>
    <row r="99" spans="1:96" s="125" customFormat="1" ht="22.8">
      <c r="A99" s="178"/>
      <c r="B99" s="281"/>
      <c r="C99" s="179" t="s">
        <v>14</v>
      </c>
      <c r="D99" s="180"/>
      <c r="E99" s="180"/>
      <c r="F99" s="180"/>
      <c r="G99" s="180"/>
      <c r="H99" s="180"/>
      <c r="I99" s="180"/>
      <c r="J99" s="180"/>
      <c r="K99" s="181"/>
      <c r="L99" s="180"/>
      <c r="M99" s="180"/>
      <c r="N99" s="180"/>
      <c r="O99" s="181"/>
      <c r="P99" s="180"/>
      <c r="S99" s="181"/>
      <c r="T99" s="180"/>
      <c r="U99" s="180"/>
      <c r="V99" s="180"/>
      <c r="W99" s="181"/>
      <c r="X99" s="180"/>
      <c r="Y99" s="180"/>
      <c r="Z99" s="180"/>
      <c r="AA99" s="181"/>
      <c r="AB99" s="180"/>
      <c r="AC99" s="180"/>
      <c r="AD99" s="180"/>
      <c r="AE99" s="182"/>
      <c r="AF99" s="124"/>
    </row>
    <row r="100" spans="1:96" s="125" customFormat="1" ht="22.8">
      <c r="A100" s="178"/>
      <c r="B100" s="281"/>
      <c r="C100" s="179" t="s">
        <v>15</v>
      </c>
      <c r="D100" s="180"/>
      <c r="E100" s="180"/>
      <c r="F100" s="180"/>
      <c r="G100" s="180"/>
      <c r="H100" s="180"/>
      <c r="I100" s="180"/>
      <c r="J100" s="180"/>
      <c r="K100" s="181"/>
      <c r="L100" s="180"/>
      <c r="M100" s="183"/>
      <c r="N100" s="184" t="s">
        <v>16</v>
      </c>
      <c r="O100" s="181"/>
      <c r="P100" s="180"/>
      <c r="Q100" s="180"/>
      <c r="R100" s="180"/>
      <c r="S100" s="181"/>
      <c r="T100" s="180"/>
      <c r="U100" s="180"/>
      <c r="V100" s="180"/>
      <c r="W100" s="181"/>
      <c r="X100" s="180"/>
      <c r="Y100" s="180"/>
      <c r="Z100" s="180"/>
      <c r="AA100" s="181"/>
      <c r="AB100" s="180"/>
      <c r="AC100" s="180"/>
      <c r="AD100" s="180"/>
      <c r="AE100" s="182"/>
      <c r="AF100" s="124"/>
    </row>
    <row r="101" spans="1:96" s="125" customFormat="1" ht="22.8">
      <c r="A101" s="178"/>
      <c r="B101" s="281"/>
      <c r="C101" s="179" t="s">
        <v>17</v>
      </c>
      <c r="D101" s="180"/>
      <c r="E101" s="180"/>
      <c r="F101" s="180"/>
      <c r="G101" s="180"/>
      <c r="H101" s="180"/>
      <c r="I101" s="180"/>
      <c r="J101" s="180"/>
      <c r="K101" s="181"/>
      <c r="L101" s="180"/>
      <c r="M101" s="180"/>
      <c r="N101" s="180"/>
      <c r="O101" s="181"/>
      <c r="P101" s="180"/>
      <c r="Q101" s="180"/>
      <c r="R101" s="180"/>
      <c r="S101" s="181"/>
      <c r="T101" s="180"/>
      <c r="U101" s="180"/>
      <c r="V101" s="180"/>
      <c r="W101" s="181"/>
      <c r="X101" s="180"/>
      <c r="Y101" s="180"/>
      <c r="Z101" s="180"/>
      <c r="AA101" s="181"/>
      <c r="AB101" s="180"/>
      <c r="AC101" s="180"/>
      <c r="AD101" s="180"/>
      <c r="AE101" s="182"/>
      <c r="AF101" s="124"/>
    </row>
    <row r="102" spans="1:96" s="184" customFormat="1" ht="15" customHeight="1">
      <c r="A102" s="185"/>
      <c r="B102" s="250"/>
    </row>
    <row r="103" spans="1:96" s="184" customFormat="1" ht="22.8">
      <c r="B103" s="251"/>
      <c r="C103" s="187" t="s">
        <v>4</v>
      </c>
      <c r="D103" s="188"/>
      <c r="E103" s="189"/>
      <c r="F103" s="190"/>
      <c r="G103" s="190"/>
      <c r="H103" s="190"/>
      <c r="I103" s="190"/>
      <c r="J103" s="190"/>
      <c r="K103" s="190"/>
      <c r="L103" s="190"/>
      <c r="M103" s="190"/>
      <c r="N103" s="190"/>
      <c r="O103" s="191"/>
      <c r="P103" s="191"/>
      <c r="Q103" s="190"/>
      <c r="R103" s="190"/>
      <c r="S103" s="192" t="s">
        <v>18</v>
      </c>
      <c r="T103" s="190"/>
      <c r="U103" s="190"/>
      <c r="V103" s="190"/>
      <c r="W103" s="190"/>
      <c r="X103" s="190"/>
      <c r="Y103" s="190"/>
      <c r="Z103" s="190"/>
      <c r="AA103" s="190"/>
      <c r="AB103" s="190"/>
      <c r="AC103" s="191"/>
      <c r="AD103" s="191"/>
      <c r="AE103" s="190"/>
      <c r="AF103" s="190"/>
      <c r="AG103" s="190"/>
      <c r="AL103" s="190"/>
      <c r="AM103" s="190"/>
      <c r="AN103" s="190"/>
      <c r="AO103" s="190"/>
      <c r="AP103" s="191"/>
      <c r="AQ103" s="191"/>
      <c r="AR103" s="190"/>
      <c r="AS103" s="190"/>
      <c r="AT103" s="190"/>
      <c r="AU103" s="190"/>
      <c r="AV103" s="193"/>
      <c r="AW103" s="190"/>
      <c r="AX103" s="190"/>
      <c r="AY103" s="194"/>
      <c r="AZ103" s="194"/>
      <c r="BD103" s="195"/>
      <c r="BE103" s="196"/>
      <c r="BP103" s="190"/>
      <c r="BQ103" s="190"/>
      <c r="BR103" s="190"/>
      <c r="BS103" s="190"/>
      <c r="BT103" s="190"/>
      <c r="BU103" s="190"/>
      <c r="BV103" s="190"/>
      <c r="BW103" s="190"/>
      <c r="BX103" s="190"/>
      <c r="BY103" s="190"/>
      <c r="BZ103" s="190"/>
      <c r="CA103" s="190"/>
      <c r="CB103" s="190"/>
      <c r="CC103" s="186"/>
      <c r="CD103" s="186"/>
      <c r="CE103" s="197"/>
      <c r="CF103" s="197"/>
      <c r="CG103" s="197"/>
      <c r="CH103" s="197"/>
      <c r="CI103" s="198"/>
      <c r="CJ103" s="198"/>
      <c r="CK103" s="198"/>
      <c r="CL103" s="198"/>
      <c r="CM103" s="197"/>
      <c r="CN103" s="197"/>
      <c r="CO103" s="197"/>
      <c r="CP103" s="197"/>
      <c r="CQ103" s="197"/>
      <c r="CR103" s="197"/>
    </row>
    <row r="104" spans="1:96" s="184" customFormat="1" ht="22.8">
      <c r="B104" s="252"/>
      <c r="C104" s="187" t="s">
        <v>6</v>
      </c>
      <c r="I104" s="187" t="s">
        <v>7</v>
      </c>
      <c r="O104" s="184" t="s">
        <v>19</v>
      </c>
    </row>
    <row r="105" spans="1:96" s="184" customFormat="1" ht="23.4" thickBot="1">
      <c r="B105" s="252"/>
    </row>
    <row r="106" spans="1:96" s="199" customFormat="1" ht="18.600000000000001">
      <c r="A106" s="185"/>
      <c r="B106" s="359" t="s">
        <v>20</v>
      </c>
      <c r="C106" s="360"/>
      <c r="D106" s="360"/>
      <c r="E106" s="360"/>
      <c r="F106" s="360"/>
      <c r="G106" s="360"/>
      <c r="H106" s="360"/>
      <c r="I106" s="360"/>
      <c r="J106" s="360"/>
      <c r="K106" s="360"/>
      <c r="L106" s="360"/>
      <c r="M106" s="360"/>
      <c r="N106" s="360"/>
      <c r="O106" s="360"/>
      <c r="P106" s="360"/>
      <c r="Q106" s="360"/>
      <c r="R106" s="360"/>
      <c r="S106" s="360"/>
      <c r="T106" s="360"/>
      <c r="U106" s="360"/>
      <c r="V106" s="360"/>
      <c r="W106" s="360"/>
      <c r="X106" s="360"/>
      <c r="Y106" s="360"/>
      <c r="Z106" s="360"/>
      <c r="AA106" s="360"/>
      <c r="AB106" s="360"/>
      <c r="AC106" s="360"/>
      <c r="AD106" s="360"/>
      <c r="AE106" s="361"/>
    </row>
    <row r="107" spans="1:96" s="199" customFormat="1" ht="18.600000000000001">
      <c r="A107" s="185"/>
      <c r="B107" s="362"/>
      <c r="C107" s="363"/>
      <c r="D107" s="363"/>
      <c r="E107" s="363"/>
      <c r="F107" s="363"/>
      <c r="G107" s="363"/>
      <c r="H107" s="363"/>
      <c r="I107" s="363"/>
      <c r="J107" s="363"/>
      <c r="K107" s="363"/>
      <c r="L107" s="363"/>
      <c r="M107" s="363"/>
      <c r="N107" s="363"/>
      <c r="O107" s="363"/>
      <c r="P107" s="363"/>
      <c r="Q107" s="363"/>
      <c r="R107" s="363"/>
      <c r="S107" s="363"/>
      <c r="T107" s="363"/>
      <c r="U107" s="363"/>
      <c r="V107" s="363"/>
      <c r="W107" s="363"/>
      <c r="X107" s="363"/>
      <c r="Y107" s="363"/>
      <c r="Z107" s="363"/>
      <c r="AA107" s="363"/>
      <c r="AB107" s="363"/>
      <c r="AC107" s="363"/>
      <c r="AD107" s="363"/>
      <c r="AE107" s="364"/>
    </row>
    <row r="108" spans="1:96" s="199" customFormat="1" ht="35.25" customHeight="1">
      <c r="A108" s="185"/>
      <c r="B108" s="362"/>
      <c r="C108" s="363"/>
      <c r="D108" s="363"/>
      <c r="E108" s="363"/>
      <c r="F108" s="363"/>
      <c r="G108" s="363"/>
      <c r="H108" s="363"/>
      <c r="I108" s="363"/>
      <c r="J108" s="363"/>
      <c r="K108" s="363"/>
      <c r="L108" s="363"/>
      <c r="M108" s="363"/>
      <c r="N108" s="363"/>
      <c r="O108" s="363"/>
      <c r="P108" s="363"/>
      <c r="Q108" s="363"/>
      <c r="R108" s="363"/>
      <c r="S108" s="363"/>
      <c r="T108" s="363"/>
      <c r="U108" s="363"/>
      <c r="V108" s="363"/>
      <c r="W108" s="363"/>
      <c r="X108" s="363"/>
      <c r="Y108" s="363"/>
      <c r="Z108" s="363"/>
      <c r="AA108" s="363"/>
      <c r="AB108" s="363"/>
      <c r="AC108" s="363"/>
      <c r="AD108" s="363"/>
      <c r="AE108" s="364"/>
    </row>
    <row r="109" spans="1:96" s="199" customFormat="1" ht="22.5" customHeight="1">
      <c r="A109" s="185"/>
      <c r="B109" s="362"/>
      <c r="C109" s="363"/>
      <c r="D109" s="363"/>
      <c r="E109" s="363"/>
      <c r="F109" s="363"/>
      <c r="G109" s="363"/>
      <c r="H109" s="363"/>
      <c r="I109" s="363"/>
      <c r="J109" s="363"/>
      <c r="K109" s="363"/>
      <c r="L109" s="363"/>
      <c r="M109" s="363"/>
      <c r="N109" s="363"/>
      <c r="O109" s="363"/>
      <c r="P109" s="363"/>
      <c r="Q109" s="363"/>
      <c r="R109" s="363"/>
      <c r="S109" s="363"/>
      <c r="T109" s="363"/>
      <c r="U109" s="363"/>
      <c r="V109" s="363"/>
      <c r="W109" s="363"/>
      <c r="X109" s="363"/>
      <c r="Y109" s="363"/>
      <c r="Z109" s="363"/>
      <c r="AA109" s="363"/>
      <c r="AB109" s="363"/>
      <c r="AC109" s="363"/>
      <c r="AD109" s="363"/>
      <c r="AE109" s="364"/>
    </row>
    <row r="110" spans="1:96" s="201" customFormat="1" ht="18.600000000000001">
      <c r="A110" s="200"/>
      <c r="B110" s="362"/>
      <c r="C110" s="363"/>
      <c r="D110" s="363"/>
      <c r="E110" s="363"/>
      <c r="F110" s="363"/>
      <c r="G110" s="363"/>
      <c r="H110" s="363"/>
      <c r="I110" s="363"/>
      <c r="J110" s="363"/>
      <c r="K110" s="363"/>
      <c r="L110" s="363"/>
      <c r="M110" s="363"/>
      <c r="N110" s="363"/>
      <c r="O110" s="363"/>
      <c r="P110" s="363"/>
      <c r="Q110" s="363"/>
      <c r="R110" s="363"/>
      <c r="S110" s="363"/>
      <c r="T110" s="363"/>
      <c r="U110" s="363"/>
      <c r="V110" s="363"/>
      <c r="W110" s="363"/>
      <c r="X110" s="363"/>
      <c r="Y110" s="363"/>
      <c r="Z110" s="363"/>
      <c r="AA110" s="363"/>
      <c r="AB110" s="363"/>
      <c r="AC110" s="363"/>
      <c r="AD110" s="363"/>
      <c r="AE110" s="364"/>
    </row>
    <row r="111" spans="1:96" s="201" customFormat="1" ht="18.600000000000001">
      <c r="A111" s="200"/>
      <c r="B111" s="362"/>
      <c r="C111" s="363"/>
      <c r="D111" s="363"/>
      <c r="E111" s="363"/>
      <c r="F111" s="363"/>
      <c r="G111" s="363"/>
      <c r="H111" s="363"/>
      <c r="I111" s="363"/>
      <c r="J111" s="363"/>
      <c r="K111" s="363"/>
      <c r="L111" s="363"/>
      <c r="M111" s="363"/>
      <c r="N111" s="363"/>
      <c r="O111" s="363"/>
      <c r="P111" s="363"/>
      <c r="Q111" s="363"/>
      <c r="R111" s="363"/>
      <c r="S111" s="363"/>
      <c r="T111" s="363"/>
      <c r="U111" s="363"/>
      <c r="V111" s="363"/>
      <c r="W111" s="363"/>
      <c r="X111" s="363"/>
      <c r="Y111" s="363"/>
      <c r="Z111" s="363"/>
      <c r="AA111" s="363"/>
      <c r="AB111" s="363"/>
      <c r="AC111" s="363"/>
      <c r="AD111" s="363"/>
      <c r="AE111" s="364"/>
    </row>
    <row r="112" spans="1:96" s="201" customFormat="1" ht="18.600000000000001">
      <c r="A112" s="200"/>
      <c r="B112" s="362"/>
      <c r="C112" s="363"/>
      <c r="D112" s="363"/>
      <c r="E112" s="363"/>
      <c r="F112" s="363"/>
      <c r="G112" s="363"/>
      <c r="H112" s="363"/>
      <c r="I112" s="363"/>
      <c r="J112" s="363"/>
      <c r="K112" s="363"/>
      <c r="L112" s="363"/>
      <c r="M112" s="363"/>
      <c r="N112" s="363"/>
      <c r="O112" s="363"/>
      <c r="P112" s="363"/>
      <c r="Q112" s="363"/>
      <c r="R112" s="363"/>
      <c r="S112" s="363"/>
      <c r="T112" s="363"/>
      <c r="U112" s="363"/>
      <c r="V112" s="363"/>
      <c r="W112" s="363"/>
      <c r="X112" s="363"/>
      <c r="Y112" s="363"/>
      <c r="Z112" s="363"/>
      <c r="AA112" s="363"/>
      <c r="AB112" s="363"/>
      <c r="AC112" s="363"/>
      <c r="AD112" s="363"/>
      <c r="AE112" s="364"/>
    </row>
    <row r="113" spans="1:31" s="201" customFormat="1" ht="25.5" customHeight="1">
      <c r="A113" s="200"/>
      <c r="B113" s="362"/>
      <c r="C113" s="363"/>
      <c r="D113" s="363"/>
      <c r="E113" s="363"/>
      <c r="F113" s="363"/>
      <c r="G113" s="363"/>
      <c r="H113" s="363"/>
      <c r="I113" s="363"/>
      <c r="J113" s="363"/>
      <c r="K113" s="363"/>
      <c r="L113" s="363"/>
      <c r="M113" s="363"/>
      <c r="N113" s="363"/>
      <c r="O113" s="363"/>
      <c r="P113" s="363"/>
      <c r="Q113" s="363"/>
      <c r="R113" s="363"/>
      <c r="S113" s="363"/>
      <c r="T113" s="363"/>
      <c r="U113" s="363"/>
      <c r="V113" s="363"/>
      <c r="W113" s="363"/>
      <c r="X113" s="363"/>
      <c r="Y113" s="363"/>
      <c r="Z113" s="363"/>
      <c r="AA113" s="363"/>
      <c r="AB113" s="363"/>
      <c r="AC113" s="363"/>
      <c r="AD113" s="363"/>
      <c r="AE113" s="364"/>
    </row>
    <row r="114" spans="1:31" s="201" customFormat="1" ht="26.25" customHeight="1" thickBot="1">
      <c r="A114" s="200"/>
      <c r="B114" s="365"/>
      <c r="C114" s="366"/>
      <c r="D114" s="366"/>
      <c r="E114" s="366"/>
      <c r="F114" s="366"/>
      <c r="G114" s="366"/>
      <c r="H114" s="366"/>
      <c r="I114" s="366"/>
      <c r="J114" s="366"/>
      <c r="K114" s="366"/>
      <c r="L114" s="366"/>
      <c r="M114" s="366"/>
      <c r="N114" s="366"/>
      <c r="O114" s="366"/>
      <c r="P114" s="366"/>
      <c r="Q114" s="366"/>
      <c r="R114" s="366"/>
      <c r="S114" s="366"/>
      <c r="T114" s="366"/>
      <c r="U114" s="366"/>
      <c r="V114" s="366"/>
      <c r="W114" s="366"/>
      <c r="X114" s="366"/>
      <c r="Y114" s="366"/>
      <c r="Z114" s="366"/>
      <c r="AA114" s="366"/>
      <c r="AB114" s="366"/>
      <c r="AC114" s="366"/>
      <c r="AD114" s="366"/>
      <c r="AE114" s="367"/>
    </row>
    <row r="115" spans="1:31" s="201" customFormat="1" ht="18.600000000000001">
      <c r="A115" s="200"/>
      <c r="B115" s="253"/>
    </row>
    <row r="116" spans="1:31" ht="18.600000000000001">
      <c r="A116" s="10"/>
      <c r="B116" s="254"/>
    </row>
    <row r="117" spans="1:31" s="11" customFormat="1">
      <c r="B117" s="255"/>
    </row>
    <row r="118" spans="1:31" s="11" customFormat="1">
      <c r="B118" s="255"/>
    </row>
  </sheetData>
  <sheetProtection selectLockedCells="1"/>
  <mergeCells count="31">
    <mergeCell ref="A52:A60"/>
    <mergeCell ref="A64:A69"/>
    <mergeCell ref="A73:A78"/>
    <mergeCell ref="A82:A90"/>
    <mergeCell ref="B106:AE114"/>
    <mergeCell ref="A43:A48"/>
    <mergeCell ref="AA3:AD3"/>
    <mergeCell ref="C4:D4"/>
    <mergeCell ref="E4:F4"/>
    <mergeCell ref="G4:H4"/>
    <mergeCell ref="I4:J4"/>
    <mergeCell ref="K4:L4"/>
    <mergeCell ref="M4:N4"/>
    <mergeCell ref="O4:P4"/>
    <mergeCell ref="Q4:R4"/>
    <mergeCell ref="S4:T4"/>
    <mergeCell ref="U4:V4"/>
    <mergeCell ref="W4:X4"/>
    <mergeCell ref="Y4:Z4"/>
    <mergeCell ref="AA4:AB4"/>
    <mergeCell ref="AC4:AD4"/>
    <mergeCell ref="A1:AE1"/>
    <mergeCell ref="F2:T2"/>
    <mergeCell ref="A3:A4"/>
    <mergeCell ref="B3:B4"/>
    <mergeCell ref="C3:F3"/>
    <mergeCell ref="G3:J3"/>
    <mergeCell ref="K3:N3"/>
    <mergeCell ref="O3:R3"/>
    <mergeCell ref="S3:V3"/>
    <mergeCell ref="W3:Z3"/>
  </mergeCells>
  <conditionalFormatting sqref="C43 G46 K43 O43 S43 S46 W46 W43">
    <cfRule type="cellIs" dxfId="181" priority="102" operator="notEqual">
      <formula>0.371527777777778</formula>
    </cfRule>
  </conditionalFormatting>
  <conditionalFormatting sqref="M94 D43 L43 X67 P52 Q55 Y55 X58 T67 U64 Y64 X76 L76 X52 L82 Y82 M88">
    <cfRule type="cellIs" dxfId="180" priority="101" operator="notEqual">
      <formula>0.5625</formula>
    </cfRule>
  </conditionalFormatting>
  <conditionalFormatting sqref="E43 M43">
    <cfRule type="cellIs" dxfId="179" priority="100" operator="notEqual">
      <formula>0.614583333333333</formula>
    </cfRule>
  </conditionalFormatting>
  <conditionalFormatting sqref="C94:AD94 G43:J43 Q43:R43 U43:V43 C46:F46 K46:P46 G52:H52 K52:N52 Q52:R52 I55:N55 AA76:AD76 O58:R58 G64:J64 AA82:AD82 E67:F67 O67:R67 C73:F73 AA85:AD85 G76:J76 O76:P76 C82:D82 C85:D85 E88:F88 K85:N85 AA88:AD88 C91:AD91 C79:AD79 C70:AD70 C61:AD61 C49:AD49 AA43:AD43 AA46:AD46 AA52:AD52 AA55:AD55 AA58:AD58 AA67:AD67 AA73:AD73">
    <cfRule type="cellIs" dxfId="178" priority="99" operator="notEqual">
      <formula>0</formula>
    </cfRule>
  </conditionalFormatting>
  <conditionalFormatting sqref="N94 F43 N43 J46 R46 V46 V52 F55 J58 R64 V67 N88 V76">
    <cfRule type="cellIs" dxfId="177" priority="98" operator="notEqual">
      <formula>0.8125</formula>
    </cfRule>
  </conditionalFormatting>
  <conditionalFormatting sqref="X94 U94 Q94 D94 H46 X43 T82 I52 T52 T55 U58 Y46 I67 D88 P85 X88 E76 T76">
    <cfRule type="cellIs" dxfId="176" priority="97" operator="notEqual">
      <formula>0.583333333333333</formula>
    </cfRule>
  </conditionalFormatting>
  <conditionalFormatting sqref="Y94 Y43 I46 U52 Y58 U55 Y67 U67 U76 Y76 M82 U82 Q85 Y85 Y88">
    <cfRule type="cellIs" dxfId="175" priority="96" operator="notEqual">
      <formula>0.625</formula>
    </cfRule>
  </conditionalFormatting>
  <conditionalFormatting sqref="T85 X46 T58 D76 E55 M67 I58 Q76 H67">
    <cfRule type="cellIs" dxfId="174" priority="95" operator="notEqual">
      <formula>0.541666666666667</formula>
    </cfRule>
  </conditionalFormatting>
  <conditionalFormatting sqref="C94 K94 O94 S94 W94 S88 O52 S52 S55 G55 O55 W58 K58 C64 O64 K67 G67 W67 W73 S73 O73 G73 C76 K76 S76 W85 S82 W82 K82 G85 C88 K88 O85 W88 S85">
    <cfRule type="cellIs" dxfId="173" priority="94" operator="notEqual">
      <formula>0.375</formula>
    </cfRule>
  </conditionalFormatting>
  <conditionalFormatting sqref="W76">
    <cfRule type="cellIs" dxfId="172" priority="93" operator="notEqual">
      <formula>0.395833333333333</formula>
    </cfRule>
  </conditionalFormatting>
  <conditionalFormatting sqref="R94 V94 Z94 Z43 Z46 Z52 Z55 V55 R55 N58 Z58 Z64 Z67 N67 F64 J67 Z88 Z73 Z76 F76 V88 Z82 Z85">
    <cfRule type="cellIs" dxfId="171" priority="92" operator="notEqual">
      <formula>0.791666666666667</formula>
    </cfRule>
  </conditionalFormatting>
  <conditionalFormatting sqref="P43 Q46">
    <cfRule type="cellIs" dxfId="170" priority="91" operator="notEqual">
      <formula>0.53125</formula>
    </cfRule>
  </conditionalFormatting>
  <conditionalFormatting sqref="F52 J52 R76 J85 F82">
    <cfRule type="cellIs" dxfId="169" priority="90" operator="notEqual">
      <formula>0.770833333333333</formula>
    </cfRule>
  </conditionalFormatting>
  <conditionalFormatting sqref="L94 P94 T94 D55 L88 H58 L67 T88">
    <cfRule type="cellIs" dxfId="168" priority="89" operator="notEqual">
      <formula>0.5</formula>
    </cfRule>
  </conditionalFormatting>
  <conditionalFormatting sqref="N76 N82">
    <cfRule type="cellIs" dxfId="167" priority="88" operator="notEqual">
      <formula>0.75</formula>
    </cfRule>
  </conditionalFormatting>
  <conditionalFormatting sqref="X82 P55 T64 X64">
    <cfRule type="cellIs" dxfId="166" priority="87" operator="notEqual">
      <formula>0.520833333333333</formula>
    </cfRule>
  </conditionalFormatting>
  <conditionalFormatting sqref="G58">
    <cfRule type="cellIs" dxfId="165" priority="86" operator="notEqual">
      <formula>0.416666666666667</formula>
    </cfRule>
  </conditionalFormatting>
  <conditionalFormatting sqref="U85 Y52">
    <cfRule type="cellIs" dxfId="164" priority="85" operator="notEqual">
      <formula>0.604166666666667</formula>
    </cfRule>
  </conditionalFormatting>
  <conditionalFormatting sqref="S67 S64">
    <cfRule type="cellIs" dxfId="163" priority="84" operator="notEqual">
      <formula>0.354166666666667</formula>
    </cfRule>
  </conditionalFormatting>
  <conditionalFormatting sqref="S58">
    <cfRule type="cellIs" dxfId="162" priority="83" operator="notEqual">
      <formula>0.333333333333333</formula>
    </cfRule>
  </conditionalFormatting>
  <conditionalFormatting sqref="M76">
    <cfRule type="cellIs" dxfId="161" priority="82" operator="notEqual">
      <formula>0.645833333333333</formula>
    </cfRule>
  </conditionalFormatting>
  <conditionalFormatting sqref="AA64:AD64">
    <cfRule type="cellIs" dxfId="160" priority="81" operator="notEqual">
      <formula>0</formula>
    </cfRule>
  </conditionalFormatting>
  <conditionalFormatting sqref="C45:AD45 C48:AD48 C57:AD57 C54:AD54">
    <cfRule type="cellIs" dxfId="159" priority="80" operator="equal">
      <formula>"CP"</formula>
    </cfRule>
  </conditionalFormatting>
  <conditionalFormatting sqref="C69:AD69 C78:AD78 C87:AD87 C84:AD84 C60:AD60 C66:AD66 C90:AD90 C75:AD75">
    <cfRule type="cellIs" dxfId="158" priority="79" operator="equal">
      <formula>"CP"</formula>
    </cfRule>
  </conditionalFormatting>
  <conditionalFormatting sqref="C60:D60">
    <cfRule type="cellIs" dxfId="157" priority="78" operator="equal">
      <formula>"CP"</formula>
    </cfRule>
  </conditionalFormatting>
  <conditionalFormatting sqref="K66:L66">
    <cfRule type="cellIs" dxfId="156" priority="77" operator="equal">
      <formula>"CP"</formula>
    </cfRule>
  </conditionalFormatting>
  <conditionalFormatting sqref="C52 C55 C67 G88 K73 O82 W64 W55 W52">
    <cfRule type="cellIs" dxfId="155" priority="76" operator="notEqual">
      <formula>0.375</formula>
    </cfRule>
  </conditionalFormatting>
  <conditionalFormatting sqref="C60:D60">
    <cfRule type="cellIs" dxfId="154" priority="75" operator="equal">
      <formula>"CP"</formula>
    </cfRule>
  </conditionalFormatting>
  <conditionalFormatting sqref="K66:L66">
    <cfRule type="cellIs" dxfId="153" priority="74" operator="equal">
      <formula>"CP"</formula>
    </cfRule>
  </conditionalFormatting>
  <conditionalFormatting sqref="O90:R90">
    <cfRule type="cellIs" dxfId="152" priority="73" operator="equal">
      <formula>"CP"</formula>
    </cfRule>
  </conditionalFormatting>
  <conditionalFormatting sqref="O88:R88">
    <cfRule type="cellIs" dxfId="151" priority="72" operator="notEqual">
      <formula>0</formula>
    </cfRule>
  </conditionalFormatting>
  <conditionalFormatting sqref="G84:J84">
    <cfRule type="cellIs" dxfId="150" priority="71" operator="equal">
      <formula>"CP"</formula>
    </cfRule>
  </conditionalFormatting>
  <conditionalFormatting sqref="G82:J82">
    <cfRule type="cellIs" dxfId="149" priority="70" operator="notEqual">
      <formula>0</formula>
    </cfRule>
  </conditionalFormatting>
  <conditionalFormatting sqref="C60:D60">
    <cfRule type="cellIs" dxfId="148" priority="69" operator="equal">
      <formula>"CP"</formula>
    </cfRule>
  </conditionalFormatting>
  <conditionalFormatting sqref="K66:L66">
    <cfRule type="cellIs" dxfId="147" priority="68" operator="equal">
      <formula>"CP"</formula>
    </cfRule>
  </conditionalFormatting>
  <conditionalFormatting sqref="C58:D58">
    <cfRule type="cellIs" dxfId="146" priority="67" operator="notEqual">
      <formula>0</formula>
    </cfRule>
  </conditionalFormatting>
  <conditionalFormatting sqref="D52 D64 I88 U88">
    <cfRule type="cellIs" dxfId="145" priority="66" operator="notEqual">
      <formula>0.541666666666667</formula>
    </cfRule>
  </conditionalFormatting>
  <conditionalFormatting sqref="K75:L75">
    <cfRule type="cellIs" dxfId="144" priority="65" operator="equal">
      <formula>"CP"</formula>
    </cfRule>
  </conditionalFormatting>
  <conditionalFormatting sqref="G90:H90">
    <cfRule type="cellIs" dxfId="143" priority="64" operator="equal">
      <formula>"CP"</formula>
    </cfRule>
  </conditionalFormatting>
  <conditionalFormatting sqref="K64:L64">
    <cfRule type="cellIs" dxfId="142" priority="63" operator="notEqual">
      <formula>0</formula>
    </cfRule>
  </conditionalFormatting>
  <conditionalFormatting sqref="E52 E58 E64 D67 H73 I85 M64">
    <cfRule type="cellIs" dxfId="141" priority="62" operator="notEqual">
      <formula>0.583333333333333</formula>
    </cfRule>
  </conditionalFormatting>
  <conditionalFormatting sqref="Y73 U73 Q73 M73 I73">
    <cfRule type="cellIs" dxfId="140" priority="61" operator="notEqual">
      <formula>0.625</formula>
    </cfRule>
  </conditionalFormatting>
  <conditionalFormatting sqref="F85 R85 V82 J73">
    <cfRule type="cellIs" dxfId="139" priority="60" operator="notEqual">
      <formula>0.802083333333333</formula>
    </cfRule>
  </conditionalFormatting>
  <conditionalFormatting sqref="F58 J88">
    <cfRule type="cellIs" dxfId="138" priority="59" operator="notEqual">
      <formula>0.791666666666667</formula>
    </cfRule>
  </conditionalFormatting>
  <conditionalFormatting sqref="H55 M58 Q64 L73 P73 X73">
    <cfRule type="cellIs" dxfId="137" priority="58" operator="notEqual">
      <formula>0.5625</formula>
    </cfRule>
  </conditionalFormatting>
  <conditionalFormatting sqref="V73 V58">
    <cfRule type="cellIs" dxfId="136" priority="57" operator="notEqual">
      <formula>0.791666666666667</formula>
    </cfRule>
  </conditionalFormatting>
  <conditionalFormatting sqref="V85 V64 R82">
    <cfRule type="cellIs" dxfId="135" priority="56" operator="notEqual">
      <formula>0.75</formula>
    </cfRule>
  </conditionalFormatting>
  <conditionalFormatting sqref="T43 U46">
    <cfRule type="cellIs" dxfId="134" priority="55" operator="notEqual">
      <formula>0.555555555555556</formula>
    </cfRule>
  </conditionalFormatting>
  <conditionalFormatting sqref="L58 X55">
    <cfRule type="cellIs" dxfId="133" priority="54" operator="notEqual">
      <formula>0.520833333333333</formula>
    </cfRule>
  </conditionalFormatting>
  <conditionalFormatting sqref="E82 E85">
    <cfRule type="cellIs" dxfId="132" priority="53" operator="notEqual">
      <formula>0.552083333333333</formula>
    </cfRule>
  </conditionalFormatting>
  <conditionalFormatting sqref="H85 Q82">
    <cfRule type="cellIs" dxfId="131" priority="52" operator="notEqual">
      <formula>0.541666666666667</formula>
    </cfRule>
  </conditionalFormatting>
  <conditionalFormatting sqref="P82 H88">
    <cfRule type="cellIs" dxfId="130" priority="51" operator="notEqual">
      <formula>0.5</formula>
    </cfRule>
  </conditionalFormatting>
  <conditionalFormatting sqref="T46">
    <cfRule type="cellIs" dxfId="129" priority="50" operator="notEqual">
      <formula>0.513888888888889</formula>
    </cfRule>
  </conditionalFormatting>
  <conditionalFormatting sqref="N64">
    <cfRule type="cellIs" dxfId="128" priority="49" operator="notEqual">
      <formula>0.802083333333333</formula>
    </cfRule>
  </conditionalFormatting>
  <conditionalFormatting sqref="P64">
    <cfRule type="cellIs" dxfId="127" priority="48" operator="notEqual">
      <formula>0.510416666666667</formula>
    </cfRule>
  </conditionalFormatting>
  <conditionalFormatting sqref="N73">
    <cfRule type="cellIs" dxfId="126" priority="47" operator="notEqual">
      <formula>0.760416666666667</formula>
    </cfRule>
  </conditionalFormatting>
  <conditionalFormatting sqref="R73">
    <cfRule type="cellIs" dxfId="125" priority="46" operator="notEqual">
      <formula>0.770833333333333</formula>
    </cfRule>
  </conditionalFormatting>
  <conditionalFormatting sqref="T73">
    <cfRule type="cellIs" dxfId="124" priority="45" operator="notEqual">
      <formula>0.5625</formula>
    </cfRule>
  </conditionalFormatting>
  <conditionalFormatting sqref="X85">
    <cfRule type="cellIs" dxfId="123" priority="44" operator="notEqual">
      <formula>0.53125</formula>
    </cfRule>
  </conditionalFormatting>
  <conditionalFormatting sqref="Q54">
    <cfRule type="cellIs" dxfId="122" priority="43" operator="equal">
      <formula>"CP"</formula>
    </cfRule>
  </conditionalFormatting>
  <conditionalFormatting sqref="C66:F66">
    <cfRule type="cellIs" dxfId="121" priority="42" operator="equal">
      <formula>"CP"</formula>
    </cfRule>
  </conditionalFormatting>
  <conditionalFormatting sqref="G60:J60">
    <cfRule type="cellIs" dxfId="120" priority="41" operator="equal">
      <formula>"CP"</formula>
    </cfRule>
  </conditionalFormatting>
  <conditionalFormatting sqref="G69:J69">
    <cfRule type="cellIs" dxfId="119" priority="40" operator="equal">
      <formula>"CP"</formula>
    </cfRule>
  </conditionalFormatting>
  <conditionalFormatting sqref="G75:J75">
    <cfRule type="cellIs" dxfId="118" priority="39" operator="equal">
      <formula>"CP"</formula>
    </cfRule>
  </conditionalFormatting>
  <conditionalFormatting sqref="G90:J90">
    <cfRule type="cellIs" dxfId="117" priority="38" operator="equal">
      <formula>"CP"</formula>
    </cfRule>
  </conditionalFormatting>
  <conditionalFormatting sqref="K60:N60">
    <cfRule type="cellIs" dxfId="116" priority="37" operator="equal">
      <formula>"CP"</formula>
    </cfRule>
  </conditionalFormatting>
  <conditionalFormatting sqref="K75:N75">
    <cfRule type="cellIs" dxfId="115" priority="36" operator="equal">
      <formula>"CP"</formula>
    </cfRule>
  </conditionalFormatting>
  <conditionalFormatting sqref="K84:N84">
    <cfRule type="cellIs" dxfId="114" priority="35" operator="equal">
      <formula>"CP"</formula>
    </cfRule>
  </conditionalFormatting>
  <conditionalFormatting sqref="K90:N90">
    <cfRule type="cellIs" dxfId="113" priority="34" operator="equal">
      <formula>"CP"</formula>
    </cfRule>
  </conditionalFormatting>
  <conditionalFormatting sqref="O66:R66">
    <cfRule type="cellIs" dxfId="112" priority="33" operator="equal">
      <formula>"CP"</formula>
    </cfRule>
  </conditionalFormatting>
  <conditionalFormatting sqref="O75:R75">
    <cfRule type="cellIs" dxfId="111" priority="32" operator="equal">
      <formula>"CP"</formula>
    </cfRule>
  </conditionalFormatting>
  <conditionalFormatting sqref="O87:R87">
    <cfRule type="cellIs" dxfId="110" priority="31" operator="equal">
      <formula>"CP"</formula>
    </cfRule>
  </conditionalFormatting>
  <conditionalFormatting sqref="S60:V60">
    <cfRule type="cellIs" dxfId="109" priority="30" operator="equal">
      <formula>"CP"</formula>
    </cfRule>
  </conditionalFormatting>
  <conditionalFormatting sqref="S66:V66">
    <cfRule type="cellIs" dxfId="108" priority="29" operator="equal">
      <formula>"CP"</formula>
    </cfRule>
  </conditionalFormatting>
  <conditionalFormatting sqref="S69:V69">
    <cfRule type="cellIs" dxfId="107" priority="28" operator="equal">
      <formula>"CP"</formula>
    </cfRule>
  </conditionalFormatting>
  <conditionalFormatting sqref="S75:V75">
    <cfRule type="cellIs" dxfId="106" priority="27" operator="equal">
      <formula>"CP"</formula>
    </cfRule>
  </conditionalFormatting>
  <conditionalFormatting sqref="S84:V84">
    <cfRule type="cellIs" dxfId="105" priority="26" operator="equal">
      <formula>"CP"</formula>
    </cfRule>
  </conditionalFormatting>
  <conditionalFormatting sqref="S87:V87">
    <cfRule type="cellIs" dxfId="104" priority="25" operator="equal">
      <formula>"CP"</formula>
    </cfRule>
  </conditionalFormatting>
  <conditionalFormatting sqref="S90:V90">
    <cfRule type="cellIs" dxfId="103" priority="24" operator="equal">
      <formula>"CP"</formula>
    </cfRule>
  </conditionalFormatting>
  <conditionalFormatting sqref="W60:Z60">
    <cfRule type="cellIs" dxfId="102" priority="23" operator="equal">
      <formula>"CP"</formula>
    </cfRule>
  </conditionalFormatting>
  <conditionalFormatting sqref="W66:Z66">
    <cfRule type="cellIs" dxfId="101" priority="22" operator="equal">
      <formula>"CP"</formula>
    </cfRule>
  </conditionalFormatting>
  <conditionalFormatting sqref="W69:Z69">
    <cfRule type="cellIs" dxfId="100" priority="21" operator="equal">
      <formula>"CP"</formula>
    </cfRule>
  </conditionalFormatting>
  <conditionalFormatting sqref="W75:Z75">
    <cfRule type="cellIs" dxfId="99" priority="20" operator="equal">
      <formula>"CP"</formula>
    </cfRule>
  </conditionalFormatting>
  <conditionalFormatting sqref="W84:Z84">
    <cfRule type="cellIs" dxfId="98" priority="19" operator="equal">
      <formula>"CP"</formula>
    </cfRule>
  </conditionalFormatting>
  <conditionalFormatting sqref="W87:Z87">
    <cfRule type="cellIs" dxfId="97" priority="18" operator="equal">
      <formula>"CP"</formula>
    </cfRule>
  </conditionalFormatting>
  <conditionalFormatting sqref="W90:Z90">
    <cfRule type="cellIs" dxfId="96" priority="17" operator="equal">
      <formula>"CP"</formula>
    </cfRule>
  </conditionalFormatting>
  <conditionalFormatting sqref="U54">
    <cfRule type="expression" priority="16">
      <formula>"ESTVIDE($U$52);""A"""</formula>
    </cfRule>
  </conditionalFormatting>
  <conditionalFormatting sqref="Y54">
    <cfRule type="expression" priority="15">
      <formula>"ESTVIDE($U$52);""A"""</formula>
    </cfRule>
  </conditionalFormatting>
  <conditionalFormatting sqref="W54">
    <cfRule type="expression" priority="14">
      <formula>"ESTVIDE($U$52);""A"""</formula>
    </cfRule>
  </conditionalFormatting>
  <conditionalFormatting sqref="K69:N69">
    <cfRule type="cellIs" dxfId="95" priority="13" operator="equal">
      <formula>"CP"</formula>
    </cfRule>
  </conditionalFormatting>
  <conditionalFormatting sqref="M69">
    <cfRule type="expression" priority="12">
      <formula>"ESTVIDE($U$52);""A"""</formula>
    </cfRule>
  </conditionalFormatting>
  <conditionalFormatting sqref="K69">
    <cfRule type="expression" priority="11">
      <formula>"ESTVIDE($U$52);""A"""</formula>
    </cfRule>
  </conditionalFormatting>
  <conditionalFormatting sqref="G87:J87">
    <cfRule type="cellIs" dxfId="94" priority="10" operator="equal">
      <formula>"CP"</formula>
    </cfRule>
  </conditionalFormatting>
  <conditionalFormatting sqref="I87">
    <cfRule type="expression" priority="9">
      <formula>"ESTVIDE($U$52);""A"""</formula>
    </cfRule>
  </conditionalFormatting>
  <conditionalFormatting sqref="G87">
    <cfRule type="expression" priority="8">
      <formula>"ESTVIDE($U$52);""A"""</formula>
    </cfRule>
  </conditionalFormatting>
  <conditionalFormatting sqref="O84:R84">
    <cfRule type="cellIs" dxfId="93" priority="7" operator="equal">
      <formula>"CP"</formula>
    </cfRule>
  </conditionalFormatting>
  <conditionalFormatting sqref="Q84">
    <cfRule type="expression" priority="6">
      <formula>"ESTVIDE($U$52);""A"""</formula>
    </cfRule>
  </conditionalFormatting>
  <conditionalFormatting sqref="O84">
    <cfRule type="expression" priority="5">
      <formula>"ESTVIDE($U$52);""A"""</formula>
    </cfRule>
  </conditionalFormatting>
  <conditionalFormatting sqref="E87:F87">
    <cfRule type="cellIs" dxfId="92" priority="4" operator="equal">
      <formula>"CP"</formula>
    </cfRule>
  </conditionalFormatting>
  <conditionalFormatting sqref="E87">
    <cfRule type="expression" priority="3">
      <formula>"ESTVIDE($U$52);""A"""</formula>
    </cfRule>
  </conditionalFormatting>
  <conditionalFormatting sqref="C69:D69">
    <cfRule type="cellIs" dxfId="91" priority="2" operator="equal">
      <formula>"CP"</formula>
    </cfRule>
  </conditionalFormatting>
  <conditionalFormatting sqref="C69">
    <cfRule type="expression" priority="1">
      <formula>"ESTVIDE($U$52);""A"""</formula>
    </cfRule>
  </conditionalFormatting>
  <pageMargins left="0" right="0.15748031496062992" top="0" bottom="0" header="0" footer="0"/>
  <pageSetup paperSize="9" scale="43" firstPageNumber="0" orientation="landscape" r:id="rId1"/>
  <headerFooter>
    <oddFooter>&amp;L&amp;Z&amp;F&amp;RMAJ du &amp;D</oddFooter>
  </headerFooter>
</worksheet>
</file>

<file path=xl/worksheets/sheet5.xml><?xml version="1.0" encoding="utf-8"?>
<worksheet xmlns="http://schemas.openxmlformats.org/spreadsheetml/2006/main" xmlns:r="http://schemas.openxmlformats.org/officeDocument/2006/relationships">
  <sheetPr>
    <pageSetUpPr fitToPage="1"/>
  </sheetPr>
  <dimension ref="A1:CR118"/>
  <sheetViews>
    <sheetView topLeftCell="B1" zoomScale="46" zoomScaleNormal="46" workbookViewId="0">
      <selection sqref="A1:AE1"/>
    </sheetView>
  </sheetViews>
  <sheetFormatPr baseColWidth="10" defaultRowHeight="13.2" outlineLevelRow="1" outlineLevelCol="1"/>
  <cols>
    <col min="1" max="1" width="23" style="2" hidden="1" customWidth="1"/>
    <col min="2" max="2" width="28.44140625" style="256" bestFit="1" customWidth="1"/>
    <col min="3" max="26" width="12.109375" style="2" customWidth="1"/>
    <col min="27" max="27" width="11.33203125" style="2" hidden="1" customWidth="1" outlineLevel="1"/>
    <col min="28" max="30" width="10.109375" style="2" hidden="1" customWidth="1" outlineLevel="1"/>
    <col min="31" max="31" width="18.88671875" style="2" bestFit="1" customWidth="1" collapsed="1"/>
    <col min="32" max="32" width="9" style="2" bestFit="1" customWidth="1"/>
    <col min="33" max="33" width="10" style="2" customWidth="1"/>
    <col min="34" max="34" width="18.44140625" style="2" bestFit="1" customWidth="1"/>
    <col min="35" max="95" width="3.33203125" style="2" customWidth="1"/>
    <col min="96" max="255" width="11.5546875" style="2"/>
    <col min="256" max="256" width="0" style="2" hidden="1" customWidth="1"/>
    <col min="257" max="257" width="28.44140625" style="2" bestFit="1" customWidth="1"/>
    <col min="258" max="281" width="12.109375" style="2" customWidth="1"/>
    <col min="282" max="285" width="0" style="2" hidden="1" customWidth="1"/>
    <col min="286" max="286" width="18.88671875" style="2" bestFit="1" customWidth="1"/>
    <col min="287" max="287" width="13.44140625" style="2" customWidth="1"/>
    <col min="288" max="288" width="21.109375" style="2" customWidth="1"/>
    <col min="289" max="289" width="10.109375" style="2" customWidth="1"/>
    <col min="290" max="290" width="14.44140625" style="2" customWidth="1"/>
    <col min="291" max="351" width="3.33203125" style="2" customWidth="1"/>
    <col min="352" max="511" width="11.5546875" style="2"/>
    <col min="512" max="512" width="0" style="2" hidden="1" customWidth="1"/>
    <col min="513" max="513" width="28.44140625" style="2" bestFit="1" customWidth="1"/>
    <col min="514" max="537" width="12.109375" style="2" customWidth="1"/>
    <col min="538" max="541" width="0" style="2" hidden="1" customWidth="1"/>
    <col min="542" max="542" width="18.88671875" style="2" bestFit="1" customWidth="1"/>
    <col min="543" max="543" width="13.44140625" style="2" customWidth="1"/>
    <col min="544" max="544" width="21.109375" style="2" customWidth="1"/>
    <col min="545" max="545" width="10.109375" style="2" customWidth="1"/>
    <col min="546" max="546" width="14.44140625" style="2" customWidth="1"/>
    <col min="547" max="607" width="3.33203125" style="2" customWidth="1"/>
    <col min="608" max="767" width="11.5546875" style="2"/>
    <col min="768" max="768" width="0" style="2" hidden="1" customWidth="1"/>
    <col min="769" max="769" width="28.44140625" style="2" bestFit="1" customWidth="1"/>
    <col min="770" max="793" width="12.109375" style="2" customWidth="1"/>
    <col min="794" max="797" width="0" style="2" hidden="1" customWidth="1"/>
    <col min="798" max="798" width="18.88671875" style="2" bestFit="1" customWidth="1"/>
    <col min="799" max="799" width="13.44140625" style="2" customWidth="1"/>
    <col min="800" max="800" width="21.109375" style="2" customWidth="1"/>
    <col min="801" max="801" width="10.109375" style="2" customWidth="1"/>
    <col min="802" max="802" width="14.44140625" style="2" customWidth="1"/>
    <col min="803" max="863" width="3.33203125" style="2" customWidth="1"/>
    <col min="864" max="1023" width="11.5546875" style="2"/>
    <col min="1024" max="1024" width="0" style="2" hidden="1" customWidth="1"/>
    <col min="1025" max="1025" width="28.44140625" style="2" bestFit="1" customWidth="1"/>
    <col min="1026" max="1049" width="12.109375" style="2" customWidth="1"/>
    <col min="1050" max="1053" width="0" style="2" hidden="1" customWidth="1"/>
    <col min="1054" max="1054" width="18.88671875" style="2" bestFit="1" customWidth="1"/>
    <col min="1055" max="1055" width="13.44140625" style="2" customWidth="1"/>
    <col min="1056" max="1056" width="21.109375" style="2" customWidth="1"/>
    <col min="1057" max="1057" width="10.109375" style="2" customWidth="1"/>
    <col min="1058" max="1058" width="14.44140625" style="2" customWidth="1"/>
    <col min="1059" max="1119" width="3.33203125" style="2" customWidth="1"/>
    <col min="1120" max="1279" width="11.5546875" style="2"/>
    <col min="1280" max="1280" width="0" style="2" hidden="1" customWidth="1"/>
    <col min="1281" max="1281" width="28.44140625" style="2" bestFit="1" customWidth="1"/>
    <col min="1282" max="1305" width="12.109375" style="2" customWidth="1"/>
    <col min="1306" max="1309" width="0" style="2" hidden="1" customWidth="1"/>
    <col min="1310" max="1310" width="18.88671875" style="2" bestFit="1" customWidth="1"/>
    <col min="1311" max="1311" width="13.44140625" style="2" customWidth="1"/>
    <col min="1312" max="1312" width="21.109375" style="2" customWidth="1"/>
    <col min="1313" max="1313" width="10.109375" style="2" customWidth="1"/>
    <col min="1314" max="1314" width="14.44140625" style="2" customWidth="1"/>
    <col min="1315" max="1375" width="3.33203125" style="2" customWidth="1"/>
    <col min="1376" max="1535" width="11.5546875" style="2"/>
    <col min="1536" max="1536" width="0" style="2" hidden="1" customWidth="1"/>
    <col min="1537" max="1537" width="28.44140625" style="2" bestFit="1" customWidth="1"/>
    <col min="1538" max="1561" width="12.109375" style="2" customWidth="1"/>
    <col min="1562" max="1565" width="0" style="2" hidden="1" customWidth="1"/>
    <col min="1566" max="1566" width="18.88671875" style="2" bestFit="1" customWidth="1"/>
    <col min="1567" max="1567" width="13.44140625" style="2" customWidth="1"/>
    <col min="1568" max="1568" width="21.109375" style="2" customWidth="1"/>
    <col min="1569" max="1569" width="10.109375" style="2" customWidth="1"/>
    <col min="1570" max="1570" width="14.44140625" style="2" customWidth="1"/>
    <col min="1571" max="1631" width="3.33203125" style="2" customWidth="1"/>
    <col min="1632" max="1791" width="11.5546875" style="2"/>
    <col min="1792" max="1792" width="0" style="2" hidden="1" customWidth="1"/>
    <col min="1793" max="1793" width="28.44140625" style="2" bestFit="1" customWidth="1"/>
    <col min="1794" max="1817" width="12.109375" style="2" customWidth="1"/>
    <col min="1818" max="1821" width="0" style="2" hidden="1" customWidth="1"/>
    <col min="1822" max="1822" width="18.88671875" style="2" bestFit="1" customWidth="1"/>
    <col min="1823" max="1823" width="13.44140625" style="2" customWidth="1"/>
    <col min="1824" max="1824" width="21.109375" style="2" customWidth="1"/>
    <col min="1825" max="1825" width="10.109375" style="2" customWidth="1"/>
    <col min="1826" max="1826" width="14.44140625" style="2" customWidth="1"/>
    <col min="1827" max="1887" width="3.33203125" style="2" customWidth="1"/>
    <col min="1888" max="2047" width="11.5546875" style="2"/>
    <col min="2048" max="2048" width="0" style="2" hidden="1" customWidth="1"/>
    <col min="2049" max="2049" width="28.44140625" style="2" bestFit="1" customWidth="1"/>
    <col min="2050" max="2073" width="12.109375" style="2" customWidth="1"/>
    <col min="2074" max="2077" width="0" style="2" hidden="1" customWidth="1"/>
    <col min="2078" max="2078" width="18.88671875" style="2" bestFit="1" customWidth="1"/>
    <col min="2079" max="2079" width="13.44140625" style="2" customWidth="1"/>
    <col min="2080" max="2080" width="21.109375" style="2" customWidth="1"/>
    <col min="2081" max="2081" width="10.109375" style="2" customWidth="1"/>
    <col min="2082" max="2082" width="14.44140625" style="2" customWidth="1"/>
    <col min="2083" max="2143" width="3.33203125" style="2" customWidth="1"/>
    <col min="2144" max="2303" width="11.5546875" style="2"/>
    <col min="2304" max="2304" width="0" style="2" hidden="1" customWidth="1"/>
    <col min="2305" max="2305" width="28.44140625" style="2" bestFit="1" customWidth="1"/>
    <col min="2306" max="2329" width="12.109375" style="2" customWidth="1"/>
    <col min="2330" max="2333" width="0" style="2" hidden="1" customWidth="1"/>
    <col min="2334" max="2334" width="18.88671875" style="2" bestFit="1" customWidth="1"/>
    <col min="2335" max="2335" width="13.44140625" style="2" customWidth="1"/>
    <col min="2336" max="2336" width="21.109375" style="2" customWidth="1"/>
    <col min="2337" max="2337" width="10.109375" style="2" customWidth="1"/>
    <col min="2338" max="2338" width="14.44140625" style="2" customWidth="1"/>
    <col min="2339" max="2399" width="3.33203125" style="2" customWidth="1"/>
    <col min="2400" max="2559" width="11.5546875" style="2"/>
    <col min="2560" max="2560" width="0" style="2" hidden="1" customWidth="1"/>
    <col min="2561" max="2561" width="28.44140625" style="2" bestFit="1" customWidth="1"/>
    <col min="2562" max="2585" width="12.109375" style="2" customWidth="1"/>
    <col min="2586" max="2589" width="0" style="2" hidden="1" customWidth="1"/>
    <col min="2590" max="2590" width="18.88671875" style="2" bestFit="1" customWidth="1"/>
    <col min="2591" max="2591" width="13.44140625" style="2" customWidth="1"/>
    <col min="2592" max="2592" width="21.109375" style="2" customWidth="1"/>
    <col min="2593" max="2593" width="10.109375" style="2" customWidth="1"/>
    <col min="2594" max="2594" width="14.44140625" style="2" customWidth="1"/>
    <col min="2595" max="2655" width="3.33203125" style="2" customWidth="1"/>
    <col min="2656" max="2815" width="11.5546875" style="2"/>
    <col min="2816" max="2816" width="0" style="2" hidden="1" customWidth="1"/>
    <col min="2817" max="2817" width="28.44140625" style="2" bestFit="1" customWidth="1"/>
    <col min="2818" max="2841" width="12.109375" style="2" customWidth="1"/>
    <col min="2842" max="2845" width="0" style="2" hidden="1" customWidth="1"/>
    <col min="2846" max="2846" width="18.88671875" style="2" bestFit="1" customWidth="1"/>
    <col min="2847" max="2847" width="13.44140625" style="2" customWidth="1"/>
    <col min="2848" max="2848" width="21.109375" style="2" customWidth="1"/>
    <col min="2849" max="2849" width="10.109375" style="2" customWidth="1"/>
    <col min="2850" max="2850" width="14.44140625" style="2" customWidth="1"/>
    <col min="2851" max="2911" width="3.33203125" style="2" customWidth="1"/>
    <col min="2912" max="3071" width="11.5546875" style="2"/>
    <col min="3072" max="3072" width="0" style="2" hidden="1" customWidth="1"/>
    <col min="3073" max="3073" width="28.44140625" style="2" bestFit="1" customWidth="1"/>
    <col min="3074" max="3097" width="12.109375" style="2" customWidth="1"/>
    <col min="3098" max="3101" width="0" style="2" hidden="1" customWidth="1"/>
    <col min="3102" max="3102" width="18.88671875" style="2" bestFit="1" customWidth="1"/>
    <col min="3103" max="3103" width="13.44140625" style="2" customWidth="1"/>
    <col min="3104" max="3104" width="21.109375" style="2" customWidth="1"/>
    <col min="3105" max="3105" width="10.109375" style="2" customWidth="1"/>
    <col min="3106" max="3106" width="14.44140625" style="2" customWidth="1"/>
    <col min="3107" max="3167" width="3.33203125" style="2" customWidth="1"/>
    <col min="3168" max="3327" width="11.5546875" style="2"/>
    <col min="3328" max="3328" width="0" style="2" hidden="1" customWidth="1"/>
    <col min="3329" max="3329" width="28.44140625" style="2" bestFit="1" customWidth="1"/>
    <col min="3330" max="3353" width="12.109375" style="2" customWidth="1"/>
    <col min="3354" max="3357" width="0" style="2" hidden="1" customWidth="1"/>
    <col min="3358" max="3358" width="18.88671875" style="2" bestFit="1" customWidth="1"/>
    <col min="3359" max="3359" width="13.44140625" style="2" customWidth="1"/>
    <col min="3360" max="3360" width="21.109375" style="2" customWidth="1"/>
    <col min="3361" max="3361" width="10.109375" style="2" customWidth="1"/>
    <col min="3362" max="3362" width="14.44140625" style="2" customWidth="1"/>
    <col min="3363" max="3423" width="3.33203125" style="2" customWidth="1"/>
    <col min="3424" max="3583" width="11.5546875" style="2"/>
    <col min="3584" max="3584" width="0" style="2" hidden="1" customWidth="1"/>
    <col min="3585" max="3585" width="28.44140625" style="2" bestFit="1" customWidth="1"/>
    <col min="3586" max="3609" width="12.109375" style="2" customWidth="1"/>
    <col min="3610" max="3613" width="0" style="2" hidden="1" customWidth="1"/>
    <col min="3614" max="3614" width="18.88671875" style="2" bestFit="1" customWidth="1"/>
    <col min="3615" max="3615" width="13.44140625" style="2" customWidth="1"/>
    <col min="3616" max="3616" width="21.109375" style="2" customWidth="1"/>
    <col min="3617" max="3617" width="10.109375" style="2" customWidth="1"/>
    <col min="3618" max="3618" width="14.44140625" style="2" customWidth="1"/>
    <col min="3619" max="3679" width="3.33203125" style="2" customWidth="1"/>
    <col min="3680" max="3839" width="11.5546875" style="2"/>
    <col min="3840" max="3840" width="0" style="2" hidden="1" customWidth="1"/>
    <col min="3841" max="3841" width="28.44140625" style="2" bestFit="1" customWidth="1"/>
    <col min="3842" max="3865" width="12.109375" style="2" customWidth="1"/>
    <col min="3866" max="3869" width="0" style="2" hidden="1" customWidth="1"/>
    <col min="3870" max="3870" width="18.88671875" style="2" bestFit="1" customWidth="1"/>
    <col min="3871" max="3871" width="13.44140625" style="2" customWidth="1"/>
    <col min="3872" max="3872" width="21.109375" style="2" customWidth="1"/>
    <col min="3873" max="3873" width="10.109375" style="2" customWidth="1"/>
    <col min="3874" max="3874" width="14.44140625" style="2" customWidth="1"/>
    <col min="3875" max="3935" width="3.33203125" style="2" customWidth="1"/>
    <col min="3936" max="4095" width="11.5546875" style="2"/>
    <col min="4096" max="4096" width="0" style="2" hidden="1" customWidth="1"/>
    <col min="4097" max="4097" width="28.44140625" style="2" bestFit="1" customWidth="1"/>
    <col min="4098" max="4121" width="12.109375" style="2" customWidth="1"/>
    <col min="4122" max="4125" width="0" style="2" hidden="1" customWidth="1"/>
    <col min="4126" max="4126" width="18.88671875" style="2" bestFit="1" customWidth="1"/>
    <col min="4127" max="4127" width="13.44140625" style="2" customWidth="1"/>
    <col min="4128" max="4128" width="21.109375" style="2" customWidth="1"/>
    <col min="4129" max="4129" width="10.109375" style="2" customWidth="1"/>
    <col min="4130" max="4130" width="14.44140625" style="2" customWidth="1"/>
    <col min="4131" max="4191" width="3.33203125" style="2" customWidth="1"/>
    <col min="4192" max="4351" width="11.5546875" style="2"/>
    <col min="4352" max="4352" width="0" style="2" hidden="1" customWidth="1"/>
    <col min="4353" max="4353" width="28.44140625" style="2" bestFit="1" customWidth="1"/>
    <col min="4354" max="4377" width="12.109375" style="2" customWidth="1"/>
    <col min="4378" max="4381" width="0" style="2" hidden="1" customWidth="1"/>
    <col min="4382" max="4382" width="18.88671875" style="2" bestFit="1" customWidth="1"/>
    <col min="4383" max="4383" width="13.44140625" style="2" customWidth="1"/>
    <col min="4384" max="4384" width="21.109375" style="2" customWidth="1"/>
    <col min="4385" max="4385" width="10.109375" style="2" customWidth="1"/>
    <col min="4386" max="4386" width="14.44140625" style="2" customWidth="1"/>
    <col min="4387" max="4447" width="3.33203125" style="2" customWidth="1"/>
    <col min="4448" max="4607" width="11.5546875" style="2"/>
    <col min="4608" max="4608" width="0" style="2" hidden="1" customWidth="1"/>
    <col min="4609" max="4609" width="28.44140625" style="2" bestFit="1" customWidth="1"/>
    <col min="4610" max="4633" width="12.109375" style="2" customWidth="1"/>
    <col min="4634" max="4637" width="0" style="2" hidden="1" customWidth="1"/>
    <col min="4638" max="4638" width="18.88671875" style="2" bestFit="1" customWidth="1"/>
    <col min="4639" max="4639" width="13.44140625" style="2" customWidth="1"/>
    <col min="4640" max="4640" width="21.109375" style="2" customWidth="1"/>
    <col min="4641" max="4641" width="10.109375" style="2" customWidth="1"/>
    <col min="4642" max="4642" width="14.44140625" style="2" customWidth="1"/>
    <col min="4643" max="4703" width="3.33203125" style="2" customWidth="1"/>
    <col min="4704" max="4863" width="11.5546875" style="2"/>
    <col min="4864" max="4864" width="0" style="2" hidden="1" customWidth="1"/>
    <col min="4865" max="4865" width="28.44140625" style="2" bestFit="1" customWidth="1"/>
    <col min="4866" max="4889" width="12.109375" style="2" customWidth="1"/>
    <col min="4890" max="4893" width="0" style="2" hidden="1" customWidth="1"/>
    <col min="4894" max="4894" width="18.88671875" style="2" bestFit="1" customWidth="1"/>
    <col min="4895" max="4895" width="13.44140625" style="2" customWidth="1"/>
    <col min="4896" max="4896" width="21.109375" style="2" customWidth="1"/>
    <col min="4897" max="4897" width="10.109375" style="2" customWidth="1"/>
    <col min="4898" max="4898" width="14.44140625" style="2" customWidth="1"/>
    <col min="4899" max="4959" width="3.33203125" style="2" customWidth="1"/>
    <col min="4960" max="5119" width="11.5546875" style="2"/>
    <col min="5120" max="5120" width="0" style="2" hidden="1" customWidth="1"/>
    <col min="5121" max="5121" width="28.44140625" style="2" bestFit="1" customWidth="1"/>
    <col min="5122" max="5145" width="12.109375" style="2" customWidth="1"/>
    <col min="5146" max="5149" width="0" style="2" hidden="1" customWidth="1"/>
    <col min="5150" max="5150" width="18.88671875" style="2" bestFit="1" customWidth="1"/>
    <col min="5151" max="5151" width="13.44140625" style="2" customWidth="1"/>
    <col min="5152" max="5152" width="21.109375" style="2" customWidth="1"/>
    <col min="5153" max="5153" width="10.109375" style="2" customWidth="1"/>
    <col min="5154" max="5154" width="14.44140625" style="2" customWidth="1"/>
    <col min="5155" max="5215" width="3.33203125" style="2" customWidth="1"/>
    <col min="5216" max="5375" width="11.5546875" style="2"/>
    <col min="5376" max="5376" width="0" style="2" hidden="1" customWidth="1"/>
    <col min="5377" max="5377" width="28.44140625" style="2" bestFit="1" customWidth="1"/>
    <col min="5378" max="5401" width="12.109375" style="2" customWidth="1"/>
    <col min="5402" max="5405" width="0" style="2" hidden="1" customWidth="1"/>
    <col min="5406" max="5406" width="18.88671875" style="2" bestFit="1" customWidth="1"/>
    <col min="5407" max="5407" width="13.44140625" style="2" customWidth="1"/>
    <col min="5408" max="5408" width="21.109375" style="2" customWidth="1"/>
    <col min="5409" max="5409" width="10.109375" style="2" customWidth="1"/>
    <col min="5410" max="5410" width="14.44140625" style="2" customWidth="1"/>
    <col min="5411" max="5471" width="3.33203125" style="2" customWidth="1"/>
    <col min="5472" max="5631" width="11.5546875" style="2"/>
    <col min="5632" max="5632" width="0" style="2" hidden="1" customWidth="1"/>
    <col min="5633" max="5633" width="28.44140625" style="2" bestFit="1" customWidth="1"/>
    <col min="5634" max="5657" width="12.109375" style="2" customWidth="1"/>
    <col min="5658" max="5661" width="0" style="2" hidden="1" customWidth="1"/>
    <col min="5662" max="5662" width="18.88671875" style="2" bestFit="1" customWidth="1"/>
    <col min="5663" max="5663" width="13.44140625" style="2" customWidth="1"/>
    <col min="5664" max="5664" width="21.109375" style="2" customWidth="1"/>
    <col min="5665" max="5665" width="10.109375" style="2" customWidth="1"/>
    <col min="5666" max="5666" width="14.44140625" style="2" customWidth="1"/>
    <col min="5667" max="5727" width="3.33203125" style="2" customWidth="1"/>
    <col min="5728" max="5887" width="11.5546875" style="2"/>
    <col min="5888" max="5888" width="0" style="2" hidden="1" customWidth="1"/>
    <col min="5889" max="5889" width="28.44140625" style="2" bestFit="1" customWidth="1"/>
    <col min="5890" max="5913" width="12.109375" style="2" customWidth="1"/>
    <col min="5914" max="5917" width="0" style="2" hidden="1" customWidth="1"/>
    <col min="5918" max="5918" width="18.88671875" style="2" bestFit="1" customWidth="1"/>
    <col min="5919" max="5919" width="13.44140625" style="2" customWidth="1"/>
    <col min="5920" max="5920" width="21.109375" style="2" customWidth="1"/>
    <col min="5921" max="5921" width="10.109375" style="2" customWidth="1"/>
    <col min="5922" max="5922" width="14.44140625" style="2" customWidth="1"/>
    <col min="5923" max="5983" width="3.33203125" style="2" customWidth="1"/>
    <col min="5984" max="6143" width="11.5546875" style="2"/>
    <col min="6144" max="6144" width="0" style="2" hidden="1" customWidth="1"/>
    <col min="6145" max="6145" width="28.44140625" style="2" bestFit="1" customWidth="1"/>
    <col min="6146" max="6169" width="12.109375" style="2" customWidth="1"/>
    <col min="6170" max="6173" width="0" style="2" hidden="1" customWidth="1"/>
    <col min="6174" max="6174" width="18.88671875" style="2" bestFit="1" customWidth="1"/>
    <col min="6175" max="6175" width="13.44140625" style="2" customWidth="1"/>
    <col min="6176" max="6176" width="21.109375" style="2" customWidth="1"/>
    <col min="6177" max="6177" width="10.109375" style="2" customWidth="1"/>
    <col min="6178" max="6178" width="14.44140625" style="2" customWidth="1"/>
    <col min="6179" max="6239" width="3.33203125" style="2" customWidth="1"/>
    <col min="6240" max="6399" width="11.5546875" style="2"/>
    <col min="6400" max="6400" width="0" style="2" hidden="1" customWidth="1"/>
    <col min="6401" max="6401" width="28.44140625" style="2" bestFit="1" customWidth="1"/>
    <col min="6402" max="6425" width="12.109375" style="2" customWidth="1"/>
    <col min="6426" max="6429" width="0" style="2" hidden="1" customWidth="1"/>
    <col min="6430" max="6430" width="18.88671875" style="2" bestFit="1" customWidth="1"/>
    <col min="6431" max="6431" width="13.44140625" style="2" customWidth="1"/>
    <col min="6432" max="6432" width="21.109375" style="2" customWidth="1"/>
    <col min="6433" max="6433" width="10.109375" style="2" customWidth="1"/>
    <col min="6434" max="6434" width="14.44140625" style="2" customWidth="1"/>
    <col min="6435" max="6495" width="3.33203125" style="2" customWidth="1"/>
    <col min="6496" max="6655" width="11.5546875" style="2"/>
    <col min="6656" max="6656" width="0" style="2" hidden="1" customWidth="1"/>
    <col min="6657" max="6657" width="28.44140625" style="2" bestFit="1" customWidth="1"/>
    <col min="6658" max="6681" width="12.109375" style="2" customWidth="1"/>
    <col min="6682" max="6685" width="0" style="2" hidden="1" customWidth="1"/>
    <col min="6686" max="6686" width="18.88671875" style="2" bestFit="1" customWidth="1"/>
    <col min="6687" max="6687" width="13.44140625" style="2" customWidth="1"/>
    <col min="6688" max="6688" width="21.109375" style="2" customWidth="1"/>
    <col min="6689" max="6689" width="10.109375" style="2" customWidth="1"/>
    <col min="6690" max="6690" width="14.44140625" style="2" customWidth="1"/>
    <col min="6691" max="6751" width="3.33203125" style="2" customWidth="1"/>
    <col min="6752" max="6911" width="11.5546875" style="2"/>
    <col min="6912" max="6912" width="0" style="2" hidden="1" customWidth="1"/>
    <col min="6913" max="6913" width="28.44140625" style="2" bestFit="1" customWidth="1"/>
    <col min="6914" max="6937" width="12.109375" style="2" customWidth="1"/>
    <col min="6938" max="6941" width="0" style="2" hidden="1" customWidth="1"/>
    <col min="6942" max="6942" width="18.88671875" style="2" bestFit="1" customWidth="1"/>
    <col min="6943" max="6943" width="13.44140625" style="2" customWidth="1"/>
    <col min="6944" max="6944" width="21.109375" style="2" customWidth="1"/>
    <col min="6945" max="6945" width="10.109375" style="2" customWidth="1"/>
    <col min="6946" max="6946" width="14.44140625" style="2" customWidth="1"/>
    <col min="6947" max="7007" width="3.33203125" style="2" customWidth="1"/>
    <col min="7008" max="7167" width="11.5546875" style="2"/>
    <col min="7168" max="7168" width="0" style="2" hidden="1" customWidth="1"/>
    <col min="7169" max="7169" width="28.44140625" style="2" bestFit="1" customWidth="1"/>
    <col min="7170" max="7193" width="12.109375" style="2" customWidth="1"/>
    <col min="7194" max="7197" width="0" style="2" hidden="1" customWidth="1"/>
    <col min="7198" max="7198" width="18.88671875" style="2" bestFit="1" customWidth="1"/>
    <col min="7199" max="7199" width="13.44140625" style="2" customWidth="1"/>
    <col min="7200" max="7200" width="21.109375" style="2" customWidth="1"/>
    <col min="7201" max="7201" width="10.109375" style="2" customWidth="1"/>
    <col min="7202" max="7202" width="14.44140625" style="2" customWidth="1"/>
    <col min="7203" max="7263" width="3.33203125" style="2" customWidth="1"/>
    <col min="7264" max="7423" width="11.5546875" style="2"/>
    <col min="7424" max="7424" width="0" style="2" hidden="1" customWidth="1"/>
    <col min="7425" max="7425" width="28.44140625" style="2" bestFit="1" customWidth="1"/>
    <col min="7426" max="7449" width="12.109375" style="2" customWidth="1"/>
    <col min="7450" max="7453" width="0" style="2" hidden="1" customWidth="1"/>
    <col min="7454" max="7454" width="18.88671875" style="2" bestFit="1" customWidth="1"/>
    <col min="7455" max="7455" width="13.44140625" style="2" customWidth="1"/>
    <col min="7456" max="7456" width="21.109375" style="2" customWidth="1"/>
    <col min="7457" max="7457" width="10.109375" style="2" customWidth="1"/>
    <col min="7458" max="7458" width="14.44140625" style="2" customWidth="1"/>
    <col min="7459" max="7519" width="3.33203125" style="2" customWidth="1"/>
    <col min="7520" max="7679" width="11.5546875" style="2"/>
    <col min="7680" max="7680" width="0" style="2" hidden="1" customWidth="1"/>
    <col min="7681" max="7681" width="28.44140625" style="2" bestFit="1" customWidth="1"/>
    <col min="7682" max="7705" width="12.109375" style="2" customWidth="1"/>
    <col min="7706" max="7709" width="0" style="2" hidden="1" customWidth="1"/>
    <col min="7710" max="7710" width="18.88671875" style="2" bestFit="1" customWidth="1"/>
    <col min="7711" max="7711" width="13.44140625" style="2" customWidth="1"/>
    <col min="7712" max="7712" width="21.109375" style="2" customWidth="1"/>
    <col min="7713" max="7713" width="10.109375" style="2" customWidth="1"/>
    <col min="7714" max="7714" width="14.44140625" style="2" customWidth="1"/>
    <col min="7715" max="7775" width="3.33203125" style="2" customWidth="1"/>
    <col min="7776" max="7935" width="11.5546875" style="2"/>
    <col min="7936" max="7936" width="0" style="2" hidden="1" customWidth="1"/>
    <col min="7937" max="7937" width="28.44140625" style="2" bestFit="1" customWidth="1"/>
    <col min="7938" max="7961" width="12.109375" style="2" customWidth="1"/>
    <col min="7962" max="7965" width="0" style="2" hidden="1" customWidth="1"/>
    <col min="7966" max="7966" width="18.88671875" style="2" bestFit="1" customWidth="1"/>
    <col min="7967" max="7967" width="13.44140625" style="2" customWidth="1"/>
    <col min="7968" max="7968" width="21.109375" style="2" customWidth="1"/>
    <col min="7969" max="7969" width="10.109375" style="2" customWidth="1"/>
    <col min="7970" max="7970" width="14.44140625" style="2" customWidth="1"/>
    <col min="7971" max="8031" width="3.33203125" style="2" customWidth="1"/>
    <col min="8032" max="8191" width="11.5546875" style="2"/>
    <col min="8192" max="8192" width="0" style="2" hidden="1" customWidth="1"/>
    <col min="8193" max="8193" width="28.44140625" style="2" bestFit="1" customWidth="1"/>
    <col min="8194" max="8217" width="12.109375" style="2" customWidth="1"/>
    <col min="8218" max="8221" width="0" style="2" hidden="1" customWidth="1"/>
    <col min="8222" max="8222" width="18.88671875" style="2" bestFit="1" customWidth="1"/>
    <col min="8223" max="8223" width="13.44140625" style="2" customWidth="1"/>
    <col min="8224" max="8224" width="21.109375" style="2" customWidth="1"/>
    <col min="8225" max="8225" width="10.109375" style="2" customWidth="1"/>
    <col min="8226" max="8226" width="14.44140625" style="2" customWidth="1"/>
    <col min="8227" max="8287" width="3.33203125" style="2" customWidth="1"/>
    <col min="8288" max="8447" width="11.5546875" style="2"/>
    <col min="8448" max="8448" width="0" style="2" hidden="1" customWidth="1"/>
    <col min="8449" max="8449" width="28.44140625" style="2" bestFit="1" customWidth="1"/>
    <col min="8450" max="8473" width="12.109375" style="2" customWidth="1"/>
    <col min="8474" max="8477" width="0" style="2" hidden="1" customWidth="1"/>
    <col min="8478" max="8478" width="18.88671875" style="2" bestFit="1" customWidth="1"/>
    <col min="8479" max="8479" width="13.44140625" style="2" customWidth="1"/>
    <col min="8480" max="8480" width="21.109375" style="2" customWidth="1"/>
    <col min="8481" max="8481" width="10.109375" style="2" customWidth="1"/>
    <col min="8482" max="8482" width="14.44140625" style="2" customWidth="1"/>
    <col min="8483" max="8543" width="3.33203125" style="2" customWidth="1"/>
    <col min="8544" max="8703" width="11.5546875" style="2"/>
    <col min="8704" max="8704" width="0" style="2" hidden="1" customWidth="1"/>
    <col min="8705" max="8705" width="28.44140625" style="2" bestFit="1" customWidth="1"/>
    <col min="8706" max="8729" width="12.109375" style="2" customWidth="1"/>
    <col min="8730" max="8733" width="0" style="2" hidden="1" customWidth="1"/>
    <col min="8734" max="8734" width="18.88671875" style="2" bestFit="1" customWidth="1"/>
    <col min="8735" max="8735" width="13.44140625" style="2" customWidth="1"/>
    <col min="8736" max="8736" width="21.109375" style="2" customWidth="1"/>
    <col min="8737" max="8737" width="10.109375" style="2" customWidth="1"/>
    <col min="8738" max="8738" width="14.44140625" style="2" customWidth="1"/>
    <col min="8739" max="8799" width="3.33203125" style="2" customWidth="1"/>
    <col min="8800" max="8959" width="11.5546875" style="2"/>
    <col min="8960" max="8960" width="0" style="2" hidden="1" customWidth="1"/>
    <col min="8961" max="8961" width="28.44140625" style="2" bestFit="1" customWidth="1"/>
    <col min="8962" max="8985" width="12.109375" style="2" customWidth="1"/>
    <col min="8986" max="8989" width="0" style="2" hidden="1" customWidth="1"/>
    <col min="8990" max="8990" width="18.88671875" style="2" bestFit="1" customWidth="1"/>
    <col min="8991" max="8991" width="13.44140625" style="2" customWidth="1"/>
    <col min="8992" max="8992" width="21.109375" style="2" customWidth="1"/>
    <col min="8993" max="8993" width="10.109375" style="2" customWidth="1"/>
    <col min="8994" max="8994" width="14.44140625" style="2" customWidth="1"/>
    <col min="8995" max="9055" width="3.33203125" style="2" customWidth="1"/>
    <col min="9056" max="9215" width="11.5546875" style="2"/>
    <col min="9216" max="9216" width="0" style="2" hidden="1" customWidth="1"/>
    <col min="9217" max="9217" width="28.44140625" style="2" bestFit="1" customWidth="1"/>
    <col min="9218" max="9241" width="12.109375" style="2" customWidth="1"/>
    <col min="9242" max="9245" width="0" style="2" hidden="1" customWidth="1"/>
    <col min="9246" max="9246" width="18.88671875" style="2" bestFit="1" customWidth="1"/>
    <col min="9247" max="9247" width="13.44140625" style="2" customWidth="1"/>
    <col min="9248" max="9248" width="21.109375" style="2" customWidth="1"/>
    <col min="9249" max="9249" width="10.109375" style="2" customWidth="1"/>
    <col min="9250" max="9250" width="14.44140625" style="2" customWidth="1"/>
    <col min="9251" max="9311" width="3.33203125" style="2" customWidth="1"/>
    <col min="9312" max="9471" width="11.5546875" style="2"/>
    <col min="9472" max="9472" width="0" style="2" hidden="1" customWidth="1"/>
    <col min="9473" max="9473" width="28.44140625" style="2" bestFit="1" customWidth="1"/>
    <col min="9474" max="9497" width="12.109375" style="2" customWidth="1"/>
    <col min="9498" max="9501" width="0" style="2" hidden="1" customWidth="1"/>
    <col min="9502" max="9502" width="18.88671875" style="2" bestFit="1" customWidth="1"/>
    <col min="9503" max="9503" width="13.44140625" style="2" customWidth="1"/>
    <col min="9504" max="9504" width="21.109375" style="2" customWidth="1"/>
    <col min="9505" max="9505" width="10.109375" style="2" customWidth="1"/>
    <col min="9506" max="9506" width="14.44140625" style="2" customWidth="1"/>
    <col min="9507" max="9567" width="3.33203125" style="2" customWidth="1"/>
    <col min="9568" max="9727" width="11.5546875" style="2"/>
    <col min="9728" max="9728" width="0" style="2" hidden="1" customWidth="1"/>
    <col min="9729" max="9729" width="28.44140625" style="2" bestFit="1" customWidth="1"/>
    <col min="9730" max="9753" width="12.109375" style="2" customWidth="1"/>
    <col min="9754" max="9757" width="0" style="2" hidden="1" customWidth="1"/>
    <col min="9758" max="9758" width="18.88671875" style="2" bestFit="1" customWidth="1"/>
    <col min="9759" max="9759" width="13.44140625" style="2" customWidth="1"/>
    <col min="9760" max="9760" width="21.109375" style="2" customWidth="1"/>
    <col min="9761" max="9761" width="10.109375" style="2" customWidth="1"/>
    <col min="9762" max="9762" width="14.44140625" style="2" customWidth="1"/>
    <col min="9763" max="9823" width="3.33203125" style="2" customWidth="1"/>
    <col min="9824" max="9983" width="11.5546875" style="2"/>
    <col min="9984" max="9984" width="0" style="2" hidden="1" customWidth="1"/>
    <col min="9985" max="9985" width="28.44140625" style="2" bestFit="1" customWidth="1"/>
    <col min="9986" max="10009" width="12.109375" style="2" customWidth="1"/>
    <col min="10010" max="10013" width="0" style="2" hidden="1" customWidth="1"/>
    <col min="10014" max="10014" width="18.88671875" style="2" bestFit="1" customWidth="1"/>
    <col min="10015" max="10015" width="13.44140625" style="2" customWidth="1"/>
    <col min="10016" max="10016" width="21.109375" style="2" customWidth="1"/>
    <col min="10017" max="10017" width="10.109375" style="2" customWidth="1"/>
    <col min="10018" max="10018" width="14.44140625" style="2" customWidth="1"/>
    <col min="10019" max="10079" width="3.33203125" style="2" customWidth="1"/>
    <col min="10080" max="10239" width="11.5546875" style="2"/>
    <col min="10240" max="10240" width="0" style="2" hidden="1" customWidth="1"/>
    <col min="10241" max="10241" width="28.44140625" style="2" bestFit="1" customWidth="1"/>
    <col min="10242" max="10265" width="12.109375" style="2" customWidth="1"/>
    <col min="10266" max="10269" width="0" style="2" hidden="1" customWidth="1"/>
    <col min="10270" max="10270" width="18.88671875" style="2" bestFit="1" customWidth="1"/>
    <col min="10271" max="10271" width="13.44140625" style="2" customWidth="1"/>
    <col min="10272" max="10272" width="21.109375" style="2" customWidth="1"/>
    <col min="10273" max="10273" width="10.109375" style="2" customWidth="1"/>
    <col min="10274" max="10274" width="14.44140625" style="2" customWidth="1"/>
    <col min="10275" max="10335" width="3.33203125" style="2" customWidth="1"/>
    <col min="10336" max="10495" width="11.5546875" style="2"/>
    <col min="10496" max="10496" width="0" style="2" hidden="1" customWidth="1"/>
    <col min="10497" max="10497" width="28.44140625" style="2" bestFit="1" customWidth="1"/>
    <col min="10498" max="10521" width="12.109375" style="2" customWidth="1"/>
    <col min="10522" max="10525" width="0" style="2" hidden="1" customWidth="1"/>
    <col min="10526" max="10526" width="18.88671875" style="2" bestFit="1" customWidth="1"/>
    <col min="10527" max="10527" width="13.44140625" style="2" customWidth="1"/>
    <col min="10528" max="10528" width="21.109375" style="2" customWidth="1"/>
    <col min="10529" max="10529" width="10.109375" style="2" customWidth="1"/>
    <col min="10530" max="10530" width="14.44140625" style="2" customWidth="1"/>
    <col min="10531" max="10591" width="3.33203125" style="2" customWidth="1"/>
    <col min="10592" max="10751" width="11.5546875" style="2"/>
    <col min="10752" max="10752" width="0" style="2" hidden="1" customWidth="1"/>
    <col min="10753" max="10753" width="28.44140625" style="2" bestFit="1" customWidth="1"/>
    <col min="10754" max="10777" width="12.109375" style="2" customWidth="1"/>
    <col min="10778" max="10781" width="0" style="2" hidden="1" customWidth="1"/>
    <col min="10782" max="10782" width="18.88671875" style="2" bestFit="1" customWidth="1"/>
    <col min="10783" max="10783" width="13.44140625" style="2" customWidth="1"/>
    <col min="10784" max="10784" width="21.109375" style="2" customWidth="1"/>
    <col min="10785" max="10785" width="10.109375" style="2" customWidth="1"/>
    <col min="10786" max="10786" width="14.44140625" style="2" customWidth="1"/>
    <col min="10787" max="10847" width="3.33203125" style="2" customWidth="1"/>
    <col min="10848" max="11007" width="11.5546875" style="2"/>
    <col min="11008" max="11008" width="0" style="2" hidden="1" customWidth="1"/>
    <col min="11009" max="11009" width="28.44140625" style="2" bestFit="1" customWidth="1"/>
    <col min="11010" max="11033" width="12.109375" style="2" customWidth="1"/>
    <col min="11034" max="11037" width="0" style="2" hidden="1" customWidth="1"/>
    <col min="11038" max="11038" width="18.88671875" style="2" bestFit="1" customWidth="1"/>
    <col min="11039" max="11039" width="13.44140625" style="2" customWidth="1"/>
    <col min="11040" max="11040" width="21.109375" style="2" customWidth="1"/>
    <col min="11041" max="11041" width="10.109375" style="2" customWidth="1"/>
    <col min="11042" max="11042" width="14.44140625" style="2" customWidth="1"/>
    <col min="11043" max="11103" width="3.33203125" style="2" customWidth="1"/>
    <col min="11104" max="11263" width="11.5546875" style="2"/>
    <col min="11264" max="11264" width="0" style="2" hidden="1" customWidth="1"/>
    <col min="11265" max="11265" width="28.44140625" style="2" bestFit="1" customWidth="1"/>
    <col min="11266" max="11289" width="12.109375" style="2" customWidth="1"/>
    <col min="11290" max="11293" width="0" style="2" hidden="1" customWidth="1"/>
    <col min="11294" max="11294" width="18.88671875" style="2" bestFit="1" customWidth="1"/>
    <col min="11295" max="11295" width="13.44140625" style="2" customWidth="1"/>
    <col min="11296" max="11296" width="21.109375" style="2" customWidth="1"/>
    <col min="11297" max="11297" width="10.109375" style="2" customWidth="1"/>
    <col min="11298" max="11298" width="14.44140625" style="2" customWidth="1"/>
    <col min="11299" max="11359" width="3.33203125" style="2" customWidth="1"/>
    <col min="11360" max="11519" width="11.5546875" style="2"/>
    <col min="11520" max="11520" width="0" style="2" hidden="1" customWidth="1"/>
    <col min="11521" max="11521" width="28.44140625" style="2" bestFit="1" customWidth="1"/>
    <col min="11522" max="11545" width="12.109375" style="2" customWidth="1"/>
    <col min="11546" max="11549" width="0" style="2" hidden="1" customWidth="1"/>
    <col min="11550" max="11550" width="18.88671875" style="2" bestFit="1" customWidth="1"/>
    <col min="11551" max="11551" width="13.44140625" style="2" customWidth="1"/>
    <col min="11552" max="11552" width="21.109375" style="2" customWidth="1"/>
    <col min="11553" max="11553" width="10.109375" style="2" customWidth="1"/>
    <col min="11554" max="11554" width="14.44140625" style="2" customWidth="1"/>
    <col min="11555" max="11615" width="3.33203125" style="2" customWidth="1"/>
    <col min="11616" max="11775" width="11.5546875" style="2"/>
    <col min="11776" max="11776" width="0" style="2" hidden="1" customWidth="1"/>
    <col min="11777" max="11777" width="28.44140625" style="2" bestFit="1" customWidth="1"/>
    <col min="11778" max="11801" width="12.109375" style="2" customWidth="1"/>
    <col min="11802" max="11805" width="0" style="2" hidden="1" customWidth="1"/>
    <col min="11806" max="11806" width="18.88671875" style="2" bestFit="1" customWidth="1"/>
    <col min="11807" max="11807" width="13.44140625" style="2" customWidth="1"/>
    <col min="11808" max="11808" width="21.109375" style="2" customWidth="1"/>
    <col min="11809" max="11809" width="10.109375" style="2" customWidth="1"/>
    <col min="11810" max="11810" width="14.44140625" style="2" customWidth="1"/>
    <col min="11811" max="11871" width="3.33203125" style="2" customWidth="1"/>
    <col min="11872" max="12031" width="11.5546875" style="2"/>
    <col min="12032" max="12032" width="0" style="2" hidden="1" customWidth="1"/>
    <col min="12033" max="12033" width="28.44140625" style="2" bestFit="1" customWidth="1"/>
    <col min="12034" max="12057" width="12.109375" style="2" customWidth="1"/>
    <col min="12058" max="12061" width="0" style="2" hidden="1" customWidth="1"/>
    <col min="12062" max="12062" width="18.88671875" style="2" bestFit="1" customWidth="1"/>
    <col min="12063" max="12063" width="13.44140625" style="2" customWidth="1"/>
    <col min="12064" max="12064" width="21.109375" style="2" customWidth="1"/>
    <col min="12065" max="12065" width="10.109375" style="2" customWidth="1"/>
    <col min="12066" max="12066" width="14.44140625" style="2" customWidth="1"/>
    <col min="12067" max="12127" width="3.33203125" style="2" customWidth="1"/>
    <col min="12128" max="12287" width="11.5546875" style="2"/>
    <col min="12288" max="12288" width="0" style="2" hidden="1" customWidth="1"/>
    <col min="12289" max="12289" width="28.44140625" style="2" bestFit="1" customWidth="1"/>
    <col min="12290" max="12313" width="12.109375" style="2" customWidth="1"/>
    <col min="12314" max="12317" width="0" style="2" hidden="1" customWidth="1"/>
    <col min="12318" max="12318" width="18.88671875" style="2" bestFit="1" customWidth="1"/>
    <col min="12319" max="12319" width="13.44140625" style="2" customWidth="1"/>
    <col min="12320" max="12320" width="21.109375" style="2" customWidth="1"/>
    <col min="12321" max="12321" width="10.109375" style="2" customWidth="1"/>
    <col min="12322" max="12322" width="14.44140625" style="2" customWidth="1"/>
    <col min="12323" max="12383" width="3.33203125" style="2" customWidth="1"/>
    <col min="12384" max="12543" width="11.5546875" style="2"/>
    <col min="12544" max="12544" width="0" style="2" hidden="1" customWidth="1"/>
    <col min="12545" max="12545" width="28.44140625" style="2" bestFit="1" customWidth="1"/>
    <col min="12546" max="12569" width="12.109375" style="2" customWidth="1"/>
    <col min="12570" max="12573" width="0" style="2" hidden="1" customWidth="1"/>
    <col min="12574" max="12574" width="18.88671875" style="2" bestFit="1" customWidth="1"/>
    <col min="12575" max="12575" width="13.44140625" style="2" customWidth="1"/>
    <col min="12576" max="12576" width="21.109375" style="2" customWidth="1"/>
    <col min="12577" max="12577" width="10.109375" style="2" customWidth="1"/>
    <col min="12578" max="12578" width="14.44140625" style="2" customWidth="1"/>
    <col min="12579" max="12639" width="3.33203125" style="2" customWidth="1"/>
    <col min="12640" max="12799" width="11.5546875" style="2"/>
    <col min="12800" max="12800" width="0" style="2" hidden="1" customWidth="1"/>
    <col min="12801" max="12801" width="28.44140625" style="2" bestFit="1" customWidth="1"/>
    <col min="12802" max="12825" width="12.109375" style="2" customWidth="1"/>
    <col min="12826" max="12829" width="0" style="2" hidden="1" customWidth="1"/>
    <col min="12830" max="12830" width="18.88671875" style="2" bestFit="1" customWidth="1"/>
    <col min="12831" max="12831" width="13.44140625" style="2" customWidth="1"/>
    <col min="12832" max="12832" width="21.109375" style="2" customWidth="1"/>
    <col min="12833" max="12833" width="10.109375" style="2" customWidth="1"/>
    <col min="12834" max="12834" width="14.44140625" style="2" customWidth="1"/>
    <col min="12835" max="12895" width="3.33203125" style="2" customWidth="1"/>
    <col min="12896" max="13055" width="11.5546875" style="2"/>
    <col min="13056" max="13056" width="0" style="2" hidden="1" customWidth="1"/>
    <col min="13057" max="13057" width="28.44140625" style="2" bestFit="1" customWidth="1"/>
    <col min="13058" max="13081" width="12.109375" style="2" customWidth="1"/>
    <col min="13082" max="13085" width="0" style="2" hidden="1" customWidth="1"/>
    <col min="13086" max="13086" width="18.88671875" style="2" bestFit="1" customWidth="1"/>
    <col min="13087" max="13087" width="13.44140625" style="2" customWidth="1"/>
    <col min="13088" max="13088" width="21.109375" style="2" customWidth="1"/>
    <col min="13089" max="13089" width="10.109375" style="2" customWidth="1"/>
    <col min="13090" max="13090" width="14.44140625" style="2" customWidth="1"/>
    <col min="13091" max="13151" width="3.33203125" style="2" customWidth="1"/>
    <col min="13152" max="13311" width="11.5546875" style="2"/>
    <col min="13312" max="13312" width="0" style="2" hidden="1" customWidth="1"/>
    <col min="13313" max="13313" width="28.44140625" style="2" bestFit="1" customWidth="1"/>
    <col min="13314" max="13337" width="12.109375" style="2" customWidth="1"/>
    <col min="13338" max="13341" width="0" style="2" hidden="1" customWidth="1"/>
    <col min="13342" max="13342" width="18.88671875" style="2" bestFit="1" customWidth="1"/>
    <col min="13343" max="13343" width="13.44140625" style="2" customWidth="1"/>
    <col min="13344" max="13344" width="21.109375" style="2" customWidth="1"/>
    <col min="13345" max="13345" width="10.109375" style="2" customWidth="1"/>
    <col min="13346" max="13346" width="14.44140625" style="2" customWidth="1"/>
    <col min="13347" max="13407" width="3.33203125" style="2" customWidth="1"/>
    <col min="13408" max="13567" width="11.5546875" style="2"/>
    <col min="13568" max="13568" width="0" style="2" hidden="1" customWidth="1"/>
    <col min="13569" max="13569" width="28.44140625" style="2" bestFit="1" customWidth="1"/>
    <col min="13570" max="13593" width="12.109375" style="2" customWidth="1"/>
    <col min="13594" max="13597" width="0" style="2" hidden="1" customWidth="1"/>
    <col min="13598" max="13598" width="18.88671875" style="2" bestFit="1" customWidth="1"/>
    <col min="13599" max="13599" width="13.44140625" style="2" customWidth="1"/>
    <col min="13600" max="13600" width="21.109375" style="2" customWidth="1"/>
    <col min="13601" max="13601" width="10.109375" style="2" customWidth="1"/>
    <col min="13602" max="13602" width="14.44140625" style="2" customWidth="1"/>
    <col min="13603" max="13663" width="3.33203125" style="2" customWidth="1"/>
    <col min="13664" max="13823" width="11.5546875" style="2"/>
    <col min="13824" max="13824" width="0" style="2" hidden="1" customWidth="1"/>
    <col min="13825" max="13825" width="28.44140625" style="2" bestFit="1" customWidth="1"/>
    <col min="13826" max="13849" width="12.109375" style="2" customWidth="1"/>
    <col min="13850" max="13853" width="0" style="2" hidden="1" customWidth="1"/>
    <col min="13854" max="13854" width="18.88671875" style="2" bestFit="1" customWidth="1"/>
    <col min="13855" max="13855" width="13.44140625" style="2" customWidth="1"/>
    <col min="13856" max="13856" width="21.109375" style="2" customWidth="1"/>
    <col min="13857" max="13857" width="10.109375" style="2" customWidth="1"/>
    <col min="13858" max="13858" width="14.44140625" style="2" customWidth="1"/>
    <col min="13859" max="13919" width="3.33203125" style="2" customWidth="1"/>
    <col min="13920" max="14079" width="11.5546875" style="2"/>
    <col min="14080" max="14080" width="0" style="2" hidden="1" customWidth="1"/>
    <col min="14081" max="14081" width="28.44140625" style="2" bestFit="1" customWidth="1"/>
    <col min="14082" max="14105" width="12.109375" style="2" customWidth="1"/>
    <col min="14106" max="14109" width="0" style="2" hidden="1" customWidth="1"/>
    <col min="14110" max="14110" width="18.88671875" style="2" bestFit="1" customWidth="1"/>
    <col min="14111" max="14111" width="13.44140625" style="2" customWidth="1"/>
    <col min="14112" max="14112" width="21.109375" style="2" customWidth="1"/>
    <col min="14113" max="14113" width="10.109375" style="2" customWidth="1"/>
    <col min="14114" max="14114" width="14.44140625" style="2" customWidth="1"/>
    <col min="14115" max="14175" width="3.33203125" style="2" customWidth="1"/>
    <col min="14176" max="14335" width="11.5546875" style="2"/>
    <col min="14336" max="14336" width="0" style="2" hidden="1" customWidth="1"/>
    <col min="14337" max="14337" width="28.44140625" style="2" bestFit="1" customWidth="1"/>
    <col min="14338" max="14361" width="12.109375" style="2" customWidth="1"/>
    <col min="14362" max="14365" width="0" style="2" hidden="1" customWidth="1"/>
    <col min="14366" max="14366" width="18.88671875" style="2" bestFit="1" customWidth="1"/>
    <col min="14367" max="14367" width="13.44140625" style="2" customWidth="1"/>
    <col min="14368" max="14368" width="21.109375" style="2" customWidth="1"/>
    <col min="14369" max="14369" width="10.109375" style="2" customWidth="1"/>
    <col min="14370" max="14370" width="14.44140625" style="2" customWidth="1"/>
    <col min="14371" max="14431" width="3.33203125" style="2" customWidth="1"/>
    <col min="14432" max="14591" width="11.5546875" style="2"/>
    <col min="14592" max="14592" width="0" style="2" hidden="1" customWidth="1"/>
    <col min="14593" max="14593" width="28.44140625" style="2" bestFit="1" customWidth="1"/>
    <col min="14594" max="14617" width="12.109375" style="2" customWidth="1"/>
    <col min="14618" max="14621" width="0" style="2" hidden="1" customWidth="1"/>
    <col min="14622" max="14622" width="18.88671875" style="2" bestFit="1" customWidth="1"/>
    <col min="14623" max="14623" width="13.44140625" style="2" customWidth="1"/>
    <col min="14624" max="14624" width="21.109375" style="2" customWidth="1"/>
    <col min="14625" max="14625" width="10.109375" style="2" customWidth="1"/>
    <col min="14626" max="14626" width="14.44140625" style="2" customWidth="1"/>
    <col min="14627" max="14687" width="3.33203125" style="2" customWidth="1"/>
    <col min="14688" max="14847" width="11.5546875" style="2"/>
    <col min="14848" max="14848" width="0" style="2" hidden="1" customWidth="1"/>
    <col min="14849" max="14849" width="28.44140625" style="2" bestFit="1" customWidth="1"/>
    <col min="14850" max="14873" width="12.109375" style="2" customWidth="1"/>
    <col min="14874" max="14877" width="0" style="2" hidden="1" customWidth="1"/>
    <col min="14878" max="14878" width="18.88671875" style="2" bestFit="1" customWidth="1"/>
    <col min="14879" max="14879" width="13.44140625" style="2" customWidth="1"/>
    <col min="14880" max="14880" width="21.109375" style="2" customWidth="1"/>
    <col min="14881" max="14881" width="10.109375" style="2" customWidth="1"/>
    <col min="14882" max="14882" width="14.44140625" style="2" customWidth="1"/>
    <col min="14883" max="14943" width="3.33203125" style="2" customWidth="1"/>
    <col min="14944" max="15103" width="11.5546875" style="2"/>
    <col min="15104" max="15104" width="0" style="2" hidden="1" customWidth="1"/>
    <col min="15105" max="15105" width="28.44140625" style="2" bestFit="1" customWidth="1"/>
    <col min="15106" max="15129" width="12.109375" style="2" customWidth="1"/>
    <col min="15130" max="15133" width="0" style="2" hidden="1" customWidth="1"/>
    <col min="15134" max="15134" width="18.88671875" style="2" bestFit="1" customWidth="1"/>
    <col min="15135" max="15135" width="13.44140625" style="2" customWidth="1"/>
    <col min="15136" max="15136" width="21.109375" style="2" customWidth="1"/>
    <col min="15137" max="15137" width="10.109375" style="2" customWidth="1"/>
    <col min="15138" max="15138" width="14.44140625" style="2" customWidth="1"/>
    <col min="15139" max="15199" width="3.33203125" style="2" customWidth="1"/>
    <col min="15200" max="15359" width="11.5546875" style="2"/>
    <col min="15360" max="15360" width="0" style="2" hidden="1" customWidth="1"/>
    <col min="15361" max="15361" width="28.44140625" style="2" bestFit="1" customWidth="1"/>
    <col min="15362" max="15385" width="12.109375" style="2" customWidth="1"/>
    <col min="15386" max="15389" width="0" style="2" hidden="1" customWidth="1"/>
    <col min="15390" max="15390" width="18.88671875" style="2" bestFit="1" customWidth="1"/>
    <col min="15391" max="15391" width="13.44140625" style="2" customWidth="1"/>
    <col min="15392" max="15392" width="21.109375" style="2" customWidth="1"/>
    <col min="15393" max="15393" width="10.109375" style="2" customWidth="1"/>
    <col min="15394" max="15394" width="14.44140625" style="2" customWidth="1"/>
    <col min="15395" max="15455" width="3.33203125" style="2" customWidth="1"/>
    <col min="15456" max="15615" width="11.5546875" style="2"/>
    <col min="15616" max="15616" width="0" style="2" hidden="1" customWidth="1"/>
    <col min="15617" max="15617" width="28.44140625" style="2" bestFit="1" customWidth="1"/>
    <col min="15618" max="15641" width="12.109375" style="2" customWidth="1"/>
    <col min="15642" max="15645" width="0" style="2" hidden="1" customWidth="1"/>
    <col min="15646" max="15646" width="18.88671875" style="2" bestFit="1" customWidth="1"/>
    <col min="15647" max="15647" width="13.44140625" style="2" customWidth="1"/>
    <col min="15648" max="15648" width="21.109375" style="2" customWidth="1"/>
    <col min="15649" max="15649" width="10.109375" style="2" customWidth="1"/>
    <col min="15650" max="15650" width="14.44140625" style="2" customWidth="1"/>
    <col min="15651" max="15711" width="3.33203125" style="2" customWidth="1"/>
    <col min="15712" max="15871" width="11.5546875" style="2"/>
    <col min="15872" max="15872" width="0" style="2" hidden="1" customWidth="1"/>
    <col min="15873" max="15873" width="28.44140625" style="2" bestFit="1" customWidth="1"/>
    <col min="15874" max="15897" width="12.109375" style="2" customWidth="1"/>
    <col min="15898" max="15901" width="0" style="2" hidden="1" customWidth="1"/>
    <col min="15902" max="15902" width="18.88671875" style="2" bestFit="1" customWidth="1"/>
    <col min="15903" max="15903" width="13.44140625" style="2" customWidth="1"/>
    <col min="15904" max="15904" width="21.109375" style="2" customWidth="1"/>
    <col min="15905" max="15905" width="10.109375" style="2" customWidth="1"/>
    <col min="15906" max="15906" width="14.44140625" style="2" customWidth="1"/>
    <col min="15907" max="15967" width="3.33203125" style="2" customWidth="1"/>
    <col min="15968" max="16127" width="11.5546875" style="2"/>
    <col min="16128" max="16128" width="0" style="2" hidden="1" customWidth="1"/>
    <col min="16129" max="16129" width="28.44140625" style="2" bestFit="1" customWidth="1"/>
    <col min="16130" max="16153" width="12.109375" style="2" customWidth="1"/>
    <col min="16154" max="16157" width="0" style="2" hidden="1" customWidth="1"/>
    <col min="16158" max="16158" width="18.88671875" style="2" bestFit="1" customWidth="1"/>
    <col min="16159" max="16159" width="13.44140625" style="2" customWidth="1"/>
    <col min="16160" max="16160" width="21.109375" style="2" customWidth="1"/>
    <col min="16161" max="16161" width="10.109375" style="2" customWidth="1"/>
    <col min="16162" max="16162" width="14.44140625" style="2" customWidth="1"/>
    <col min="16163" max="16223" width="3.33203125" style="2" customWidth="1"/>
    <col min="16224" max="16384" width="11.5546875" style="2"/>
  </cols>
  <sheetData>
    <row r="1" spans="1:36" s="237" customFormat="1" ht="51.6" customHeight="1">
      <c r="A1" s="369" t="s">
        <v>194</v>
      </c>
      <c r="B1" s="369"/>
      <c r="C1" s="369"/>
      <c r="D1" s="369"/>
      <c r="E1" s="369"/>
      <c r="F1" s="369"/>
      <c r="G1" s="369"/>
      <c r="H1" s="369"/>
      <c r="I1" s="369"/>
      <c r="J1" s="369"/>
      <c r="K1" s="369"/>
      <c r="L1" s="369"/>
      <c r="M1" s="369"/>
      <c r="N1" s="369"/>
      <c r="O1" s="369"/>
      <c r="P1" s="369"/>
      <c r="Q1" s="369"/>
      <c r="R1" s="369"/>
      <c r="S1" s="369"/>
      <c r="T1" s="369"/>
      <c r="U1" s="369"/>
      <c r="V1" s="369"/>
      <c r="W1" s="369"/>
      <c r="X1" s="369"/>
      <c r="Y1" s="369"/>
      <c r="Z1" s="369"/>
      <c r="AA1" s="369"/>
      <c r="AB1" s="369"/>
      <c r="AC1" s="369"/>
      <c r="AD1" s="369"/>
      <c r="AE1" s="369"/>
    </row>
    <row r="2" spans="1:36" ht="37.799999999999997" thickBot="1">
      <c r="B2" s="249" t="str">
        <f ca="1">MID(CELL("filename",A1),FIND("]",CELL("filename",A1))+1,32)</f>
        <v>Sem 53</v>
      </c>
      <c r="C2" s="15"/>
      <c r="E2" s="3"/>
      <c r="F2" s="368" t="str">
        <f ca="1">"du  "&amp;TEXT(C3,"jjjj jj mmmm")&amp;"  au  "&amp;TEXT(AA3,"jjjj jj mmmm aaaa")</f>
        <v>du  lundi 28 décembre  au  dimanche 03 janvier 2016</v>
      </c>
      <c r="G2" s="368"/>
      <c r="H2" s="368"/>
      <c r="I2" s="368"/>
      <c r="J2" s="368"/>
      <c r="K2" s="368"/>
      <c r="L2" s="368"/>
      <c r="M2" s="368"/>
      <c r="N2" s="368"/>
      <c r="O2" s="368"/>
      <c r="P2" s="368"/>
      <c r="Q2" s="368"/>
      <c r="R2" s="368"/>
      <c r="S2" s="368"/>
      <c r="T2" s="368"/>
      <c r="U2" s="3"/>
      <c r="V2" s="3"/>
      <c r="W2" s="3"/>
      <c r="X2" s="3"/>
      <c r="Y2" s="3"/>
      <c r="Z2" s="3"/>
      <c r="AA2" s="3"/>
      <c r="AB2" s="3"/>
      <c r="AC2" s="3"/>
      <c r="AD2" s="3"/>
      <c r="AE2" s="3"/>
      <c r="AG2" s="18"/>
    </row>
    <row r="3" spans="1:36" s="5" customFormat="1" ht="24" customHeight="1">
      <c r="A3" s="370" t="s">
        <v>8</v>
      </c>
      <c r="B3" s="372" t="s">
        <v>0</v>
      </c>
      <c r="C3" s="374">
        <f ca="1">VLOOKUP(B2,'Sem 2016_Fériés_HSupp'!A2:B62,2,FALSE)</f>
        <v>42366</v>
      </c>
      <c r="D3" s="375"/>
      <c r="E3" s="375"/>
      <c r="F3" s="376"/>
      <c r="G3" s="377">
        <f ca="1">C3+1</f>
        <v>42367</v>
      </c>
      <c r="H3" s="378"/>
      <c r="I3" s="378"/>
      <c r="J3" s="379"/>
      <c r="K3" s="377">
        <f ca="1">G3+1</f>
        <v>42368</v>
      </c>
      <c r="L3" s="378"/>
      <c r="M3" s="378"/>
      <c r="N3" s="379"/>
      <c r="O3" s="377">
        <f ca="1">K3+1</f>
        <v>42369</v>
      </c>
      <c r="P3" s="378"/>
      <c r="Q3" s="378"/>
      <c r="R3" s="379"/>
      <c r="S3" s="406">
        <f ca="1">O3+1</f>
        <v>42370</v>
      </c>
      <c r="T3" s="407"/>
      <c r="U3" s="407"/>
      <c r="V3" s="408"/>
      <c r="W3" s="377">
        <f ca="1">S3+1</f>
        <v>42371</v>
      </c>
      <c r="X3" s="378"/>
      <c r="Y3" s="378"/>
      <c r="Z3" s="379"/>
      <c r="AA3" s="377">
        <f ca="1">W3+1</f>
        <v>42372</v>
      </c>
      <c r="AB3" s="378"/>
      <c r="AC3" s="378"/>
      <c r="AD3" s="379"/>
      <c r="AE3" s="4" t="s">
        <v>1</v>
      </c>
      <c r="AG3" s="6"/>
      <c r="AH3" s="7"/>
      <c r="AJ3" s="8"/>
    </row>
    <row r="4" spans="1:36" s="5" customFormat="1" ht="24" customHeight="1">
      <c r="A4" s="371"/>
      <c r="B4" s="373"/>
      <c r="C4" s="380" t="s">
        <v>2</v>
      </c>
      <c r="D4" s="381"/>
      <c r="E4" s="382" t="s">
        <v>3</v>
      </c>
      <c r="F4" s="381"/>
      <c r="G4" s="383" t="s">
        <v>2</v>
      </c>
      <c r="H4" s="384"/>
      <c r="I4" s="385" t="s">
        <v>3</v>
      </c>
      <c r="J4" s="386"/>
      <c r="K4" s="385" t="s">
        <v>2</v>
      </c>
      <c r="L4" s="381"/>
      <c r="M4" s="382" t="s">
        <v>3</v>
      </c>
      <c r="N4" s="381"/>
      <c r="O4" s="380" t="s">
        <v>2</v>
      </c>
      <c r="P4" s="384"/>
      <c r="Q4" s="385" t="s">
        <v>3</v>
      </c>
      <c r="R4" s="387"/>
      <c r="S4" s="413" t="s">
        <v>2</v>
      </c>
      <c r="T4" s="414"/>
      <c r="U4" s="415" t="s">
        <v>3</v>
      </c>
      <c r="V4" s="414"/>
      <c r="W4" s="380" t="s">
        <v>2</v>
      </c>
      <c r="X4" s="384"/>
      <c r="Y4" s="385" t="s">
        <v>3</v>
      </c>
      <c r="Z4" s="387"/>
      <c r="AA4" s="388" t="s">
        <v>2</v>
      </c>
      <c r="AB4" s="389"/>
      <c r="AC4" s="390" t="s">
        <v>3</v>
      </c>
      <c r="AD4" s="391"/>
      <c r="AE4" s="9"/>
      <c r="AG4" s="6"/>
      <c r="AH4" s="7"/>
      <c r="AJ4" s="8"/>
    </row>
    <row r="5" spans="1:36" s="28" customFormat="1" ht="24" customHeight="1" thickBot="1">
      <c r="A5" s="19"/>
      <c r="B5" s="257"/>
      <c r="C5" s="20"/>
      <c r="D5" s="20"/>
      <c r="E5" s="21"/>
      <c r="F5" s="20"/>
      <c r="G5" s="22"/>
      <c r="H5" s="20"/>
      <c r="I5" s="20"/>
      <c r="J5" s="23"/>
      <c r="K5" s="20"/>
      <c r="L5" s="20"/>
      <c r="M5" s="20"/>
      <c r="N5" s="20"/>
      <c r="O5" s="20"/>
      <c r="P5" s="20"/>
      <c r="Q5" s="20"/>
      <c r="R5" s="20"/>
      <c r="S5" s="20"/>
      <c r="T5" s="20"/>
      <c r="U5" s="20"/>
      <c r="V5" s="20"/>
      <c r="W5" s="20"/>
      <c r="X5" s="20"/>
      <c r="Y5" s="20"/>
      <c r="Z5" s="290"/>
      <c r="AA5" s="24"/>
      <c r="AB5" s="25"/>
      <c r="AC5" s="24"/>
      <c r="AD5" s="26"/>
      <c r="AE5" s="27"/>
      <c r="AG5" s="29"/>
      <c r="AH5" s="30"/>
      <c r="AJ5" s="31"/>
    </row>
    <row r="6" spans="1:36" s="28" customFormat="1" ht="24" hidden="1" customHeight="1">
      <c r="A6" s="19"/>
      <c r="B6" s="257"/>
      <c r="C6" s="20"/>
      <c r="D6" s="20"/>
      <c r="E6" s="21"/>
      <c r="F6" s="20"/>
      <c r="G6" s="22"/>
      <c r="H6" s="20"/>
      <c r="I6" s="20"/>
      <c r="J6" s="23"/>
      <c r="K6" s="20"/>
      <c r="L6" s="20"/>
      <c r="M6" s="20"/>
      <c r="N6" s="20"/>
      <c r="O6" s="20"/>
      <c r="P6" s="20"/>
      <c r="Q6" s="20"/>
      <c r="R6" s="20"/>
      <c r="S6" s="20"/>
      <c r="T6" s="20"/>
      <c r="U6" s="20"/>
      <c r="V6" s="20"/>
      <c r="W6" s="20"/>
      <c r="X6" s="20"/>
      <c r="Y6" s="20"/>
      <c r="Z6" s="20"/>
      <c r="AA6" s="20"/>
      <c r="AB6" s="32"/>
      <c r="AC6" s="20"/>
      <c r="AD6" s="20"/>
      <c r="AE6" s="27"/>
      <c r="AG6" s="29"/>
      <c r="AH6" s="30"/>
      <c r="AJ6" s="31"/>
    </row>
    <row r="7" spans="1:36" s="28" customFormat="1" ht="24" hidden="1" customHeight="1">
      <c r="A7" s="19"/>
      <c r="B7" s="257"/>
      <c r="C7" s="20"/>
      <c r="D7" s="20"/>
      <c r="E7" s="21"/>
      <c r="F7" s="20"/>
      <c r="G7" s="22"/>
      <c r="H7" s="20"/>
      <c r="I7" s="20"/>
      <c r="J7" s="23"/>
      <c r="K7" s="20"/>
      <c r="L7" s="20"/>
      <c r="M7" s="20"/>
      <c r="N7" s="20"/>
      <c r="O7" s="20"/>
      <c r="P7" s="20"/>
      <c r="Q7" s="20"/>
      <c r="R7" s="20"/>
      <c r="S7" s="20"/>
      <c r="T7" s="20"/>
      <c r="U7" s="20"/>
      <c r="V7" s="20"/>
      <c r="W7" s="20"/>
      <c r="X7" s="20"/>
      <c r="Y7" s="20"/>
      <c r="Z7" s="20"/>
      <c r="AA7" s="20"/>
      <c r="AB7" s="32"/>
      <c r="AC7" s="20"/>
      <c r="AD7" s="20"/>
      <c r="AE7" s="27"/>
      <c r="AG7" s="29"/>
      <c r="AH7" s="30"/>
      <c r="AJ7" s="31"/>
    </row>
    <row r="8" spans="1:36" s="28" customFormat="1" ht="24" hidden="1" customHeight="1">
      <c r="A8" s="19"/>
      <c r="B8" s="257"/>
      <c r="C8" s="20"/>
      <c r="D8" s="20"/>
      <c r="E8" s="21"/>
      <c r="F8" s="20"/>
      <c r="G8" s="22"/>
      <c r="H8" s="20"/>
      <c r="I8" s="20"/>
      <c r="J8" s="23"/>
      <c r="K8" s="20"/>
      <c r="L8" s="20"/>
      <c r="M8" s="20"/>
      <c r="N8" s="20"/>
      <c r="O8" s="20"/>
      <c r="P8" s="20"/>
      <c r="Q8" s="20"/>
      <c r="R8" s="20"/>
      <c r="S8" s="20"/>
      <c r="T8" s="20"/>
      <c r="U8" s="20"/>
      <c r="V8" s="20"/>
      <c r="W8" s="20"/>
      <c r="X8" s="20"/>
      <c r="Y8" s="20"/>
      <c r="Z8" s="20"/>
      <c r="AA8" s="20"/>
      <c r="AB8" s="32"/>
      <c r="AC8" s="20"/>
      <c r="AD8" s="20"/>
      <c r="AE8" s="27"/>
      <c r="AG8" s="29"/>
      <c r="AH8" s="30"/>
      <c r="AJ8" s="31"/>
    </row>
    <row r="9" spans="1:36" s="28" customFormat="1" ht="24" hidden="1" customHeight="1">
      <c r="A9" s="19"/>
      <c r="B9" s="257"/>
      <c r="C9" s="20"/>
      <c r="D9" s="20"/>
      <c r="E9" s="21"/>
      <c r="F9" s="20"/>
      <c r="G9" s="22"/>
      <c r="H9" s="20"/>
      <c r="I9" s="20"/>
      <c r="J9" s="23"/>
      <c r="K9" s="20"/>
      <c r="L9" s="20"/>
      <c r="M9" s="20"/>
      <c r="N9" s="20"/>
      <c r="O9" s="20"/>
      <c r="P9" s="20"/>
      <c r="Q9" s="20"/>
      <c r="R9" s="20"/>
      <c r="S9" s="20"/>
      <c r="T9" s="20"/>
      <c r="U9" s="20"/>
      <c r="V9" s="20"/>
      <c r="W9" s="20"/>
      <c r="X9" s="20"/>
      <c r="Y9" s="20"/>
      <c r="Z9" s="20"/>
      <c r="AA9" s="20"/>
      <c r="AB9" s="32"/>
      <c r="AC9" s="20"/>
      <c r="AD9" s="20"/>
      <c r="AE9" s="27"/>
      <c r="AG9" s="29"/>
      <c r="AH9" s="30"/>
      <c r="AJ9" s="31"/>
    </row>
    <row r="10" spans="1:36" s="28" customFormat="1" ht="24" hidden="1" customHeight="1">
      <c r="A10" s="19"/>
      <c r="B10" s="257"/>
      <c r="C10" s="20"/>
      <c r="D10" s="20"/>
      <c r="E10" s="21"/>
      <c r="F10" s="20"/>
      <c r="G10" s="22"/>
      <c r="H10" s="20"/>
      <c r="I10" s="20"/>
      <c r="J10" s="23"/>
      <c r="K10" s="20"/>
      <c r="L10" s="20"/>
      <c r="M10" s="20"/>
      <c r="N10" s="20"/>
      <c r="O10" s="20"/>
      <c r="P10" s="20"/>
      <c r="Q10" s="20"/>
      <c r="R10" s="20"/>
      <c r="S10" s="20"/>
      <c r="T10" s="20"/>
      <c r="U10" s="20"/>
      <c r="V10" s="20"/>
      <c r="W10" s="20"/>
      <c r="X10" s="20"/>
      <c r="Y10" s="20"/>
      <c r="Z10" s="20"/>
      <c r="AA10" s="20"/>
      <c r="AB10" s="32"/>
      <c r="AC10" s="20"/>
      <c r="AD10" s="20"/>
      <c r="AE10" s="27"/>
      <c r="AG10" s="29"/>
      <c r="AH10" s="30"/>
      <c r="AJ10" s="31"/>
    </row>
    <row r="11" spans="1:36" s="28" customFormat="1" ht="24" hidden="1" customHeight="1">
      <c r="A11" s="19"/>
      <c r="B11" s="257"/>
      <c r="C11" s="20"/>
      <c r="D11" s="20"/>
      <c r="E11" s="21"/>
      <c r="F11" s="20"/>
      <c r="G11" s="22"/>
      <c r="H11" s="20"/>
      <c r="I11" s="20"/>
      <c r="J11" s="23"/>
      <c r="K11" s="20"/>
      <c r="L11" s="20"/>
      <c r="M11" s="20"/>
      <c r="N11" s="20"/>
      <c r="O11" s="20"/>
      <c r="P11" s="20"/>
      <c r="Q11" s="20"/>
      <c r="R11" s="20"/>
      <c r="S11" s="20"/>
      <c r="T11" s="20"/>
      <c r="U11" s="20"/>
      <c r="V11" s="20"/>
      <c r="W11" s="20"/>
      <c r="X11" s="20"/>
      <c r="Y11" s="20"/>
      <c r="Z11" s="20"/>
      <c r="AA11" s="20"/>
      <c r="AB11" s="32"/>
      <c r="AC11" s="20"/>
      <c r="AD11" s="20"/>
      <c r="AE11" s="27"/>
      <c r="AG11" s="29"/>
      <c r="AH11" s="30"/>
      <c r="AJ11" s="31"/>
    </row>
    <row r="12" spans="1:36" s="28" customFormat="1" ht="24" hidden="1" customHeight="1">
      <c r="A12" s="19"/>
      <c r="B12" s="257"/>
      <c r="C12" s="20"/>
      <c r="D12" s="20"/>
      <c r="E12" s="21"/>
      <c r="F12" s="20"/>
      <c r="G12" s="22"/>
      <c r="H12" s="20"/>
      <c r="I12" s="20"/>
      <c r="J12" s="23"/>
      <c r="K12" s="20"/>
      <c r="L12" s="20"/>
      <c r="M12" s="20"/>
      <c r="N12" s="20"/>
      <c r="O12" s="20"/>
      <c r="P12" s="20"/>
      <c r="Q12" s="20"/>
      <c r="R12" s="20"/>
      <c r="S12" s="20"/>
      <c r="T12" s="20"/>
      <c r="U12" s="20"/>
      <c r="V12" s="20"/>
      <c r="W12" s="20"/>
      <c r="X12" s="20"/>
      <c r="Y12" s="20"/>
      <c r="Z12" s="20"/>
      <c r="AA12" s="20"/>
      <c r="AB12" s="32"/>
      <c r="AC12" s="20"/>
      <c r="AD12" s="20"/>
      <c r="AE12" s="27"/>
      <c r="AG12" s="29"/>
      <c r="AH12" s="30"/>
      <c r="AJ12" s="31"/>
    </row>
    <row r="13" spans="1:36" s="28" customFormat="1" ht="24" hidden="1" customHeight="1">
      <c r="A13" s="19"/>
      <c r="B13" s="257"/>
      <c r="C13" s="20"/>
      <c r="D13" s="20"/>
      <c r="E13" s="21"/>
      <c r="F13" s="20"/>
      <c r="G13" s="22"/>
      <c r="H13" s="20"/>
      <c r="I13" s="20"/>
      <c r="J13" s="23"/>
      <c r="K13" s="20"/>
      <c r="L13" s="20"/>
      <c r="M13" s="20"/>
      <c r="N13" s="20"/>
      <c r="O13" s="20"/>
      <c r="P13" s="20"/>
      <c r="Q13" s="20"/>
      <c r="R13" s="20"/>
      <c r="S13" s="20"/>
      <c r="T13" s="20"/>
      <c r="U13" s="20"/>
      <c r="V13" s="20"/>
      <c r="W13" s="20"/>
      <c r="X13" s="20"/>
      <c r="Y13" s="20"/>
      <c r="Z13" s="20"/>
      <c r="AA13" s="20"/>
      <c r="AB13" s="32"/>
      <c r="AC13" s="20"/>
      <c r="AD13" s="20"/>
      <c r="AE13" s="27"/>
      <c r="AG13" s="29"/>
      <c r="AH13" s="30"/>
      <c r="AJ13" s="31"/>
    </row>
    <row r="14" spans="1:36" s="28" customFormat="1" ht="24" hidden="1" customHeight="1">
      <c r="A14" s="19"/>
      <c r="B14" s="257"/>
      <c r="C14" s="20"/>
      <c r="D14" s="20"/>
      <c r="E14" s="21"/>
      <c r="F14" s="20"/>
      <c r="G14" s="22"/>
      <c r="H14" s="20"/>
      <c r="I14" s="20"/>
      <c r="J14" s="23"/>
      <c r="K14" s="20"/>
      <c r="L14" s="20"/>
      <c r="M14" s="20"/>
      <c r="N14" s="20"/>
      <c r="O14" s="20"/>
      <c r="P14" s="20"/>
      <c r="Q14" s="20"/>
      <c r="R14" s="20"/>
      <c r="S14" s="20"/>
      <c r="T14" s="20"/>
      <c r="U14" s="20"/>
      <c r="V14" s="20"/>
      <c r="W14" s="20"/>
      <c r="X14" s="20"/>
      <c r="Y14" s="20"/>
      <c r="Z14" s="20"/>
      <c r="AA14" s="20"/>
      <c r="AB14" s="32"/>
      <c r="AC14" s="20"/>
      <c r="AD14" s="20"/>
      <c r="AE14" s="27"/>
      <c r="AG14" s="29"/>
      <c r="AH14" s="30"/>
      <c r="AJ14" s="31"/>
    </row>
    <row r="15" spans="1:36" s="28" customFormat="1" ht="24" hidden="1" customHeight="1">
      <c r="A15" s="19"/>
      <c r="B15" s="257"/>
      <c r="C15" s="20"/>
      <c r="D15" s="20"/>
      <c r="E15" s="21"/>
      <c r="F15" s="20"/>
      <c r="G15" s="22"/>
      <c r="H15" s="20"/>
      <c r="I15" s="20"/>
      <c r="J15" s="23"/>
      <c r="K15" s="20"/>
      <c r="L15" s="20"/>
      <c r="M15" s="20"/>
      <c r="N15" s="20"/>
      <c r="O15" s="20"/>
      <c r="P15" s="20"/>
      <c r="Q15" s="20"/>
      <c r="R15" s="20"/>
      <c r="S15" s="20"/>
      <c r="T15" s="20"/>
      <c r="U15" s="20"/>
      <c r="V15" s="20"/>
      <c r="W15" s="20"/>
      <c r="X15" s="20"/>
      <c r="Y15" s="20"/>
      <c r="Z15" s="20"/>
      <c r="AA15" s="20"/>
      <c r="AB15" s="32"/>
      <c r="AC15" s="20"/>
      <c r="AD15" s="20"/>
      <c r="AE15" s="27"/>
      <c r="AG15" s="29"/>
      <c r="AH15" s="30"/>
      <c r="AJ15" s="31"/>
    </row>
    <row r="16" spans="1:36" s="28" customFormat="1" ht="24" hidden="1" customHeight="1">
      <c r="A16" s="19"/>
      <c r="B16" s="257"/>
      <c r="C16" s="20"/>
      <c r="D16" s="20"/>
      <c r="E16" s="21"/>
      <c r="F16" s="20"/>
      <c r="G16" s="22"/>
      <c r="H16" s="20"/>
      <c r="I16" s="20"/>
      <c r="J16" s="23"/>
      <c r="K16" s="20"/>
      <c r="L16" s="20"/>
      <c r="M16" s="20"/>
      <c r="N16" s="20"/>
      <c r="O16" s="20"/>
      <c r="P16" s="20"/>
      <c r="Q16" s="20"/>
      <c r="R16" s="20"/>
      <c r="S16" s="20"/>
      <c r="T16" s="20"/>
      <c r="U16" s="20"/>
      <c r="V16" s="20"/>
      <c r="W16" s="20"/>
      <c r="X16" s="20"/>
      <c r="Y16" s="20"/>
      <c r="Z16" s="20"/>
      <c r="AA16" s="20"/>
      <c r="AB16" s="32"/>
      <c r="AC16" s="20"/>
      <c r="AD16" s="20"/>
      <c r="AE16" s="27"/>
      <c r="AG16" s="29"/>
      <c r="AH16" s="30"/>
      <c r="AJ16" s="31"/>
    </row>
    <row r="17" spans="1:36" s="28" customFormat="1" ht="24" hidden="1" customHeight="1">
      <c r="A17" s="19"/>
      <c r="B17" s="257"/>
      <c r="C17" s="20"/>
      <c r="D17" s="20"/>
      <c r="E17" s="21"/>
      <c r="F17" s="20"/>
      <c r="G17" s="22"/>
      <c r="H17" s="20"/>
      <c r="I17" s="20"/>
      <c r="J17" s="23"/>
      <c r="K17" s="20"/>
      <c r="L17" s="20"/>
      <c r="M17" s="20"/>
      <c r="N17" s="20"/>
      <c r="O17" s="20"/>
      <c r="P17" s="20"/>
      <c r="Q17" s="20"/>
      <c r="R17" s="20"/>
      <c r="S17" s="20"/>
      <c r="T17" s="20"/>
      <c r="U17" s="20"/>
      <c r="V17" s="20"/>
      <c r="W17" s="20"/>
      <c r="X17" s="20"/>
      <c r="Y17" s="20"/>
      <c r="Z17" s="20"/>
      <c r="AA17" s="20"/>
      <c r="AB17" s="32"/>
      <c r="AC17" s="20"/>
      <c r="AD17" s="20"/>
      <c r="AE17" s="27"/>
      <c r="AG17" s="29"/>
      <c r="AH17" s="30"/>
      <c r="AJ17" s="31"/>
    </row>
    <row r="18" spans="1:36" s="28" customFormat="1" ht="24" hidden="1" customHeight="1">
      <c r="A18" s="19"/>
      <c r="B18" s="257"/>
      <c r="C18" s="20"/>
      <c r="D18" s="20"/>
      <c r="E18" s="21"/>
      <c r="F18" s="20"/>
      <c r="G18" s="22"/>
      <c r="H18" s="20"/>
      <c r="I18" s="20"/>
      <c r="J18" s="23"/>
      <c r="K18" s="20"/>
      <c r="L18" s="20"/>
      <c r="M18" s="20"/>
      <c r="N18" s="20"/>
      <c r="O18" s="20"/>
      <c r="P18" s="20"/>
      <c r="Q18" s="20"/>
      <c r="R18" s="20"/>
      <c r="S18" s="20"/>
      <c r="T18" s="20"/>
      <c r="U18" s="20"/>
      <c r="V18" s="20"/>
      <c r="W18" s="20"/>
      <c r="X18" s="20"/>
      <c r="Y18" s="20"/>
      <c r="Z18" s="20"/>
      <c r="AA18" s="20"/>
      <c r="AB18" s="32"/>
      <c r="AC18" s="20"/>
      <c r="AD18" s="20"/>
      <c r="AE18" s="27"/>
      <c r="AG18" s="29"/>
      <c r="AH18" s="30"/>
      <c r="AJ18" s="31"/>
    </row>
    <row r="19" spans="1:36" s="28" customFormat="1" ht="24" hidden="1" customHeight="1">
      <c r="A19" s="19"/>
      <c r="B19" s="257"/>
      <c r="C19" s="20"/>
      <c r="D19" s="20"/>
      <c r="E19" s="21"/>
      <c r="F19" s="20"/>
      <c r="G19" s="22"/>
      <c r="H19" s="20"/>
      <c r="I19" s="20"/>
      <c r="J19" s="23"/>
      <c r="K19" s="20"/>
      <c r="L19" s="20"/>
      <c r="M19" s="20"/>
      <c r="N19" s="20"/>
      <c r="O19" s="20"/>
      <c r="P19" s="20"/>
      <c r="Q19" s="20"/>
      <c r="R19" s="20"/>
      <c r="S19" s="20"/>
      <c r="T19" s="20"/>
      <c r="U19" s="20"/>
      <c r="V19" s="20"/>
      <c r="W19" s="20"/>
      <c r="X19" s="20"/>
      <c r="Y19" s="20"/>
      <c r="Z19" s="20"/>
      <c r="AA19" s="20"/>
      <c r="AB19" s="32"/>
      <c r="AC19" s="20"/>
      <c r="AD19" s="20"/>
      <c r="AE19" s="27"/>
      <c r="AG19" s="29"/>
      <c r="AH19" s="30"/>
      <c r="AJ19" s="31"/>
    </row>
    <row r="20" spans="1:36" s="28" customFormat="1" ht="24" hidden="1" customHeight="1">
      <c r="A20" s="19"/>
      <c r="B20" s="257"/>
      <c r="C20" s="20"/>
      <c r="D20" s="20"/>
      <c r="E20" s="21"/>
      <c r="F20" s="20"/>
      <c r="G20" s="22"/>
      <c r="H20" s="20"/>
      <c r="I20" s="20"/>
      <c r="J20" s="23"/>
      <c r="K20" s="20"/>
      <c r="L20" s="20"/>
      <c r="M20" s="20"/>
      <c r="N20" s="20"/>
      <c r="O20" s="20"/>
      <c r="P20" s="20"/>
      <c r="Q20" s="20"/>
      <c r="R20" s="20"/>
      <c r="S20" s="20"/>
      <c r="T20" s="20"/>
      <c r="U20" s="20"/>
      <c r="V20" s="20"/>
      <c r="W20" s="20"/>
      <c r="X20" s="20"/>
      <c r="Y20" s="20"/>
      <c r="Z20" s="20"/>
      <c r="AA20" s="20"/>
      <c r="AB20" s="32"/>
      <c r="AC20" s="20"/>
      <c r="AD20" s="20"/>
      <c r="AE20" s="27"/>
      <c r="AG20" s="29"/>
      <c r="AH20" s="30"/>
      <c r="AJ20" s="31"/>
    </row>
    <row r="21" spans="1:36" s="28" customFormat="1" ht="24" hidden="1" customHeight="1">
      <c r="A21" s="19"/>
      <c r="B21" s="257"/>
      <c r="C21" s="20"/>
      <c r="D21" s="20"/>
      <c r="E21" s="21"/>
      <c r="F21" s="20"/>
      <c r="G21" s="22"/>
      <c r="H21" s="20"/>
      <c r="I21" s="20"/>
      <c r="J21" s="23"/>
      <c r="K21" s="20"/>
      <c r="L21" s="20"/>
      <c r="M21" s="20"/>
      <c r="N21" s="20"/>
      <c r="O21" s="20"/>
      <c r="P21" s="20"/>
      <c r="Q21" s="20"/>
      <c r="R21" s="20"/>
      <c r="S21" s="20"/>
      <c r="T21" s="20"/>
      <c r="U21" s="20"/>
      <c r="V21" s="20"/>
      <c r="W21" s="20"/>
      <c r="X21" s="20"/>
      <c r="Y21" s="20"/>
      <c r="Z21" s="20"/>
      <c r="AA21" s="20"/>
      <c r="AB21" s="32"/>
      <c r="AC21" s="20"/>
      <c r="AD21" s="20"/>
      <c r="AE21" s="27"/>
      <c r="AG21" s="29"/>
      <c r="AH21" s="30"/>
      <c r="AJ21" s="31"/>
    </row>
    <row r="22" spans="1:36" s="28" customFormat="1" ht="24" hidden="1" customHeight="1">
      <c r="A22" s="19"/>
      <c r="B22" s="257"/>
      <c r="C22" s="20"/>
      <c r="D22" s="20"/>
      <c r="E22" s="21"/>
      <c r="F22" s="20"/>
      <c r="G22" s="22"/>
      <c r="H22" s="20"/>
      <c r="I22" s="20"/>
      <c r="J22" s="23"/>
      <c r="K22" s="20"/>
      <c r="L22" s="20"/>
      <c r="M22" s="20"/>
      <c r="N22" s="20"/>
      <c r="O22" s="20"/>
      <c r="P22" s="20"/>
      <c r="Q22" s="20"/>
      <c r="R22" s="20"/>
      <c r="S22" s="20"/>
      <c r="T22" s="20"/>
      <c r="U22" s="20"/>
      <c r="V22" s="20"/>
      <c r="W22" s="20"/>
      <c r="X22" s="20"/>
      <c r="Y22" s="20"/>
      <c r="Z22" s="20"/>
      <c r="AA22" s="20"/>
      <c r="AB22" s="32"/>
      <c r="AC22" s="20"/>
      <c r="AD22" s="20"/>
      <c r="AE22" s="27"/>
      <c r="AG22" s="29"/>
      <c r="AH22" s="30"/>
      <c r="AJ22" s="31"/>
    </row>
    <row r="23" spans="1:36" s="28" customFormat="1" ht="24" hidden="1" customHeight="1">
      <c r="A23" s="19"/>
      <c r="B23" s="257"/>
      <c r="C23" s="20"/>
      <c r="D23" s="20"/>
      <c r="E23" s="21"/>
      <c r="F23" s="20"/>
      <c r="G23" s="22"/>
      <c r="H23" s="20"/>
      <c r="I23" s="20"/>
      <c r="J23" s="23"/>
      <c r="K23" s="20"/>
      <c r="L23" s="20"/>
      <c r="M23" s="20"/>
      <c r="N23" s="20"/>
      <c r="O23" s="20"/>
      <c r="P23" s="20"/>
      <c r="Q23" s="20"/>
      <c r="R23" s="20"/>
      <c r="S23" s="20"/>
      <c r="T23" s="20"/>
      <c r="U23" s="20"/>
      <c r="V23" s="20"/>
      <c r="W23" s="20"/>
      <c r="X23" s="20"/>
      <c r="Y23" s="20"/>
      <c r="Z23" s="20"/>
      <c r="AA23" s="20"/>
      <c r="AB23" s="32"/>
      <c r="AC23" s="20"/>
      <c r="AD23" s="20"/>
      <c r="AE23" s="27"/>
      <c r="AG23" s="29"/>
      <c r="AH23" s="30"/>
      <c r="AJ23" s="31"/>
    </row>
    <row r="24" spans="1:36" s="28" customFormat="1" ht="24" hidden="1" customHeight="1">
      <c r="A24" s="19"/>
      <c r="B24" s="257"/>
      <c r="C24" s="20"/>
      <c r="D24" s="20"/>
      <c r="E24" s="21"/>
      <c r="F24" s="20"/>
      <c r="G24" s="22"/>
      <c r="H24" s="20"/>
      <c r="I24" s="20"/>
      <c r="J24" s="23"/>
      <c r="K24" s="20"/>
      <c r="L24" s="20"/>
      <c r="M24" s="20"/>
      <c r="N24" s="20"/>
      <c r="O24" s="20"/>
      <c r="P24" s="20"/>
      <c r="Q24" s="20"/>
      <c r="R24" s="20"/>
      <c r="S24" s="20"/>
      <c r="T24" s="20"/>
      <c r="U24" s="20"/>
      <c r="V24" s="20"/>
      <c r="W24" s="20"/>
      <c r="X24" s="20"/>
      <c r="Y24" s="20"/>
      <c r="Z24" s="20"/>
      <c r="AA24" s="20"/>
      <c r="AB24" s="32"/>
      <c r="AC24" s="20"/>
      <c r="AD24" s="20"/>
      <c r="AE24" s="27"/>
      <c r="AG24" s="29"/>
      <c r="AH24" s="30"/>
      <c r="AJ24" s="31"/>
    </row>
    <row r="25" spans="1:36" s="28" customFormat="1" ht="24" hidden="1" customHeight="1">
      <c r="A25" s="19"/>
      <c r="B25" s="257"/>
      <c r="C25" s="20"/>
      <c r="D25" s="20"/>
      <c r="E25" s="21"/>
      <c r="F25" s="20"/>
      <c r="G25" s="22"/>
      <c r="H25" s="20"/>
      <c r="I25" s="20"/>
      <c r="J25" s="23"/>
      <c r="K25" s="20"/>
      <c r="L25" s="20"/>
      <c r="M25" s="20"/>
      <c r="N25" s="20"/>
      <c r="O25" s="20"/>
      <c r="P25" s="20"/>
      <c r="Q25" s="20"/>
      <c r="R25" s="20"/>
      <c r="S25" s="20"/>
      <c r="T25" s="20"/>
      <c r="U25" s="20"/>
      <c r="V25" s="20"/>
      <c r="W25" s="20"/>
      <c r="X25" s="20"/>
      <c r="Y25" s="20"/>
      <c r="Z25" s="20"/>
      <c r="AA25" s="20"/>
      <c r="AB25" s="32"/>
      <c r="AC25" s="20"/>
      <c r="AD25" s="20"/>
      <c r="AE25" s="27"/>
      <c r="AG25" s="29"/>
      <c r="AH25" s="30"/>
      <c r="AJ25" s="31"/>
    </row>
    <row r="26" spans="1:36" s="28" customFormat="1" ht="24" hidden="1" customHeight="1">
      <c r="A26" s="19"/>
      <c r="B26" s="257"/>
      <c r="C26" s="20"/>
      <c r="D26" s="20"/>
      <c r="E26" s="21"/>
      <c r="F26" s="20"/>
      <c r="G26" s="22"/>
      <c r="H26" s="20"/>
      <c r="I26" s="20"/>
      <c r="J26" s="23"/>
      <c r="K26" s="20"/>
      <c r="L26" s="20"/>
      <c r="M26" s="20"/>
      <c r="N26" s="20"/>
      <c r="O26" s="20"/>
      <c r="P26" s="20"/>
      <c r="Q26" s="20"/>
      <c r="R26" s="20"/>
      <c r="S26" s="20"/>
      <c r="T26" s="20"/>
      <c r="U26" s="20"/>
      <c r="V26" s="20"/>
      <c r="W26" s="20"/>
      <c r="X26" s="20"/>
      <c r="Y26" s="20"/>
      <c r="Z26" s="20"/>
      <c r="AA26" s="20"/>
      <c r="AB26" s="32"/>
      <c r="AC26" s="20"/>
      <c r="AD26" s="20"/>
      <c r="AE26" s="27"/>
      <c r="AG26" s="29"/>
      <c r="AH26" s="30"/>
      <c r="AJ26" s="31"/>
    </row>
    <row r="27" spans="1:36" s="28" customFormat="1" ht="24" hidden="1" customHeight="1">
      <c r="A27" s="19"/>
      <c r="B27" s="257"/>
      <c r="C27" s="20"/>
      <c r="D27" s="20"/>
      <c r="E27" s="21"/>
      <c r="F27" s="20"/>
      <c r="G27" s="22"/>
      <c r="H27" s="20"/>
      <c r="I27" s="20"/>
      <c r="J27" s="23"/>
      <c r="K27" s="20"/>
      <c r="L27" s="20"/>
      <c r="M27" s="20"/>
      <c r="N27" s="20"/>
      <c r="O27" s="20"/>
      <c r="P27" s="20"/>
      <c r="Q27" s="20"/>
      <c r="R27" s="20"/>
      <c r="S27" s="20"/>
      <c r="T27" s="20"/>
      <c r="U27" s="20"/>
      <c r="V27" s="20"/>
      <c r="W27" s="20"/>
      <c r="X27" s="20"/>
      <c r="Y27" s="20"/>
      <c r="Z27" s="20"/>
      <c r="AA27" s="20"/>
      <c r="AB27" s="32"/>
      <c r="AC27" s="20"/>
      <c r="AD27" s="20"/>
      <c r="AE27" s="27"/>
      <c r="AG27" s="29"/>
      <c r="AH27" s="30"/>
      <c r="AJ27" s="31"/>
    </row>
    <row r="28" spans="1:36" s="28" customFormat="1" ht="24" hidden="1" customHeight="1">
      <c r="A28" s="19"/>
      <c r="B28" s="257"/>
      <c r="C28" s="20"/>
      <c r="D28" s="20"/>
      <c r="E28" s="21"/>
      <c r="F28" s="20"/>
      <c r="G28" s="22"/>
      <c r="H28" s="20"/>
      <c r="I28" s="20"/>
      <c r="J28" s="23"/>
      <c r="K28" s="20"/>
      <c r="L28" s="20"/>
      <c r="M28" s="20"/>
      <c r="N28" s="20"/>
      <c r="O28" s="20"/>
      <c r="P28" s="20"/>
      <c r="Q28" s="20"/>
      <c r="R28" s="20"/>
      <c r="S28" s="20"/>
      <c r="T28" s="20"/>
      <c r="U28" s="20"/>
      <c r="V28" s="20"/>
      <c r="W28" s="20"/>
      <c r="X28" s="20"/>
      <c r="Y28" s="20"/>
      <c r="Z28" s="20"/>
      <c r="AA28" s="20"/>
      <c r="AB28" s="32"/>
      <c r="AC28" s="20"/>
      <c r="AD28" s="20"/>
      <c r="AE28" s="27"/>
      <c r="AG28" s="29"/>
      <c r="AH28" s="30"/>
      <c r="AJ28" s="31"/>
    </row>
    <row r="29" spans="1:36" s="28" customFormat="1" ht="24" hidden="1" customHeight="1">
      <c r="A29" s="19"/>
      <c r="B29" s="257"/>
      <c r="C29" s="20"/>
      <c r="D29" s="20"/>
      <c r="E29" s="21"/>
      <c r="F29" s="20"/>
      <c r="G29" s="22"/>
      <c r="H29" s="20"/>
      <c r="I29" s="20"/>
      <c r="J29" s="23"/>
      <c r="K29" s="20"/>
      <c r="L29" s="20"/>
      <c r="M29" s="20"/>
      <c r="N29" s="20"/>
      <c r="O29" s="20"/>
      <c r="P29" s="20"/>
      <c r="Q29" s="20"/>
      <c r="R29" s="20"/>
      <c r="S29" s="20"/>
      <c r="T29" s="20"/>
      <c r="U29" s="20"/>
      <c r="V29" s="20"/>
      <c r="W29" s="20"/>
      <c r="X29" s="20"/>
      <c r="Y29" s="20"/>
      <c r="Z29" s="20"/>
      <c r="AA29" s="20"/>
      <c r="AB29" s="32"/>
      <c r="AC29" s="20"/>
      <c r="AD29" s="20"/>
      <c r="AE29" s="27"/>
      <c r="AG29" s="29"/>
      <c r="AH29" s="30"/>
      <c r="AJ29" s="31"/>
    </row>
    <row r="30" spans="1:36" s="28" customFormat="1" ht="24" hidden="1" customHeight="1">
      <c r="A30" s="19"/>
      <c r="B30" s="257"/>
      <c r="C30" s="20"/>
      <c r="D30" s="20"/>
      <c r="E30" s="21"/>
      <c r="F30" s="20"/>
      <c r="G30" s="22"/>
      <c r="H30" s="20"/>
      <c r="I30" s="20"/>
      <c r="J30" s="23"/>
      <c r="K30" s="20"/>
      <c r="L30" s="20"/>
      <c r="M30" s="20"/>
      <c r="N30" s="20"/>
      <c r="O30" s="20"/>
      <c r="P30" s="20"/>
      <c r="Q30" s="20"/>
      <c r="R30" s="20"/>
      <c r="S30" s="20"/>
      <c r="T30" s="20"/>
      <c r="U30" s="20"/>
      <c r="V30" s="20"/>
      <c r="W30" s="20"/>
      <c r="X30" s="20"/>
      <c r="Y30" s="20"/>
      <c r="Z30" s="20"/>
      <c r="AA30" s="20"/>
      <c r="AB30" s="32"/>
      <c r="AC30" s="20"/>
      <c r="AD30" s="20"/>
      <c r="AE30" s="27"/>
      <c r="AG30" s="29"/>
      <c r="AH30" s="30"/>
      <c r="AJ30" s="31"/>
    </row>
    <row r="31" spans="1:36" s="28" customFormat="1" ht="24" hidden="1" customHeight="1">
      <c r="A31" s="19"/>
      <c r="B31" s="257"/>
      <c r="C31" s="20"/>
      <c r="D31" s="20"/>
      <c r="E31" s="21"/>
      <c r="F31" s="20"/>
      <c r="G31" s="22"/>
      <c r="H31" s="20"/>
      <c r="I31" s="20"/>
      <c r="J31" s="23"/>
      <c r="K31" s="20"/>
      <c r="L31" s="20"/>
      <c r="M31" s="20"/>
      <c r="N31" s="20"/>
      <c r="O31" s="20"/>
      <c r="P31" s="20"/>
      <c r="Q31" s="20"/>
      <c r="R31" s="20"/>
      <c r="S31" s="20"/>
      <c r="T31" s="20"/>
      <c r="U31" s="20"/>
      <c r="V31" s="20"/>
      <c r="W31" s="20"/>
      <c r="X31" s="20"/>
      <c r="Y31" s="20"/>
      <c r="Z31" s="20"/>
      <c r="AA31" s="20"/>
      <c r="AB31" s="32"/>
      <c r="AC31" s="20"/>
      <c r="AD31" s="20"/>
      <c r="AE31" s="27"/>
      <c r="AG31" s="29"/>
      <c r="AH31" s="30"/>
      <c r="AJ31" s="31"/>
    </row>
    <row r="32" spans="1:36" s="28" customFormat="1" ht="24" hidden="1" customHeight="1">
      <c r="A32" s="19"/>
      <c r="B32" s="257"/>
      <c r="C32" s="20"/>
      <c r="D32" s="20"/>
      <c r="E32" s="21"/>
      <c r="F32" s="20"/>
      <c r="G32" s="22"/>
      <c r="H32" s="20"/>
      <c r="I32" s="20"/>
      <c r="J32" s="23"/>
      <c r="K32" s="20"/>
      <c r="L32" s="20"/>
      <c r="M32" s="20"/>
      <c r="N32" s="20"/>
      <c r="O32" s="20"/>
      <c r="P32" s="20"/>
      <c r="Q32" s="20"/>
      <c r="R32" s="20"/>
      <c r="S32" s="20"/>
      <c r="T32" s="20"/>
      <c r="U32" s="20"/>
      <c r="V32" s="20"/>
      <c r="W32" s="20"/>
      <c r="X32" s="20"/>
      <c r="Y32" s="20"/>
      <c r="Z32" s="20"/>
      <c r="AA32" s="20"/>
      <c r="AB32" s="32"/>
      <c r="AC32" s="20"/>
      <c r="AD32" s="20"/>
      <c r="AE32" s="27"/>
      <c r="AG32" s="29"/>
      <c r="AH32" s="30"/>
      <c r="AJ32" s="31"/>
    </row>
    <row r="33" spans="1:36" s="28" customFormat="1" ht="24" hidden="1" customHeight="1">
      <c r="A33" s="19"/>
      <c r="B33" s="257"/>
      <c r="C33" s="20"/>
      <c r="D33" s="20"/>
      <c r="E33" s="21"/>
      <c r="F33" s="20"/>
      <c r="G33" s="22"/>
      <c r="H33" s="20"/>
      <c r="I33" s="20"/>
      <c r="J33" s="23"/>
      <c r="K33" s="20"/>
      <c r="L33" s="20"/>
      <c r="M33" s="20"/>
      <c r="N33" s="20"/>
      <c r="O33" s="20"/>
      <c r="P33" s="20"/>
      <c r="Q33" s="20"/>
      <c r="R33" s="20"/>
      <c r="S33" s="20"/>
      <c r="T33" s="20"/>
      <c r="U33" s="20"/>
      <c r="V33" s="20"/>
      <c r="W33" s="20"/>
      <c r="X33" s="20"/>
      <c r="Y33" s="20"/>
      <c r="Z33" s="20"/>
      <c r="AA33" s="20"/>
      <c r="AB33" s="32"/>
      <c r="AC33" s="20"/>
      <c r="AD33" s="20"/>
      <c r="AE33" s="27"/>
      <c r="AG33" s="29"/>
      <c r="AH33" s="30"/>
      <c r="AJ33" s="31"/>
    </row>
    <row r="34" spans="1:36" s="28" customFormat="1" ht="24" hidden="1" customHeight="1">
      <c r="A34" s="19"/>
      <c r="B34" s="257"/>
      <c r="C34" s="20"/>
      <c r="D34" s="20"/>
      <c r="E34" s="21"/>
      <c r="F34" s="20"/>
      <c r="G34" s="22"/>
      <c r="H34" s="20"/>
      <c r="I34" s="20"/>
      <c r="J34" s="23"/>
      <c r="K34" s="20"/>
      <c r="L34" s="20"/>
      <c r="M34" s="20"/>
      <c r="N34" s="20"/>
      <c r="O34" s="20"/>
      <c r="P34" s="20"/>
      <c r="Q34" s="20"/>
      <c r="R34" s="20"/>
      <c r="S34" s="20"/>
      <c r="T34" s="20"/>
      <c r="U34" s="20"/>
      <c r="V34" s="20"/>
      <c r="W34" s="20"/>
      <c r="X34" s="20"/>
      <c r="Y34" s="20"/>
      <c r="Z34" s="20"/>
      <c r="AA34" s="20"/>
      <c r="AB34" s="32"/>
      <c r="AC34" s="20"/>
      <c r="AD34" s="20"/>
      <c r="AE34" s="27"/>
      <c r="AG34" s="29"/>
      <c r="AH34" s="30"/>
      <c r="AJ34" s="31"/>
    </row>
    <row r="35" spans="1:36" s="28" customFormat="1" ht="24" hidden="1" customHeight="1">
      <c r="A35" s="19"/>
      <c r="B35" s="257"/>
      <c r="C35" s="20"/>
      <c r="D35" s="20"/>
      <c r="E35" s="21"/>
      <c r="F35" s="20"/>
      <c r="G35" s="22"/>
      <c r="H35" s="20"/>
      <c r="I35" s="20"/>
      <c r="J35" s="23"/>
      <c r="K35" s="20"/>
      <c r="L35" s="20"/>
      <c r="M35" s="20"/>
      <c r="N35" s="20"/>
      <c r="O35" s="20"/>
      <c r="P35" s="20"/>
      <c r="Q35" s="20"/>
      <c r="R35" s="20"/>
      <c r="S35" s="20"/>
      <c r="T35" s="20"/>
      <c r="U35" s="20"/>
      <c r="V35" s="20"/>
      <c r="W35" s="20"/>
      <c r="X35" s="20"/>
      <c r="Y35" s="20"/>
      <c r="Z35" s="20"/>
      <c r="AA35" s="20"/>
      <c r="AB35" s="32"/>
      <c r="AC35" s="20"/>
      <c r="AD35" s="20"/>
      <c r="AE35" s="27"/>
      <c r="AG35" s="29"/>
      <c r="AH35" s="30"/>
      <c r="AJ35" s="31"/>
    </row>
    <row r="36" spans="1:36" s="28" customFormat="1" ht="24" hidden="1" customHeight="1">
      <c r="A36" s="19"/>
      <c r="B36" s="257"/>
      <c r="C36" s="20"/>
      <c r="D36" s="20"/>
      <c r="E36" s="21"/>
      <c r="F36" s="20"/>
      <c r="G36" s="22"/>
      <c r="H36" s="20"/>
      <c r="I36" s="20"/>
      <c r="J36" s="23"/>
      <c r="K36" s="20"/>
      <c r="L36" s="20"/>
      <c r="M36" s="20"/>
      <c r="N36" s="20"/>
      <c r="O36" s="20"/>
      <c r="P36" s="20"/>
      <c r="Q36" s="20"/>
      <c r="R36" s="20"/>
      <c r="S36" s="20"/>
      <c r="T36" s="20"/>
      <c r="U36" s="20"/>
      <c r="V36" s="20"/>
      <c r="W36" s="20"/>
      <c r="X36" s="20"/>
      <c r="Y36" s="20"/>
      <c r="Z36" s="20"/>
      <c r="AA36" s="20"/>
      <c r="AB36" s="32"/>
      <c r="AC36" s="20"/>
      <c r="AD36" s="20"/>
      <c r="AE36" s="27"/>
      <c r="AG36" s="29"/>
      <c r="AH36" s="30"/>
      <c r="AJ36" s="31"/>
    </row>
    <row r="37" spans="1:36" s="28" customFormat="1" ht="24" hidden="1" customHeight="1">
      <c r="A37" s="19"/>
      <c r="B37" s="257"/>
      <c r="C37" s="20"/>
      <c r="D37" s="20"/>
      <c r="E37" s="21"/>
      <c r="F37" s="20"/>
      <c r="G37" s="22"/>
      <c r="H37" s="20"/>
      <c r="I37" s="20"/>
      <c r="J37" s="23"/>
      <c r="K37" s="20"/>
      <c r="L37" s="20"/>
      <c r="M37" s="20"/>
      <c r="N37" s="20"/>
      <c r="O37" s="20"/>
      <c r="P37" s="20"/>
      <c r="Q37" s="20"/>
      <c r="R37" s="20"/>
      <c r="S37" s="20"/>
      <c r="T37" s="20"/>
      <c r="U37" s="20"/>
      <c r="V37" s="20"/>
      <c r="W37" s="20"/>
      <c r="X37" s="20"/>
      <c r="Y37" s="20"/>
      <c r="Z37" s="20"/>
      <c r="AA37" s="20"/>
      <c r="AB37" s="32"/>
      <c r="AC37" s="20"/>
      <c r="AD37" s="20"/>
      <c r="AE37" s="27"/>
      <c r="AG37" s="29"/>
      <c r="AH37" s="30"/>
      <c r="AJ37" s="31"/>
    </row>
    <row r="38" spans="1:36" s="28" customFormat="1" ht="24" hidden="1" customHeight="1">
      <c r="A38" s="19"/>
      <c r="B38" s="257"/>
      <c r="C38" s="20"/>
      <c r="D38" s="20"/>
      <c r="E38" s="21"/>
      <c r="F38" s="20"/>
      <c r="G38" s="22"/>
      <c r="H38" s="20"/>
      <c r="I38" s="20"/>
      <c r="J38" s="23"/>
      <c r="K38" s="20"/>
      <c r="L38" s="20"/>
      <c r="M38" s="20"/>
      <c r="N38" s="20"/>
      <c r="O38" s="20"/>
      <c r="P38" s="20"/>
      <c r="Q38" s="20"/>
      <c r="R38" s="20"/>
      <c r="S38" s="20"/>
      <c r="T38" s="20"/>
      <c r="U38" s="20"/>
      <c r="V38" s="20"/>
      <c r="W38" s="20"/>
      <c r="X38" s="20"/>
      <c r="Y38" s="20"/>
      <c r="Z38" s="20"/>
      <c r="AA38" s="20"/>
      <c r="AB38" s="32"/>
      <c r="AC38" s="20"/>
      <c r="AD38" s="20"/>
      <c r="AE38" s="27"/>
      <c r="AG38" s="29"/>
      <c r="AH38" s="30"/>
      <c r="AJ38" s="31"/>
    </row>
    <row r="39" spans="1:36" s="28" customFormat="1" ht="24" hidden="1" customHeight="1">
      <c r="A39" s="19"/>
      <c r="B39" s="257"/>
      <c r="C39" s="20"/>
      <c r="D39" s="20"/>
      <c r="E39" s="21"/>
      <c r="F39" s="20"/>
      <c r="G39" s="22"/>
      <c r="H39" s="20"/>
      <c r="I39" s="20"/>
      <c r="J39" s="23"/>
      <c r="K39" s="20"/>
      <c r="L39" s="20"/>
      <c r="M39" s="20"/>
      <c r="N39" s="20"/>
      <c r="O39" s="20"/>
      <c r="P39" s="20"/>
      <c r="Q39" s="20"/>
      <c r="R39" s="20"/>
      <c r="S39" s="20"/>
      <c r="T39" s="20"/>
      <c r="U39" s="20"/>
      <c r="V39" s="20"/>
      <c r="W39" s="20"/>
      <c r="X39" s="20"/>
      <c r="Y39" s="20"/>
      <c r="Z39" s="20"/>
      <c r="AA39" s="20"/>
      <c r="AB39" s="32"/>
      <c r="AC39" s="20"/>
      <c r="AD39" s="20"/>
      <c r="AE39" s="27"/>
      <c r="AG39" s="29"/>
      <c r="AH39" s="30"/>
      <c r="AJ39" s="31"/>
    </row>
    <row r="40" spans="1:36" s="28" customFormat="1" ht="24" hidden="1" customHeight="1">
      <c r="A40" s="19"/>
      <c r="B40" s="257"/>
      <c r="C40" s="20"/>
      <c r="D40" s="20"/>
      <c r="E40" s="21"/>
      <c r="F40" s="20"/>
      <c r="G40" s="22"/>
      <c r="H40" s="20"/>
      <c r="I40" s="20"/>
      <c r="J40" s="23"/>
      <c r="K40" s="20"/>
      <c r="L40" s="20"/>
      <c r="M40" s="20"/>
      <c r="N40" s="20"/>
      <c r="O40" s="20"/>
      <c r="P40" s="20"/>
      <c r="Q40" s="20"/>
      <c r="R40" s="20"/>
      <c r="S40" s="20"/>
      <c r="T40" s="20"/>
      <c r="U40" s="20"/>
      <c r="V40" s="20"/>
      <c r="W40" s="20"/>
      <c r="X40" s="20"/>
      <c r="Y40" s="20"/>
      <c r="Z40" s="20"/>
      <c r="AA40" s="20"/>
      <c r="AB40" s="32"/>
      <c r="AC40" s="20"/>
      <c r="AD40" s="20"/>
      <c r="AE40" s="27"/>
      <c r="AG40" s="29"/>
      <c r="AH40" s="30"/>
      <c r="AJ40" s="31"/>
    </row>
    <row r="41" spans="1:36" s="28" customFormat="1" ht="24" hidden="1" customHeight="1">
      <c r="A41" s="19"/>
      <c r="B41" s="257"/>
      <c r="C41" s="20"/>
      <c r="D41" s="20"/>
      <c r="E41" s="21"/>
      <c r="F41" s="20"/>
      <c r="G41" s="22"/>
      <c r="H41" s="20"/>
      <c r="I41" s="20"/>
      <c r="J41" s="23"/>
      <c r="K41" s="20"/>
      <c r="L41" s="20"/>
      <c r="M41" s="20"/>
      <c r="N41" s="20"/>
      <c r="O41" s="20"/>
      <c r="P41" s="20"/>
      <c r="Q41" s="20"/>
      <c r="R41" s="20"/>
      <c r="S41" s="20"/>
      <c r="T41" s="20"/>
      <c r="U41" s="20"/>
      <c r="V41" s="20"/>
      <c r="W41" s="20"/>
      <c r="X41" s="20"/>
      <c r="Y41" s="20"/>
      <c r="Z41" s="20"/>
      <c r="AA41" s="20"/>
      <c r="AB41" s="32"/>
      <c r="AC41" s="20"/>
      <c r="AD41" s="20"/>
      <c r="AE41" s="27"/>
      <c r="AG41" s="29"/>
      <c r="AH41" s="30"/>
      <c r="AJ41" s="31"/>
    </row>
    <row r="42" spans="1:36" s="28" customFormat="1" ht="24" hidden="1" customHeight="1">
      <c r="A42" s="19"/>
      <c r="B42" s="257"/>
      <c r="C42" s="20"/>
      <c r="D42" s="20"/>
      <c r="E42" s="21"/>
      <c r="F42" s="20"/>
      <c r="G42" s="22"/>
      <c r="H42" s="20"/>
      <c r="I42" s="20"/>
      <c r="J42" s="23"/>
      <c r="K42" s="20"/>
      <c r="L42" s="20"/>
      <c r="M42" s="20"/>
      <c r="N42" s="20"/>
      <c r="O42" s="20"/>
      <c r="P42" s="20"/>
      <c r="Q42" s="20"/>
      <c r="R42" s="20"/>
      <c r="S42" s="20"/>
      <c r="T42" s="20"/>
      <c r="U42" s="20"/>
      <c r="V42" s="20"/>
      <c r="W42" s="20"/>
      <c r="X42" s="20"/>
      <c r="Y42" s="20"/>
      <c r="Z42" s="20"/>
      <c r="AA42" s="20"/>
      <c r="AB42" s="32"/>
      <c r="AC42" s="20"/>
      <c r="AD42" s="20"/>
      <c r="AE42" s="27"/>
      <c r="AG42" s="29"/>
      <c r="AH42" s="30"/>
      <c r="AJ42" s="31"/>
    </row>
    <row r="43" spans="1:36" s="52" customFormat="1" ht="33" customHeight="1">
      <c r="A43" s="404" t="s">
        <v>9</v>
      </c>
      <c r="B43" s="258" t="s">
        <v>92</v>
      </c>
      <c r="C43" s="33">
        <v>0.37152777777777773</v>
      </c>
      <c r="D43" s="34">
        <v>0.5625</v>
      </c>
      <c r="E43" s="35">
        <v>0.61458333333333337</v>
      </c>
      <c r="F43" s="36">
        <v>0.8125</v>
      </c>
      <c r="G43" s="37"/>
      <c r="H43" s="34"/>
      <c r="I43" s="38"/>
      <c r="J43" s="39"/>
      <c r="K43" s="40">
        <v>0.37152777777777773</v>
      </c>
      <c r="L43" s="41">
        <v>0.5625</v>
      </c>
      <c r="M43" s="38">
        <v>0.61458333333333337</v>
      </c>
      <c r="N43" s="34">
        <v>0.8125</v>
      </c>
      <c r="O43" s="33">
        <v>0.37152777777777773</v>
      </c>
      <c r="P43" s="42">
        <v>0.53125</v>
      </c>
      <c r="Q43" s="38"/>
      <c r="R43" s="43"/>
      <c r="S43" s="338">
        <v>0.37152777777777773</v>
      </c>
      <c r="T43" s="307">
        <v>0.55555555555555558</v>
      </c>
      <c r="U43" s="308"/>
      <c r="V43" s="339"/>
      <c r="W43" s="45">
        <v>0.37152777777777773</v>
      </c>
      <c r="X43" s="41">
        <v>0.58333333333333337</v>
      </c>
      <c r="Y43" s="38">
        <v>0.625</v>
      </c>
      <c r="Z43" s="46">
        <v>0.79166666666666663</v>
      </c>
      <c r="AA43" s="47"/>
      <c r="AB43" s="48"/>
      <c r="AC43" s="47"/>
      <c r="AD43" s="49"/>
      <c r="AE43" s="50">
        <f>SUM(D43-C43)+(F43-E43)+(H43-G43)+(J43-I43)+(L43-K43)+(N43-M43)+(P43-O43)+(R43-Q43)+(T43-S43)+(V43-U43)+(X43-W43)+(Z43-Y43)+(AB43-AA43)+(AD43-AC43)</f>
        <v>1.5</v>
      </c>
      <c r="AF43" s="284"/>
      <c r="AG43" s="51"/>
      <c r="AH43" s="51"/>
    </row>
    <row r="44" spans="1:36" s="52" customFormat="1" ht="33" hidden="1" customHeight="1">
      <c r="A44" s="404"/>
      <c r="B44" s="258"/>
      <c r="C44" s="53"/>
      <c r="D44" s="54">
        <f>D43-C43</f>
        <v>0.19097222222222227</v>
      </c>
      <c r="E44" s="55"/>
      <c r="F44" s="56">
        <f>F43-E43</f>
        <v>0.19791666666666663</v>
      </c>
      <c r="G44" s="53"/>
      <c r="H44" s="54">
        <f>H43-G43</f>
        <v>0</v>
      </c>
      <c r="I44" s="55"/>
      <c r="J44" s="57">
        <f>J43-I43</f>
        <v>0</v>
      </c>
      <c r="K44" s="47"/>
      <c r="L44" s="58">
        <f>L43-K43</f>
        <v>0.19097222222222227</v>
      </c>
      <c r="M44" s="55"/>
      <c r="N44" s="54">
        <f>N43-M43</f>
        <v>0.19791666666666663</v>
      </c>
      <c r="O44" s="53"/>
      <c r="P44" s="59">
        <f>P43-O43</f>
        <v>0.15972222222222227</v>
      </c>
      <c r="Q44" s="55"/>
      <c r="R44" s="60">
        <f>R43-Q43</f>
        <v>0</v>
      </c>
      <c r="S44" s="326"/>
      <c r="T44" s="309">
        <f>T43-S43</f>
        <v>0.18402777777777785</v>
      </c>
      <c r="U44" s="310"/>
      <c r="V44" s="340">
        <f>V43-U43</f>
        <v>0</v>
      </c>
      <c r="W44" s="47"/>
      <c r="X44" s="58">
        <f>X43-W43</f>
        <v>0.21180555555555564</v>
      </c>
      <c r="Y44" s="55"/>
      <c r="Z44" s="60">
        <f>Z43-Y43</f>
        <v>0.16666666666666663</v>
      </c>
      <c r="AA44" s="62"/>
      <c r="AB44" s="63">
        <f>AB43-AA43</f>
        <v>0</v>
      </c>
      <c r="AC44" s="64"/>
      <c r="AD44" s="63">
        <f>AD43-AC43</f>
        <v>0</v>
      </c>
      <c r="AE44" s="65">
        <f>AE43*24</f>
        <v>36</v>
      </c>
      <c r="AF44" s="66"/>
    </row>
    <row r="45" spans="1:36" s="88" customFormat="1" ht="33" customHeight="1" thickBot="1">
      <c r="A45" s="404"/>
      <c r="B45" s="259"/>
      <c r="C45" s="67" t="str">
        <f>IF(C43=0,"A","")</f>
        <v/>
      </c>
      <c r="D45" s="68" t="str">
        <f>IF(D43=0,"A","")</f>
        <v/>
      </c>
      <c r="E45" s="69" t="str">
        <f>IF(E43=0,"A","")</f>
        <v/>
      </c>
      <c r="F45" s="70" t="str">
        <f>IF(F43=0,"A","")</f>
        <v/>
      </c>
      <c r="G45" s="71" t="str">
        <f>IF(G43&lt;&gt;0,"T","")</f>
        <v/>
      </c>
      <c r="H45" s="72" t="str">
        <f>IF(H43&lt;&gt;0,"T","")</f>
        <v/>
      </c>
      <c r="I45" s="73" t="str">
        <f>IF(I43&lt;&gt;0,"T","")</f>
        <v/>
      </c>
      <c r="J45" s="74" t="str">
        <f>IF(J43&lt;&gt;0,"T","")</f>
        <v/>
      </c>
      <c r="K45" s="67" t="str">
        <f>IF(K43=0,"A","")</f>
        <v/>
      </c>
      <c r="L45" s="68" t="str">
        <f>IF(L43=0,"A","")</f>
        <v/>
      </c>
      <c r="M45" s="69" t="str">
        <f>IF(M43=0,"A","")</f>
        <v/>
      </c>
      <c r="N45" s="70" t="str">
        <f>IF(N43=0,"A","")</f>
        <v/>
      </c>
      <c r="O45" s="67" t="str">
        <f t="shared" ref="O45:P45" si="0">IF(O43=0,"A","")</f>
        <v/>
      </c>
      <c r="P45" s="78" t="str">
        <f t="shared" si="0"/>
        <v/>
      </c>
      <c r="Q45" s="73" t="str">
        <f>IF(Q43&lt;&gt;0,"T","")</f>
        <v/>
      </c>
      <c r="R45" s="79" t="str">
        <f>IF(R43&lt;&gt;0,"T","")</f>
        <v/>
      </c>
      <c r="S45" s="327"/>
      <c r="T45" s="329"/>
      <c r="U45" s="320"/>
      <c r="V45" s="341" t="str">
        <f>IF(V43&lt;&gt;0,"T","")</f>
        <v/>
      </c>
      <c r="W45" s="67" t="str">
        <f>IF(W43=0,"A","")</f>
        <v/>
      </c>
      <c r="X45" s="68" t="str">
        <f>IF(X43=0,"A","")</f>
        <v/>
      </c>
      <c r="Y45" s="69" t="str">
        <f>IF(Y43=0,"A","")</f>
        <v/>
      </c>
      <c r="Z45" s="70" t="str">
        <f>IF(Z43=0,"A","")</f>
        <v/>
      </c>
      <c r="AA45" s="82" t="str">
        <f>IF(AA43&lt;&gt;0,"T","")</f>
        <v/>
      </c>
      <c r="AB45" s="83" t="str">
        <f>IF(AB43&lt;&gt;0,"T","")</f>
        <v/>
      </c>
      <c r="AC45" s="84" t="str">
        <f>IF(AC43&lt;&gt;0,"T","")</f>
        <v/>
      </c>
      <c r="AD45" s="85" t="str">
        <f>IF(AD43&lt;&gt;0,"T","")</f>
        <v/>
      </c>
      <c r="AE45" s="86"/>
      <c r="AF45" s="87"/>
    </row>
    <row r="46" spans="1:36" s="102" customFormat="1" ht="33" customHeight="1">
      <c r="A46" s="404"/>
      <c r="B46" s="260" t="s">
        <v>93</v>
      </c>
      <c r="C46" s="53"/>
      <c r="D46" s="89"/>
      <c r="E46" s="90"/>
      <c r="F46" s="91"/>
      <c r="G46" s="92">
        <v>0.37152777777777773</v>
      </c>
      <c r="H46" s="93">
        <v>0.58333333333333337</v>
      </c>
      <c r="I46" s="90">
        <v>0.625</v>
      </c>
      <c r="J46" s="94">
        <v>0.8125</v>
      </c>
      <c r="K46" s="95"/>
      <c r="L46" s="96"/>
      <c r="M46" s="90"/>
      <c r="N46" s="91"/>
      <c r="O46" s="53"/>
      <c r="P46" s="97"/>
      <c r="Q46" s="55">
        <v>0.53125</v>
      </c>
      <c r="R46" s="46">
        <v>0.8125</v>
      </c>
      <c r="S46" s="342">
        <v>0.37152777777777773</v>
      </c>
      <c r="T46" s="324">
        <v>0.51388888888888895</v>
      </c>
      <c r="U46" s="310">
        <v>0.55555555555555558</v>
      </c>
      <c r="V46" s="343">
        <v>0.8125</v>
      </c>
      <c r="W46" s="100">
        <v>0.37152777777777773</v>
      </c>
      <c r="X46" s="99">
        <v>0.54166666666666663</v>
      </c>
      <c r="Y46" s="55">
        <v>0.58333333333333337</v>
      </c>
      <c r="Z46" s="46">
        <v>0.79166666666666663</v>
      </c>
      <c r="AA46" s="47"/>
      <c r="AB46" s="48"/>
      <c r="AC46" s="47"/>
      <c r="AD46" s="49"/>
      <c r="AE46" s="50">
        <f>SUM(D46-C46)+(F46-E46)+(H46-G46)+(J46-I46)+(L46-K46)+(N46-M46)+(P46-O46)+(R46-Q46)+(T46-S46)+(V46-U46)+(X46-W46)+(Z46-Y46)+(AB46-AA46)+(AD46-AC46)</f>
        <v>1.4583333333333333</v>
      </c>
      <c r="AF46" s="66"/>
    </row>
    <row r="47" spans="1:36" s="102" customFormat="1" ht="33" hidden="1" customHeight="1">
      <c r="A47" s="404"/>
      <c r="B47" s="258"/>
      <c r="C47" s="53"/>
      <c r="D47" s="54">
        <f>D46-C46</f>
        <v>0</v>
      </c>
      <c r="E47" s="103"/>
      <c r="F47" s="56">
        <f>F46-E46</f>
        <v>0</v>
      </c>
      <c r="G47" s="53"/>
      <c r="H47" s="54">
        <f>H46-G46</f>
        <v>0.21180555555555564</v>
      </c>
      <c r="I47" s="55"/>
      <c r="J47" s="57">
        <f>J46-I46</f>
        <v>0.1875</v>
      </c>
      <c r="K47" s="47"/>
      <c r="L47" s="58">
        <f>L46-K46</f>
        <v>0</v>
      </c>
      <c r="M47" s="55"/>
      <c r="N47" s="56">
        <f>N46-M46</f>
        <v>0</v>
      </c>
      <c r="O47" s="53"/>
      <c r="P47" s="59">
        <f>P46-O46</f>
        <v>0</v>
      </c>
      <c r="Q47" s="55"/>
      <c r="R47" s="60">
        <f>R46-Q46</f>
        <v>0.28125</v>
      </c>
      <c r="S47" s="326"/>
      <c r="T47" s="309">
        <f>T46-S46</f>
        <v>0.14236111111111122</v>
      </c>
      <c r="U47" s="310"/>
      <c r="V47" s="340">
        <f>V46-U46</f>
        <v>0.25694444444444442</v>
      </c>
      <c r="W47" s="47"/>
      <c r="X47" s="58">
        <f>X46-W46</f>
        <v>0.1701388888888889</v>
      </c>
      <c r="Y47" s="55"/>
      <c r="Z47" s="60">
        <f>Z46-Y46</f>
        <v>0.20833333333333326</v>
      </c>
      <c r="AA47" s="62"/>
      <c r="AB47" s="63">
        <f>AB46-AA46</f>
        <v>0</v>
      </c>
      <c r="AC47" s="64"/>
      <c r="AD47" s="63">
        <f>AD46-AC46</f>
        <v>0</v>
      </c>
      <c r="AE47" s="65">
        <f>AE46*24</f>
        <v>35</v>
      </c>
      <c r="AF47" s="66"/>
    </row>
    <row r="48" spans="1:36" s="111" customFormat="1" ht="32.4" customHeight="1" thickBot="1">
      <c r="A48" s="405"/>
      <c r="B48" s="259"/>
      <c r="C48" s="71" t="str">
        <f>IF(C46&lt;&gt;0,"T","")</f>
        <v/>
      </c>
      <c r="D48" s="104" t="str">
        <f>IF(D46&lt;&gt;0,"T","")</f>
        <v/>
      </c>
      <c r="E48" s="73" t="str">
        <f>IF(E46&lt;&gt;0,"T","")</f>
        <v/>
      </c>
      <c r="F48" s="105" t="str">
        <f>IF(F46&lt;&gt;0,"T","")</f>
        <v/>
      </c>
      <c r="G48" s="67" t="str">
        <f>IF(G46=0,"A","")</f>
        <v/>
      </c>
      <c r="H48" s="68" t="str">
        <f>IF(H46=0,"A","")</f>
        <v/>
      </c>
      <c r="I48" s="69" t="str">
        <f>IF(I46=0,"A","")</f>
        <v/>
      </c>
      <c r="J48" s="70" t="str">
        <f>IF(J46=0,"A","")</f>
        <v/>
      </c>
      <c r="K48" s="71" t="str">
        <f>IF(K46&lt;&gt;0,"T","")</f>
        <v/>
      </c>
      <c r="L48" s="104" t="str">
        <f>IF(L46&lt;&gt;0,"T","")</f>
        <v/>
      </c>
      <c r="M48" s="73" t="str">
        <f>IF(M46&lt;&gt;0,"T","")</f>
        <v/>
      </c>
      <c r="N48" s="105" t="str">
        <f>IF(N46&lt;&gt;0,"T","")</f>
        <v/>
      </c>
      <c r="O48" s="71" t="str">
        <f t="shared" ref="O48:P48" si="1">IF(O46&lt;&gt;0,"T","")</f>
        <v/>
      </c>
      <c r="P48" s="104" t="str">
        <f t="shared" si="1"/>
        <v/>
      </c>
      <c r="Q48" s="69" t="str">
        <f t="shared" ref="Q48:Z48" si="2">IF(Q46=0,"A","")</f>
        <v/>
      </c>
      <c r="R48" s="81" t="str">
        <f t="shared" si="2"/>
        <v/>
      </c>
      <c r="S48" s="311" t="str">
        <f t="shared" si="2"/>
        <v/>
      </c>
      <c r="T48" s="312" t="str">
        <f t="shared" si="2"/>
        <v/>
      </c>
      <c r="U48" s="313" t="str">
        <f t="shared" si="2"/>
        <v/>
      </c>
      <c r="V48" s="314" t="str">
        <f t="shared" si="2"/>
        <v/>
      </c>
      <c r="W48" s="67" t="str">
        <f t="shared" si="2"/>
        <v/>
      </c>
      <c r="X48" s="68" t="str">
        <f t="shared" si="2"/>
        <v/>
      </c>
      <c r="Y48" s="69" t="str">
        <f t="shared" si="2"/>
        <v/>
      </c>
      <c r="Z48" s="70" t="str">
        <f t="shared" si="2"/>
        <v/>
      </c>
      <c r="AA48" s="82" t="str">
        <f>IF(AA46&lt;&gt;0,"T","")</f>
        <v/>
      </c>
      <c r="AB48" s="83" t="str">
        <f>IF(AB46&lt;&gt;0,"T","")</f>
        <v/>
      </c>
      <c r="AC48" s="84" t="str">
        <f>IF(AC46&lt;&gt;0,"T","")</f>
        <v/>
      </c>
      <c r="AD48" s="85" t="str">
        <f>IF(AD46&lt;&gt;0,"T","")</f>
        <v/>
      </c>
      <c r="AE48" s="110"/>
      <c r="AF48" s="87"/>
    </row>
    <row r="49" spans="1:33" s="102" customFormat="1" ht="33" hidden="1" customHeight="1" outlineLevel="1">
      <c r="A49" s="291"/>
      <c r="B49" s="261" t="s">
        <v>87</v>
      </c>
      <c r="C49" s="53"/>
      <c r="D49" s="89"/>
      <c r="E49" s="90"/>
      <c r="F49" s="91"/>
      <c r="G49" s="53"/>
      <c r="H49" s="89"/>
      <c r="I49" s="90"/>
      <c r="J49" s="91"/>
      <c r="K49" s="53"/>
      <c r="L49" s="89"/>
      <c r="M49" s="90"/>
      <c r="N49" s="91"/>
      <c r="O49" s="53"/>
      <c r="P49" s="89"/>
      <c r="Q49" s="90"/>
      <c r="R49" s="91"/>
      <c r="S49" s="322"/>
      <c r="T49" s="323"/>
      <c r="U49" s="316"/>
      <c r="V49" s="317"/>
      <c r="W49" s="53"/>
      <c r="X49" s="89"/>
      <c r="Y49" s="90"/>
      <c r="Z49" s="91"/>
      <c r="AA49" s="95"/>
      <c r="AB49" s="101"/>
      <c r="AC49" s="95"/>
      <c r="AD49" s="91"/>
      <c r="AE49" s="50">
        <f>SUM(D49-C49)+(F49-E49)+(H49-G49)+(J49-I49)+(L49-K49)+(N49-M49)+(P49-O49)+(R49-Q49)+(T49-S49)+(V49-U49)+(X49-W49)+(Z49-Y49)+(AB49-AA49)+(AD49-AC49)</f>
        <v>0</v>
      </c>
      <c r="AF49" s="66"/>
    </row>
    <row r="50" spans="1:33" s="102" customFormat="1" ht="33" hidden="1" customHeight="1" outlineLevel="1">
      <c r="A50" s="291"/>
      <c r="B50" s="262"/>
      <c r="C50" s="53"/>
      <c r="D50" s="54">
        <f>D49-C49</f>
        <v>0</v>
      </c>
      <c r="E50" s="103"/>
      <c r="F50" s="56">
        <f>F49-E49</f>
        <v>0</v>
      </c>
      <c r="G50" s="53"/>
      <c r="H50" s="54">
        <f>H49-G49</f>
        <v>0</v>
      </c>
      <c r="I50" s="55"/>
      <c r="J50" s="57">
        <f>J49-I49</f>
        <v>0</v>
      </c>
      <c r="K50" s="47"/>
      <c r="L50" s="58">
        <f>L49-K49</f>
        <v>0</v>
      </c>
      <c r="M50" s="55"/>
      <c r="N50" s="56">
        <f>N49-M49</f>
        <v>0</v>
      </c>
      <c r="O50" s="53"/>
      <c r="P50" s="59">
        <f>P49-O49</f>
        <v>0</v>
      </c>
      <c r="Q50" s="55"/>
      <c r="R50" s="60">
        <f>R49-Q49</f>
        <v>0</v>
      </c>
      <c r="S50" s="326"/>
      <c r="T50" s="309">
        <f>T49-S49</f>
        <v>0</v>
      </c>
      <c r="U50" s="310"/>
      <c r="V50" s="340">
        <f>V49-U49</f>
        <v>0</v>
      </c>
      <c r="W50" s="47"/>
      <c r="X50" s="58">
        <f>X49-W49</f>
        <v>0</v>
      </c>
      <c r="Y50" s="55"/>
      <c r="Z50" s="60">
        <f>Z49-Y49</f>
        <v>0</v>
      </c>
      <c r="AA50" s="47"/>
      <c r="AB50" s="56">
        <f>AB49-AA49</f>
        <v>0</v>
      </c>
      <c r="AC50" s="103"/>
      <c r="AD50" s="56">
        <f>AD49-AC49</f>
        <v>0</v>
      </c>
      <c r="AE50" s="65">
        <f>AE49*24</f>
        <v>0</v>
      </c>
      <c r="AF50" s="66"/>
    </row>
    <row r="51" spans="1:33" s="111" customFormat="1" ht="32.4" hidden="1" customHeight="1" outlineLevel="1" thickBot="1">
      <c r="A51" s="291"/>
      <c r="B51" s="263"/>
      <c r="C51" s="71" t="str">
        <f t="shared" ref="C51:AD51" si="3">IF(C49&lt;&gt;0,"T","")</f>
        <v/>
      </c>
      <c r="D51" s="104" t="str">
        <f t="shared" si="3"/>
        <v/>
      </c>
      <c r="E51" s="73" t="str">
        <f t="shared" si="3"/>
        <v/>
      </c>
      <c r="F51" s="105" t="str">
        <f t="shared" si="3"/>
        <v/>
      </c>
      <c r="G51" s="71" t="str">
        <f t="shared" si="3"/>
        <v/>
      </c>
      <c r="H51" s="104" t="str">
        <f t="shared" si="3"/>
        <v/>
      </c>
      <c r="I51" s="73" t="str">
        <f t="shared" si="3"/>
        <v/>
      </c>
      <c r="J51" s="105" t="str">
        <f t="shared" si="3"/>
        <v/>
      </c>
      <c r="K51" s="71" t="str">
        <f t="shared" si="3"/>
        <v/>
      </c>
      <c r="L51" s="104" t="str">
        <f t="shared" si="3"/>
        <v/>
      </c>
      <c r="M51" s="73" t="str">
        <f t="shared" si="3"/>
        <v/>
      </c>
      <c r="N51" s="105" t="str">
        <f t="shared" si="3"/>
        <v/>
      </c>
      <c r="O51" s="71" t="str">
        <f t="shared" si="3"/>
        <v/>
      </c>
      <c r="P51" s="104" t="str">
        <f t="shared" si="3"/>
        <v/>
      </c>
      <c r="Q51" s="73" t="str">
        <f t="shared" si="3"/>
        <v/>
      </c>
      <c r="R51" s="105" t="str">
        <f t="shared" si="3"/>
        <v/>
      </c>
      <c r="S51" s="318" t="str">
        <f t="shared" si="3"/>
        <v/>
      </c>
      <c r="T51" s="319" t="str">
        <f t="shared" si="3"/>
        <v/>
      </c>
      <c r="U51" s="320" t="str">
        <f t="shared" si="3"/>
        <v/>
      </c>
      <c r="V51" s="321" t="str">
        <f t="shared" si="3"/>
        <v/>
      </c>
      <c r="W51" s="71" t="str">
        <f t="shared" si="3"/>
        <v/>
      </c>
      <c r="X51" s="104" t="str">
        <f t="shared" si="3"/>
        <v/>
      </c>
      <c r="Y51" s="73" t="str">
        <f t="shared" si="3"/>
        <v/>
      </c>
      <c r="Z51" s="105" t="str">
        <f t="shared" si="3"/>
        <v/>
      </c>
      <c r="AA51" s="82" t="str">
        <f t="shared" si="3"/>
        <v/>
      </c>
      <c r="AB51" s="83" t="str">
        <f t="shared" si="3"/>
        <v/>
      </c>
      <c r="AC51" s="84" t="str">
        <f t="shared" si="3"/>
        <v/>
      </c>
      <c r="AD51" s="85" t="str">
        <f t="shared" si="3"/>
        <v/>
      </c>
      <c r="AE51" s="110"/>
      <c r="AF51" s="87"/>
    </row>
    <row r="52" spans="1:33" s="52" customFormat="1" ht="33" customHeight="1" collapsed="1">
      <c r="A52" s="392" t="s">
        <v>10</v>
      </c>
      <c r="B52" s="264" t="s">
        <v>94</v>
      </c>
      <c r="C52" s="92">
        <v>0.375</v>
      </c>
      <c r="D52" s="112">
        <v>0.54166666666666663</v>
      </c>
      <c r="E52" s="90">
        <v>0.58333333333333337</v>
      </c>
      <c r="F52" s="91">
        <v>0.77083333333333337</v>
      </c>
      <c r="G52" s="138"/>
      <c r="H52" s="93"/>
      <c r="I52" s="90">
        <v>0.58333333333333337</v>
      </c>
      <c r="J52" s="94">
        <v>0.77083333333333337</v>
      </c>
      <c r="K52" s="47"/>
      <c r="L52" s="96"/>
      <c r="M52" s="90"/>
      <c r="N52" s="91"/>
      <c r="O52" s="92">
        <v>0.375</v>
      </c>
      <c r="P52" s="89">
        <v>0.5625</v>
      </c>
      <c r="Q52" s="47"/>
      <c r="R52" s="113"/>
      <c r="S52" s="326">
        <v>0.375</v>
      </c>
      <c r="T52" s="324">
        <v>0.58333333333333337</v>
      </c>
      <c r="U52" s="316">
        <v>0.625</v>
      </c>
      <c r="V52" s="343">
        <v>0.8125</v>
      </c>
      <c r="W52" s="61">
        <v>0.375</v>
      </c>
      <c r="X52" s="89">
        <v>0.5625</v>
      </c>
      <c r="Y52" s="114">
        <v>0.60416666666666663</v>
      </c>
      <c r="Z52" s="46">
        <v>0.79166666666666663</v>
      </c>
      <c r="AA52" s="47"/>
      <c r="AB52" s="48"/>
      <c r="AC52" s="47"/>
      <c r="AD52" s="49"/>
      <c r="AE52" s="50">
        <f>SUM(D52-C52)+(F52-E52)+(H52-G52)+(J52-I52)+(L52-K52)+(N52-M52)+(P52-O52)+(R52-Q52)+(T52-S52)+(V52-U52)+(X52-W52)+(Z52-Y52)+(AB52-AA52)+(AD52-AC52)</f>
        <v>1.5</v>
      </c>
    </row>
    <row r="53" spans="1:33" s="52" customFormat="1" ht="33" hidden="1" customHeight="1">
      <c r="A53" s="393"/>
      <c r="B53" s="265"/>
      <c r="C53" s="53"/>
      <c r="D53" s="54">
        <f>D52-C52</f>
        <v>0.16666666666666663</v>
      </c>
      <c r="E53" s="55"/>
      <c r="F53" s="56">
        <f>F52-E52</f>
        <v>0.1875</v>
      </c>
      <c r="G53" s="61"/>
      <c r="H53" s="54">
        <f>H52-G52</f>
        <v>0</v>
      </c>
      <c r="I53" s="115"/>
      <c r="J53" s="116">
        <f>J52-I52</f>
        <v>0.1875</v>
      </c>
      <c r="K53" s="47"/>
      <c r="L53" s="58">
        <f>L52-K52</f>
        <v>0</v>
      </c>
      <c r="M53" s="55"/>
      <c r="N53" s="56">
        <f>N52-M52</f>
        <v>0</v>
      </c>
      <c r="O53" s="53"/>
      <c r="P53" s="59">
        <f>P52-O52</f>
        <v>0.1875</v>
      </c>
      <c r="Q53" s="47"/>
      <c r="R53" s="60">
        <f>R52-Q52</f>
        <v>0</v>
      </c>
      <c r="S53" s="326"/>
      <c r="T53" s="309">
        <f>T52-S52</f>
        <v>0.20833333333333337</v>
      </c>
      <c r="U53" s="310"/>
      <c r="V53" s="340">
        <f>V52-U52</f>
        <v>0.1875</v>
      </c>
      <c r="W53" s="47"/>
      <c r="X53" s="58">
        <f>X52-W52</f>
        <v>0.1875</v>
      </c>
      <c r="Y53" s="55"/>
      <c r="Z53" s="60">
        <f>Z52-Y52</f>
        <v>0.1875</v>
      </c>
      <c r="AA53" s="47"/>
      <c r="AB53" s="56">
        <f>AB52-AA52</f>
        <v>0</v>
      </c>
      <c r="AC53" s="103"/>
      <c r="AD53" s="56">
        <f>AD52-AC52</f>
        <v>0</v>
      </c>
      <c r="AE53" s="65">
        <f>AE52*24</f>
        <v>36</v>
      </c>
    </row>
    <row r="54" spans="1:33" s="88" customFormat="1" ht="33" customHeight="1">
      <c r="A54" s="393"/>
      <c r="B54" s="266"/>
      <c r="C54" s="67" t="str">
        <f>IF(C52=0,"A","")</f>
        <v/>
      </c>
      <c r="D54" s="68" t="str">
        <f>IF(D52=0,"A","")</f>
        <v/>
      </c>
      <c r="E54" s="69" t="str">
        <f>IF(E52=0,"A","")</f>
        <v/>
      </c>
      <c r="F54" s="70" t="str">
        <f>IF(F52=0,"A","")</f>
        <v/>
      </c>
      <c r="G54" s="139"/>
      <c r="H54" s="72"/>
      <c r="I54" s="69"/>
      <c r="J54" s="117"/>
      <c r="K54" s="118"/>
      <c r="L54" s="119"/>
      <c r="M54" s="120"/>
      <c r="N54" s="105"/>
      <c r="O54" s="67"/>
      <c r="P54" s="76"/>
      <c r="Q54" s="73" t="str">
        <f>IF(Q52&lt;&gt;0,"T","")</f>
        <v/>
      </c>
      <c r="R54" s="79" t="str">
        <f>IF(R52&lt;&gt;0,"T","")</f>
        <v/>
      </c>
      <c r="S54" s="327" t="str">
        <f t="shared" ref="S54" si="4">IF(S52=0,"A","")</f>
        <v/>
      </c>
      <c r="T54" s="329" t="str">
        <f>IF(T52=0,"A","")</f>
        <v/>
      </c>
      <c r="U54" s="313" t="str">
        <f t="shared" ref="U54:Z54" si="5">IF(U52=0,"A","CAI")</f>
        <v>CAI</v>
      </c>
      <c r="V54" s="314" t="str">
        <f t="shared" si="5"/>
        <v>CAI</v>
      </c>
      <c r="W54" s="80" t="str">
        <f t="shared" si="5"/>
        <v>CAI</v>
      </c>
      <c r="X54" s="70" t="str">
        <f t="shared" si="5"/>
        <v>CAI</v>
      </c>
      <c r="Y54" s="69" t="str">
        <f t="shared" si="5"/>
        <v>CAI</v>
      </c>
      <c r="Z54" s="70" t="str">
        <f t="shared" si="5"/>
        <v>CAI</v>
      </c>
      <c r="AA54" s="82" t="str">
        <f>IF(AA52&lt;&gt;0,"T","")</f>
        <v/>
      </c>
      <c r="AB54" s="83" t="str">
        <f>IF(AB52&lt;&gt;0,"T","")</f>
        <v/>
      </c>
      <c r="AC54" s="84" t="str">
        <f>IF(AC52&lt;&gt;0,"T","")</f>
        <v/>
      </c>
      <c r="AD54" s="85" t="str">
        <f>IF(AD52&lt;&gt;0,"T","")</f>
        <v/>
      </c>
      <c r="AE54" s="110"/>
    </row>
    <row r="55" spans="1:33" s="125" customFormat="1" ht="33" customHeight="1">
      <c r="A55" s="393"/>
      <c r="B55" s="265" t="s">
        <v>95</v>
      </c>
      <c r="C55" s="292">
        <v>0.375</v>
      </c>
      <c r="D55" s="293">
        <v>0.5</v>
      </c>
      <c r="E55" s="294">
        <v>0.54166666666666663</v>
      </c>
      <c r="F55" s="295">
        <v>0.8125</v>
      </c>
      <c r="G55" s="98">
        <v>0.375</v>
      </c>
      <c r="H55" s="93">
        <v>0.5625</v>
      </c>
      <c r="I55" s="55"/>
      <c r="J55" s="122"/>
      <c r="K55" s="47"/>
      <c r="L55" s="96"/>
      <c r="M55" s="90"/>
      <c r="N55" s="91"/>
      <c r="O55" s="53">
        <v>0.375</v>
      </c>
      <c r="P55" s="97">
        <v>0.52083333333333337</v>
      </c>
      <c r="Q55" s="90">
        <v>0.5625</v>
      </c>
      <c r="R55" s="46">
        <v>0.79166666666666663</v>
      </c>
      <c r="S55" s="330">
        <v>0.375</v>
      </c>
      <c r="T55" s="331">
        <v>0.58333333333333337</v>
      </c>
      <c r="U55" s="332">
        <v>0.625</v>
      </c>
      <c r="V55" s="344">
        <v>0.79166666666666663</v>
      </c>
      <c r="W55" s="95">
        <v>0.375</v>
      </c>
      <c r="X55" s="99">
        <v>0.52083333333333337</v>
      </c>
      <c r="Y55" s="90">
        <v>0.5625</v>
      </c>
      <c r="Z55" s="46">
        <v>0.79166666666666663</v>
      </c>
      <c r="AA55" s="47"/>
      <c r="AB55" s="48"/>
      <c r="AC55" s="47"/>
      <c r="AD55" s="49"/>
      <c r="AE55" s="123">
        <f>SUM(D55-C55)+(F55-E55)+(H55-G55)+(J55-I55)+(L55-K55)+(N55-M55)+(P55-O55)+(R55-Q55)+(T55-S55)+(V55-U55)+(X55-W55)+(Z55-Y55)+(AB55-AA55)+(AD55-AC55)</f>
        <v>1.7083333333333335</v>
      </c>
      <c r="AF55" s="124"/>
    </row>
    <row r="56" spans="1:33" s="125" customFormat="1" ht="33" hidden="1" customHeight="1">
      <c r="A56" s="393"/>
      <c r="B56" s="265"/>
      <c r="C56" s="53"/>
      <c r="D56" s="54">
        <f>D55-C55</f>
        <v>0.125</v>
      </c>
      <c r="E56" s="55"/>
      <c r="F56" s="56">
        <f>F55-E55</f>
        <v>0.27083333333333337</v>
      </c>
      <c r="G56" s="288"/>
      <c r="H56" s="126">
        <f>H55-G55</f>
        <v>0.1875</v>
      </c>
      <c r="I56" s="55"/>
      <c r="J56" s="57">
        <f>J55-I55</f>
        <v>0</v>
      </c>
      <c r="K56" s="47"/>
      <c r="L56" s="58">
        <f>L55-K55</f>
        <v>0</v>
      </c>
      <c r="M56" s="55"/>
      <c r="N56" s="56">
        <f>N55-M55</f>
        <v>0</v>
      </c>
      <c r="O56" s="53"/>
      <c r="P56" s="59">
        <f>P55-O55</f>
        <v>0.14583333333333337</v>
      </c>
      <c r="Q56" s="55"/>
      <c r="R56" s="60">
        <f>R55-Q55</f>
        <v>0.22916666666666663</v>
      </c>
      <c r="S56" s="326"/>
      <c r="T56" s="309">
        <f>T55-S55</f>
        <v>0.20833333333333337</v>
      </c>
      <c r="U56" s="310"/>
      <c r="V56" s="340">
        <f>V55-U55</f>
        <v>0.16666666666666663</v>
      </c>
      <c r="W56" s="47"/>
      <c r="X56" s="58">
        <f>X55-W55</f>
        <v>0.14583333333333337</v>
      </c>
      <c r="Y56" s="55"/>
      <c r="Z56" s="60">
        <f>Z55-Y55</f>
        <v>0.22916666666666663</v>
      </c>
      <c r="AA56" s="47"/>
      <c r="AB56" s="56">
        <f>AB55-AA55</f>
        <v>0</v>
      </c>
      <c r="AC56" s="103"/>
      <c r="AD56" s="56">
        <f>AD55-AC55</f>
        <v>0</v>
      </c>
      <c r="AE56" s="65">
        <f>AE55*24</f>
        <v>41</v>
      </c>
      <c r="AF56" s="124"/>
    </row>
    <row r="57" spans="1:33" s="128" customFormat="1" ht="33" customHeight="1">
      <c r="A57" s="393"/>
      <c r="B57" s="266"/>
      <c r="C57" s="67" t="str">
        <f>IF(C55=0,"A","")</f>
        <v/>
      </c>
      <c r="D57" s="68" t="str">
        <f>IF(D55=0,"A","")</f>
        <v/>
      </c>
      <c r="E57" s="69" t="str">
        <f>IF(E55=0,"A","")</f>
        <v/>
      </c>
      <c r="F57" s="70" t="str">
        <f>IF(F55=0,"A","")</f>
        <v/>
      </c>
      <c r="G57" s="80"/>
      <c r="H57" s="77"/>
      <c r="I57" s="73" t="str">
        <f t="shared" ref="I57:N57" si="6">IF(I55&lt;&gt;0,"T","")</f>
        <v/>
      </c>
      <c r="J57" s="74" t="str">
        <f t="shared" si="6"/>
        <v/>
      </c>
      <c r="K57" s="118" t="str">
        <f t="shared" si="6"/>
        <v/>
      </c>
      <c r="L57" s="119" t="str">
        <f t="shared" si="6"/>
        <v/>
      </c>
      <c r="M57" s="73" t="str">
        <f t="shared" si="6"/>
        <v/>
      </c>
      <c r="N57" s="105" t="str">
        <f t="shared" si="6"/>
        <v/>
      </c>
      <c r="O57" s="67" t="str">
        <f t="shared" ref="O57:Z57" si="7">IF(O55=0,"A","")</f>
        <v/>
      </c>
      <c r="P57" s="68" t="str">
        <f t="shared" si="7"/>
        <v/>
      </c>
      <c r="Q57" s="69" t="str">
        <f t="shared" si="7"/>
        <v/>
      </c>
      <c r="R57" s="70" t="str">
        <f t="shared" si="7"/>
        <v/>
      </c>
      <c r="S57" s="311" t="str">
        <f t="shared" si="7"/>
        <v/>
      </c>
      <c r="T57" s="312" t="str">
        <f t="shared" si="7"/>
        <v/>
      </c>
      <c r="U57" s="313" t="str">
        <f t="shared" si="7"/>
        <v/>
      </c>
      <c r="V57" s="314" t="str">
        <f t="shared" si="7"/>
        <v/>
      </c>
      <c r="W57" s="67" t="str">
        <f t="shared" si="7"/>
        <v/>
      </c>
      <c r="X57" s="68" t="str">
        <f t="shared" si="7"/>
        <v/>
      </c>
      <c r="Y57" s="69" t="str">
        <f t="shared" si="7"/>
        <v/>
      </c>
      <c r="Z57" s="70" t="str">
        <f t="shared" si="7"/>
        <v/>
      </c>
      <c r="AA57" s="82" t="str">
        <f>IF(AA55&lt;&gt;0,"T","")</f>
        <v/>
      </c>
      <c r="AB57" s="83" t="str">
        <f>IF(AB55&lt;&gt;0,"T","")</f>
        <v/>
      </c>
      <c r="AC57" s="84" t="str">
        <f>IF(AC55&lt;&gt;0,"T","")</f>
        <v/>
      </c>
      <c r="AD57" s="85" t="str">
        <f>IF(AD55&lt;&gt;0,"T","")</f>
        <v/>
      </c>
      <c r="AE57" s="86"/>
      <c r="AF57" s="127"/>
    </row>
    <row r="58" spans="1:33" s="52" customFormat="1" ht="33" customHeight="1">
      <c r="A58" s="393"/>
      <c r="B58" s="267" t="s">
        <v>96</v>
      </c>
      <c r="C58" s="138"/>
      <c r="D58" s="96"/>
      <c r="E58" s="55">
        <v>0.58333333333333337</v>
      </c>
      <c r="F58" s="49">
        <v>0.79166666666666663</v>
      </c>
      <c r="G58" s="138">
        <v>0.41666666666666669</v>
      </c>
      <c r="H58" s="93">
        <v>0.5</v>
      </c>
      <c r="I58" s="55">
        <v>0.54166666666666663</v>
      </c>
      <c r="J58" s="94">
        <v>0.8125</v>
      </c>
      <c r="K58" s="47">
        <v>0.375</v>
      </c>
      <c r="L58" s="99">
        <v>0.52083333333333337</v>
      </c>
      <c r="M58" s="55">
        <v>0.5625</v>
      </c>
      <c r="N58" s="91">
        <v>0.79166666666666663</v>
      </c>
      <c r="O58" s="53"/>
      <c r="P58" s="89"/>
      <c r="Q58" s="90"/>
      <c r="R58" s="46"/>
      <c r="S58" s="342">
        <v>0.33333333333333331</v>
      </c>
      <c r="T58" s="324">
        <v>0.54166666666666663</v>
      </c>
      <c r="U58" s="310">
        <v>0.58333333333333337</v>
      </c>
      <c r="V58" s="345">
        <v>0.79166666666666663</v>
      </c>
      <c r="W58" s="47">
        <v>0.375</v>
      </c>
      <c r="X58" s="96">
        <v>0.5625</v>
      </c>
      <c r="Y58" s="90">
        <v>0.625</v>
      </c>
      <c r="Z58" s="46">
        <v>0.79166666666666663</v>
      </c>
      <c r="AA58" s="47"/>
      <c r="AB58" s="48"/>
      <c r="AC58" s="47"/>
      <c r="AD58" s="49"/>
      <c r="AE58" s="50">
        <f>SUM(D58-C58)+(F58-E58)+(H58-G58)+(J58-I58)+(L58-K58)+(N58-M58)+(P58-O58)+(R58-Q58)+(T58-S58)+(V58-U58)+(X58-W58)+(Z58-Y58)+(AB58-AA58)+(AD58-AC58)</f>
        <v>1.708333333333333</v>
      </c>
      <c r="AF58" s="66"/>
    </row>
    <row r="59" spans="1:33" s="52" customFormat="1" ht="33" hidden="1" customHeight="1">
      <c r="A59" s="393"/>
      <c r="B59" s="267"/>
      <c r="C59" s="61"/>
      <c r="D59" s="58">
        <f>D58-C58</f>
        <v>0</v>
      </c>
      <c r="E59" s="286"/>
      <c r="F59" s="63">
        <f>F58-E58</f>
        <v>0.20833333333333326</v>
      </c>
      <c r="G59" s="61"/>
      <c r="H59" s="54">
        <f>H58-G58</f>
        <v>8.3333333333333315E-2</v>
      </c>
      <c r="I59" s="55"/>
      <c r="J59" s="57">
        <f>J58-I58</f>
        <v>0.27083333333333337</v>
      </c>
      <c r="K59" s="47"/>
      <c r="L59" s="58">
        <f>L58-K58</f>
        <v>0.14583333333333337</v>
      </c>
      <c r="M59" s="55"/>
      <c r="N59" s="56">
        <f>N58-M58</f>
        <v>0.22916666666666663</v>
      </c>
      <c r="O59" s="53"/>
      <c r="P59" s="59">
        <f>P58-O58</f>
        <v>0</v>
      </c>
      <c r="Q59" s="55"/>
      <c r="R59" s="60">
        <f>R58-Q58</f>
        <v>0</v>
      </c>
      <c r="S59" s="326"/>
      <c r="T59" s="309">
        <f>T58-S58</f>
        <v>0.20833333333333331</v>
      </c>
      <c r="U59" s="310"/>
      <c r="V59" s="340">
        <f>V58-U58</f>
        <v>0.20833333333333326</v>
      </c>
      <c r="W59" s="47"/>
      <c r="X59" s="58">
        <f>X58-W58</f>
        <v>0.1875</v>
      </c>
      <c r="Y59" s="115"/>
      <c r="Z59" s="130">
        <f>Z58-Y58</f>
        <v>0.16666666666666663</v>
      </c>
      <c r="AA59" s="47"/>
      <c r="AB59" s="56">
        <f>AB58-AA58</f>
        <v>0</v>
      </c>
      <c r="AC59" s="103"/>
      <c r="AD59" s="56">
        <f>AD58-AC58</f>
        <v>0</v>
      </c>
      <c r="AE59" s="65">
        <f>AE58*24</f>
        <v>40.999999999999993</v>
      </c>
      <c r="AF59" s="66"/>
    </row>
    <row r="60" spans="1:33" s="88" customFormat="1" ht="33" customHeight="1" thickBot="1">
      <c r="A60" s="394"/>
      <c r="B60" s="268"/>
      <c r="C60" s="71" t="str">
        <f>IF(C58&lt;&gt;0,"T","")</f>
        <v/>
      </c>
      <c r="D60" s="104" t="str">
        <f>IF(D58&lt;&gt;0,"T","")</f>
        <v/>
      </c>
      <c r="E60" s="69" t="str">
        <f t="shared" ref="E60:N60" si="8">IF(E58=0,"A","")</f>
        <v/>
      </c>
      <c r="F60" s="77" t="str">
        <f t="shared" si="8"/>
        <v/>
      </c>
      <c r="G60" s="67" t="str">
        <f t="shared" si="8"/>
        <v/>
      </c>
      <c r="H60" s="68" t="str">
        <f t="shared" si="8"/>
        <v/>
      </c>
      <c r="I60" s="69" t="str">
        <f t="shared" si="8"/>
        <v/>
      </c>
      <c r="J60" s="70" t="str">
        <f t="shared" si="8"/>
        <v/>
      </c>
      <c r="K60" s="67" t="str">
        <f t="shared" si="8"/>
        <v/>
      </c>
      <c r="L60" s="68" t="str">
        <f t="shared" si="8"/>
        <v/>
      </c>
      <c r="M60" s="69" t="str">
        <f t="shared" si="8"/>
        <v/>
      </c>
      <c r="N60" s="70" t="str">
        <f t="shared" si="8"/>
        <v/>
      </c>
      <c r="O60" s="71" t="str">
        <f>IF(O58&lt;&gt;0,"T","")</f>
        <v/>
      </c>
      <c r="P60" s="104" t="str">
        <f>IF(P58&lt;&gt;0,"T","")</f>
        <v/>
      </c>
      <c r="Q60" s="73" t="str">
        <f>IF(Q58&lt;&gt;0,"T","")</f>
        <v/>
      </c>
      <c r="R60" s="79" t="str">
        <f>IF(R58&lt;&gt;0,"T","")</f>
        <v/>
      </c>
      <c r="S60" s="311" t="str">
        <f t="shared" ref="S60:Z60" si="9">IF(S58=0,"A","")</f>
        <v/>
      </c>
      <c r="T60" s="312" t="str">
        <f t="shared" si="9"/>
        <v/>
      </c>
      <c r="U60" s="313" t="str">
        <f t="shared" si="9"/>
        <v/>
      </c>
      <c r="V60" s="314" t="str">
        <f t="shared" si="9"/>
        <v/>
      </c>
      <c r="W60" s="67" t="str">
        <f t="shared" si="9"/>
        <v/>
      </c>
      <c r="X60" s="68" t="str">
        <f t="shared" si="9"/>
        <v/>
      </c>
      <c r="Y60" s="69" t="str">
        <f t="shared" si="9"/>
        <v/>
      </c>
      <c r="Z60" s="70" t="str">
        <f t="shared" si="9"/>
        <v/>
      </c>
      <c r="AA60" s="82" t="str">
        <f>IF(AA58&lt;&gt;0,"T","")</f>
        <v/>
      </c>
      <c r="AB60" s="83" t="str">
        <f>IF(AB58&lt;&gt;0,"T","")</f>
        <v/>
      </c>
      <c r="AC60" s="84" t="str">
        <f>IF(AC58&lt;&gt;0,"T","")</f>
        <v/>
      </c>
      <c r="AD60" s="85" t="str">
        <f>IF(AD58&lt;&gt;0,"T","")</f>
        <v/>
      </c>
      <c r="AE60" s="110"/>
      <c r="AF60" s="131"/>
      <c r="AG60" s="132"/>
    </row>
    <row r="61" spans="1:33" s="102" customFormat="1" ht="33" hidden="1" customHeight="1" outlineLevel="1">
      <c r="A61" s="291"/>
      <c r="B61" s="261" t="s">
        <v>88</v>
      </c>
      <c r="C61" s="53"/>
      <c r="D61" s="89"/>
      <c r="E61" s="90"/>
      <c r="F61" s="91"/>
      <c r="G61" s="61"/>
      <c r="H61" s="89"/>
      <c r="I61" s="90"/>
      <c r="J61" s="91"/>
      <c r="K61" s="53"/>
      <c r="L61" s="89"/>
      <c r="M61" s="90"/>
      <c r="N61" s="91"/>
      <c r="O61" s="53"/>
      <c r="P61" s="89"/>
      <c r="Q61" s="90"/>
      <c r="R61" s="91"/>
      <c r="S61" s="322"/>
      <c r="T61" s="323"/>
      <c r="U61" s="316"/>
      <c r="V61" s="317"/>
      <c r="W61" s="53"/>
      <c r="X61" s="89"/>
      <c r="Y61" s="90"/>
      <c r="Z61" s="91"/>
      <c r="AA61" s="95"/>
      <c r="AB61" s="101"/>
      <c r="AC61" s="95"/>
      <c r="AD61" s="91"/>
      <c r="AE61" s="50">
        <f>SUM(D61-C61)+(F61-E61)+(H61-G61)+(J61-I61)+(L61-K61)+(N61-M61)+(P61-O61)+(R61-Q61)+(T61-S61)+(V61-U61)+(X61-W61)+(Z61-Y61)+(AB61-AA61)+(AD61-AC61)</f>
        <v>0</v>
      </c>
      <c r="AF61" s="66"/>
    </row>
    <row r="62" spans="1:33" s="102" customFormat="1" ht="33" hidden="1" customHeight="1" outlineLevel="1">
      <c r="A62" s="291"/>
      <c r="B62" s="262"/>
      <c r="C62" s="53"/>
      <c r="D62" s="54">
        <f>D61-C61</f>
        <v>0</v>
      </c>
      <c r="E62" s="103"/>
      <c r="F62" s="56">
        <f>F61-E61</f>
        <v>0</v>
      </c>
      <c r="G62" s="61"/>
      <c r="H62" s="54">
        <f>H61-G61</f>
        <v>0</v>
      </c>
      <c r="I62" s="55"/>
      <c r="J62" s="57">
        <f>J61-I61</f>
        <v>0</v>
      </c>
      <c r="K62" s="47"/>
      <c r="L62" s="58">
        <f>L61-K61</f>
        <v>0</v>
      </c>
      <c r="M62" s="55"/>
      <c r="N62" s="56">
        <f>N61-M61</f>
        <v>0</v>
      </c>
      <c r="O62" s="53"/>
      <c r="P62" s="59">
        <f>P61-O61</f>
        <v>0</v>
      </c>
      <c r="Q62" s="55"/>
      <c r="R62" s="60">
        <f>R61-Q61</f>
        <v>0</v>
      </c>
      <c r="S62" s="326"/>
      <c r="T62" s="309">
        <f>T61-S61</f>
        <v>0</v>
      </c>
      <c r="U62" s="310"/>
      <c r="V62" s="340">
        <f>V61-U61</f>
        <v>0</v>
      </c>
      <c r="W62" s="47"/>
      <c r="X62" s="58">
        <f>X61-W61</f>
        <v>0</v>
      </c>
      <c r="Y62" s="55"/>
      <c r="Z62" s="60">
        <f>Z61-Y61</f>
        <v>0</v>
      </c>
      <c r="AA62" s="47"/>
      <c r="AB62" s="56">
        <f>AB61-AA61</f>
        <v>0</v>
      </c>
      <c r="AC62" s="103"/>
      <c r="AD62" s="56">
        <f>AD61-AC61</f>
        <v>0</v>
      </c>
      <c r="AE62" s="65">
        <f>AE61*24</f>
        <v>0</v>
      </c>
      <c r="AF62" s="66"/>
    </row>
    <row r="63" spans="1:33" s="111" customFormat="1" ht="32.4" hidden="1" customHeight="1" outlineLevel="1" thickBot="1">
      <c r="A63" s="291"/>
      <c r="B63" s="263"/>
      <c r="C63" s="71" t="str">
        <f t="shared" ref="C63:AD63" si="10">IF(C61&lt;&gt;0,"T","")</f>
        <v/>
      </c>
      <c r="D63" s="104" t="str">
        <f t="shared" si="10"/>
        <v/>
      </c>
      <c r="E63" s="73" t="str">
        <f t="shared" si="10"/>
        <v/>
      </c>
      <c r="F63" s="105" t="str">
        <f t="shared" si="10"/>
        <v/>
      </c>
      <c r="G63" s="139" t="str">
        <f t="shared" si="10"/>
        <v/>
      </c>
      <c r="H63" s="104" t="str">
        <f t="shared" si="10"/>
        <v/>
      </c>
      <c r="I63" s="73" t="str">
        <f t="shared" si="10"/>
        <v/>
      </c>
      <c r="J63" s="105" t="str">
        <f t="shared" si="10"/>
        <v/>
      </c>
      <c r="K63" s="71" t="str">
        <f t="shared" si="10"/>
        <v/>
      </c>
      <c r="L63" s="104" t="str">
        <f t="shared" si="10"/>
        <v/>
      </c>
      <c r="M63" s="73" t="str">
        <f t="shared" si="10"/>
        <v/>
      </c>
      <c r="N63" s="105" t="str">
        <f t="shared" si="10"/>
        <v/>
      </c>
      <c r="O63" s="71" t="str">
        <f t="shared" si="10"/>
        <v/>
      </c>
      <c r="P63" s="104" t="str">
        <f t="shared" si="10"/>
        <v/>
      </c>
      <c r="Q63" s="73" t="str">
        <f t="shared" si="10"/>
        <v/>
      </c>
      <c r="R63" s="105" t="str">
        <f t="shared" si="10"/>
        <v/>
      </c>
      <c r="S63" s="318" t="str">
        <f t="shared" si="10"/>
        <v/>
      </c>
      <c r="T63" s="319" t="str">
        <f t="shared" si="10"/>
        <v/>
      </c>
      <c r="U63" s="320" t="str">
        <f t="shared" si="10"/>
        <v/>
      </c>
      <c r="V63" s="321" t="str">
        <f t="shared" si="10"/>
        <v/>
      </c>
      <c r="W63" s="71" t="str">
        <f t="shared" si="10"/>
        <v/>
      </c>
      <c r="X63" s="104" t="str">
        <f t="shared" si="10"/>
        <v/>
      </c>
      <c r="Y63" s="73" t="str">
        <f t="shared" si="10"/>
        <v/>
      </c>
      <c r="Z63" s="105" t="str">
        <f t="shared" si="10"/>
        <v/>
      </c>
      <c r="AA63" s="82" t="str">
        <f t="shared" si="10"/>
        <v/>
      </c>
      <c r="AB63" s="83" t="str">
        <f t="shared" si="10"/>
        <v/>
      </c>
      <c r="AC63" s="84" t="str">
        <f t="shared" si="10"/>
        <v/>
      </c>
      <c r="AD63" s="85" t="str">
        <f t="shared" si="10"/>
        <v/>
      </c>
      <c r="AE63" s="110"/>
      <c r="AF63" s="87"/>
    </row>
    <row r="64" spans="1:33" s="125" customFormat="1" ht="33" customHeight="1" collapsed="1">
      <c r="A64" s="395" t="s">
        <v>11</v>
      </c>
      <c r="B64" s="269" t="s">
        <v>97</v>
      </c>
      <c r="C64" s="121">
        <v>0.375</v>
      </c>
      <c r="D64" s="93">
        <v>0.54166666666666663</v>
      </c>
      <c r="E64" s="55">
        <v>0.58333333333333337</v>
      </c>
      <c r="F64" s="133">
        <v>0.79166666666666663</v>
      </c>
      <c r="G64" s="61"/>
      <c r="H64" s="134"/>
      <c r="I64" s="90"/>
      <c r="J64" s="134"/>
      <c r="K64" s="138"/>
      <c r="L64" s="96"/>
      <c r="M64" s="55">
        <v>0.58333333333333337</v>
      </c>
      <c r="N64" s="91">
        <v>0.80208333333333337</v>
      </c>
      <c r="O64" s="301">
        <v>0.375</v>
      </c>
      <c r="P64" s="302">
        <v>0.51041666666666663</v>
      </c>
      <c r="Q64" s="303">
        <v>0.5625</v>
      </c>
      <c r="R64" s="304">
        <v>0.8125</v>
      </c>
      <c r="S64" s="326">
        <v>0.35416666666666669</v>
      </c>
      <c r="T64" s="346">
        <v>0.52083333333333337</v>
      </c>
      <c r="U64" s="316">
        <v>0.5625</v>
      </c>
      <c r="V64" s="345">
        <v>0.75</v>
      </c>
      <c r="W64" s="305">
        <v>0.375</v>
      </c>
      <c r="X64" s="306">
        <v>0.52083333333333337</v>
      </c>
      <c r="Y64" s="298">
        <v>0.5625</v>
      </c>
      <c r="Z64" s="304">
        <v>0.79166666666666663</v>
      </c>
      <c r="AA64" s="47"/>
      <c r="AB64" s="48"/>
      <c r="AC64" s="47"/>
      <c r="AD64" s="49"/>
      <c r="AE64" s="50">
        <f>SUM(D64-C64)+(F64-E64)+(H64-G64)+(J64-I64)+(L64-K64)+(N64-M64)+(P64-O64)+(R64-Q64)+(T64-S64)+(V64-U64)+(X64-W64)+(Z64-Y64)+(AB64-AA64)+(AD64-AC64)</f>
        <v>1.708333333333333</v>
      </c>
      <c r="AF64" s="124"/>
    </row>
    <row r="65" spans="1:36" s="125" customFormat="1" ht="33" hidden="1" customHeight="1">
      <c r="A65" s="396"/>
      <c r="B65" s="269"/>
      <c r="C65" s="53"/>
      <c r="D65" s="54">
        <f>D64-C64</f>
        <v>0.16666666666666663</v>
      </c>
      <c r="E65" s="55"/>
      <c r="F65" s="56">
        <f>F64-E64</f>
        <v>0.20833333333333326</v>
      </c>
      <c r="G65" s="61"/>
      <c r="H65" s="54">
        <f>H64-G64</f>
        <v>0</v>
      </c>
      <c r="I65" s="55"/>
      <c r="J65" s="54">
        <f>J64-I64</f>
        <v>0</v>
      </c>
      <c r="K65" s="61"/>
      <c r="L65" s="58">
        <f>L64-K64</f>
        <v>0</v>
      </c>
      <c r="M65" s="286"/>
      <c r="N65" s="63">
        <f>N64-M64</f>
        <v>0.21875</v>
      </c>
      <c r="O65" s="53"/>
      <c r="P65" s="59">
        <f>P64-O64</f>
        <v>0.13541666666666663</v>
      </c>
      <c r="Q65" s="55"/>
      <c r="R65" s="60">
        <f>R64-Q64</f>
        <v>0.25</v>
      </c>
      <c r="S65" s="326"/>
      <c r="T65" s="309">
        <f>T64-S64</f>
        <v>0.16666666666666669</v>
      </c>
      <c r="U65" s="310"/>
      <c r="V65" s="340">
        <f>V64-U64</f>
        <v>0.1875</v>
      </c>
      <c r="W65" s="47"/>
      <c r="X65" s="58">
        <f>X64-W64</f>
        <v>0.14583333333333337</v>
      </c>
      <c r="Y65" s="55"/>
      <c r="Z65" s="60">
        <f>Z64-Y64</f>
        <v>0.22916666666666663</v>
      </c>
      <c r="AA65" s="47"/>
      <c r="AB65" s="56">
        <f>AB64-AA64</f>
        <v>0</v>
      </c>
      <c r="AC65" s="103"/>
      <c r="AD65" s="56">
        <f>AD64-AC64</f>
        <v>0</v>
      </c>
      <c r="AE65" s="65">
        <f>AE64*24</f>
        <v>40.999999999999993</v>
      </c>
      <c r="AF65" s="124"/>
    </row>
    <row r="66" spans="1:36" s="128" customFormat="1" ht="33" customHeight="1">
      <c r="A66" s="396"/>
      <c r="B66" s="270"/>
      <c r="C66" s="67" t="str">
        <f>IF(C64=0,"A","")</f>
        <v/>
      </c>
      <c r="D66" s="68" t="str">
        <f>IF(D64=0,"A","")</f>
        <v/>
      </c>
      <c r="E66" s="69" t="str">
        <f>IF(E64=0,"A","")</f>
        <v/>
      </c>
      <c r="F66" s="70" t="str">
        <f>IF(F64=0,"A","")</f>
        <v/>
      </c>
      <c r="G66" s="139" t="str">
        <f t="shared" ref="G66:L66" si="11">IF(G64&lt;&gt;0,"T","")</f>
        <v/>
      </c>
      <c r="H66" s="72" t="str">
        <f t="shared" si="11"/>
        <v/>
      </c>
      <c r="I66" s="73" t="str">
        <f t="shared" si="11"/>
        <v/>
      </c>
      <c r="J66" s="72" t="str">
        <f t="shared" si="11"/>
        <v/>
      </c>
      <c r="K66" s="139" t="str">
        <f t="shared" si="11"/>
        <v/>
      </c>
      <c r="L66" s="104" t="str">
        <f t="shared" si="11"/>
        <v/>
      </c>
      <c r="M66" s="69" t="str">
        <f t="shared" ref="M66:Z66" si="12">IF(M64=0,"A","")</f>
        <v/>
      </c>
      <c r="N66" s="117" t="str">
        <f t="shared" si="12"/>
        <v/>
      </c>
      <c r="O66" s="67" t="str">
        <f t="shared" si="12"/>
        <v/>
      </c>
      <c r="P66" s="68" t="str">
        <f t="shared" si="12"/>
        <v/>
      </c>
      <c r="Q66" s="69" t="str">
        <f t="shared" si="12"/>
        <v/>
      </c>
      <c r="R66" s="70" t="str">
        <f t="shared" si="12"/>
        <v/>
      </c>
      <c r="S66" s="311" t="str">
        <f t="shared" si="12"/>
        <v/>
      </c>
      <c r="T66" s="312" t="str">
        <f t="shared" si="12"/>
        <v/>
      </c>
      <c r="U66" s="313" t="str">
        <f t="shared" si="12"/>
        <v/>
      </c>
      <c r="V66" s="314" t="str">
        <f t="shared" si="12"/>
        <v/>
      </c>
      <c r="W66" s="67" t="str">
        <f t="shared" si="12"/>
        <v/>
      </c>
      <c r="X66" s="68" t="str">
        <f t="shared" si="12"/>
        <v/>
      </c>
      <c r="Y66" s="69" t="str">
        <f t="shared" si="12"/>
        <v/>
      </c>
      <c r="Z66" s="70" t="str">
        <f t="shared" si="12"/>
        <v/>
      </c>
      <c r="AA66" s="82" t="str">
        <f>IF(AA64&lt;&gt;0,"T","")</f>
        <v/>
      </c>
      <c r="AB66" s="83" t="str">
        <f>IF(AB64&lt;&gt;0,"T","")</f>
        <v/>
      </c>
      <c r="AC66" s="84" t="str">
        <f>IF(AC64&lt;&gt;0,"T","")</f>
        <v/>
      </c>
      <c r="AD66" s="85" t="str">
        <f>IF(AD64&lt;&gt;0,"T","")</f>
        <v/>
      </c>
      <c r="AE66" s="110"/>
      <c r="AF66" s="136"/>
    </row>
    <row r="67" spans="1:36" s="125" customFormat="1" ht="33" customHeight="1">
      <c r="A67" s="396"/>
      <c r="B67" s="269" t="s">
        <v>98</v>
      </c>
      <c r="C67" s="121">
        <v>0.375</v>
      </c>
      <c r="D67" s="89">
        <v>0.58333333333333337</v>
      </c>
      <c r="E67" s="90"/>
      <c r="F67" s="49"/>
      <c r="G67" s="61">
        <v>0.375</v>
      </c>
      <c r="H67" s="93">
        <v>0.54166666666666663</v>
      </c>
      <c r="I67" s="55">
        <v>0.58333333333333337</v>
      </c>
      <c r="J67" s="134">
        <v>0.79166666666666663</v>
      </c>
      <c r="K67" s="138">
        <v>0.375</v>
      </c>
      <c r="L67" s="99">
        <v>0.5</v>
      </c>
      <c r="M67" s="55">
        <v>0.54166666666666663</v>
      </c>
      <c r="N67" s="137">
        <v>0.79166666666666663</v>
      </c>
      <c r="O67" s="53"/>
      <c r="P67" s="89"/>
      <c r="Q67" s="90"/>
      <c r="R67" s="46"/>
      <c r="S67" s="326">
        <v>0.35416666666666669</v>
      </c>
      <c r="T67" s="315">
        <v>0.5625</v>
      </c>
      <c r="U67" s="316">
        <v>0.625</v>
      </c>
      <c r="V67" s="343">
        <v>0.8125</v>
      </c>
      <c r="W67" s="47">
        <v>0.375</v>
      </c>
      <c r="X67" s="96">
        <v>0.5625</v>
      </c>
      <c r="Y67" s="90">
        <v>0.625</v>
      </c>
      <c r="Z67" s="46">
        <v>0.79166666666666663</v>
      </c>
      <c r="AA67" s="47"/>
      <c r="AB67" s="48"/>
      <c r="AC67" s="47"/>
      <c r="AD67" s="49"/>
      <c r="AE67" s="123">
        <f>SUM(D67-C67)+(F67-E67)+(H67-G67)+(J67-I67)+(L67-K67)+(N67-M67)+(P67-O67)+(R67-Q67)+(T67-S67)+(V67-U67)+(X67-W67)+(Z67-Y67)+(AB67-AA67)+(AD67-AC67)</f>
        <v>1.708333333333333</v>
      </c>
      <c r="AF67" s="124"/>
    </row>
    <row r="68" spans="1:36" s="125" customFormat="1" ht="33" hidden="1" customHeight="1">
      <c r="A68" s="396"/>
      <c r="B68" s="269"/>
      <c r="C68" s="53"/>
      <c r="D68" s="59">
        <f>D67-C67</f>
        <v>0.20833333333333337</v>
      </c>
      <c r="E68" s="55"/>
      <c r="F68" s="56">
        <f>F67-E67</f>
        <v>0</v>
      </c>
      <c r="G68" s="61"/>
      <c r="H68" s="54">
        <f>H67-G67</f>
        <v>0.16666666666666663</v>
      </c>
      <c r="I68" s="55"/>
      <c r="J68" s="54">
        <f>J67-I67</f>
        <v>0.20833333333333326</v>
      </c>
      <c r="K68" s="61"/>
      <c r="L68" s="58">
        <f>L67-K67</f>
        <v>0.125</v>
      </c>
      <c r="M68" s="55"/>
      <c r="N68" s="56">
        <f>N67-M67</f>
        <v>0.25</v>
      </c>
      <c r="O68" s="53"/>
      <c r="P68" s="59">
        <f>P67-O67</f>
        <v>0</v>
      </c>
      <c r="Q68" s="55"/>
      <c r="R68" s="60">
        <f>R67-Q67</f>
        <v>0</v>
      </c>
      <c r="S68" s="326"/>
      <c r="T68" s="309">
        <f>T67-S67</f>
        <v>0.20833333333333331</v>
      </c>
      <c r="U68" s="310"/>
      <c r="V68" s="340">
        <f>V67-U67</f>
        <v>0.1875</v>
      </c>
      <c r="W68" s="47"/>
      <c r="X68" s="58">
        <f>X67-W67</f>
        <v>0.1875</v>
      </c>
      <c r="Y68" s="55"/>
      <c r="Z68" s="60">
        <f>Z67-Y67</f>
        <v>0.16666666666666663</v>
      </c>
      <c r="AA68" s="47"/>
      <c r="AB68" s="56">
        <f>AB67-AA67</f>
        <v>0</v>
      </c>
      <c r="AC68" s="103"/>
      <c r="AD68" s="56">
        <f>AD67-AC67</f>
        <v>0</v>
      </c>
      <c r="AE68" s="65">
        <f>AE67*24</f>
        <v>40.999999999999993</v>
      </c>
      <c r="AF68" s="124"/>
    </row>
    <row r="69" spans="1:36" s="128" customFormat="1" ht="33" customHeight="1" thickBot="1">
      <c r="A69" s="397"/>
      <c r="B69" s="269"/>
      <c r="C69" s="80" t="str">
        <f>IF(C67=0,"A","CAI")</f>
        <v>CAI</v>
      </c>
      <c r="D69" s="70" t="str">
        <f>IF(D67=0,"A","CAI")</f>
        <v>CAI</v>
      </c>
      <c r="E69" s="73" t="str">
        <f>IF(E67&lt;&gt;0,"T","")</f>
        <v/>
      </c>
      <c r="F69" s="105" t="str">
        <f>IF(F67&lt;&gt;0,"T","")</f>
        <v/>
      </c>
      <c r="G69" s="67" t="str">
        <f>IF(G67=0,"A","")</f>
        <v/>
      </c>
      <c r="H69" s="68" t="str">
        <f>IF(H67=0,"A","")</f>
        <v/>
      </c>
      <c r="I69" s="69" t="str">
        <f>IF(I67=0,"A","")</f>
        <v/>
      </c>
      <c r="J69" s="70" t="str">
        <f>IF(J67=0,"A","")</f>
        <v/>
      </c>
      <c r="K69" s="80" t="str">
        <f>IF(K67=0,"A","CAI")</f>
        <v>CAI</v>
      </c>
      <c r="L69" s="70" t="str">
        <f>IF(L67=0,"A","CAI")</f>
        <v>CAI</v>
      </c>
      <c r="M69" s="69" t="str">
        <f>IF(M67=0,"A","CAI")</f>
        <v>CAI</v>
      </c>
      <c r="N69" s="70" t="str">
        <f>IF(N67=0,"A","CAI")</f>
        <v>CAI</v>
      </c>
      <c r="O69" s="71" t="str">
        <f>IF(O67&lt;&gt;0,"T","")</f>
        <v/>
      </c>
      <c r="P69" s="104" t="str">
        <f>IF(P67&lt;&gt;0,"T","")</f>
        <v/>
      </c>
      <c r="Q69" s="73" t="str">
        <f>IF(Q67&lt;&gt;0,"T","")</f>
        <v/>
      </c>
      <c r="R69" s="79" t="str">
        <f>IF(R67&lt;&gt;0,"T","")</f>
        <v/>
      </c>
      <c r="S69" s="311" t="str">
        <f t="shared" ref="S69:Z69" si="13">IF(S67=0,"A","")</f>
        <v/>
      </c>
      <c r="T69" s="312" t="str">
        <f t="shared" si="13"/>
        <v/>
      </c>
      <c r="U69" s="313" t="str">
        <f t="shared" si="13"/>
        <v/>
      </c>
      <c r="V69" s="314" t="str">
        <f t="shared" si="13"/>
        <v/>
      </c>
      <c r="W69" s="67" t="str">
        <f t="shared" si="13"/>
        <v/>
      </c>
      <c r="X69" s="68" t="str">
        <f t="shared" si="13"/>
        <v/>
      </c>
      <c r="Y69" s="69" t="str">
        <f t="shared" si="13"/>
        <v/>
      </c>
      <c r="Z69" s="70" t="str">
        <f t="shared" si="13"/>
        <v/>
      </c>
      <c r="AA69" s="82" t="str">
        <f>IF(AA67&lt;&gt;0,"T","")</f>
        <v/>
      </c>
      <c r="AB69" s="83" t="str">
        <f>IF(AB67&lt;&gt;0,"T","")</f>
        <v/>
      </c>
      <c r="AC69" s="84" t="str">
        <f>IF(AC67&lt;&gt;0,"T","")</f>
        <v/>
      </c>
      <c r="AD69" s="85" t="str">
        <f>IF(AD67&lt;&gt;0,"T","")</f>
        <v/>
      </c>
      <c r="AE69" s="86"/>
      <c r="AF69" s="127"/>
    </row>
    <row r="70" spans="1:36" s="102" customFormat="1" ht="33" hidden="1" customHeight="1" outlineLevel="1">
      <c r="A70" s="291"/>
      <c r="B70" s="261" t="s">
        <v>89</v>
      </c>
      <c r="C70" s="53"/>
      <c r="D70" s="89"/>
      <c r="E70" s="90"/>
      <c r="F70" s="91"/>
      <c r="G70" s="61"/>
      <c r="H70" s="89"/>
      <c r="I70" s="90"/>
      <c r="J70" s="91"/>
      <c r="K70" s="138"/>
      <c r="L70" s="89"/>
      <c r="M70" s="90"/>
      <c r="N70" s="91"/>
      <c r="O70" s="53"/>
      <c r="P70" s="89"/>
      <c r="Q70" s="90"/>
      <c r="R70" s="91"/>
      <c r="S70" s="322"/>
      <c r="T70" s="323"/>
      <c r="U70" s="316"/>
      <c r="V70" s="317"/>
      <c r="W70" s="53"/>
      <c r="X70" s="89"/>
      <c r="Y70" s="90"/>
      <c r="Z70" s="91"/>
      <c r="AA70" s="95"/>
      <c r="AB70" s="101"/>
      <c r="AC70" s="95"/>
      <c r="AD70" s="91"/>
      <c r="AE70" s="50">
        <f>SUM(D70-C70)+(F70-E70)+(H70-G70)+(J70-I70)+(L70-K70)+(N70-M70)+(P70-O70)+(R70-Q70)+(T70-S70)+(V70-U70)+(X70-W70)+(Z70-Y70)+(AB70-AA70)+(AD70-AC70)</f>
        <v>0</v>
      </c>
      <c r="AF70" s="66"/>
    </row>
    <row r="71" spans="1:36" s="102" customFormat="1" ht="33" hidden="1" customHeight="1" outlineLevel="1">
      <c r="A71" s="291"/>
      <c r="B71" s="262"/>
      <c r="C71" s="53"/>
      <c r="D71" s="54">
        <f>D70-C70</f>
        <v>0</v>
      </c>
      <c r="E71" s="103"/>
      <c r="F71" s="56">
        <f>F70-E70</f>
        <v>0</v>
      </c>
      <c r="G71" s="61"/>
      <c r="H71" s="54">
        <f>H70-G70</f>
        <v>0</v>
      </c>
      <c r="I71" s="55"/>
      <c r="J71" s="54">
        <f>J70-I70</f>
        <v>0</v>
      </c>
      <c r="K71" s="61"/>
      <c r="L71" s="58">
        <f>L70-K70</f>
        <v>0</v>
      </c>
      <c r="M71" s="55"/>
      <c r="N71" s="56">
        <f>N70-M70</f>
        <v>0</v>
      </c>
      <c r="O71" s="53"/>
      <c r="P71" s="59">
        <f>P70-O70</f>
        <v>0</v>
      </c>
      <c r="Q71" s="55"/>
      <c r="R71" s="60">
        <f>R70-Q70</f>
        <v>0</v>
      </c>
      <c r="S71" s="326"/>
      <c r="T71" s="309">
        <f>T70-S70</f>
        <v>0</v>
      </c>
      <c r="U71" s="310"/>
      <c r="V71" s="340">
        <f>V70-U70</f>
        <v>0</v>
      </c>
      <c r="W71" s="47"/>
      <c r="X71" s="58">
        <f>X70-W70</f>
        <v>0</v>
      </c>
      <c r="Y71" s="55"/>
      <c r="Z71" s="60">
        <f>Z70-Y70</f>
        <v>0</v>
      </c>
      <c r="AA71" s="47"/>
      <c r="AB71" s="56">
        <f>AB70-AA70</f>
        <v>0</v>
      </c>
      <c r="AC71" s="103"/>
      <c r="AD71" s="56">
        <f>AD70-AC70</f>
        <v>0</v>
      </c>
      <c r="AE71" s="65">
        <f>AE70*24</f>
        <v>0</v>
      </c>
      <c r="AF71" s="66"/>
    </row>
    <row r="72" spans="1:36" s="111" customFormat="1" ht="32.4" hidden="1" customHeight="1" outlineLevel="1" thickBot="1">
      <c r="A72" s="291"/>
      <c r="B72" s="263"/>
      <c r="C72" s="71" t="str">
        <f t="shared" ref="C72:AD72" si="14">IF(C70&lt;&gt;0,"T","")</f>
        <v/>
      </c>
      <c r="D72" s="104" t="str">
        <f t="shared" si="14"/>
        <v/>
      </c>
      <c r="E72" s="73" t="str">
        <f t="shared" si="14"/>
        <v/>
      </c>
      <c r="F72" s="105" t="str">
        <f t="shared" si="14"/>
        <v/>
      </c>
      <c r="G72" s="139" t="str">
        <f t="shared" si="14"/>
        <v/>
      </c>
      <c r="H72" s="104" t="str">
        <f t="shared" si="14"/>
        <v/>
      </c>
      <c r="I72" s="73" t="str">
        <f t="shared" si="14"/>
        <v/>
      </c>
      <c r="J72" s="105" t="str">
        <f t="shared" si="14"/>
        <v/>
      </c>
      <c r="K72" s="139" t="str">
        <f t="shared" si="14"/>
        <v/>
      </c>
      <c r="L72" s="119" t="str">
        <f t="shared" si="14"/>
        <v/>
      </c>
      <c r="M72" s="73" t="str">
        <f t="shared" si="14"/>
        <v/>
      </c>
      <c r="N72" s="105" t="str">
        <f t="shared" si="14"/>
        <v/>
      </c>
      <c r="O72" s="71" t="str">
        <f t="shared" si="14"/>
        <v/>
      </c>
      <c r="P72" s="104" t="str">
        <f t="shared" si="14"/>
        <v/>
      </c>
      <c r="Q72" s="73" t="str">
        <f t="shared" si="14"/>
        <v/>
      </c>
      <c r="R72" s="105" t="str">
        <f t="shared" si="14"/>
        <v/>
      </c>
      <c r="S72" s="318" t="str">
        <f t="shared" si="14"/>
        <v/>
      </c>
      <c r="T72" s="319" t="str">
        <f t="shared" si="14"/>
        <v/>
      </c>
      <c r="U72" s="320" t="str">
        <f t="shared" si="14"/>
        <v/>
      </c>
      <c r="V72" s="321" t="str">
        <f t="shared" si="14"/>
        <v/>
      </c>
      <c r="W72" s="71" t="str">
        <f t="shared" si="14"/>
        <v/>
      </c>
      <c r="X72" s="104" t="str">
        <f t="shared" si="14"/>
        <v/>
      </c>
      <c r="Y72" s="73" t="str">
        <f t="shared" si="14"/>
        <v/>
      </c>
      <c r="Z72" s="105" t="str">
        <f t="shared" si="14"/>
        <v/>
      </c>
      <c r="AA72" s="82" t="str">
        <f t="shared" si="14"/>
        <v/>
      </c>
      <c r="AB72" s="83" t="str">
        <f t="shared" si="14"/>
        <v/>
      </c>
      <c r="AC72" s="84" t="str">
        <f t="shared" si="14"/>
        <v/>
      </c>
      <c r="AD72" s="85" t="str">
        <f t="shared" si="14"/>
        <v/>
      </c>
      <c r="AE72" s="110"/>
      <c r="AF72" s="87"/>
    </row>
    <row r="73" spans="1:36" s="125" customFormat="1" ht="33" customHeight="1" collapsed="1">
      <c r="A73" s="398" t="s">
        <v>12</v>
      </c>
      <c r="B73" s="271" t="s">
        <v>99</v>
      </c>
      <c r="C73" s="53"/>
      <c r="D73" s="89"/>
      <c r="E73" s="90"/>
      <c r="F73" s="91"/>
      <c r="G73" s="61">
        <v>0.375</v>
      </c>
      <c r="H73" s="93">
        <v>0.58333333333333337</v>
      </c>
      <c r="I73" s="114">
        <v>0.625</v>
      </c>
      <c r="J73" s="134">
        <v>0.80208333333333337</v>
      </c>
      <c r="K73" s="61">
        <v>0.375</v>
      </c>
      <c r="L73" s="99">
        <v>0.5625</v>
      </c>
      <c r="M73" s="90">
        <v>0.625</v>
      </c>
      <c r="N73" s="91">
        <v>0.76041666666666663</v>
      </c>
      <c r="O73" s="140">
        <v>0.375</v>
      </c>
      <c r="P73" s="97">
        <v>0.5625</v>
      </c>
      <c r="Q73" s="55">
        <v>0.625</v>
      </c>
      <c r="R73" s="46">
        <v>0.77083333333333337</v>
      </c>
      <c r="S73" s="325">
        <v>0.375</v>
      </c>
      <c r="T73" s="324">
        <v>0.5625</v>
      </c>
      <c r="U73" s="310">
        <v>0.625</v>
      </c>
      <c r="V73" s="345">
        <v>0.79166666666666663</v>
      </c>
      <c r="W73" s="47">
        <v>0.375</v>
      </c>
      <c r="X73" s="99">
        <v>0.5625</v>
      </c>
      <c r="Y73" s="55">
        <v>0.625</v>
      </c>
      <c r="Z73" s="46">
        <v>0.79166666666666663</v>
      </c>
      <c r="AA73" s="47"/>
      <c r="AB73" s="48"/>
      <c r="AC73" s="47"/>
      <c r="AD73" s="49"/>
      <c r="AE73" s="50">
        <f>SUM(D73-C73)+(F73-E73)+(H73-G73)+(J73-I73)+(L73-K73)+(N73-M73)+(P73-O73)+(R73-Q73)+(T73-S73)+(V73-U73)+(X73-W73)+(Z73-Y73)+(AB73-AA73)+(AD73-AC73)</f>
        <v>1.75</v>
      </c>
      <c r="AF73" s="124"/>
    </row>
    <row r="74" spans="1:36" s="125" customFormat="1" ht="33" hidden="1" customHeight="1">
      <c r="A74" s="399"/>
      <c r="B74" s="272"/>
      <c r="C74" s="53"/>
      <c r="D74" s="59">
        <f>D73-C73</f>
        <v>0</v>
      </c>
      <c r="E74" s="55"/>
      <c r="F74" s="56">
        <f>F73-E73</f>
        <v>0</v>
      </c>
      <c r="G74" s="61"/>
      <c r="H74" s="54">
        <f>H73-G73</f>
        <v>0.20833333333333337</v>
      </c>
      <c r="I74" s="55"/>
      <c r="J74" s="54">
        <f>J73-I73</f>
        <v>0.17708333333333337</v>
      </c>
      <c r="K74" s="61"/>
      <c r="L74" s="58">
        <f>L73-K73</f>
        <v>0.1875</v>
      </c>
      <c r="M74" s="55"/>
      <c r="N74" s="56">
        <f>N73-M73</f>
        <v>0.13541666666666663</v>
      </c>
      <c r="O74" s="53"/>
      <c r="P74" s="59">
        <f>P73-O73</f>
        <v>0.1875</v>
      </c>
      <c r="Q74" s="55"/>
      <c r="R74" s="60">
        <f>R73-Q73</f>
        <v>0.14583333333333337</v>
      </c>
      <c r="S74" s="326"/>
      <c r="T74" s="309">
        <f>T73-S73</f>
        <v>0.1875</v>
      </c>
      <c r="U74" s="310"/>
      <c r="V74" s="340">
        <f>V73-U73</f>
        <v>0.16666666666666663</v>
      </c>
      <c r="W74" s="47"/>
      <c r="X74" s="58">
        <f>X73-W73</f>
        <v>0.1875</v>
      </c>
      <c r="Y74" s="55"/>
      <c r="Z74" s="60">
        <f>Z73-Y73</f>
        <v>0.16666666666666663</v>
      </c>
      <c r="AA74" s="47"/>
      <c r="AB74" s="56">
        <f>AB73-AA73</f>
        <v>0</v>
      </c>
      <c r="AC74" s="103"/>
      <c r="AD74" s="56">
        <f>AD73-AC73</f>
        <v>0</v>
      </c>
      <c r="AE74" s="65">
        <f>AE73*24</f>
        <v>42</v>
      </c>
      <c r="AF74" s="124"/>
    </row>
    <row r="75" spans="1:36" s="128" customFormat="1" ht="33" customHeight="1" thickBot="1">
      <c r="A75" s="399"/>
      <c r="B75" s="273"/>
      <c r="C75" s="71" t="str">
        <f>IF(C73&lt;&gt;0,"T","")</f>
        <v/>
      </c>
      <c r="D75" s="104" t="str">
        <f>IF(D73&lt;&gt;0,"T","")</f>
        <v/>
      </c>
      <c r="E75" s="73" t="str">
        <f>IF(E73&lt;&gt;0,"T","")</f>
        <v/>
      </c>
      <c r="F75" s="105" t="str">
        <f>IF(F73&lt;&gt;0,"T","")</f>
        <v/>
      </c>
      <c r="G75" s="67" t="str">
        <f t="shared" ref="G75:Z75" si="15">IF(G73=0,"A","")</f>
        <v/>
      </c>
      <c r="H75" s="68" t="str">
        <f t="shared" si="15"/>
        <v/>
      </c>
      <c r="I75" s="69" t="str">
        <f t="shared" si="15"/>
        <v/>
      </c>
      <c r="J75" s="70" t="str">
        <f t="shared" si="15"/>
        <v/>
      </c>
      <c r="K75" s="67" t="str">
        <f t="shared" si="15"/>
        <v/>
      </c>
      <c r="L75" s="68" t="str">
        <f t="shared" si="15"/>
        <v/>
      </c>
      <c r="M75" s="69" t="str">
        <f t="shared" si="15"/>
        <v/>
      </c>
      <c r="N75" s="70" t="str">
        <f t="shared" si="15"/>
        <v/>
      </c>
      <c r="O75" s="67" t="str">
        <f t="shared" si="15"/>
        <v/>
      </c>
      <c r="P75" s="68" t="str">
        <f t="shared" si="15"/>
        <v/>
      </c>
      <c r="Q75" s="69" t="str">
        <f t="shared" si="15"/>
        <v/>
      </c>
      <c r="R75" s="70" t="str">
        <f t="shared" si="15"/>
        <v/>
      </c>
      <c r="S75" s="311" t="str">
        <f t="shared" si="15"/>
        <v/>
      </c>
      <c r="T75" s="312" t="str">
        <f t="shared" si="15"/>
        <v/>
      </c>
      <c r="U75" s="313" t="str">
        <f t="shared" si="15"/>
        <v/>
      </c>
      <c r="V75" s="314" t="str">
        <f t="shared" si="15"/>
        <v/>
      </c>
      <c r="W75" s="67" t="str">
        <f t="shared" si="15"/>
        <v/>
      </c>
      <c r="X75" s="68" t="str">
        <f t="shared" si="15"/>
        <v/>
      </c>
      <c r="Y75" s="69" t="str">
        <f t="shared" si="15"/>
        <v/>
      </c>
      <c r="Z75" s="70" t="str">
        <f t="shared" si="15"/>
        <v/>
      </c>
      <c r="AA75" s="82" t="str">
        <f>IF(AA73&lt;&gt;0,"T","")</f>
        <v/>
      </c>
      <c r="AB75" s="83" t="str">
        <f>IF(AB73&lt;&gt;0,"T","")</f>
        <v/>
      </c>
      <c r="AC75" s="84" t="str">
        <f>IF(AC73&lt;&gt;0,"T","")</f>
        <v/>
      </c>
      <c r="AD75" s="85" t="str">
        <f>IF(AD73&lt;&gt;0,"T","")</f>
        <v/>
      </c>
      <c r="AE75" s="110"/>
      <c r="AF75" s="136"/>
      <c r="AG75" s="141"/>
      <c r="AH75" s="141"/>
      <c r="AI75" s="141"/>
      <c r="AJ75" s="141"/>
    </row>
    <row r="76" spans="1:36" s="52" customFormat="1" ht="33" hidden="1" customHeight="1" outlineLevel="1">
      <c r="A76" s="399"/>
      <c r="B76" s="272"/>
      <c r="C76" s="53"/>
      <c r="D76" s="97"/>
      <c r="E76" s="55"/>
      <c r="F76" s="133"/>
      <c r="G76" s="61"/>
      <c r="H76" s="134"/>
      <c r="I76" s="90"/>
      <c r="J76" s="134"/>
      <c r="K76" s="61"/>
      <c r="L76" s="96"/>
      <c r="M76" s="114"/>
      <c r="N76" s="142"/>
      <c r="O76" s="53"/>
      <c r="P76" s="97"/>
      <c r="Q76" s="114"/>
      <c r="R76" s="112"/>
      <c r="S76" s="326"/>
      <c r="T76" s="324"/>
      <c r="U76" s="316"/>
      <c r="V76" s="343"/>
      <c r="W76" s="95"/>
      <c r="X76" s="96"/>
      <c r="Y76" s="90"/>
      <c r="Z76" s="46"/>
      <c r="AA76" s="47"/>
      <c r="AB76" s="48"/>
      <c r="AC76" s="47"/>
      <c r="AD76" s="49"/>
      <c r="AE76" s="123">
        <f>SUM(D76-C76)+(F76-E76)+(H76-G76)+(J76-I76)+(L76-K76)+(N76-M76)+(P76-O76)+(R76-Q76)+(T76-S76)+(V76-U76)+(X76-W76)+(Z76-Y76)+(AB76-AA76)+(AD76-AC76)</f>
        <v>0</v>
      </c>
      <c r="AF76" s="66"/>
    </row>
    <row r="77" spans="1:36" s="52" customFormat="1" ht="33" hidden="1" customHeight="1" outlineLevel="1">
      <c r="A77" s="399"/>
      <c r="B77" s="272"/>
      <c r="C77" s="53"/>
      <c r="D77" s="54">
        <f>D76-C76</f>
        <v>0</v>
      </c>
      <c r="E77" s="55"/>
      <c r="F77" s="56">
        <f>F76-E76</f>
        <v>0</v>
      </c>
      <c r="G77" s="61"/>
      <c r="H77" s="54">
        <f>H76-G76</f>
        <v>0</v>
      </c>
      <c r="I77" s="55"/>
      <c r="J77" s="54">
        <f>J76-I76</f>
        <v>0</v>
      </c>
      <c r="K77" s="61"/>
      <c r="L77" s="58">
        <f>L76-K76</f>
        <v>0</v>
      </c>
      <c r="M77" s="55"/>
      <c r="N77" s="56">
        <f>N76-M76</f>
        <v>0</v>
      </c>
      <c r="O77" s="53"/>
      <c r="P77" s="59">
        <f>P76-O76</f>
        <v>0</v>
      </c>
      <c r="Q77" s="143"/>
      <c r="R77" s="144">
        <f>R76-Q76</f>
        <v>0</v>
      </c>
      <c r="S77" s="326"/>
      <c r="T77" s="309">
        <f>T76-S76</f>
        <v>0</v>
      </c>
      <c r="U77" s="310"/>
      <c r="V77" s="340">
        <f>V76-U76</f>
        <v>0</v>
      </c>
      <c r="W77" s="47"/>
      <c r="X77" s="58">
        <f>X76-W76</f>
        <v>0</v>
      </c>
      <c r="Y77" s="55"/>
      <c r="Z77" s="60">
        <f>Z76-Y76</f>
        <v>0</v>
      </c>
      <c r="AA77" s="47"/>
      <c r="AB77" s="56">
        <f>AB76-AA76</f>
        <v>0</v>
      </c>
      <c r="AC77" s="103"/>
      <c r="AD77" s="56">
        <f>AD76-AC76</f>
        <v>0</v>
      </c>
      <c r="AE77" s="65">
        <f>AE76*24</f>
        <v>0</v>
      </c>
      <c r="AF77" s="66"/>
    </row>
    <row r="78" spans="1:36" s="88" customFormat="1" ht="33" hidden="1" customHeight="1" outlineLevel="1" thickBot="1">
      <c r="A78" s="400"/>
      <c r="B78" s="272"/>
      <c r="C78" s="67" t="str">
        <f>IF(C76=0,"A","")</f>
        <v>A</v>
      </c>
      <c r="D78" s="77" t="str">
        <f>IF(D76=0,"A","")</f>
        <v>A</v>
      </c>
      <c r="E78" s="69" t="str">
        <f>IF(E76=0,"A","")</f>
        <v>A</v>
      </c>
      <c r="F78" s="70" t="str">
        <f>IF(F76=0,"A","")</f>
        <v>A</v>
      </c>
      <c r="G78" s="139" t="str">
        <f>IF(G76&lt;&gt;0,"T","")</f>
        <v/>
      </c>
      <c r="H78" s="72" t="str">
        <f>IF(H76&lt;&gt;0,"T","")</f>
        <v/>
      </c>
      <c r="I78" s="73" t="str">
        <f>IF(I76&lt;&gt;0,"T","")</f>
        <v/>
      </c>
      <c r="J78" s="72" t="str">
        <f>IF(J76&lt;&gt;0,"T","")</f>
        <v/>
      </c>
      <c r="K78" s="80" t="str">
        <f>IF(K76=0,"A","")</f>
        <v>A</v>
      </c>
      <c r="L78" s="76" t="str">
        <f>IF(L76=0,"A","")</f>
        <v>A</v>
      </c>
      <c r="M78" s="69" t="str">
        <f>IF(M76=0,"A","")</f>
        <v>A</v>
      </c>
      <c r="N78" s="70" t="str">
        <f>IF(N76=0,"A","")</f>
        <v>A</v>
      </c>
      <c r="O78" s="71" t="str">
        <f>IF(O76&lt;&gt;0,"T","")</f>
        <v/>
      </c>
      <c r="P78" s="104" t="str">
        <f>IF(P76&lt;&gt;0,"T","")</f>
        <v/>
      </c>
      <c r="Q78" s="69" t="str">
        <f>IF(Q76=0,"A","")</f>
        <v>A</v>
      </c>
      <c r="R78" s="81" t="str">
        <f>IF(R76=0,"A","")</f>
        <v>A</v>
      </c>
      <c r="S78" s="327" t="str">
        <f t="shared" ref="S78:Z78" si="16">IF(S76=0,"A","")</f>
        <v>A</v>
      </c>
      <c r="T78" s="329" t="str">
        <f t="shared" si="16"/>
        <v>A</v>
      </c>
      <c r="U78" s="313" t="str">
        <f t="shared" si="16"/>
        <v>A</v>
      </c>
      <c r="V78" s="347" t="str">
        <f t="shared" si="16"/>
        <v>A</v>
      </c>
      <c r="W78" s="75" t="str">
        <f t="shared" si="16"/>
        <v>A</v>
      </c>
      <c r="X78" s="76" t="str">
        <f t="shared" si="16"/>
        <v>A</v>
      </c>
      <c r="Y78" s="69" t="str">
        <f t="shared" si="16"/>
        <v>A</v>
      </c>
      <c r="Z78" s="81" t="str">
        <f t="shared" si="16"/>
        <v>A</v>
      </c>
      <c r="AA78" s="82" t="str">
        <f>IF(AA76&lt;&gt;0,"T","")</f>
        <v/>
      </c>
      <c r="AB78" s="83" t="str">
        <f>IF(AB76&lt;&gt;0,"T","")</f>
        <v/>
      </c>
      <c r="AC78" s="84" t="str">
        <f>IF(AC76&lt;&gt;0,"T","")</f>
        <v/>
      </c>
      <c r="AD78" s="85" t="str">
        <f>IF(AD76&lt;&gt;0,"T","")</f>
        <v/>
      </c>
      <c r="AE78" s="86"/>
      <c r="AF78" s="87"/>
    </row>
    <row r="79" spans="1:36" s="102" customFormat="1" ht="33" hidden="1" customHeight="1" outlineLevel="1">
      <c r="A79" s="291"/>
      <c r="B79" s="261" t="s">
        <v>90</v>
      </c>
      <c r="C79" s="53"/>
      <c r="D79" s="89"/>
      <c r="E79" s="90"/>
      <c r="F79" s="91"/>
      <c r="G79" s="61"/>
      <c r="H79" s="89"/>
      <c r="I79" s="90"/>
      <c r="J79" s="91"/>
      <c r="K79" s="61"/>
      <c r="L79" s="89"/>
      <c r="M79" s="90"/>
      <c r="N79" s="91"/>
      <c r="O79" s="53"/>
      <c r="P79" s="89"/>
      <c r="Q79" s="90"/>
      <c r="R79" s="91"/>
      <c r="S79" s="322"/>
      <c r="T79" s="323"/>
      <c r="U79" s="316"/>
      <c r="V79" s="317"/>
      <c r="W79" s="53"/>
      <c r="X79" s="89"/>
      <c r="Y79" s="90"/>
      <c r="Z79" s="91"/>
      <c r="AA79" s="95"/>
      <c r="AB79" s="101"/>
      <c r="AC79" s="95"/>
      <c r="AD79" s="91"/>
      <c r="AE79" s="50">
        <f>SUM(D79-C79)+(F79-E79)+(H79-G79)+(J79-I79)+(L79-K79)+(N79-M79)+(P79-O79)+(R79-Q79)+(T79-S79)+(V79-U79)+(X79-W79)+(Z79-Y79)+(AB79-AA79)+(AD79-AC79)</f>
        <v>0</v>
      </c>
      <c r="AF79" s="66"/>
    </row>
    <row r="80" spans="1:36" s="102" customFormat="1" ht="33" hidden="1" customHeight="1" outlineLevel="1">
      <c r="A80" s="291"/>
      <c r="B80" s="262"/>
      <c r="C80" s="53"/>
      <c r="D80" s="54">
        <f>D79-C79</f>
        <v>0</v>
      </c>
      <c r="E80" s="103"/>
      <c r="F80" s="56">
        <f>F79-E79</f>
        <v>0</v>
      </c>
      <c r="G80" s="61"/>
      <c r="H80" s="54">
        <f>H79-G79</f>
        <v>0</v>
      </c>
      <c r="I80" s="55"/>
      <c r="J80" s="54">
        <f>J79-I79</f>
        <v>0</v>
      </c>
      <c r="K80" s="61"/>
      <c r="L80" s="58">
        <f>L79-K79</f>
        <v>0</v>
      </c>
      <c r="M80" s="55"/>
      <c r="N80" s="56">
        <f>N79-M79</f>
        <v>0</v>
      </c>
      <c r="O80" s="53"/>
      <c r="P80" s="59">
        <f>P79-O79</f>
        <v>0</v>
      </c>
      <c r="Q80" s="55"/>
      <c r="R80" s="60">
        <f>R79-Q79</f>
        <v>0</v>
      </c>
      <c r="S80" s="326"/>
      <c r="T80" s="309">
        <f>T79-S79</f>
        <v>0</v>
      </c>
      <c r="U80" s="310"/>
      <c r="V80" s="340">
        <f>V79-U79</f>
        <v>0</v>
      </c>
      <c r="W80" s="47"/>
      <c r="X80" s="58">
        <f>X79-W79</f>
        <v>0</v>
      </c>
      <c r="Y80" s="55"/>
      <c r="Z80" s="60">
        <f>Z79-Y79</f>
        <v>0</v>
      </c>
      <c r="AA80" s="47"/>
      <c r="AB80" s="56">
        <f>AB79-AA79</f>
        <v>0</v>
      </c>
      <c r="AC80" s="103"/>
      <c r="AD80" s="56">
        <f>AD79-AC79</f>
        <v>0</v>
      </c>
      <c r="AE80" s="65">
        <f>AE79*24</f>
        <v>0</v>
      </c>
      <c r="AF80" s="66"/>
    </row>
    <row r="81" spans="1:32" s="111" customFormat="1" ht="32.4" hidden="1" customHeight="1" outlineLevel="1" thickBot="1">
      <c r="A81" s="291"/>
      <c r="B81" s="263"/>
      <c r="C81" s="71" t="str">
        <f t="shared" ref="C81:AD81" si="17">IF(C79&lt;&gt;0,"T","")</f>
        <v/>
      </c>
      <c r="D81" s="104" t="str">
        <f t="shared" si="17"/>
        <v/>
      </c>
      <c r="E81" s="73" t="str">
        <f t="shared" si="17"/>
        <v/>
      </c>
      <c r="F81" s="105" t="str">
        <f t="shared" si="17"/>
        <v/>
      </c>
      <c r="G81" s="139" t="str">
        <f t="shared" si="17"/>
        <v/>
      </c>
      <c r="H81" s="104" t="str">
        <f t="shared" si="17"/>
        <v/>
      </c>
      <c r="I81" s="73" t="str">
        <f t="shared" si="17"/>
        <v/>
      </c>
      <c r="J81" s="105" t="str">
        <f t="shared" si="17"/>
        <v/>
      </c>
      <c r="K81" s="139" t="str">
        <f t="shared" si="17"/>
        <v/>
      </c>
      <c r="L81" s="119" t="str">
        <f t="shared" si="17"/>
        <v/>
      </c>
      <c r="M81" s="73" t="str">
        <f t="shared" si="17"/>
        <v/>
      </c>
      <c r="N81" s="105" t="str">
        <f t="shared" si="17"/>
        <v/>
      </c>
      <c r="O81" s="71" t="str">
        <f t="shared" si="17"/>
        <v/>
      </c>
      <c r="P81" s="104" t="str">
        <f t="shared" si="17"/>
        <v/>
      </c>
      <c r="Q81" s="73" t="str">
        <f t="shared" si="17"/>
        <v/>
      </c>
      <c r="R81" s="105" t="str">
        <f t="shared" si="17"/>
        <v/>
      </c>
      <c r="S81" s="318" t="str">
        <f t="shared" si="17"/>
        <v/>
      </c>
      <c r="T81" s="319" t="str">
        <f t="shared" si="17"/>
        <v/>
      </c>
      <c r="U81" s="320" t="str">
        <f t="shared" si="17"/>
        <v/>
      </c>
      <c r="V81" s="321" t="str">
        <f t="shared" si="17"/>
        <v/>
      </c>
      <c r="W81" s="71" t="str">
        <f t="shared" si="17"/>
        <v/>
      </c>
      <c r="X81" s="104" t="str">
        <f t="shared" si="17"/>
        <v/>
      </c>
      <c r="Y81" s="73" t="str">
        <f t="shared" si="17"/>
        <v/>
      </c>
      <c r="Z81" s="105" t="str">
        <f t="shared" si="17"/>
        <v/>
      </c>
      <c r="AA81" s="82" t="str">
        <f t="shared" si="17"/>
        <v/>
      </c>
      <c r="AB81" s="83" t="str">
        <f t="shared" si="17"/>
        <v/>
      </c>
      <c r="AC81" s="84" t="str">
        <f t="shared" si="17"/>
        <v/>
      </c>
      <c r="AD81" s="85" t="str">
        <f t="shared" si="17"/>
        <v/>
      </c>
      <c r="AE81" s="110"/>
      <c r="AF81" s="87"/>
    </row>
    <row r="82" spans="1:32" s="52" customFormat="1" ht="33" customHeight="1" collapsed="1">
      <c r="A82" s="401" t="s">
        <v>13</v>
      </c>
      <c r="B82" s="274" t="s">
        <v>100</v>
      </c>
      <c r="C82" s="53"/>
      <c r="D82" s="93"/>
      <c r="E82" s="55">
        <v>0.55208333333333337</v>
      </c>
      <c r="F82" s="112">
        <v>0.77083333333333337</v>
      </c>
      <c r="G82" s="61"/>
      <c r="H82" s="96"/>
      <c r="I82" s="90"/>
      <c r="J82" s="91"/>
      <c r="K82" s="61">
        <v>0.375</v>
      </c>
      <c r="L82" s="96">
        <v>0.5625</v>
      </c>
      <c r="M82" s="90">
        <v>0.625</v>
      </c>
      <c r="N82" s="145">
        <v>0.75</v>
      </c>
      <c r="O82" s="53">
        <v>0.375</v>
      </c>
      <c r="P82" s="89">
        <v>0.5</v>
      </c>
      <c r="Q82" s="90">
        <v>0.54166666666666663</v>
      </c>
      <c r="R82" s="46">
        <v>0.75</v>
      </c>
      <c r="S82" s="326">
        <v>0.375</v>
      </c>
      <c r="T82" s="324">
        <v>0.58333333333333337</v>
      </c>
      <c r="U82" s="316">
        <v>0.625</v>
      </c>
      <c r="V82" s="343">
        <v>0.80208333333333337</v>
      </c>
      <c r="W82" s="47">
        <v>0.375</v>
      </c>
      <c r="X82" s="135">
        <v>0.52083333333333337</v>
      </c>
      <c r="Y82" s="90">
        <v>0.5625</v>
      </c>
      <c r="Z82" s="46">
        <v>0.79166666666666663</v>
      </c>
      <c r="AA82" s="47"/>
      <c r="AB82" s="48"/>
      <c r="AC82" s="47"/>
      <c r="AD82" s="49"/>
      <c r="AE82" s="50">
        <f>SUM(D82-C82)+(F82-E82)+(H82-G82)+(J82-I82)+(L82-K82)+(N82-M82)+(P82-O82)+(R82-Q82)+(T82-S82)+(V82-U82)+(X82-W82)+(Z82-Y82)+(AB82-AA82)+(AD82-AC82)</f>
        <v>1.625</v>
      </c>
      <c r="AF82" s="66"/>
    </row>
    <row r="83" spans="1:32" s="52" customFormat="1" ht="33" hidden="1" customHeight="1">
      <c r="A83" s="402"/>
      <c r="B83" s="275"/>
      <c r="C83" s="53"/>
      <c r="D83" s="54">
        <f>D82-C82</f>
        <v>0</v>
      </c>
      <c r="E83" s="55"/>
      <c r="F83" s="56">
        <f>F82-E82</f>
        <v>0.21875</v>
      </c>
      <c r="G83" s="61"/>
      <c r="H83" s="58">
        <f>H82-G82</f>
        <v>0</v>
      </c>
      <c r="I83" s="55"/>
      <c r="J83" s="56">
        <f>J82-I82</f>
        <v>0</v>
      </c>
      <c r="K83" s="61"/>
      <c r="L83" s="58">
        <f>L82-K82</f>
        <v>0.1875</v>
      </c>
      <c r="M83" s="55"/>
      <c r="N83" s="56">
        <f>N82-M82</f>
        <v>0.125</v>
      </c>
      <c r="O83" s="53"/>
      <c r="P83" s="59">
        <f>P82-O82</f>
        <v>0.125</v>
      </c>
      <c r="Q83" s="55"/>
      <c r="R83" s="60">
        <f>R82-Q82</f>
        <v>0.20833333333333337</v>
      </c>
      <c r="S83" s="326"/>
      <c r="T83" s="309">
        <f>T82-S82</f>
        <v>0.20833333333333337</v>
      </c>
      <c r="U83" s="310"/>
      <c r="V83" s="340">
        <f>V82-U82</f>
        <v>0.17708333333333337</v>
      </c>
      <c r="W83" s="47"/>
      <c r="X83" s="58">
        <f>X82-W82</f>
        <v>0.14583333333333337</v>
      </c>
      <c r="Y83" s="55"/>
      <c r="Z83" s="60">
        <f>Z82-Y82</f>
        <v>0.22916666666666663</v>
      </c>
      <c r="AA83" s="47"/>
      <c r="AB83" s="56">
        <f>AB82-AA82</f>
        <v>0</v>
      </c>
      <c r="AC83" s="103"/>
      <c r="AD83" s="56">
        <f>AD82-AC82</f>
        <v>0</v>
      </c>
      <c r="AE83" s="65">
        <f>AE82*24</f>
        <v>39</v>
      </c>
      <c r="AF83" s="66"/>
    </row>
    <row r="84" spans="1:32" s="111" customFormat="1" ht="33" customHeight="1">
      <c r="A84" s="402"/>
      <c r="B84" s="275"/>
      <c r="C84" s="71" t="str">
        <f>IF(C82&lt;&gt;0,"T","")</f>
        <v/>
      </c>
      <c r="D84" s="72" t="str">
        <f>IF(D82&lt;&gt;0,"T","")</f>
        <v/>
      </c>
      <c r="E84" s="69" t="str">
        <f>IF(E82=0,"A","")</f>
        <v/>
      </c>
      <c r="F84" s="70" t="str">
        <f>IF(F82=0,"A","")</f>
        <v/>
      </c>
      <c r="G84" s="139" t="str">
        <f t="shared" ref="G84:J84" si="18">IF(G82&lt;&gt;0,"T","")</f>
        <v/>
      </c>
      <c r="H84" s="72" t="str">
        <f t="shared" si="18"/>
        <v/>
      </c>
      <c r="I84" s="73" t="str">
        <f t="shared" si="18"/>
        <v/>
      </c>
      <c r="J84" s="72" t="str">
        <f t="shared" si="18"/>
        <v/>
      </c>
      <c r="K84" s="67" t="str">
        <f>IF(K82=0,"A","")</f>
        <v/>
      </c>
      <c r="L84" s="68" t="str">
        <f>IF(L82=0,"A","")</f>
        <v/>
      </c>
      <c r="M84" s="69" t="str">
        <f>IF(M82=0,"A","")</f>
        <v/>
      </c>
      <c r="N84" s="70" t="str">
        <f>IF(N82=0,"A","")</f>
        <v/>
      </c>
      <c r="O84" s="80" t="str">
        <f>IF(O82=0,"A","CAI")</f>
        <v>CAI</v>
      </c>
      <c r="P84" s="70" t="str">
        <f>IF(P82=0,"A","CAI")</f>
        <v>CAI</v>
      </c>
      <c r="Q84" s="69" t="str">
        <f>IF(Q82=0,"A","CAI")</f>
        <v>CAI</v>
      </c>
      <c r="R84" s="70" t="str">
        <f>IF(R82=0,"A","CAI")</f>
        <v>CAI</v>
      </c>
      <c r="S84" s="311" t="str">
        <f t="shared" ref="S84:Z84" si="19">IF(S82=0,"A","")</f>
        <v/>
      </c>
      <c r="T84" s="312" t="str">
        <f t="shared" si="19"/>
        <v/>
      </c>
      <c r="U84" s="313" t="str">
        <f t="shared" si="19"/>
        <v/>
      </c>
      <c r="V84" s="314" t="str">
        <f t="shared" si="19"/>
        <v/>
      </c>
      <c r="W84" s="67" t="str">
        <f t="shared" si="19"/>
        <v/>
      </c>
      <c r="X84" s="68" t="str">
        <f t="shared" si="19"/>
        <v/>
      </c>
      <c r="Y84" s="69" t="str">
        <f t="shared" si="19"/>
        <v/>
      </c>
      <c r="Z84" s="70" t="str">
        <f t="shared" si="19"/>
        <v/>
      </c>
      <c r="AA84" s="82" t="str">
        <f>IF(AA82&lt;&gt;0,"T","")</f>
        <v/>
      </c>
      <c r="AB84" s="83" t="str">
        <f>IF(AB82&lt;&gt;0,"T","")</f>
        <v/>
      </c>
      <c r="AC84" s="84" t="str">
        <f>IF(AC82&lt;&gt;0,"T","")</f>
        <v/>
      </c>
      <c r="AD84" s="85" t="str">
        <f>IF(AD82&lt;&gt;0,"T","")</f>
        <v/>
      </c>
      <c r="AE84" s="146"/>
      <c r="AF84" s="87"/>
    </row>
    <row r="85" spans="1:32" s="102" customFormat="1" ht="33" customHeight="1">
      <c r="A85" s="402"/>
      <c r="B85" s="276" t="s">
        <v>101</v>
      </c>
      <c r="C85" s="53"/>
      <c r="D85" s="93"/>
      <c r="E85" s="90">
        <v>0.55208333333333337</v>
      </c>
      <c r="F85" s="91">
        <v>0.80208333333333337</v>
      </c>
      <c r="G85" s="289">
        <v>0.375</v>
      </c>
      <c r="H85" s="93">
        <v>0.54166666666666663</v>
      </c>
      <c r="I85" s="90">
        <v>0.58333333333333337</v>
      </c>
      <c r="J85" s="112">
        <v>0.77083333333333337</v>
      </c>
      <c r="K85" s="61"/>
      <c r="L85" s="96"/>
      <c r="M85" s="90"/>
      <c r="N85" s="91"/>
      <c r="O85" s="138">
        <v>0.375</v>
      </c>
      <c r="P85" s="97">
        <v>0.58333333333333337</v>
      </c>
      <c r="Q85" s="90">
        <v>0.625</v>
      </c>
      <c r="R85" s="129">
        <v>0.80208333333333337</v>
      </c>
      <c r="S85" s="326">
        <v>0.375</v>
      </c>
      <c r="T85" s="324">
        <v>0.54166666666666663</v>
      </c>
      <c r="U85" s="328">
        <v>0.60416666666666663</v>
      </c>
      <c r="V85" s="343">
        <v>0.75</v>
      </c>
      <c r="W85" s="47">
        <v>0.375</v>
      </c>
      <c r="X85" s="99">
        <v>0.53125</v>
      </c>
      <c r="Y85" s="90">
        <v>0.625</v>
      </c>
      <c r="Z85" s="46">
        <v>0.79166666666666663</v>
      </c>
      <c r="AA85" s="47"/>
      <c r="AB85" s="48"/>
      <c r="AC85" s="47"/>
      <c r="AD85" s="49"/>
      <c r="AE85" s="123">
        <f>SUM(D85-C85)+(F85-E85)+(H85-G85)+(J85-I85)+(L85-K85)+(N85-M85)+(P85-O85)+(R85-Q85)+(T85-S85)+(V85-U85)+(X85-W85)+(Z85-Y85)+(AB85-AA85)+(AD85-AC85)</f>
        <v>1.625</v>
      </c>
      <c r="AF85" s="66"/>
    </row>
    <row r="86" spans="1:32" s="102" customFormat="1" ht="33" hidden="1" customHeight="1">
      <c r="A86" s="402"/>
      <c r="B86" s="275"/>
      <c r="C86" s="53"/>
      <c r="D86" s="54">
        <f>D85-C85</f>
        <v>0</v>
      </c>
      <c r="E86" s="55"/>
      <c r="F86" s="56">
        <f>F85-E85</f>
        <v>0.25</v>
      </c>
      <c r="G86" s="61"/>
      <c r="H86" s="54">
        <f>H85-G85</f>
        <v>0.16666666666666663</v>
      </c>
      <c r="I86" s="55"/>
      <c r="J86" s="54">
        <f>J85-I85</f>
        <v>0.1875</v>
      </c>
      <c r="K86" s="61"/>
      <c r="L86" s="58">
        <f>L85-K85</f>
        <v>0</v>
      </c>
      <c r="M86" s="55"/>
      <c r="N86" s="56">
        <f>N85-M85</f>
        <v>0</v>
      </c>
      <c r="O86" s="61"/>
      <c r="P86" s="59">
        <f>P85-O85</f>
        <v>0.20833333333333337</v>
      </c>
      <c r="Q86" s="55"/>
      <c r="R86" s="60">
        <f>R85-Q85</f>
        <v>0.17708333333333337</v>
      </c>
      <c r="S86" s="326"/>
      <c r="T86" s="309">
        <f>T85-S85</f>
        <v>0.16666666666666663</v>
      </c>
      <c r="U86" s="310"/>
      <c r="V86" s="340">
        <f>V85-U85</f>
        <v>0.14583333333333337</v>
      </c>
      <c r="W86" s="47"/>
      <c r="X86" s="58">
        <f>X85-W85</f>
        <v>0.15625</v>
      </c>
      <c r="Y86" s="55"/>
      <c r="Z86" s="60">
        <f>Z85-Y85</f>
        <v>0.16666666666666663</v>
      </c>
      <c r="AA86" s="47"/>
      <c r="AB86" s="56">
        <f>AB85-AA85</f>
        <v>0</v>
      </c>
      <c r="AC86" s="103"/>
      <c r="AD86" s="56">
        <f>AD85-AC85</f>
        <v>0</v>
      </c>
      <c r="AE86" s="65">
        <f>AE85*24</f>
        <v>39</v>
      </c>
      <c r="AF86" s="66"/>
    </row>
    <row r="87" spans="1:32" s="111" customFormat="1" ht="33" customHeight="1">
      <c r="A87" s="402"/>
      <c r="B87" s="277"/>
      <c r="C87" s="71" t="str">
        <f>IF(C85&lt;&gt;0,"T","")</f>
        <v/>
      </c>
      <c r="D87" s="72" t="str">
        <f>IF(D85&lt;&gt;0,"T","")</f>
        <v/>
      </c>
      <c r="E87" s="69" t="str">
        <f t="shared" ref="E87:J87" si="20">IF(E85=0,"A","CAI")</f>
        <v>CAI</v>
      </c>
      <c r="F87" s="70" t="str">
        <f t="shared" si="20"/>
        <v>CAI</v>
      </c>
      <c r="G87" s="80" t="str">
        <f t="shared" si="20"/>
        <v>CAI</v>
      </c>
      <c r="H87" s="70" t="str">
        <f t="shared" si="20"/>
        <v>CAI</v>
      </c>
      <c r="I87" s="69" t="str">
        <f t="shared" si="20"/>
        <v>CAI</v>
      </c>
      <c r="J87" s="70" t="str">
        <f t="shared" si="20"/>
        <v>CAI</v>
      </c>
      <c r="K87" s="139" t="str">
        <f>IF(K85&lt;&gt;0,"T","")</f>
        <v/>
      </c>
      <c r="L87" s="119" t="str">
        <f>IF(L85&lt;&gt;0,"T","")</f>
        <v/>
      </c>
      <c r="M87" s="73" t="str">
        <f>IF(M85&lt;&gt;0,"T","")</f>
        <v/>
      </c>
      <c r="N87" s="105" t="str">
        <f>IF(N85&lt;&gt;0,"T","")</f>
        <v/>
      </c>
      <c r="O87" s="67" t="str">
        <f t="shared" ref="O87:Z87" si="21">IF(O85=0,"A","")</f>
        <v/>
      </c>
      <c r="P87" s="68" t="str">
        <f t="shared" si="21"/>
        <v/>
      </c>
      <c r="Q87" s="69" t="str">
        <f t="shared" si="21"/>
        <v/>
      </c>
      <c r="R87" s="70" t="str">
        <f t="shared" si="21"/>
        <v/>
      </c>
      <c r="S87" s="311" t="str">
        <f t="shared" si="21"/>
        <v/>
      </c>
      <c r="T87" s="312" t="str">
        <f t="shared" si="21"/>
        <v/>
      </c>
      <c r="U87" s="313" t="str">
        <f t="shared" si="21"/>
        <v/>
      </c>
      <c r="V87" s="314" t="str">
        <f t="shared" si="21"/>
        <v/>
      </c>
      <c r="W87" s="67" t="str">
        <f t="shared" si="21"/>
        <v/>
      </c>
      <c r="X87" s="68" t="str">
        <f t="shared" si="21"/>
        <v/>
      </c>
      <c r="Y87" s="69" t="str">
        <f t="shared" si="21"/>
        <v/>
      </c>
      <c r="Z87" s="70" t="str">
        <f t="shared" si="21"/>
        <v/>
      </c>
      <c r="AA87" s="82" t="str">
        <f>IF(AA85&lt;&gt;0,"T","")</f>
        <v/>
      </c>
      <c r="AB87" s="83" t="str">
        <f>IF(AB85&lt;&gt;0,"T","")</f>
        <v/>
      </c>
      <c r="AC87" s="84" t="str">
        <f>IF(AC85&lt;&gt;0,"T","")</f>
        <v/>
      </c>
      <c r="AD87" s="85" t="str">
        <f>IF(AD85&lt;&gt;0,"T","")</f>
        <v/>
      </c>
      <c r="AE87" s="147"/>
      <c r="AF87" s="87"/>
    </row>
    <row r="88" spans="1:32" s="125" customFormat="1" ht="33" customHeight="1">
      <c r="A88" s="402"/>
      <c r="B88" s="275" t="s">
        <v>102</v>
      </c>
      <c r="C88" s="53">
        <v>0.375</v>
      </c>
      <c r="D88" s="93">
        <v>0.58333333333333337</v>
      </c>
      <c r="E88" s="55"/>
      <c r="F88" s="49"/>
      <c r="G88" s="296">
        <v>0.375</v>
      </c>
      <c r="H88" s="293">
        <v>0.5</v>
      </c>
      <c r="I88" s="294">
        <v>0.54166666666666663</v>
      </c>
      <c r="J88" s="293">
        <v>0.79166666666666663</v>
      </c>
      <c r="K88" s="296">
        <v>0.375</v>
      </c>
      <c r="L88" s="297">
        <v>0.5</v>
      </c>
      <c r="M88" s="298">
        <v>0.5625</v>
      </c>
      <c r="N88" s="300">
        <v>0.8125</v>
      </c>
      <c r="O88" s="61"/>
      <c r="P88" s="96"/>
      <c r="Q88" s="90"/>
      <c r="R88" s="91"/>
      <c r="S88" s="326">
        <v>0.375</v>
      </c>
      <c r="T88" s="346">
        <v>0.5</v>
      </c>
      <c r="U88" s="310">
        <v>0.54166666666666663</v>
      </c>
      <c r="V88" s="343">
        <v>0.79166666666666663</v>
      </c>
      <c r="W88" s="47">
        <v>0.375</v>
      </c>
      <c r="X88" s="99">
        <v>0.58333333333333337</v>
      </c>
      <c r="Y88" s="90">
        <v>0.625</v>
      </c>
      <c r="Z88" s="46">
        <v>0.79166666666666663</v>
      </c>
      <c r="AA88" s="47"/>
      <c r="AB88" s="48"/>
      <c r="AC88" s="47"/>
      <c r="AD88" s="49"/>
      <c r="AE88" s="50">
        <f>SUM(D88-C88)+(F88-E88)+(H88-G88)+(J88-I88)+(L88-K88)+(N88-M88)+(P88-O88)+(R88-Q88)+(T88-S88)+(V88-U88)+(X88-W88)+(Z88-Y88)+(AB88-AA88)+(AD88-AC88)</f>
        <v>1.7083333333333335</v>
      </c>
      <c r="AF88" s="124"/>
    </row>
    <row r="89" spans="1:32" s="125" customFormat="1" ht="22.95" hidden="1" customHeight="1">
      <c r="A89" s="402"/>
      <c r="B89" s="275"/>
      <c r="C89" s="53"/>
      <c r="D89" s="54">
        <f>D88-C88</f>
        <v>0.20833333333333337</v>
      </c>
      <c r="E89" s="55"/>
      <c r="F89" s="56">
        <f>F88-E88</f>
        <v>0</v>
      </c>
      <c r="G89" s="287"/>
      <c r="H89" s="285">
        <f>H88-G88</f>
        <v>0.125</v>
      </c>
      <c r="I89" s="286"/>
      <c r="J89" s="285">
        <f>J88-I88</f>
        <v>0.25</v>
      </c>
      <c r="K89" s="61"/>
      <c r="L89" s="58">
        <f>L88-K88</f>
        <v>0.125</v>
      </c>
      <c r="M89" s="55"/>
      <c r="N89" s="56">
        <f>N88-M88</f>
        <v>0.25</v>
      </c>
      <c r="O89" s="61"/>
      <c r="P89" s="58">
        <f>P88-O88</f>
        <v>0</v>
      </c>
      <c r="Q89" s="55"/>
      <c r="R89" s="56">
        <f>R88-Q88</f>
        <v>0</v>
      </c>
      <c r="S89" s="326"/>
      <c r="T89" s="309">
        <f>T88-S88</f>
        <v>0.125</v>
      </c>
      <c r="U89" s="310"/>
      <c r="V89" s="340">
        <f>V88-U88</f>
        <v>0.25</v>
      </c>
      <c r="W89" s="47"/>
      <c r="X89" s="58">
        <f>X88-W88</f>
        <v>0.20833333333333337</v>
      </c>
      <c r="Y89" s="55"/>
      <c r="Z89" s="60">
        <f>Z88-Y88</f>
        <v>0.16666666666666663</v>
      </c>
      <c r="AA89" s="62"/>
      <c r="AB89" s="63">
        <f>AB88-AA88</f>
        <v>0</v>
      </c>
      <c r="AC89" s="64"/>
      <c r="AD89" s="63">
        <f>AD88-AC88</f>
        <v>0</v>
      </c>
      <c r="AE89" s="65">
        <f>AE88*24</f>
        <v>41</v>
      </c>
      <c r="AF89" s="124"/>
    </row>
    <row r="90" spans="1:32" s="128" customFormat="1" ht="33" customHeight="1" thickBot="1">
      <c r="A90" s="403"/>
      <c r="B90" s="278"/>
      <c r="C90" s="67" t="str">
        <f>IF(C88=0,"A","")</f>
        <v/>
      </c>
      <c r="D90" s="77" t="str">
        <f>IF(D88=0,"A","")</f>
        <v/>
      </c>
      <c r="E90" s="73" t="str">
        <f t="shared" ref="E90:F90" si="22">IF(E88&lt;&gt;0,"T","")</f>
        <v/>
      </c>
      <c r="F90" s="105" t="str">
        <f t="shared" si="22"/>
        <v/>
      </c>
      <c r="G90" s="67" t="str">
        <f t="shared" ref="G90:N90" si="23">IF(G88=0,"A","")</f>
        <v/>
      </c>
      <c r="H90" s="68" t="str">
        <f t="shared" si="23"/>
        <v/>
      </c>
      <c r="I90" s="69" t="str">
        <f t="shared" si="23"/>
        <v/>
      </c>
      <c r="J90" s="70" t="str">
        <f t="shared" si="23"/>
        <v/>
      </c>
      <c r="K90" s="67" t="str">
        <f t="shared" si="23"/>
        <v/>
      </c>
      <c r="L90" s="68" t="str">
        <f t="shared" si="23"/>
        <v/>
      </c>
      <c r="M90" s="69" t="str">
        <f t="shared" si="23"/>
        <v/>
      </c>
      <c r="N90" s="70" t="str">
        <f t="shared" si="23"/>
        <v/>
      </c>
      <c r="O90" s="139" t="str">
        <f t="shared" ref="O90:R90" si="24">IF(O88&lt;&gt;0,"T","")</f>
        <v/>
      </c>
      <c r="P90" s="72" t="str">
        <f t="shared" si="24"/>
        <v/>
      </c>
      <c r="Q90" s="73" t="str">
        <f t="shared" si="24"/>
        <v/>
      </c>
      <c r="R90" s="72" t="str">
        <f t="shared" si="24"/>
        <v/>
      </c>
      <c r="S90" s="311" t="str">
        <f t="shared" ref="S90:Z90" si="25">IF(S88=0,"A","")</f>
        <v/>
      </c>
      <c r="T90" s="312" t="str">
        <f t="shared" si="25"/>
        <v/>
      </c>
      <c r="U90" s="313" t="str">
        <f t="shared" si="25"/>
        <v/>
      </c>
      <c r="V90" s="314" t="str">
        <f t="shared" si="25"/>
        <v/>
      </c>
      <c r="W90" s="67" t="str">
        <f t="shared" si="25"/>
        <v/>
      </c>
      <c r="X90" s="68" t="str">
        <f t="shared" si="25"/>
        <v/>
      </c>
      <c r="Y90" s="69" t="str">
        <f t="shared" si="25"/>
        <v/>
      </c>
      <c r="Z90" s="70" t="str">
        <f t="shared" si="25"/>
        <v/>
      </c>
      <c r="AA90" s="82" t="str">
        <f>IF(AA88&lt;&gt;0,"T","")</f>
        <v/>
      </c>
      <c r="AB90" s="83" t="str">
        <f>IF(AB88&lt;&gt;0,"T","")</f>
        <v/>
      </c>
      <c r="AC90" s="84" t="str">
        <f>IF(AC88&lt;&gt;0,"T","")</f>
        <v/>
      </c>
      <c r="AD90" s="85" t="str">
        <f>IF(AD88&lt;&gt;0,"T","")</f>
        <v/>
      </c>
      <c r="AE90" s="86"/>
      <c r="AF90" s="127"/>
    </row>
    <row r="91" spans="1:32" s="102" customFormat="1" ht="33" hidden="1" customHeight="1" outlineLevel="1">
      <c r="A91" s="291"/>
      <c r="B91" s="261" t="s">
        <v>91</v>
      </c>
      <c r="C91" s="53"/>
      <c r="D91" s="89"/>
      <c r="E91" s="90"/>
      <c r="F91" s="91"/>
      <c r="G91" s="53"/>
      <c r="H91" s="89"/>
      <c r="I91" s="90"/>
      <c r="J91" s="91"/>
      <c r="K91" s="61"/>
      <c r="L91" s="89"/>
      <c r="M91" s="90"/>
      <c r="N91" s="91"/>
      <c r="O91" s="53"/>
      <c r="P91" s="89"/>
      <c r="Q91" s="90"/>
      <c r="R91" s="91"/>
      <c r="S91" s="53"/>
      <c r="T91" s="89"/>
      <c r="U91" s="90"/>
      <c r="V91" s="91"/>
      <c r="W91" s="53"/>
      <c r="X91" s="89"/>
      <c r="Y91" s="90"/>
      <c r="Z91" s="91"/>
      <c r="AA91" s="95"/>
      <c r="AB91" s="101"/>
      <c r="AC91" s="95"/>
      <c r="AD91" s="91"/>
      <c r="AE91" s="50">
        <f>SUM(D91-C91)+(F91-E91)+(H91-G91)+(J91-I91)+(L91-K91)+(N91-M91)+(P91-O91)+(R91-Q91)+(T91-S91)+(V91-U91)+(X91-W91)+(Z91-Y91)+(AB91-AA91)+(AD91-AC91)</f>
        <v>0</v>
      </c>
      <c r="AF91" s="66"/>
    </row>
    <row r="92" spans="1:32" s="102" customFormat="1" ht="33" hidden="1" customHeight="1" outlineLevel="1">
      <c r="A92" s="291"/>
      <c r="B92" s="262"/>
      <c r="C92" s="53"/>
      <c r="D92" s="54">
        <f>D91-C91</f>
        <v>0</v>
      </c>
      <c r="E92" s="103"/>
      <c r="F92" s="56">
        <f>F91-E91</f>
        <v>0</v>
      </c>
      <c r="G92" s="53"/>
      <c r="H92" s="54">
        <f>H91-G91</f>
        <v>0</v>
      </c>
      <c r="I92" s="55"/>
      <c r="J92" s="54">
        <f>J91-I91</f>
        <v>0</v>
      </c>
      <c r="K92" s="61"/>
      <c r="L92" s="58">
        <f>L91-K91</f>
        <v>0</v>
      </c>
      <c r="M92" s="55"/>
      <c r="N92" s="56">
        <f>N91-M91</f>
        <v>0</v>
      </c>
      <c r="O92" s="53"/>
      <c r="P92" s="59">
        <f>P91-O91</f>
        <v>0</v>
      </c>
      <c r="Q92" s="55"/>
      <c r="R92" s="60">
        <f>R91-Q91</f>
        <v>0</v>
      </c>
      <c r="S92" s="61"/>
      <c r="T92" s="58">
        <f>T91-S91</f>
        <v>0</v>
      </c>
      <c r="U92" s="55"/>
      <c r="V92" s="60">
        <f>V91-U91</f>
        <v>0</v>
      </c>
      <c r="W92" s="47"/>
      <c r="X92" s="58">
        <f>X91-W91</f>
        <v>0</v>
      </c>
      <c r="Y92" s="55"/>
      <c r="Z92" s="60">
        <f>Z91-Y91</f>
        <v>0</v>
      </c>
      <c r="AA92" s="62"/>
      <c r="AB92" s="63">
        <f>AB91-AA91</f>
        <v>0</v>
      </c>
      <c r="AC92" s="64"/>
      <c r="AD92" s="63">
        <f>AD91-AC91</f>
        <v>0</v>
      </c>
      <c r="AE92" s="65">
        <f>AE91*24</f>
        <v>0</v>
      </c>
      <c r="AF92" s="66"/>
    </row>
    <row r="93" spans="1:32" s="111" customFormat="1" ht="32.4" hidden="1" customHeight="1" outlineLevel="1" thickBot="1">
      <c r="A93" s="291"/>
      <c r="B93" s="263"/>
      <c r="C93" s="71" t="str">
        <f t="shared" ref="C93:AD93" si="26">IF(C91&lt;&gt;0,"T","")</f>
        <v/>
      </c>
      <c r="D93" s="104" t="str">
        <f t="shared" si="26"/>
        <v/>
      </c>
      <c r="E93" s="73" t="str">
        <f t="shared" si="26"/>
        <v/>
      </c>
      <c r="F93" s="105" t="str">
        <f t="shared" si="26"/>
        <v/>
      </c>
      <c r="G93" s="71" t="str">
        <f t="shared" si="26"/>
        <v/>
      </c>
      <c r="H93" s="104" t="str">
        <f t="shared" si="26"/>
        <v/>
      </c>
      <c r="I93" s="73" t="str">
        <f t="shared" si="26"/>
        <v/>
      </c>
      <c r="J93" s="105" t="str">
        <f t="shared" si="26"/>
        <v/>
      </c>
      <c r="K93" s="139" t="str">
        <f t="shared" si="26"/>
        <v/>
      </c>
      <c r="L93" s="119" t="str">
        <f t="shared" si="26"/>
        <v/>
      </c>
      <c r="M93" s="73" t="str">
        <f t="shared" si="26"/>
        <v/>
      </c>
      <c r="N93" s="105" t="str">
        <f t="shared" si="26"/>
        <v/>
      </c>
      <c r="O93" s="71" t="str">
        <f t="shared" si="26"/>
        <v/>
      </c>
      <c r="P93" s="104" t="str">
        <f t="shared" si="26"/>
        <v/>
      </c>
      <c r="Q93" s="73" t="str">
        <f t="shared" si="26"/>
        <v/>
      </c>
      <c r="R93" s="105" t="str">
        <f t="shared" si="26"/>
        <v/>
      </c>
      <c r="S93" s="71" t="str">
        <f t="shared" si="26"/>
        <v/>
      </c>
      <c r="T93" s="104" t="str">
        <f t="shared" si="26"/>
        <v/>
      </c>
      <c r="U93" s="73" t="str">
        <f t="shared" si="26"/>
        <v/>
      </c>
      <c r="V93" s="105" t="str">
        <f t="shared" si="26"/>
        <v/>
      </c>
      <c r="W93" s="71" t="str">
        <f t="shared" si="26"/>
        <v/>
      </c>
      <c r="X93" s="104" t="str">
        <f t="shared" si="26"/>
        <v/>
      </c>
      <c r="Y93" s="73" t="str">
        <f t="shared" si="26"/>
        <v/>
      </c>
      <c r="Z93" s="105" t="str">
        <f t="shared" si="26"/>
        <v/>
      </c>
      <c r="AA93" s="106" t="str">
        <f t="shared" si="26"/>
        <v/>
      </c>
      <c r="AB93" s="107" t="str">
        <f t="shared" si="26"/>
        <v/>
      </c>
      <c r="AC93" s="108" t="str">
        <f t="shared" si="26"/>
        <v/>
      </c>
      <c r="AD93" s="109" t="str">
        <f t="shared" si="26"/>
        <v/>
      </c>
      <c r="AE93" s="110"/>
      <c r="AF93" s="87"/>
    </row>
    <row r="94" spans="1:32" s="102" customFormat="1" ht="33" hidden="1" customHeight="1" outlineLevel="1">
      <c r="A94" s="291"/>
      <c r="B94" s="261" t="s">
        <v>103</v>
      </c>
      <c r="C94" s="53"/>
      <c r="D94" s="89"/>
      <c r="E94" s="90"/>
      <c r="F94" s="91"/>
      <c r="G94" s="53"/>
      <c r="H94" s="89"/>
      <c r="I94" s="90"/>
      <c r="J94" s="91"/>
      <c r="K94" s="61"/>
      <c r="L94" s="89"/>
      <c r="M94" s="90"/>
      <c r="N94" s="91"/>
      <c r="O94" s="53"/>
      <c r="P94" s="89"/>
      <c r="Q94" s="90"/>
      <c r="R94" s="91"/>
      <c r="S94" s="53"/>
      <c r="T94" s="89"/>
      <c r="U94" s="90"/>
      <c r="V94" s="91"/>
      <c r="W94" s="53"/>
      <c r="X94" s="89"/>
      <c r="Y94" s="90"/>
      <c r="Z94" s="91"/>
      <c r="AA94" s="95"/>
      <c r="AB94" s="101"/>
      <c r="AC94" s="95"/>
      <c r="AD94" s="91"/>
      <c r="AE94" s="50">
        <f>SUM(D94-C94)+(F94-E94)+(H94-G94)+(J94-I94)+(L94-K94)+(N94-M94)+(P94-O94)+(R94-Q94)+(T94-S94)+(V94-U94)+(X94-W94)+(Z94-Y94)+(AB94-AA94)+(AD94-AC94)</f>
        <v>0</v>
      </c>
      <c r="AF94" s="66"/>
    </row>
    <row r="95" spans="1:32" s="102" customFormat="1" ht="33" hidden="1" customHeight="1" outlineLevel="1">
      <c r="A95" s="291"/>
      <c r="B95" s="262"/>
      <c r="C95" s="53"/>
      <c r="D95" s="54">
        <f>D94-C94</f>
        <v>0</v>
      </c>
      <c r="E95" s="103"/>
      <c r="F95" s="56">
        <f>F94-E94</f>
        <v>0</v>
      </c>
      <c r="G95" s="53"/>
      <c r="H95" s="54">
        <f>H94-G94</f>
        <v>0</v>
      </c>
      <c r="I95" s="55"/>
      <c r="J95" s="54">
        <f>J94-I94</f>
        <v>0</v>
      </c>
      <c r="K95" s="61"/>
      <c r="L95" s="58">
        <f>L94-K94</f>
        <v>0</v>
      </c>
      <c r="M95" s="55"/>
      <c r="N95" s="56">
        <f>N94-M94</f>
        <v>0</v>
      </c>
      <c r="O95" s="53"/>
      <c r="P95" s="59">
        <f>P94-O94</f>
        <v>0</v>
      </c>
      <c r="Q95" s="55"/>
      <c r="R95" s="60">
        <f>R94-Q94</f>
        <v>0</v>
      </c>
      <c r="S95" s="61"/>
      <c r="T95" s="58">
        <f>T94-S94</f>
        <v>0</v>
      </c>
      <c r="U95" s="55"/>
      <c r="V95" s="60">
        <f>V94-U94</f>
        <v>0</v>
      </c>
      <c r="W95" s="47"/>
      <c r="X95" s="58">
        <f>X94-W94</f>
        <v>0</v>
      </c>
      <c r="Y95" s="55"/>
      <c r="Z95" s="60">
        <f>Z94-Y94</f>
        <v>0</v>
      </c>
      <c r="AA95" s="62"/>
      <c r="AB95" s="63">
        <f>AB94-AA94</f>
        <v>0</v>
      </c>
      <c r="AC95" s="64"/>
      <c r="AD95" s="63">
        <f>AD94-AC94</f>
        <v>0</v>
      </c>
      <c r="AE95" s="65">
        <f>AE94*24</f>
        <v>0</v>
      </c>
      <c r="AF95" s="66"/>
    </row>
    <row r="96" spans="1:32" s="111" customFormat="1" ht="32.4" hidden="1" customHeight="1" outlineLevel="1" thickBot="1">
      <c r="A96" s="291"/>
      <c r="B96" s="263"/>
      <c r="C96" s="71" t="str">
        <f t="shared" ref="C96:AD96" si="27">IF(C94&lt;&gt;0,"T","")</f>
        <v/>
      </c>
      <c r="D96" s="104" t="str">
        <f t="shared" si="27"/>
        <v/>
      </c>
      <c r="E96" s="73" t="str">
        <f t="shared" si="27"/>
        <v/>
      </c>
      <c r="F96" s="105" t="str">
        <f t="shared" si="27"/>
        <v/>
      </c>
      <c r="G96" s="71" t="str">
        <f t="shared" si="27"/>
        <v/>
      </c>
      <c r="H96" s="104" t="str">
        <f t="shared" si="27"/>
        <v/>
      </c>
      <c r="I96" s="73" t="str">
        <f t="shared" si="27"/>
        <v/>
      </c>
      <c r="J96" s="105" t="str">
        <f t="shared" si="27"/>
        <v/>
      </c>
      <c r="K96" s="139" t="str">
        <f t="shared" si="27"/>
        <v/>
      </c>
      <c r="L96" s="119" t="str">
        <f t="shared" si="27"/>
        <v/>
      </c>
      <c r="M96" s="73" t="str">
        <f t="shared" si="27"/>
        <v/>
      </c>
      <c r="N96" s="105" t="str">
        <f t="shared" si="27"/>
        <v/>
      </c>
      <c r="O96" s="71" t="str">
        <f t="shared" si="27"/>
        <v/>
      </c>
      <c r="P96" s="104" t="str">
        <f t="shared" si="27"/>
        <v/>
      </c>
      <c r="Q96" s="73" t="str">
        <f t="shared" si="27"/>
        <v/>
      </c>
      <c r="R96" s="105" t="str">
        <f t="shared" si="27"/>
        <v/>
      </c>
      <c r="S96" s="71" t="str">
        <f t="shared" si="27"/>
        <v/>
      </c>
      <c r="T96" s="104" t="str">
        <f t="shared" si="27"/>
        <v/>
      </c>
      <c r="U96" s="73" t="str">
        <f t="shared" si="27"/>
        <v/>
      </c>
      <c r="V96" s="105" t="str">
        <f t="shared" si="27"/>
        <v/>
      </c>
      <c r="W96" s="71" t="str">
        <f t="shared" si="27"/>
        <v/>
      </c>
      <c r="X96" s="104" t="str">
        <f t="shared" si="27"/>
        <v/>
      </c>
      <c r="Y96" s="73" t="str">
        <f t="shared" si="27"/>
        <v/>
      </c>
      <c r="Z96" s="105" t="str">
        <f t="shared" si="27"/>
        <v/>
      </c>
      <c r="AA96" s="106" t="str">
        <f t="shared" si="27"/>
        <v/>
      </c>
      <c r="AB96" s="107" t="str">
        <f t="shared" si="27"/>
        <v/>
      </c>
      <c r="AC96" s="108" t="str">
        <f t="shared" si="27"/>
        <v/>
      </c>
      <c r="AD96" s="109" t="str">
        <f t="shared" si="27"/>
        <v/>
      </c>
      <c r="AE96" s="110"/>
      <c r="AF96" s="87"/>
    </row>
    <row r="97" spans="1:96" s="125" customFormat="1" ht="35.25" customHeight="1" collapsed="1">
      <c r="A97" s="148"/>
      <c r="B97" s="279"/>
      <c r="C97" s="149"/>
      <c r="D97" s="150"/>
      <c r="E97" s="151"/>
      <c r="F97" s="152"/>
      <c r="G97" s="149"/>
      <c r="H97" s="153"/>
      <c r="I97" s="154"/>
      <c r="J97" s="155"/>
      <c r="K97" s="154"/>
      <c r="L97" s="156"/>
      <c r="M97" s="152"/>
      <c r="N97" s="150"/>
      <c r="O97" s="149"/>
      <c r="P97" s="157"/>
      <c r="Q97" s="158"/>
      <c r="R97" s="159"/>
      <c r="S97" s="160"/>
      <c r="T97" s="156"/>
      <c r="U97" s="154"/>
      <c r="V97" s="159"/>
      <c r="W97" s="154"/>
      <c r="X97" s="156"/>
      <c r="Y97" s="154"/>
      <c r="Z97" s="159"/>
      <c r="AA97" s="154"/>
      <c r="AB97" s="156"/>
      <c r="AC97" s="154"/>
      <c r="AD97" s="161"/>
      <c r="AE97" s="162"/>
      <c r="AF97" s="124"/>
    </row>
    <row r="98" spans="1:96" s="125" customFormat="1" ht="35.25" customHeight="1" thickBot="1">
      <c r="A98" s="163"/>
      <c r="B98" s="280" t="s">
        <v>5</v>
      </c>
      <c r="C98" s="164">
        <f>COUNT(C43:C90)</f>
        <v>6</v>
      </c>
      <c r="D98" s="165"/>
      <c r="E98" s="166">
        <f>COUNT(E43:E90)</f>
        <v>7</v>
      </c>
      <c r="F98" s="167"/>
      <c r="G98" s="164">
        <f>COUNT(G43:G90)</f>
        <v>7</v>
      </c>
      <c r="H98" s="165"/>
      <c r="I98" s="166">
        <f>COUNT(I43:I90)</f>
        <v>7</v>
      </c>
      <c r="J98" s="168"/>
      <c r="K98" s="169">
        <f>COUNT(K43:K90)</f>
        <v>6</v>
      </c>
      <c r="L98" s="167"/>
      <c r="M98" s="170">
        <f>COUNT(M43:M90)</f>
        <v>7</v>
      </c>
      <c r="N98" s="165"/>
      <c r="O98" s="171">
        <f>COUNT(O43:O90)</f>
        <v>7</v>
      </c>
      <c r="P98" s="172"/>
      <c r="Q98" s="173">
        <f>COUNT(Q43:Q90)</f>
        <v>6</v>
      </c>
      <c r="R98" s="174"/>
      <c r="S98" s="175">
        <f>COUNT(S43:S90)</f>
        <v>11</v>
      </c>
      <c r="T98" s="167"/>
      <c r="U98" s="166">
        <f>COUNT(U43:U90)</f>
        <v>10</v>
      </c>
      <c r="V98" s="174"/>
      <c r="W98" s="169">
        <f>COUNT(W43:W90)</f>
        <v>11</v>
      </c>
      <c r="X98" s="167"/>
      <c r="Y98" s="166">
        <f>COUNT(Y43:Y90)</f>
        <v>11</v>
      </c>
      <c r="Z98" s="174"/>
      <c r="AA98" s="169">
        <f>COUNT(AA43:AA90)</f>
        <v>0</v>
      </c>
      <c r="AB98" s="167"/>
      <c r="AC98" s="166">
        <f>COUNT(AC43:AC90)</f>
        <v>0</v>
      </c>
      <c r="AD98" s="176"/>
      <c r="AE98" s="177"/>
      <c r="AF98" s="124"/>
    </row>
    <row r="99" spans="1:96" s="125" customFormat="1" ht="22.8">
      <c r="A99" s="178"/>
      <c r="B99" s="281"/>
      <c r="C99" s="179" t="s">
        <v>14</v>
      </c>
      <c r="D99" s="180"/>
      <c r="E99" s="180"/>
      <c r="F99" s="180"/>
      <c r="G99" s="180"/>
      <c r="H99" s="180"/>
      <c r="I99" s="180"/>
      <c r="J99" s="180"/>
      <c r="K99" s="181"/>
      <c r="L99" s="180"/>
      <c r="M99" s="180"/>
      <c r="N99" s="180"/>
      <c r="O99" s="181"/>
      <c r="P99" s="180"/>
      <c r="S99" s="181"/>
      <c r="T99" s="180"/>
      <c r="U99" s="180"/>
      <c r="V99" s="180"/>
      <c r="W99" s="181"/>
      <c r="X99" s="180"/>
      <c r="Y99" s="180"/>
      <c r="Z99" s="180"/>
      <c r="AA99" s="181"/>
      <c r="AB99" s="180"/>
      <c r="AC99" s="180"/>
      <c r="AD99" s="180"/>
      <c r="AE99" s="182"/>
      <c r="AF99" s="124"/>
    </row>
    <row r="100" spans="1:96" s="125" customFormat="1" ht="22.8">
      <c r="A100" s="178"/>
      <c r="B100" s="281"/>
      <c r="C100" s="179" t="s">
        <v>15</v>
      </c>
      <c r="D100" s="180"/>
      <c r="E100" s="180"/>
      <c r="F100" s="180"/>
      <c r="G100" s="180"/>
      <c r="H100" s="180"/>
      <c r="I100" s="180"/>
      <c r="J100" s="180"/>
      <c r="K100" s="181"/>
      <c r="L100" s="180"/>
      <c r="M100" s="183"/>
      <c r="N100" s="184" t="s">
        <v>16</v>
      </c>
      <c r="O100" s="181"/>
      <c r="P100" s="180"/>
      <c r="Q100" s="180"/>
      <c r="R100" s="180"/>
      <c r="S100" s="181"/>
      <c r="T100" s="180"/>
      <c r="U100" s="180"/>
      <c r="V100" s="180"/>
      <c r="W100" s="181"/>
      <c r="X100" s="180"/>
      <c r="Y100" s="180"/>
      <c r="Z100" s="180"/>
      <c r="AA100" s="181"/>
      <c r="AB100" s="180"/>
      <c r="AC100" s="180"/>
      <c r="AD100" s="180"/>
      <c r="AE100" s="182"/>
      <c r="AF100" s="124"/>
    </row>
    <row r="101" spans="1:96" s="125" customFormat="1" ht="22.8">
      <c r="A101" s="178"/>
      <c r="B101" s="281"/>
      <c r="C101" s="179" t="s">
        <v>17</v>
      </c>
      <c r="D101" s="180"/>
      <c r="E101" s="180"/>
      <c r="F101" s="180"/>
      <c r="G101" s="180"/>
      <c r="H101" s="180"/>
      <c r="I101" s="180"/>
      <c r="J101" s="180"/>
      <c r="K101" s="181"/>
      <c r="L101" s="180"/>
      <c r="M101" s="180"/>
      <c r="N101" s="180"/>
      <c r="O101" s="181"/>
      <c r="P101" s="180"/>
      <c r="Q101" s="180"/>
      <c r="R101" s="180"/>
      <c r="S101" s="181"/>
      <c r="T101" s="180"/>
      <c r="U101" s="180"/>
      <c r="V101" s="180"/>
      <c r="W101" s="181"/>
      <c r="X101" s="180"/>
      <c r="Y101" s="180"/>
      <c r="Z101" s="180"/>
      <c r="AA101" s="181"/>
      <c r="AB101" s="180"/>
      <c r="AC101" s="180"/>
      <c r="AD101" s="180"/>
      <c r="AE101" s="182"/>
      <c r="AF101" s="124"/>
    </row>
    <row r="102" spans="1:96" s="184" customFormat="1" ht="15" customHeight="1">
      <c r="A102" s="185"/>
      <c r="B102" s="250"/>
    </row>
    <row r="103" spans="1:96" s="184" customFormat="1" ht="22.8">
      <c r="B103" s="251"/>
      <c r="C103" s="187" t="s">
        <v>4</v>
      </c>
      <c r="D103" s="188"/>
      <c r="E103" s="189"/>
      <c r="F103" s="190"/>
      <c r="G103" s="190"/>
      <c r="H103" s="190"/>
      <c r="I103" s="190"/>
      <c r="J103" s="190"/>
      <c r="K103" s="190"/>
      <c r="L103" s="190"/>
      <c r="M103" s="190"/>
      <c r="N103" s="190"/>
      <c r="O103" s="191"/>
      <c r="P103" s="191"/>
      <c r="Q103" s="190"/>
      <c r="R103" s="190"/>
      <c r="S103" s="192" t="s">
        <v>18</v>
      </c>
      <c r="T103" s="190"/>
      <c r="U103" s="190"/>
      <c r="V103" s="190"/>
      <c r="W103" s="190"/>
      <c r="X103" s="190"/>
      <c r="Y103" s="190"/>
      <c r="Z103" s="190"/>
      <c r="AA103" s="190"/>
      <c r="AB103" s="190"/>
      <c r="AC103" s="191"/>
      <c r="AD103" s="191"/>
      <c r="AE103" s="190"/>
      <c r="AF103" s="190"/>
      <c r="AG103" s="190"/>
      <c r="AL103" s="190"/>
      <c r="AM103" s="190"/>
      <c r="AN103" s="190"/>
      <c r="AO103" s="190"/>
      <c r="AP103" s="191"/>
      <c r="AQ103" s="191"/>
      <c r="AR103" s="190"/>
      <c r="AS103" s="190"/>
      <c r="AT103" s="190"/>
      <c r="AU103" s="190"/>
      <c r="AV103" s="193"/>
      <c r="AW103" s="190"/>
      <c r="AX103" s="190"/>
      <c r="AY103" s="194"/>
      <c r="AZ103" s="194"/>
      <c r="BD103" s="195"/>
      <c r="BE103" s="196"/>
      <c r="BP103" s="190"/>
      <c r="BQ103" s="190"/>
      <c r="BR103" s="190"/>
      <c r="BS103" s="190"/>
      <c r="BT103" s="190"/>
      <c r="BU103" s="190"/>
      <c r="BV103" s="190"/>
      <c r="BW103" s="190"/>
      <c r="BX103" s="190"/>
      <c r="BY103" s="190"/>
      <c r="BZ103" s="190"/>
      <c r="CA103" s="190"/>
      <c r="CB103" s="190"/>
      <c r="CC103" s="186"/>
      <c r="CD103" s="186"/>
      <c r="CE103" s="197"/>
      <c r="CF103" s="197"/>
      <c r="CG103" s="197"/>
      <c r="CH103" s="197"/>
      <c r="CI103" s="198"/>
      <c r="CJ103" s="198"/>
      <c r="CK103" s="198"/>
      <c r="CL103" s="198"/>
      <c r="CM103" s="197"/>
      <c r="CN103" s="197"/>
      <c r="CO103" s="197"/>
      <c r="CP103" s="197"/>
      <c r="CQ103" s="197"/>
      <c r="CR103" s="197"/>
    </row>
    <row r="104" spans="1:96" s="184" customFormat="1" ht="22.8">
      <c r="B104" s="252"/>
      <c r="C104" s="187" t="s">
        <v>6</v>
      </c>
      <c r="I104" s="187" t="s">
        <v>7</v>
      </c>
      <c r="O104" s="184" t="s">
        <v>19</v>
      </c>
    </row>
    <row r="105" spans="1:96" s="184" customFormat="1" ht="23.4" thickBot="1">
      <c r="B105" s="252"/>
    </row>
    <row r="106" spans="1:96" s="199" customFormat="1" ht="18.600000000000001">
      <c r="A106" s="185"/>
      <c r="B106" s="359" t="s">
        <v>20</v>
      </c>
      <c r="C106" s="360"/>
      <c r="D106" s="360"/>
      <c r="E106" s="360"/>
      <c r="F106" s="360"/>
      <c r="G106" s="360"/>
      <c r="H106" s="360"/>
      <c r="I106" s="360"/>
      <c r="J106" s="360"/>
      <c r="K106" s="360"/>
      <c r="L106" s="360"/>
      <c r="M106" s="360"/>
      <c r="N106" s="360"/>
      <c r="O106" s="360"/>
      <c r="P106" s="360"/>
      <c r="Q106" s="360"/>
      <c r="R106" s="360"/>
      <c r="S106" s="360"/>
      <c r="T106" s="360"/>
      <c r="U106" s="360"/>
      <c r="V106" s="360"/>
      <c r="W106" s="360"/>
      <c r="X106" s="360"/>
      <c r="Y106" s="360"/>
      <c r="Z106" s="360"/>
      <c r="AA106" s="360"/>
      <c r="AB106" s="360"/>
      <c r="AC106" s="360"/>
      <c r="AD106" s="360"/>
      <c r="AE106" s="361"/>
    </row>
    <row r="107" spans="1:96" s="199" customFormat="1" ht="18.600000000000001">
      <c r="A107" s="185"/>
      <c r="B107" s="362"/>
      <c r="C107" s="363"/>
      <c r="D107" s="363"/>
      <c r="E107" s="363"/>
      <c r="F107" s="363"/>
      <c r="G107" s="363"/>
      <c r="H107" s="363"/>
      <c r="I107" s="363"/>
      <c r="J107" s="363"/>
      <c r="K107" s="363"/>
      <c r="L107" s="363"/>
      <c r="M107" s="363"/>
      <c r="N107" s="363"/>
      <c r="O107" s="363"/>
      <c r="P107" s="363"/>
      <c r="Q107" s="363"/>
      <c r="R107" s="363"/>
      <c r="S107" s="363"/>
      <c r="T107" s="363"/>
      <c r="U107" s="363"/>
      <c r="V107" s="363"/>
      <c r="W107" s="363"/>
      <c r="X107" s="363"/>
      <c r="Y107" s="363"/>
      <c r="Z107" s="363"/>
      <c r="AA107" s="363"/>
      <c r="AB107" s="363"/>
      <c r="AC107" s="363"/>
      <c r="AD107" s="363"/>
      <c r="AE107" s="364"/>
    </row>
    <row r="108" spans="1:96" s="199" customFormat="1" ht="35.25" customHeight="1">
      <c r="A108" s="185"/>
      <c r="B108" s="362"/>
      <c r="C108" s="363"/>
      <c r="D108" s="363"/>
      <c r="E108" s="363"/>
      <c r="F108" s="363"/>
      <c r="G108" s="363"/>
      <c r="H108" s="363"/>
      <c r="I108" s="363"/>
      <c r="J108" s="363"/>
      <c r="K108" s="363"/>
      <c r="L108" s="363"/>
      <c r="M108" s="363"/>
      <c r="N108" s="363"/>
      <c r="O108" s="363"/>
      <c r="P108" s="363"/>
      <c r="Q108" s="363"/>
      <c r="R108" s="363"/>
      <c r="S108" s="363"/>
      <c r="T108" s="363"/>
      <c r="U108" s="363"/>
      <c r="V108" s="363"/>
      <c r="W108" s="363"/>
      <c r="X108" s="363"/>
      <c r="Y108" s="363"/>
      <c r="Z108" s="363"/>
      <c r="AA108" s="363"/>
      <c r="AB108" s="363"/>
      <c r="AC108" s="363"/>
      <c r="AD108" s="363"/>
      <c r="AE108" s="364"/>
    </row>
    <row r="109" spans="1:96" s="199" customFormat="1" ht="22.5" customHeight="1">
      <c r="A109" s="185"/>
      <c r="B109" s="362"/>
      <c r="C109" s="363"/>
      <c r="D109" s="363"/>
      <c r="E109" s="363"/>
      <c r="F109" s="363"/>
      <c r="G109" s="363"/>
      <c r="H109" s="363"/>
      <c r="I109" s="363"/>
      <c r="J109" s="363"/>
      <c r="K109" s="363"/>
      <c r="L109" s="363"/>
      <c r="M109" s="363"/>
      <c r="N109" s="363"/>
      <c r="O109" s="363"/>
      <c r="P109" s="363"/>
      <c r="Q109" s="363"/>
      <c r="R109" s="363"/>
      <c r="S109" s="363"/>
      <c r="T109" s="363"/>
      <c r="U109" s="363"/>
      <c r="V109" s="363"/>
      <c r="W109" s="363"/>
      <c r="X109" s="363"/>
      <c r="Y109" s="363"/>
      <c r="Z109" s="363"/>
      <c r="AA109" s="363"/>
      <c r="AB109" s="363"/>
      <c r="AC109" s="363"/>
      <c r="AD109" s="363"/>
      <c r="AE109" s="364"/>
    </row>
    <row r="110" spans="1:96" s="201" customFormat="1" ht="18.600000000000001">
      <c r="A110" s="200"/>
      <c r="B110" s="362"/>
      <c r="C110" s="363"/>
      <c r="D110" s="363"/>
      <c r="E110" s="363"/>
      <c r="F110" s="363"/>
      <c r="G110" s="363"/>
      <c r="H110" s="363"/>
      <c r="I110" s="363"/>
      <c r="J110" s="363"/>
      <c r="K110" s="363"/>
      <c r="L110" s="363"/>
      <c r="M110" s="363"/>
      <c r="N110" s="363"/>
      <c r="O110" s="363"/>
      <c r="P110" s="363"/>
      <c r="Q110" s="363"/>
      <c r="R110" s="363"/>
      <c r="S110" s="363"/>
      <c r="T110" s="363"/>
      <c r="U110" s="363"/>
      <c r="V110" s="363"/>
      <c r="W110" s="363"/>
      <c r="X110" s="363"/>
      <c r="Y110" s="363"/>
      <c r="Z110" s="363"/>
      <c r="AA110" s="363"/>
      <c r="AB110" s="363"/>
      <c r="AC110" s="363"/>
      <c r="AD110" s="363"/>
      <c r="AE110" s="364"/>
    </row>
    <row r="111" spans="1:96" s="201" customFormat="1" ht="18.600000000000001">
      <c r="A111" s="200"/>
      <c r="B111" s="362"/>
      <c r="C111" s="363"/>
      <c r="D111" s="363"/>
      <c r="E111" s="363"/>
      <c r="F111" s="363"/>
      <c r="G111" s="363"/>
      <c r="H111" s="363"/>
      <c r="I111" s="363"/>
      <c r="J111" s="363"/>
      <c r="K111" s="363"/>
      <c r="L111" s="363"/>
      <c r="M111" s="363"/>
      <c r="N111" s="363"/>
      <c r="O111" s="363"/>
      <c r="P111" s="363"/>
      <c r="Q111" s="363"/>
      <c r="R111" s="363"/>
      <c r="S111" s="363"/>
      <c r="T111" s="363"/>
      <c r="U111" s="363"/>
      <c r="V111" s="363"/>
      <c r="W111" s="363"/>
      <c r="X111" s="363"/>
      <c r="Y111" s="363"/>
      <c r="Z111" s="363"/>
      <c r="AA111" s="363"/>
      <c r="AB111" s="363"/>
      <c r="AC111" s="363"/>
      <c r="AD111" s="363"/>
      <c r="AE111" s="364"/>
    </row>
    <row r="112" spans="1:96" s="201" customFormat="1" ht="18.600000000000001">
      <c r="A112" s="200"/>
      <c r="B112" s="362"/>
      <c r="C112" s="363"/>
      <c r="D112" s="363"/>
      <c r="E112" s="363"/>
      <c r="F112" s="363"/>
      <c r="G112" s="363"/>
      <c r="H112" s="363"/>
      <c r="I112" s="363"/>
      <c r="J112" s="363"/>
      <c r="K112" s="363"/>
      <c r="L112" s="363"/>
      <c r="M112" s="363"/>
      <c r="N112" s="363"/>
      <c r="O112" s="363"/>
      <c r="P112" s="363"/>
      <c r="Q112" s="363"/>
      <c r="R112" s="363"/>
      <c r="S112" s="363"/>
      <c r="T112" s="363"/>
      <c r="U112" s="363"/>
      <c r="V112" s="363"/>
      <c r="W112" s="363"/>
      <c r="X112" s="363"/>
      <c r="Y112" s="363"/>
      <c r="Z112" s="363"/>
      <c r="AA112" s="363"/>
      <c r="AB112" s="363"/>
      <c r="AC112" s="363"/>
      <c r="AD112" s="363"/>
      <c r="AE112" s="364"/>
    </row>
    <row r="113" spans="1:31" s="201" customFormat="1" ht="25.5" customHeight="1">
      <c r="A113" s="200"/>
      <c r="B113" s="362"/>
      <c r="C113" s="363"/>
      <c r="D113" s="363"/>
      <c r="E113" s="363"/>
      <c r="F113" s="363"/>
      <c r="G113" s="363"/>
      <c r="H113" s="363"/>
      <c r="I113" s="363"/>
      <c r="J113" s="363"/>
      <c r="K113" s="363"/>
      <c r="L113" s="363"/>
      <c r="M113" s="363"/>
      <c r="N113" s="363"/>
      <c r="O113" s="363"/>
      <c r="P113" s="363"/>
      <c r="Q113" s="363"/>
      <c r="R113" s="363"/>
      <c r="S113" s="363"/>
      <c r="T113" s="363"/>
      <c r="U113" s="363"/>
      <c r="V113" s="363"/>
      <c r="W113" s="363"/>
      <c r="X113" s="363"/>
      <c r="Y113" s="363"/>
      <c r="Z113" s="363"/>
      <c r="AA113" s="363"/>
      <c r="AB113" s="363"/>
      <c r="AC113" s="363"/>
      <c r="AD113" s="363"/>
      <c r="AE113" s="364"/>
    </row>
    <row r="114" spans="1:31" s="201" customFormat="1" ht="26.25" customHeight="1" thickBot="1">
      <c r="A114" s="200"/>
      <c r="B114" s="365"/>
      <c r="C114" s="366"/>
      <c r="D114" s="366"/>
      <c r="E114" s="366"/>
      <c r="F114" s="366"/>
      <c r="G114" s="366"/>
      <c r="H114" s="366"/>
      <c r="I114" s="366"/>
      <c r="J114" s="366"/>
      <c r="K114" s="366"/>
      <c r="L114" s="366"/>
      <c r="M114" s="366"/>
      <c r="N114" s="366"/>
      <c r="O114" s="366"/>
      <c r="P114" s="366"/>
      <c r="Q114" s="366"/>
      <c r="R114" s="366"/>
      <c r="S114" s="366"/>
      <c r="T114" s="366"/>
      <c r="U114" s="366"/>
      <c r="V114" s="366"/>
      <c r="W114" s="366"/>
      <c r="X114" s="366"/>
      <c r="Y114" s="366"/>
      <c r="Z114" s="366"/>
      <c r="AA114" s="366"/>
      <c r="AB114" s="366"/>
      <c r="AC114" s="366"/>
      <c r="AD114" s="366"/>
      <c r="AE114" s="367"/>
    </row>
    <row r="115" spans="1:31" s="201" customFormat="1" ht="18.600000000000001">
      <c r="A115" s="200"/>
      <c r="B115" s="253"/>
    </row>
    <row r="116" spans="1:31" ht="18.600000000000001">
      <c r="A116" s="10"/>
      <c r="B116" s="254"/>
    </row>
    <row r="117" spans="1:31" s="11" customFormat="1">
      <c r="B117" s="255"/>
    </row>
    <row r="118" spans="1:31" s="11" customFormat="1">
      <c r="B118" s="255"/>
    </row>
  </sheetData>
  <sheetProtection selectLockedCells="1"/>
  <mergeCells count="31">
    <mergeCell ref="A52:A60"/>
    <mergeCell ref="A64:A69"/>
    <mergeCell ref="A73:A78"/>
    <mergeCell ref="A82:A90"/>
    <mergeCell ref="B106:AE114"/>
    <mergeCell ref="A43:A48"/>
    <mergeCell ref="AA3:AD3"/>
    <mergeCell ref="C4:D4"/>
    <mergeCell ref="E4:F4"/>
    <mergeCell ref="G4:H4"/>
    <mergeCell ref="I4:J4"/>
    <mergeCell ref="K4:L4"/>
    <mergeCell ref="M4:N4"/>
    <mergeCell ref="O4:P4"/>
    <mergeCell ref="Q4:R4"/>
    <mergeCell ref="S4:T4"/>
    <mergeCell ref="U4:V4"/>
    <mergeCell ref="W4:X4"/>
    <mergeCell ref="Y4:Z4"/>
    <mergeCell ref="AA4:AB4"/>
    <mergeCell ref="AC4:AD4"/>
    <mergeCell ref="A1:AE1"/>
    <mergeCell ref="F2:T2"/>
    <mergeCell ref="A3:A4"/>
    <mergeCell ref="B3:B4"/>
    <mergeCell ref="C3:F3"/>
    <mergeCell ref="G3:J3"/>
    <mergeCell ref="K3:N3"/>
    <mergeCell ref="O3:R3"/>
    <mergeCell ref="S3:V3"/>
    <mergeCell ref="W3:Z3"/>
  </mergeCells>
  <conditionalFormatting sqref="C43 G46 K43 O43 S43 S46 W46 W43">
    <cfRule type="cellIs" dxfId="90" priority="102" operator="notEqual">
      <formula>0.371527777777778</formula>
    </cfRule>
  </conditionalFormatting>
  <conditionalFormatting sqref="M94 D43 L43 X67 P52 Q55 Y55 X58 T67 U64 Y64 X76 L76 X52 L82 Y82 M88">
    <cfRule type="cellIs" dxfId="89" priority="101" operator="notEqual">
      <formula>0.5625</formula>
    </cfRule>
  </conditionalFormatting>
  <conditionalFormatting sqref="E43 M43">
    <cfRule type="cellIs" dxfId="88" priority="100" operator="notEqual">
      <formula>0.614583333333333</formula>
    </cfRule>
  </conditionalFormatting>
  <conditionalFormatting sqref="C94:AD94 G43:J43 Q43:R43 U43:V43 C46:F46 K46:P46 G52:H52 K52:N52 Q52:R52 I55:N55 AA76:AD76 O58:R58 G64:J64 AA82:AD82 E67:F67 O67:R67 C73:F73 AA85:AD85 G76:J76 O76:P76 C82:D82 C85:D85 E88:F88 K85:N85 AA88:AD88 C91:AD91 C79:AD79 C70:AD70 C61:AD61 C49:AD49 AA43:AD43 AA46:AD46 AA52:AD52 AA55:AD55 AA58:AD58 AA67:AD67 AA73:AD73">
    <cfRule type="cellIs" dxfId="87" priority="99" operator="notEqual">
      <formula>0</formula>
    </cfRule>
  </conditionalFormatting>
  <conditionalFormatting sqref="N94 F43 N43 J46 R46 V46 V52 F55 J58 R64 V67 N88 V76">
    <cfRule type="cellIs" dxfId="86" priority="98" operator="notEqual">
      <formula>0.8125</formula>
    </cfRule>
  </conditionalFormatting>
  <conditionalFormatting sqref="X94 U94 Q94 D94 H46 X43 T82 I52 T52 T55 U58 Y46 I67 D88 P85 X88 E76 T76">
    <cfRule type="cellIs" dxfId="85" priority="97" operator="notEqual">
      <formula>0.583333333333333</formula>
    </cfRule>
  </conditionalFormatting>
  <conditionalFormatting sqref="Y94 Y43 I46 U52 Y58 U55 Y67 U67 U76 Y76 M82 U82 Q85 Y85 Y88">
    <cfRule type="cellIs" dxfId="84" priority="96" operator="notEqual">
      <formula>0.625</formula>
    </cfRule>
  </conditionalFormatting>
  <conditionalFormatting sqref="T85 X46 T58 D76 E55 M67 I58 Q76 H67">
    <cfRule type="cellIs" dxfId="83" priority="95" operator="notEqual">
      <formula>0.541666666666667</formula>
    </cfRule>
  </conditionalFormatting>
  <conditionalFormatting sqref="C94 K94 O94 S94 W94 S88 O52 S52 S55 G55 O55 W58 K58 C64 O64 K67 G67 W67 W73 S73 O73 G73 C76 K76 S76 W85 S82 W82 K82 G85 C88 K88 O85 W88 S85">
    <cfRule type="cellIs" dxfId="82" priority="94" operator="notEqual">
      <formula>0.375</formula>
    </cfRule>
  </conditionalFormatting>
  <conditionalFormatting sqref="W76">
    <cfRule type="cellIs" dxfId="81" priority="93" operator="notEqual">
      <formula>0.395833333333333</formula>
    </cfRule>
  </conditionalFormatting>
  <conditionalFormatting sqref="R94 V94 Z94 Z43 Z46 Z52 Z55 V55 R55 N58 Z58 Z64 Z67 N67 F64 J67 Z88 Z73 Z76 F76 V88 Z82 Z85">
    <cfRule type="cellIs" dxfId="80" priority="92" operator="notEqual">
      <formula>0.791666666666667</formula>
    </cfRule>
  </conditionalFormatting>
  <conditionalFormatting sqref="P43 Q46">
    <cfRule type="cellIs" dxfId="79" priority="91" operator="notEqual">
      <formula>0.53125</formula>
    </cfRule>
  </conditionalFormatting>
  <conditionalFormatting sqref="F52 J52 R76 J85 F82">
    <cfRule type="cellIs" dxfId="78" priority="90" operator="notEqual">
      <formula>0.770833333333333</formula>
    </cfRule>
  </conditionalFormatting>
  <conditionalFormatting sqref="L94 P94 T94 D55 L88 H58 L67 T88">
    <cfRule type="cellIs" dxfId="77" priority="89" operator="notEqual">
      <formula>0.5</formula>
    </cfRule>
  </conditionalFormatting>
  <conditionalFormatting sqref="N76 N82">
    <cfRule type="cellIs" dxfId="76" priority="88" operator="notEqual">
      <formula>0.75</formula>
    </cfRule>
  </conditionalFormatting>
  <conditionalFormatting sqref="X82 P55 T64 X64">
    <cfRule type="cellIs" dxfId="75" priority="87" operator="notEqual">
      <formula>0.520833333333333</formula>
    </cfRule>
  </conditionalFormatting>
  <conditionalFormatting sqref="G58">
    <cfRule type="cellIs" dxfId="74" priority="86" operator="notEqual">
      <formula>0.416666666666667</formula>
    </cfRule>
  </conditionalFormatting>
  <conditionalFormatting sqref="U85 Y52">
    <cfRule type="cellIs" dxfId="73" priority="85" operator="notEqual">
      <formula>0.604166666666667</formula>
    </cfRule>
  </conditionalFormatting>
  <conditionalFormatting sqref="S67 S64">
    <cfRule type="cellIs" dxfId="72" priority="84" operator="notEqual">
      <formula>0.354166666666667</formula>
    </cfRule>
  </conditionalFormatting>
  <conditionalFormatting sqref="S58">
    <cfRule type="cellIs" dxfId="71" priority="83" operator="notEqual">
      <formula>0.333333333333333</formula>
    </cfRule>
  </conditionalFormatting>
  <conditionalFormatting sqref="M76">
    <cfRule type="cellIs" dxfId="70" priority="82" operator="notEqual">
      <formula>0.645833333333333</formula>
    </cfRule>
  </conditionalFormatting>
  <conditionalFormatting sqref="AA64:AD64">
    <cfRule type="cellIs" dxfId="69" priority="81" operator="notEqual">
      <formula>0</formula>
    </cfRule>
  </conditionalFormatting>
  <conditionalFormatting sqref="C45:AD45 C48:AD48 C57:AD57 C54:AD54">
    <cfRule type="cellIs" dxfId="68" priority="80" operator="equal">
      <formula>"CP"</formula>
    </cfRule>
  </conditionalFormatting>
  <conditionalFormatting sqref="C69:AD69 C78:AD78 C87:AD87 C84:AD84 C60:AD60 C66:AD66 C90:AD90 C75:AD75">
    <cfRule type="cellIs" dxfId="67" priority="79" operator="equal">
      <formula>"CP"</formula>
    </cfRule>
  </conditionalFormatting>
  <conditionalFormatting sqref="C60:D60">
    <cfRule type="cellIs" dxfId="66" priority="78" operator="equal">
      <formula>"CP"</formula>
    </cfRule>
  </conditionalFormatting>
  <conditionalFormatting sqref="K66:L66">
    <cfRule type="cellIs" dxfId="65" priority="77" operator="equal">
      <formula>"CP"</formula>
    </cfRule>
  </conditionalFormatting>
  <conditionalFormatting sqref="C52 C55 C67 G88 K73 O82 W64 W55 W52">
    <cfRule type="cellIs" dxfId="64" priority="76" operator="notEqual">
      <formula>0.375</formula>
    </cfRule>
  </conditionalFormatting>
  <conditionalFormatting sqref="C60:D60">
    <cfRule type="cellIs" dxfId="63" priority="75" operator="equal">
      <formula>"CP"</formula>
    </cfRule>
  </conditionalFormatting>
  <conditionalFormatting sqref="K66:L66">
    <cfRule type="cellIs" dxfId="62" priority="74" operator="equal">
      <formula>"CP"</formula>
    </cfRule>
  </conditionalFormatting>
  <conditionalFormatting sqref="O90:R90">
    <cfRule type="cellIs" dxfId="61" priority="73" operator="equal">
      <formula>"CP"</formula>
    </cfRule>
  </conditionalFormatting>
  <conditionalFormatting sqref="O88:R88">
    <cfRule type="cellIs" dxfId="60" priority="72" operator="notEqual">
      <formula>0</formula>
    </cfRule>
  </conditionalFormatting>
  <conditionalFormatting sqref="G84:J84">
    <cfRule type="cellIs" dxfId="59" priority="71" operator="equal">
      <formula>"CP"</formula>
    </cfRule>
  </conditionalFormatting>
  <conditionalFormatting sqref="G82:J82">
    <cfRule type="cellIs" dxfId="58" priority="70" operator="notEqual">
      <formula>0</formula>
    </cfRule>
  </conditionalFormatting>
  <conditionalFormatting sqref="C60:D60">
    <cfRule type="cellIs" dxfId="57" priority="69" operator="equal">
      <formula>"CP"</formula>
    </cfRule>
  </conditionalFormatting>
  <conditionalFormatting sqref="K66:L66">
    <cfRule type="cellIs" dxfId="56" priority="68" operator="equal">
      <formula>"CP"</formula>
    </cfRule>
  </conditionalFormatting>
  <conditionalFormatting sqref="C58:D58">
    <cfRule type="cellIs" dxfId="55" priority="67" operator="notEqual">
      <formula>0</formula>
    </cfRule>
  </conditionalFormatting>
  <conditionalFormatting sqref="D52 D64 I88 U88">
    <cfRule type="cellIs" dxfId="54" priority="66" operator="notEqual">
      <formula>0.541666666666667</formula>
    </cfRule>
  </conditionalFormatting>
  <conditionalFormatting sqref="K75:L75">
    <cfRule type="cellIs" dxfId="53" priority="65" operator="equal">
      <formula>"CP"</formula>
    </cfRule>
  </conditionalFormatting>
  <conditionalFormatting sqref="G90:H90">
    <cfRule type="cellIs" dxfId="52" priority="64" operator="equal">
      <formula>"CP"</formula>
    </cfRule>
  </conditionalFormatting>
  <conditionalFormatting sqref="K64:L64">
    <cfRule type="cellIs" dxfId="51" priority="63" operator="notEqual">
      <formula>0</formula>
    </cfRule>
  </conditionalFormatting>
  <conditionalFormatting sqref="E52 E58 E64 D67 H73 I85 M64">
    <cfRule type="cellIs" dxfId="50" priority="62" operator="notEqual">
      <formula>0.583333333333333</formula>
    </cfRule>
  </conditionalFormatting>
  <conditionalFormatting sqref="Y73 U73 Q73 M73 I73">
    <cfRule type="cellIs" dxfId="49" priority="61" operator="notEqual">
      <formula>0.625</formula>
    </cfRule>
  </conditionalFormatting>
  <conditionalFormatting sqref="F85 R85 V82 J73">
    <cfRule type="cellIs" dxfId="48" priority="60" operator="notEqual">
      <formula>0.802083333333333</formula>
    </cfRule>
  </conditionalFormatting>
  <conditionalFormatting sqref="F58 J88">
    <cfRule type="cellIs" dxfId="47" priority="59" operator="notEqual">
      <formula>0.791666666666667</formula>
    </cfRule>
  </conditionalFormatting>
  <conditionalFormatting sqref="H55 M58 Q64 L73 P73 X73">
    <cfRule type="cellIs" dxfId="46" priority="58" operator="notEqual">
      <formula>0.5625</formula>
    </cfRule>
  </conditionalFormatting>
  <conditionalFormatting sqref="V73 V58">
    <cfRule type="cellIs" dxfId="45" priority="57" operator="notEqual">
      <formula>0.791666666666667</formula>
    </cfRule>
  </conditionalFormatting>
  <conditionalFormatting sqref="V85 V64 R82">
    <cfRule type="cellIs" dxfId="44" priority="56" operator="notEqual">
      <formula>0.75</formula>
    </cfRule>
  </conditionalFormatting>
  <conditionalFormatting sqref="T43 U46">
    <cfRule type="cellIs" dxfId="43" priority="55" operator="notEqual">
      <formula>0.555555555555556</formula>
    </cfRule>
  </conditionalFormatting>
  <conditionalFormatting sqref="L58 X55">
    <cfRule type="cellIs" dxfId="42" priority="54" operator="notEqual">
      <formula>0.520833333333333</formula>
    </cfRule>
  </conditionalFormatting>
  <conditionalFormatting sqref="E82 E85">
    <cfRule type="cellIs" dxfId="41" priority="53" operator="notEqual">
      <formula>0.552083333333333</formula>
    </cfRule>
  </conditionalFormatting>
  <conditionalFormatting sqref="H85 Q82">
    <cfRule type="cellIs" dxfId="40" priority="52" operator="notEqual">
      <formula>0.541666666666667</formula>
    </cfRule>
  </conditionalFormatting>
  <conditionalFormatting sqref="P82 H88">
    <cfRule type="cellIs" dxfId="39" priority="51" operator="notEqual">
      <formula>0.5</formula>
    </cfRule>
  </conditionalFormatting>
  <conditionalFormatting sqref="T46">
    <cfRule type="cellIs" dxfId="38" priority="50" operator="notEqual">
      <formula>0.513888888888889</formula>
    </cfRule>
  </conditionalFormatting>
  <conditionalFormatting sqref="N64">
    <cfRule type="cellIs" dxfId="37" priority="49" operator="notEqual">
      <formula>0.802083333333333</formula>
    </cfRule>
  </conditionalFormatting>
  <conditionalFormatting sqref="P64">
    <cfRule type="cellIs" dxfId="36" priority="48" operator="notEqual">
      <formula>0.510416666666667</formula>
    </cfRule>
  </conditionalFormatting>
  <conditionalFormatting sqref="N73">
    <cfRule type="cellIs" dxfId="35" priority="47" operator="notEqual">
      <formula>0.760416666666667</formula>
    </cfRule>
  </conditionalFormatting>
  <conditionalFormatting sqref="R73">
    <cfRule type="cellIs" dxfId="34" priority="46" operator="notEqual">
      <formula>0.770833333333333</formula>
    </cfRule>
  </conditionalFormatting>
  <conditionalFormatting sqref="T73">
    <cfRule type="cellIs" dxfId="33" priority="45" operator="notEqual">
      <formula>0.5625</formula>
    </cfRule>
  </conditionalFormatting>
  <conditionalFormatting sqref="X85">
    <cfRule type="cellIs" dxfId="32" priority="44" operator="notEqual">
      <formula>0.53125</formula>
    </cfRule>
  </conditionalFormatting>
  <conditionalFormatting sqref="Q54">
    <cfRule type="cellIs" dxfId="31" priority="43" operator="equal">
      <formula>"CP"</formula>
    </cfRule>
  </conditionalFormatting>
  <conditionalFormatting sqref="C66:F66">
    <cfRule type="cellIs" dxfId="30" priority="42" operator="equal">
      <formula>"CP"</formula>
    </cfRule>
  </conditionalFormatting>
  <conditionalFormatting sqref="G60:J60">
    <cfRule type="cellIs" dxfId="29" priority="41" operator="equal">
      <formula>"CP"</formula>
    </cfRule>
  </conditionalFormatting>
  <conditionalFormatting sqref="G69:J69">
    <cfRule type="cellIs" dxfId="28" priority="40" operator="equal">
      <formula>"CP"</formula>
    </cfRule>
  </conditionalFormatting>
  <conditionalFormatting sqref="G75:J75">
    <cfRule type="cellIs" dxfId="27" priority="39" operator="equal">
      <formula>"CP"</formula>
    </cfRule>
  </conditionalFormatting>
  <conditionalFormatting sqref="G90:J90">
    <cfRule type="cellIs" dxfId="26" priority="38" operator="equal">
      <formula>"CP"</formula>
    </cfRule>
  </conditionalFormatting>
  <conditionalFormatting sqref="K60:N60">
    <cfRule type="cellIs" dxfId="25" priority="37" operator="equal">
      <formula>"CP"</formula>
    </cfRule>
  </conditionalFormatting>
  <conditionalFormatting sqref="K75:N75">
    <cfRule type="cellIs" dxfId="24" priority="36" operator="equal">
      <formula>"CP"</formula>
    </cfRule>
  </conditionalFormatting>
  <conditionalFormatting sqref="K84:N84">
    <cfRule type="cellIs" dxfId="23" priority="35" operator="equal">
      <formula>"CP"</formula>
    </cfRule>
  </conditionalFormatting>
  <conditionalFormatting sqref="K90:N90">
    <cfRule type="cellIs" dxfId="22" priority="34" operator="equal">
      <formula>"CP"</formula>
    </cfRule>
  </conditionalFormatting>
  <conditionalFormatting sqref="O66:R66">
    <cfRule type="cellIs" dxfId="21" priority="33" operator="equal">
      <formula>"CP"</formula>
    </cfRule>
  </conditionalFormatting>
  <conditionalFormatting sqref="O75:R75">
    <cfRule type="cellIs" dxfId="20" priority="32" operator="equal">
      <formula>"CP"</formula>
    </cfRule>
  </conditionalFormatting>
  <conditionalFormatting sqref="O87:R87">
    <cfRule type="cellIs" dxfId="19" priority="31" operator="equal">
      <formula>"CP"</formula>
    </cfRule>
  </conditionalFormatting>
  <conditionalFormatting sqref="S60:V60">
    <cfRule type="cellIs" dxfId="18" priority="30" operator="equal">
      <formula>"CP"</formula>
    </cfRule>
  </conditionalFormatting>
  <conditionalFormatting sqref="S66:V66">
    <cfRule type="cellIs" dxfId="17" priority="29" operator="equal">
      <formula>"CP"</formula>
    </cfRule>
  </conditionalFormatting>
  <conditionalFormatting sqref="S69:V69">
    <cfRule type="cellIs" dxfId="16" priority="28" operator="equal">
      <formula>"CP"</formula>
    </cfRule>
  </conditionalFormatting>
  <conditionalFormatting sqref="S75:V75">
    <cfRule type="cellIs" dxfId="15" priority="27" operator="equal">
      <formula>"CP"</formula>
    </cfRule>
  </conditionalFormatting>
  <conditionalFormatting sqref="S84:V84">
    <cfRule type="cellIs" dxfId="14" priority="26" operator="equal">
      <formula>"CP"</formula>
    </cfRule>
  </conditionalFormatting>
  <conditionalFormatting sqref="S87:V87">
    <cfRule type="cellIs" dxfId="13" priority="25" operator="equal">
      <formula>"CP"</formula>
    </cfRule>
  </conditionalFormatting>
  <conditionalFormatting sqref="S90:V90">
    <cfRule type="cellIs" dxfId="12" priority="24" operator="equal">
      <formula>"CP"</formula>
    </cfRule>
  </conditionalFormatting>
  <conditionalFormatting sqref="W60:Z60">
    <cfRule type="cellIs" dxfId="11" priority="23" operator="equal">
      <formula>"CP"</formula>
    </cfRule>
  </conditionalFormatting>
  <conditionalFormatting sqref="W66:Z66">
    <cfRule type="cellIs" dxfId="10" priority="22" operator="equal">
      <formula>"CP"</formula>
    </cfRule>
  </conditionalFormatting>
  <conditionalFormatting sqref="W69:Z69">
    <cfRule type="cellIs" dxfId="9" priority="21" operator="equal">
      <formula>"CP"</formula>
    </cfRule>
  </conditionalFormatting>
  <conditionalFormatting sqref="W75:Z75">
    <cfRule type="cellIs" dxfId="8" priority="20" operator="equal">
      <formula>"CP"</formula>
    </cfRule>
  </conditionalFormatting>
  <conditionalFormatting sqref="W84:Z84">
    <cfRule type="cellIs" dxfId="7" priority="19" operator="equal">
      <formula>"CP"</formula>
    </cfRule>
  </conditionalFormatting>
  <conditionalFormatting sqref="W87:Z87">
    <cfRule type="cellIs" dxfId="6" priority="18" operator="equal">
      <formula>"CP"</formula>
    </cfRule>
  </conditionalFormatting>
  <conditionalFormatting sqref="W90:Z90">
    <cfRule type="cellIs" dxfId="5" priority="17" operator="equal">
      <formula>"CP"</formula>
    </cfRule>
  </conditionalFormatting>
  <conditionalFormatting sqref="U54">
    <cfRule type="expression" priority="16">
      <formula>"ESTVIDE($U$52);""A"""</formula>
    </cfRule>
  </conditionalFormatting>
  <conditionalFormatting sqref="Y54">
    <cfRule type="expression" priority="15">
      <formula>"ESTVIDE($U$52);""A"""</formula>
    </cfRule>
  </conditionalFormatting>
  <conditionalFormatting sqref="W54">
    <cfRule type="expression" priority="14">
      <formula>"ESTVIDE($U$52);""A"""</formula>
    </cfRule>
  </conditionalFormatting>
  <conditionalFormatting sqref="K69:N69">
    <cfRule type="cellIs" dxfId="4" priority="13" operator="equal">
      <formula>"CP"</formula>
    </cfRule>
  </conditionalFormatting>
  <conditionalFormatting sqref="M69">
    <cfRule type="expression" priority="12">
      <formula>"ESTVIDE($U$52);""A"""</formula>
    </cfRule>
  </conditionalFormatting>
  <conditionalFormatting sqref="K69">
    <cfRule type="expression" priority="11">
      <formula>"ESTVIDE($U$52);""A"""</formula>
    </cfRule>
  </conditionalFormatting>
  <conditionalFormatting sqref="G87:J87">
    <cfRule type="cellIs" dxfId="3" priority="10" operator="equal">
      <formula>"CP"</formula>
    </cfRule>
  </conditionalFormatting>
  <conditionalFormatting sqref="I87">
    <cfRule type="expression" priority="9">
      <formula>"ESTVIDE($U$52);""A"""</formula>
    </cfRule>
  </conditionalFormatting>
  <conditionalFormatting sqref="G87">
    <cfRule type="expression" priority="8">
      <formula>"ESTVIDE($U$52);""A"""</formula>
    </cfRule>
  </conditionalFormatting>
  <conditionalFormatting sqref="O84:R84">
    <cfRule type="cellIs" dxfId="2" priority="7" operator="equal">
      <formula>"CP"</formula>
    </cfRule>
  </conditionalFormatting>
  <conditionalFormatting sqref="Q84">
    <cfRule type="expression" priority="6">
      <formula>"ESTVIDE($U$52);""A"""</formula>
    </cfRule>
  </conditionalFormatting>
  <conditionalFormatting sqref="O84">
    <cfRule type="expression" priority="5">
      <formula>"ESTVIDE($U$52);""A"""</formula>
    </cfRule>
  </conditionalFormatting>
  <conditionalFormatting sqref="E87:F87">
    <cfRule type="cellIs" dxfId="1" priority="4" operator="equal">
      <formula>"CP"</formula>
    </cfRule>
  </conditionalFormatting>
  <conditionalFormatting sqref="E87">
    <cfRule type="expression" priority="3">
      <formula>"ESTVIDE($U$52);""A"""</formula>
    </cfRule>
  </conditionalFormatting>
  <conditionalFormatting sqref="C69:D69">
    <cfRule type="cellIs" dxfId="0" priority="2" operator="equal">
      <formula>"CP"</formula>
    </cfRule>
  </conditionalFormatting>
  <conditionalFormatting sqref="C69">
    <cfRule type="expression" priority="1">
      <formula>"ESTVIDE($U$52);""A"""</formula>
    </cfRule>
  </conditionalFormatting>
  <pageMargins left="0" right="0.15748031496062992" top="0" bottom="0" header="0" footer="0"/>
  <pageSetup paperSize="9" scale="43" firstPageNumber="0" orientation="landscape" r:id="rId1"/>
  <headerFooter>
    <oddFooter>&amp;L&amp;Z&amp;F&amp;RMAJ du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Sem 2016_Fériés_HSupp</vt:lpstr>
      <vt:lpstr>Sem 50</vt:lpstr>
      <vt:lpstr>Sem 51</vt:lpstr>
      <vt:lpstr>Sem 52</vt:lpstr>
      <vt:lpstr>Sem 53</vt:lpstr>
      <vt:lpstr>'Sem 50'!Zone_d_impression</vt:lpstr>
      <vt:lpstr>'Sem 51'!Zone_d_impression</vt:lpstr>
      <vt:lpstr>'Sem 52'!Zone_d_impression</vt:lpstr>
      <vt:lpstr>'Sem 53'!Zone_d_impression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Xyz</dc:creator>
  <cp:lastModifiedBy>Caroline Thomas</cp:lastModifiedBy>
  <cp:lastPrinted>2015-11-10T08:27:26Z</cp:lastPrinted>
  <dcterms:created xsi:type="dcterms:W3CDTF">2014-01-09T07:13:35Z</dcterms:created>
  <dcterms:modified xsi:type="dcterms:W3CDTF">2015-11-14T08:44:27Z</dcterms:modified>
</cp:coreProperties>
</file>