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600" yWindow="270" windowWidth="16155" windowHeight="10740"/>
  </bookViews>
  <sheets>
    <sheet name="JANVIER" sheetId="1" r:id="rId1"/>
  </sheets>
  <definedNames>
    <definedName name="Années">OFFSET(JANVIER!$AK$9,1,,COUNTA(JANVIER!$AK:$AK)-1)</definedName>
    <definedName name="Fériés">OFFSET(JANVIER!$B:$B,,MATCH(JANVIER!$L$4,JANVIER!$3:$3,0)-1)</definedName>
    <definedName name="_xlnm.Print_Area" localSheetId="0">JANVIER!$D$1:$Z$58</definedName>
  </definedNames>
  <calcPr calcId="145621"/>
</workbook>
</file>

<file path=xl/calcChain.xml><?xml version="1.0" encoding="utf-8"?>
<calcChain xmlns="http://schemas.openxmlformats.org/spreadsheetml/2006/main">
  <c r="V12" i="1" l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11" i="1"/>
  <c r="Z12" i="1" l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11" i="1"/>
  <c r="S12" i="1" l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S25" i="1"/>
  <c r="T25" i="1"/>
  <c r="U25" i="1"/>
  <c r="S26" i="1"/>
  <c r="T26" i="1"/>
  <c r="U26" i="1"/>
  <c r="S27" i="1"/>
  <c r="T27" i="1"/>
  <c r="U27" i="1"/>
  <c r="S28" i="1"/>
  <c r="T28" i="1"/>
  <c r="U28" i="1"/>
  <c r="S29" i="1"/>
  <c r="T29" i="1"/>
  <c r="U29" i="1"/>
  <c r="S30" i="1"/>
  <c r="T30" i="1"/>
  <c r="U30" i="1"/>
  <c r="S31" i="1"/>
  <c r="T31" i="1"/>
  <c r="U31" i="1"/>
  <c r="S32" i="1"/>
  <c r="T32" i="1"/>
  <c r="U32" i="1"/>
  <c r="S33" i="1"/>
  <c r="T33" i="1"/>
  <c r="U33" i="1"/>
  <c r="S34" i="1"/>
  <c r="T34" i="1"/>
  <c r="U34" i="1"/>
  <c r="S35" i="1"/>
  <c r="T35" i="1"/>
  <c r="U35" i="1"/>
  <c r="S36" i="1"/>
  <c r="T36" i="1"/>
  <c r="U36" i="1"/>
  <c r="S37" i="1"/>
  <c r="T37" i="1"/>
  <c r="U37" i="1"/>
  <c r="S38" i="1"/>
  <c r="T38" i="1"/>
  <c r="U38" i="1"/>
  <c r="S39" i="1"/>
  <c r="T39" i="1"/>
  <c r="U39" i="1"/>
  <c r="S40" i="1"/>
  <c r="T40" i="1"/>
  <c r="U40" i="1"/>
  <c r="S41" i="1"/>
  <c r="T41" i="1"/>
  <c r="U41" i="1"/>
  <c r="U11" i="1"/>
  <c r="T11" i="1"/>
  <c r="S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P11" i="1"/>
  <c r="O11" i="1"/>
  <c r="N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11" i="1"/>
  <c r="Q42" i="1"/>
  <c r="T42" i="1" l="1"/>
  <c r="AD20" i="1" s="1"/>
  <c r="V42" i="1"/>
  <c r="AD22" i="1" s="1"/>
  <c r="S42" i="1"/>
  <c r="AD19" i="1" s="1"/>
  <c r="U42" i="1"/>
  <c r="AD21" i="1" s="1"/>
  <c r="N42" i="1"/>
  <c r="AD16" i="1" s="1"/>
  <c r="O42" i="1"/>
  <c r="AD17" i="1" s="1"/>
  <c r="P42" i="1"/>
  <c r="AD18" i="1" s="1"/>
  <c r="K42" i="1"/>
  <c r="AD15" i="1" s="1"/>
  <c r="J42" i="1"/>
  <c r="AD14" i="1" s="1"/>
  <c r="F42" i="1"/>
  <c r="AD12" i="1" s="1"/>
  <c r="G42" i="1"/>
  <c r="AD13" i="1" s="1"/>
  <c r="H42" i="1"/>
  <c r="L42" i="1"/>
  <c r="W42" i="1"/>
  <c r="AD23" i="1" s="1"/>
  <c r="X42" i="1"/>
  <c r="AD24" i="1" s="1"/>
  <c r="Y42" i="1"/>
  <c r="AD25" i="1" s="1"/>
  <c r="E42" i="1"/>
  <c r="C12" i="1"/>
  <c r="D12" i="1" s="1"/>
  <c r="C13" i="1"/>
  <c r="D13" i="1" s="1"/>
  <c r="C14" i="1"/>
  <c r="B14" i="1" s="1"/>
  <c r="C15" i="1"/>
  <c r="B15" i="1" s="1"/>
  <c r="C16" i="1"/>
  <c r="D16" i="1" s="1"/>
  <c r="C17" i="1"/>
  <c r="B17" i="1" s="1"/>
  <c r="C18" i="1"/>
  <c r="D18" i="1" s="1"/>
  <c r="C19" i="1"/>
  <c r="B19" i="1" s="1"/>
  <c r="C20" i="1"/>
  <c r="B20" i="1" s="1"/>
  <c r="C21" i="1"/>
  <c r="B21" i="1" s="1"/>
  <c r="C22" i="1"/>
  <c r="B22" i="1" s="1"/>
  <c r="C23" i="1"/>
  <c r="B23" i="1" s="1"/>
  <c r="C24" i="1"/>
  <c r="D24" i="1" s="1"/>
  <c r="C25" i="1"/>
  <c r="B25" i="1" s="1"/>
  <c r="C26" i="1"/>
  <c r="B26" i="1" s="1"/>
  <c r="C27" i="1"/>
  <c r="B27" i="1" s="1"/>
  <c r="C28" i="1"/>
  <c r="B28" i="1" s="1"/>
  <c r="C29" i="1"/>
  <c r="B29" i="1" s="1"/>
  <c r="C30" i="1"/>
  <c r="D30" i="1" s="1"/>
  <c r="C31" i="1"/>
  <c r="B31" i="1" s="1"/>
  <c r="C32" i="1"/>
  <c r="B32" i="1" s="1"/>
  <c r="C33" i="1"/>
  <c r="B33" i="1" s="1"/>
  <c r="C34" i="1"/>
  <c r="B34" i="1" s="1"/>
  <c r="C35" i="1"/>
  <c r="B35" i="1" s="1"/>
  <c r="C36" i="1"/>
  <c r="D36" i="1" s="1"/>
  <c r="C37" i="1"/>
  <c r="B37" i="1" s="1"/>
  <c r="C38" i="1"/>
  <c r="B38" i="1" s="1"/>
  <c r="C39" i="1"/>
  <c r="B39" i="1" s="1"/>
  <c r="C40" i="1"/>
  <c r="B40" i="1" s="1"/>
  <c r="C41" i="1"/>
  <c r="B41" i="1" s="1"/>
  <c r="C11" i="1"/>
  <c r="D11" i="1" s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D11" i="1" l="1"/>
  <c r="AD26" i="1" s="1"/>
  <c r="Z43" i="1"/>
  <c r="A41" i="1"/>
  <c r="A35" i="1"/>
  <c r="A29" i="1"/>
  <c r="A23" i="1"/>
  <c r="A17" i="1"/>
  <c r="A40" i="1"/>
  <c r="A34" i="1"/>
  <c r="A28" i="1"/>
  <c r="A22" i="1"/>
  <c r="A16" i="1"/>
  <c r="A39" i="1"/>
  <c r="A33" i="1"/>
  <c r="A27" i="1"/>
  <c r="A21" i="1"/>
  <c r="A15" i="1"/>
  <c r="A38" i="1"/>
  <c r="A32" i="1"/>
  <c r="A26" i="1"/>
  <c r="A20" i="1"/>
  <c r="A14" i="1"/>
  <c r="A37" i="1"/>
  <c r="A31" i="1"/>
  <c r="A25" i="1"/>
  <c r="A19" i="1"/>
  <c r="A13" i="1"/>
  <c r="A11" i="1"/>
  <c r="A36" i="1"/>
  <c r="A30" i="1"/>
  <c r="A24" i="1"/>
  <c r="A18" i="1"/>
  <c r="A12" i="1"/>
  <c r="B24" i="1"/>
  <c r="B16" i="1"/>
  <c r="D29" i="1"/>
  <c r="D25" i="1"/>
  <c r="D41" i="1"/>
  <c r="D37" i="1"/>
  <c r="D19" i="1"/>
  <c r="D23" i="1"/>
  <c r="B13" i="1"/>
  <c r="D35" i="1"/>
  <c r="D17" i="1"/>
  <c r="D31" i="1"/>
  <c r="B11" i="1"/>
  <c r="B30" i="1"/>
  <c r="D39" i="1"/>
  <c r="D33" i="1"/>
  <c r="D27" i="1"/>
  <c r="D21" i="1"/>
  <c r="D15" i="1"/>
  <c r="D40" i="1"/>
  <c r="D34" i="1"/>
  <c r="D28" i="1"/>
  <c r="D22" i="1"/>
  <c r="B12" i="1"/>
  <c r="B36" i="1"/>
  <c r="D38" i="1"/>
  <c r="D32" i="1"/>
  <c r="D26" i="1"/>
  <c r="D20" i="1"/>
  <c r="D14" i="1"/>
  <c r="B18" i="1"/>
  <c r="Z44" i="1" l="1"/>
</calcChain>
</file>

<file path=xl/sharedStrings.xml><?xml version="1.0" encoding="utf-8"?>
<sst xmlns="http://schemas.openxmlformats.org/spreadsheetml/2006/main" count="218" uniqueCount="82">
  <si>
    <t>Mois</t>
  </si>
  <si>
    <t>Année</t>
  </si>
  <si>
    <t>Années</t>
  </si>
  <si>
    <t>Janvier</t>
  </si>
  <si>
    <t>Fixes</t>
  </si>
  <si>
    <t>Février</t>
  </si>
  <si>
    <t>1 janvier</t>
  </si>
  <si>
    <t>Calendrier</t>
  </si>
  <si>
    <t>Mars</t>
  </si>
  <si>
    <t>1 mai</t>
  </si>
  <si>
    <t>Avril</t>
  </si>
  <si>
    <t>8 mai</t>
  </si>
  <si>
    <t>Mai</t>
  </si>
  <si>
    <t>14 juillet</t>
  </si>
  <si>
    <t>Juin</t>
  </si>
  <si>
    <t>15 août</t>
  </si>
  <si>
    <t>Juillet</t>
  </si>
  <si>
    <t>1 novembre</t>
  </si>
  <si>
    <t>Août</t>
  </si>
  <si>
    <t>11 novembre</t>
  </si>
  <si>
    <t>Septembre</t>
  </si>
  <si>
    <t>25 décembre</t>
  </si>
  <si>
    <t>Octobre</t>
  </si>
  <si>
    <t>Variables</t>
  </si>
  <si>
    <t>Novembre</t>
  </si>
  <si>
    <t>L. Pâques</t>
  </si>
  <si>
    <t>Décembre</t>
  </si>
  <si>
    <t>Ascension</t>
  </si>
  <si>
    <t>L. Pentecôte</t>
  </si>
  <si>
    <t>RECAPITULATIF DES HEURES TRAVAILLEES</t>
  </si>
  <si>
    <t>NOM DE L'AGENT:</t>
  </si>
  <si>
    <t>Date</t>
  </si>
  <si>
    <t>ACCUEIL</t>
  </si>
  <si>
    <t>MATIN</t>
  </si>
  <si>
    <t>SOIR</t>
  </si>
  <si>
    <t>RESTAURATION</t>
  </si>
  <si>
    <t>ALSH</t>
  </si>
  <si>
    <t>REUNION</t>
  </si>
  <si>
    <t>GOÛTER</t>
  </si>
  <si>
    <t>ETUDES</t>
  </si>
  <si>
    <t>TAP</t>
  </si>
  <si>
    <t>TOT</t>
  </si>
  <si>
    <t>TOTAL</t>
  </si>
  <si>
    <t>ALSH VACANCES</t>
  </si>
  <si>
    <t>REUNION     PREPA BILAN</t>
  </si>
  <si>
    <t>NUM SEM</t>
  </si>
  <si>
    <t>RESTO</t>
  </si>
  <si>
    <t>AUTRES</t>
  </si>
  <si>
    <t>VACANCES</t>
  </si>
  <si>
    <t>PREPA VACANCES</t>
  </si>
  <si>
    <t>BILAN VACANCES</t>
  </si>
  <si>
    <t>AP</t>
  </si>
  <si>
    <t>AUTRES PROJETS</t>
  </si>
  <si>
    <t>SEMINAIRE</t>
  </si>
  <si>
    <t>RE</t>
  </si>
  <si>
    <t>RENTREE</t>
  </si>
  <si>
    <t>AL</t>
  </si>
  <si>
    <t>VA</t>
  </si>
  <si>
    <t>PV</t>
  </si>
  <si>
    <t>BV</t>
  </si>
  <si>
    <t>SE</t>
  </si>
  <si>
    <t>ACCUEIL MATIN</t>
  </si>
  <si>
    <t>ACCUEIL SOIR</t>
  </si>
  <si>
    <t>VAC</t>
  </si>
  <si>
    <t>AD</t>
  </si>
  <si>
    <t>ADMINISTRATIF</t>
  </si>
  <si>
    <t>LEGENDE</t>
  </si>
  <si>
    <t>VISA AGENT</t>
  </si>
  <si>
    <t>WEEK-END</t>
  </si>
  <si>
    <t>JOUR FERIE</t>
  </si>
  <si>
    <t>TOTAL AVEC ASSIGNATION</t>
  </si>
  <si>
    <t>Cet état doit être transmis au directeur le dernier jour du mois</t>
  </si>
  <si>
    <t>VISA RESPONSABLES</t>
  </si>
  <si>
    <t xml:space="preserve"> </t>
  </si>
  <si>
    <t>STRUCTURE DE RATTACHEMENT:</t>
  </si>
  <si>
    <t>RN</t>
  </si>
  <si>
    <t>OBSERVATION</t>
  </si>
  <si>
    <t>CONGES</t>
  </si>
  <si>
    <t>ARR MAL</t>
  </si>
  <si>
    <t>RTT</t>
  </si>
  <si>
    <t>SYNDICAT</t>
  </si>
  <si>
    <t>ENF 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</si>
</sst>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Fériés &quot;0"/>
    <numFmt numFmtId="165" formatCode="[h]:mm"/>
  </numFmts>
  <fonts count="11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8"/>
      <name val="Arial"/>
    </font>
    <font>
      <sz val="12"/>
      <name val="Arial"/>
      <family val="2"/>
    </font>
    <font>
      <b/>
      <sz val="14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8"/>
      <name val="Century Gothic"/>
      <family val="2"/>
    </font>
    <font>
      <i/>
      <sz val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/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49" fontId="2" fillId="2" borderId="0" xfId="0" applyNumberFormat="1" applyFont="1" applyFill="1"/>
    <xf numFmtId="49" fontId="0" fillId="0" borderId="0" xfId="0" applyNumberFormat="1"/>
    <xf numFmtId="49" fontId="3" fillId="0" borderId="0" xfId="0" applyNumberFormat="1" applyFont="1"/>
    <xf numFmtId="0" fontId="2" fillId="2" borderId="0" xfId="0" applyNumberFormat="1" applyFont="1" applyFill="1"/>
    <xf numFmtId="0" fontId="0" fillId="0" borderId="0" xfId="0" applyNumberFormat="1"/>
    <xf numFmtId="0" fontId="0" fillId="0" borderId="0" xfId="0" applyNumberFormat="1" applyAlignment="1"/>
    <xf numFmtId="0" fontId="2" fillId="0" borderId="0" xfId="0" applyNumberFormat="1" applyFont="1"/>
    <xf numFmtId="0" fontId="0" fillId="0" borderId="0" xfId="0" applyAlignment="1">
      <alignment horizontal="center"/>
    </xf>
    <xf numFmtId="0" fontId="5" fillId="0" borderId="0" xfId="0" applyFont="1" applyAlignment="1"/>
    <xf numFmtId="0" fontId="0" fillId="0" borderId="1" xfId="0" applyBorder="1"/>
    <xf numFmtId="49" fontId="0" fillId="0" borderId="1" xfId="0" applyNumberFormat="1" applyBorder="1"/>
    <xf numFmtId="165" fontId="0" fillId="0" borderId="1" xfId="0" applyNumberFormat="1" applyBorder="1"/>
    <xf numFmtId="0" fontId="3" fillId="0" borderId="1" xfId="0" applyFont="1" applyBorder="1"/>
    <xf numFmtId="0" fontId="3" fillId="0" borderId="1" xfId="0" applyFont="1" applyFill="1" applyBorder="1"/>
    <xf numFmtId="0" fontId="1" fillId="0" borderId="1" xfId="0" applyFont="1" applyFill="1" applyBorder="1"/>
    <xf numFmtId="165" fontId="1" fillId="0" borderId="1" xfId="0" applyNumberFormat="1" applyFont="1" applyBorder="1"/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left"/>
    </xf>
    <xf numFmtId="0" fontId="7" fillId="3" borderId="0" xfId="0" applyFont="1" applyFill="1" applyAlignment="1">
      <alignment horizontal="center"/>
    </xf>
    <xf numFmtId="49" fontId="7" fillId="0" borderId="0" xfId="0" applyNumberFormat="1" applyFont="1"/>
    <xf numFmtId="0" fontId="7" fillId="2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2" xfId="0" applyFont="1" applyBorder="1"/>
    <xf numFmtId="0" fontId="7" fillId="0" borderId="12" xfId="0" applyFont="1" applyBorder="1" applyAlignment="1"/>
    <xf numFmtId="0" fontId="7" fillId="0" borderId="0" xfId="0" applyFont="1" applyBorder="1" applyAlignment="1"/>
    <xf numFmtId="0" fontId="7" fillId="0" borderId="0" xfId="0" applyFont="1" applyBorder="1"/>
    <xf numFmtId="0" fontId="7" fillId="0" borderId="11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165" fontId="8" fillId="0" borderId="10" xfId="0" applyNumberFormat="1" applyFont="1" applyBorder="1" applyAlignment="1">
      <alignment horizontal="center"/>
    </xf>
    <xf numFmtId="0" fontId="7" fillId="5" borderId="12" xfId="0" applyFont="1" applyFill="1" applyBorder="1"/>
    <xf numFmtId="0" fontId="7" fillId="4" borderId="15" xfId="0" applyFont="1" applyFill="1" applyBorder="1"/>
    <xf numFmtId="49" fontId="0" fillId="0" borderId="0" xfId="0" applyNumberForma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5" fontId="7" fillId="0" borderId="1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5" fontId="8" fillId="0" borderId="15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65" fontId="7" fillId="0" borderId="33" xfId="0" applyNumberFormat="1" applyFont="1" applyBorder="1" applyAlignment="1" applyProtection="1">
      <alignment horizontal="center"/>
      <protection locked="0"/>
    </xf>
    <xf numFmtId="165" fontId="7" fillId="0" borderId="22" xfId="0" applyNumberFormat="1" applyFont="1" applyBorder="1" applyAlignment="1" applyProtection="1">
      <alignment horizontal="center"/>
      <protection locked="0"/>
    </xf>
    <xf numFmtId="14" fontId="8" fillId="0" borderId="24" xfId="0" applyNumberFormat="1" applyFont="1" applyBorder="1" applyAlignment="1" applyProtection="1">
      <alignment horizontal="center"/>
    </xf>
    <xf numFmtId="14" fontId="8" fillId="0" borderId="25" xfId="0" applyNumberFormat="1" applyFont="1" applyBorder="1" applyAlignment="1" applyProtection="1">
      <alignment horizontal="center"/>
    </xf>
    <xf numFmtId="165" fontId="7" fillId="0" borderId="5" xfId="0" applyNumberFormat="1" applyFont="1" applyBorder="1" applyAlignment="1" applyProtection="1">
      <alignment horizontal="center"/>
      <protection locked="0"/>
    </xf>
    <xf numFmtId="165" fontId="7" fillId="0" borderId="2" xfId="0" applyNumberFormat="1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center"/>
    </xf>
    <xf numFmtId="165" fontId="8" fillId="0" borderId="23" xfId="0" applyNumberFormat="1" applyFont="1" applyBorder="1" applyAlignment="1">
      <alignment horizontal="center"/>
    </xf>
    <xf numFmtId="165" fontId="8" fillId="0" borderId="21" xfId="0" applyNumberFormat="1" applyFont="1" applyBorder="1" applyAlignment="1">
      <alignment horizontal="center"/>
    </xf>
    <xf numFmtId="165" fontId="8" fillId="0" borderId="39" xfId="0" applyNumberFormat="1" applyFont="1" applyBorder="1" applyAlignment="1">
      <alignment horizontal="center"/>
    </xf>
    <xf numFmtId="165" fontId="7" fillId="0" borderId="32" xfId="0" applyNumberFormat="1" applyFont="1" applyBorder="1" applyAlignment="1" applyProtection="1">
      <alignment horizontal="center"/>
      <protection locked="0"/>
    </xf>
    <xf numFmtId="165" fontId="7" fillId="0" borderId="34" xfId="0" applyNumberFormat="1" applyFont="1" applyBorder="1" applyAlignment="1" applyProtection="1">
      <alignment horizontal="center"/>
      <protection locked="0"/>
    </xf>
    <xf numFmtId="165" fontId="7" fillId="0" borderId="35" xfId="0" applyNumberFormat="1" applyFont="1" applyBorder="1" applyAlignment="1" applyProtection="1">
      <alignment horizontal="center"/>
      <protection locked="0"/>
    </xf>
    <xf numFmtId="165" fontId="7" fillId="0" borderId="24" xfId="0" applyNumberFormat="1" applyFont="1" applyBorder="1" applyAlignment="1" applyProtection="1">
      <alignment horizontal="center"/>
      <protection locked="0"/>
    </xf>
    <xf numFmtId="165" fontId="7" fillId="0" borderId="38" xfId="0" applyNumberFormat="1" applyFont="1" applyBorder="1" applyAlignment="1" applyProtection="1">
      <alignment horizontal="center"/>
      <protection locked="0"/>
    </xf>
    <xf numFmtId="165" fontId="7" fillId="0" borderId="22" xfId="0" applyNumberFormat="1" applyFont="1" applyBorder="1" applyAlignment="1" applyProtection="1">
      <alignment horizontal="left"/>
      <protection locked="0"/>
    </xf>
    <xf numFmtId="165" fontId="7" fillId="0" borderId="5" xfId="0" applyNumberFormat="1" applyFont="1" applyBorder="1" applyAlignment="1" applyProtection="1">
      <alignment horizontal="left"/>
      <protection locked="0"/>
    </xf>
    <xf numFmtId="165" fontId="7" fillId="0" borderId="20" xfId="0" applyNumberFormat="1" applyFont="1" applyBorder="1" applyAlignment="1" applyProtection="1">
      <alignment horizontal="left"/>
      <protection locked="0"/>
    </xf>
    <xf numFmtId="165" fontId="7" fillId="0" borderId="4" xfId="0" applyNumberFormat="1" applyFont="1" applyBorder="1" applyAlignment="1" applyProtection="1">
      <alignment horizontal="left"/>
      <protection locked="0"/>
    </xf>
    <xf numFmtId="165" fontId="7" fillId="0" borderId="20" xfId="0" applyNumberFormat="1" applyFont="1" applyBorder="1" applyAlignment="1" applyProtection="1">
      <alignment horizontal="center"/>
      <protection locked="0"/>
    </xf>
    <xf numFmtId="165" fontId="7" fillId="0" borderId="4" xfId="0" applyNumberFormat="1" applyFont="1" applyBorder="1" applyAlignment="1" applyProtection="1">
      <alignment horizontal="center"/>
      <protection locked="0"/>
    </xf>
    <xf numFmtId="165" fontId="8" fillId="0" borderId="19" xfId="0" applyNumberFormat="1" applyFont="1" applyBorder="1" applyAlignment="1">
      <alignment horizontal="center"/>
    </xf>
    <xf numFmtId="165" fontId="8" fillId="3" borderId="45" xfId="0" applyNumberFormat="1" applyFont="1" applyFill="1" applyBorder="1" applyAlignment="1">
      <alignment horizontal="center"/>
    </xf>
    <xf numFmtId="165" fontId="8" fillId="0" borderId="26" xfId="0" applyNumberFormat="1" applyFont="1" applyBorder="1" applyAlignment="1">
      <alignment horizontal="center"/>
    </xf>
    <xf numFmtId="165" fontId="8" fillId="0" borderId="18" xfId="0" applyNumberFormat="1" applyFont="1" applyBorder="1" applyAlignment="1">
      <alignment horizontal="center"/>
    </xf>
    <xf numFmtId="14" fontId="8" fillId="0" borderId="37" xfId="0" applyNumberFormat="1" applyFont="1" applyBorder="1" applyAlignment="1" applyProtection="1">
      <alignment horizontal="center"/>
    </xf>
    <xf numFmtId="165" fontId="7" fillId="0" borderId="30" xfId="0" applyNumberFormat="1" applyFont="1" applyBorder="1" applyAlignment="1" applyProtection="1">
      <alignment horizontal="center"/>
      <protection locked="0"/>
    </xf>
    <xf numFmtId="165" fontId="7" fillId="0" borderId="31" xfId="0" applyNumberFormat="1" applyFont="1" applyBorder="1" applyAlignment="1" applyProtection="1">
      <alignment horizontal="center"/>
      <protection locked="0"/>
    </xf>
    <xf numFmtId="165" fontId="7" fillId="0" borderId="37" xfId="0" applyNumberFormat="1" applyFont="1" applyBorder="1" applyAlignment="1" applyProtection="1">
      <alignment horizontal="center"/>
      <protection locked="0"/>
    </xf>
    <xf numFmtId="165" fontId="7" fillId="0" borderId="31" xfId="0" applyNumberFormat="1" applyFont="1" applyBorder="1" applyAlignment="1" applyProtection="1">
      <alignment horizontal="left"/>
      <protection locked="0"/>
    </xf>
    <xf numFmtId="165" fontId="7" fillId="0" borderId="7" xfId="0" applyNumberFormat="1" applyFont="1" applyBorder="1" applyAlignment="1" applyProtection="1">
      <alignment horizontal="left"/>
      <protection locked="0"/>
    </xf>
    <xf numFmtId="165" fontId="7" fillId="0" borderId="6" xfId="0" applyNumberFormat="1" applyFont="1" applyBorder="1" applyAlignment="1" applyProtection="1">
      <alignment horizontal="left"/>
      <protection locked="0"/>
    </xf>
    <xf numFmtId="165" fontId="7" fillId="0" borderId="7" xfId="0" applyNumberFormat="1" applyFont="1" applyBorder="1" applyAlignment="1" applyProtection="1">
      <alignment horizontal="center"/>
      <protection locked="0"/>
    </xf>
    <xf numFmtId="165" fontId="7" fillId="0" borderId="3" xfId="0" applyNumberFormat="1" applyFont="1" applyBorder="1" applyAlignment="1" applyProtection="1">
      <alignment horizontal="center"/>
      <protection locked="0"/>
    </xf>
    <xf numFmtId="165" fontId="7" fillId="0" borderId="6" xfId="0" applyNumberFormat="1" applyFont="1" applyBorder="1" applyAlignment="1" applyProtection="1">
      <alignment horizontal="center"/>
      <protection locked="0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165" fontId="7" fillId="0" borderId="9" xfId="0" applyNumberFormat="1" applyFont="1" applyBorder="1" applyAlignment="1" applyProtection="1">
      <alignment horizontal="center"/>
      <protection locked="0"/>
    </xf>
    <xf numFmtId="165" fontId="7" fillId="0" borderId="47" xfId="0" applyNumberFormat="1" applyFont="1" applyBorder="1" applyAlignment="1" applyProtection="1">
      <alignment horizontal="center"/>
      <protection locked="0"/>
    </xf>
    <xf numFmtId="165" fontId="7" fillId="0" borderId="8" xfId="0" applyNumberFormat="1" applyFont="1" applyBorder="1" applyAlignment="1" applyProtection="1">
      <alignment horizontal="center"/>
      <protection locked="0"/>
    </xf>
    <xf numFmtId="165" fontId="8" fillId="0" borderId="0" xfId="0" applyNumberFormat="1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5" fontId="8" fillId="0" borderId="44" xfId="0" applyNumberFormat="1" applyFont="1" applyBorder="1" applyAlignment="1" applyProtection="1">
      <alignment horizontal="center"/>
    </xf>
    <xf numFmtId="165" fontId="8" fillId="0" borderId="48" xfId="0" applyNumberFormat="1" applyFont="1" applyBorder="1" applyAlignment="1" applyProtection="1">
      <alignment horizontal="center"/>
    </xf>
    <xf numFmtId="165" fontId="8" fillId="0" borderId="50" xfId="0" applyNumberFormat="1" applyFont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0" fontId="3" fillId="0" borderId="0" xfId="0" applyFont="1"/>
    <xf numFmtId="165" fontId="8" fillId="0" borderId="37" xfId="0" applyNumberFormat="1" applyFont="1" applyBorder="1" applyAlignment="1" applyProtection="1">
      <alignment horizontal="center"/>
      <protection locked="0"/>
    </xf>
    <xf numFmtId="0" fontId="9" fillId="0" borderId="36" xfId="0" applyFont="1" applyBorder="1" applyAlignment="1" applyProtection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7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1" fillId="0" borderId="0" xfId="0" applyFont="1" applyAlignment="1" applyProtection="1">
      <alignment horizont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49" xfId="0" applyFont="1" applyBorder="1" applyAlignment="1" applyProtection="1">
      <alignment horizontal="center" vertical="center"/>
    </xf>
    <xf numFmtId="0" fontId="9" fillId="0" borderId="50" xfId="0" applyFont="1" applyBorder="1" applyAlignment="1" applyProtection="1">
      <alignment horizontal="center" vertical="center"/>
    </xf>
    <xf numFmtId="0" fontId="7" fillId="0" borderId="16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7" fillId="2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horizontal="right"/>
    </xf>
    <xf numFmtId="0" fontId="9" fillId="0" borderId="2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5"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ndense val="0"/>
        <extend val="0"/>
        <color indexed="9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N58"/>
  <sheetViews>
    <sheetView tabSelected="1" workbookViewId="0">
      <selection activeCell="H12" sqref="H12"/>
    </sheetView>
  </sheetViews>
  <sheetFormatPr baseColWidth="10" defaultRowHeight="12.75" x14ac:dyDescent="0.2"/>
  <cols>
    <col min="1" max="1" width="11.42578125" style="13"/>
    <col min="3" max="3" width="0" style="7" hidden="1" customWidth="1"/>
    <col min="4" max="4" width="5.140625" style="7" bestFit="1" customWidth="1"/>
    <col min="5" max="8" width="8.28515625" style="7" customWidth="1"/>
    <col min="9" max="9" width="3.5703125" style="16" customWidth="1"/>
    <col min="10" max="10" width="5.140625" style="16" hidden="1" customWidth="1"/>
    <col min="11" max="11" width="4.5703125" style="16" hidden="1" customWidth="1"/>
    <col min="12" max="12" width="8.28515625" style="7" customWidth="1"/>
    <col min="13" max="13" width="3.5703125" style="16" customWidth="1"/>
    <col min="14" max="16" width="4.5703125" style="16" hidden="1" customWidth="1"/>
    <col min="17" max="17" width="8.28515625" style="16" customWidth="1"/>
    <col min="18" max="18" width="3.5703125" style="16" customWidth="1"/>
    <col min="19" max="22" width="4.5703125" style="16" hidden="1" customWidth="1"/>
    <col min="23" max="25" width="8.28515625" style="7" customWidth="1"/>
    <col min="26" max="26" width="8.28515625" style="56" customWidth="1"/>
    <col min="27" max="27" width="11.85546875" style="107" bestFit="1" customWidth="1"/>
    <col min="29" max="29" width="18.42578125" bestFit="1" customWidth="1"/>
    <col min="31" max="36" width="11.42578125" hidden="1" customWidth="1"/>
    <col min="37" max="37" width="11.42578125" style="7" hidden="1" customWidth="1"/>
    <col min="38" max="38" width="11.42578125" style="8" hidden="1" customWidth="1"/>
    <col min="39" max="39" width="11.42578125" style="14" hidden="1" customWidth="1"/>
    <col min="40" max="50" width="11.42578125" style="13" hidden="1" customWidth="1"/>
    <col min="51" max="16384" width="11.42578125" style="13"/>
  </cols>
  <sheetData>
    <row r="1" spans="1:274" ht="18" x14ac:dyDescent="0.25">
      <c r="C1" s="17"/>
      <c r="D1" s="145" t="s">
        <v>29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09"/>
      <c r="AB1" s="17"/>
      <c r="AC1" s="17"/>
      <c r="AD1" s="17"/>
      <c r="AE1" s="17"/>
      <c r="AF1" s="17"/>
    </row>
    <row r="2" spans="1:274" ht="13.5" x14ac:dyDescent="0.25">
      <c r="C2" s="8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10"/>
    </row>
    <row r="3" spans="1:274" s="6" customFormat="1" ht="13.5" x14ac:dyDescent="0.25">
      <c r="D3" s="25"/>
      <c r="E3" s="26"/>
      <c r="F3" s="26"/>
      <c r="G3" s="26"/>
      <c r="H3" s="153" t="s">
        <v>0</v>
      </c>
      <c r="I3" s="153"/>
      <c r="J3" s="25"/>
      <c r="K3" s="25"/>
      <c r="L3" s="153" t="s">
        <v>1</v>
      </c>
      <c r="M3" s="15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54"/>
      <c r="AA3" s="112"/>
      <c r="AB3" s="3"/>
      <c r="AC3" s="3"/>
      <c r="AD3" s="3"/>
      <c r="AE3" s="3"/>
      <c r="AF3" s="3"/>
      <c r="AG3" s="3"/>
      <c r="AH3" s="3"/>
      <c r="AI3" s="3"/>
      <c r="AL3" s="4"/>
    </row>
    <row r="4" spans="1:274" s="10" customFormat="1" ht="13.5" x14ac:dyDescent="0.25">
      <c r="D4" s="27"/>
      <c r="E4" s="28"/>
      <c r="F4" s="28"/>
      <c r="G4" s="28"/>
      <c r="H4" s="154" t="s">
        <v>3</v>
      </c>
      <c r="I4" s="154"/>
      <c r="J4" s="116"/>
      <c r="K4" s="116"/>
      <c r="L4" s="154">
        <v>2014</v>
      </c>
      <c r="M4" s="154"/>
      <c r="N4" s="27"/>
      <c r="O4" s="27"/>
      <c r="P4" s="27"/>
      <c r="Q4" s="27"/>
      <c r="R4" s="27"/>
      <c r="S4" s="29"/>
      <c r="T4" s="29"/>
      <c r="U4" s="29"/>
      <c r="V4" s="29"/>
      <c r="W4" s="27"/>
      <c r="X4" s="27"/>
      <c r="Y4" s="27"/>
      <c r="Z4" s="27"/>
      <c r="AA4" s="27"/>
      <c r="AB4"/>
      <c r="AC4"/>
      <c r="AD4"/>
      <c r="AE4"/>
      <c r="AF4"/>
      <c r="AG4"/>
      <c r="AH4"/>
      <c r="AI4"/>
      <c r="AL4" s="8"/>
    </row>
    <row r="5" spans="1:274" s="10" customFormat="1" ht="5.25" customHeight="1" x14ac:dyDescent="0.25">
      <c r="C5" s="7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53"/>
      <c r="AA5" s="110"/>
      <c r="AB5"/>
      <c r="AC5"/>
      <c r="AD5"/>
      <c r="AE5"/>
      <c r="AF5"/>
      <c r="AG5"/>
      <c r="AH5"/>
      <c r="AI5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</row>
    <row r="6" spans="1:274" s="10" customFormat="1" ht="13.5" x14ac:dyDescent="0.25">
      <c r="C6" s="16"/>
      <c r="D6" s="156" t="s">
        <v>30</v>
      </c>
      <c r="E6" s="156"/>
      <c r="F6" s="156"/>
      <c r="G6" s="155" t="s">
        <v>73</v>
      </c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31"/>
      <c r="Y6" s="31"/>
      <c r="Z6" s="53"/>
      <c r="AA6" s="110"/>
      <c r="AB6"/>
      <c r="AC6"/>
      <c r="AD6"/>
      <c r="AE6"/>
      <c r="AF6"/>
      <c r="AG6"/>
      <c r="AH6"/>
      <c r="AI6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</row>
    <row r="7" spans="1:274" s="10" customFormat="1" ht="13.5" x14ac:dyDescent="0.25">
      <c r="C7" s="107"/>
      <c r="D7" s="106"/>
      <c r="E7" s="159" t="s">
        <v>74</v>
      </c>
      <c r="F7" s="159"/>
      <c r="G7" s="159"/>
      <c r="H7" s="159"/>
      <c r="I7" s="155" t="s">
        <v>73</v>
      </c>
      <c r="J7" s="155"/>
      <c r="K7" s="155"/>
      <c r="L7" s="155"/>
      <c r="M7" s="155"/>
      <c r="N7" s="155"/>
      <c r="O7" s="155"/>
      <c r="P7" s="155"/>
      <c r="Q7" s="155"/>
      <c r="R7" s="155"/>
      <c r="S7" s="105"/>
      <c r="T7" s="105"/>
      <c r="U7" s="105"/>
      <c r="V7" s="105"/>
      <c r="W7" s="105"/>
      <c r="X7" s="104"/>
      <c r="Y7" s="104"/>
      <c r="Z7" s="104"/>
      <c r="AA7" s="110"/>
      <c r="AB7"/>
      <c r="AC7"/>
      <c r="AD7"/>
      <c r="AE7"/>
      <c r="AF7"/>
      <c r="AG7"/>
      <c r="AH7"/>
      <c r="AI7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</row>
    <row r="8" spans="1:274" s="10" customFormat="1" ht="5.25" customHeight="1" thickBot="1" x14ac:dyDescent="0.3">
      <c r="C8" s="16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53"/>
      <c r="AA8" s="110"/>
      <c r="AB8"/>
      <c r="AC8"/>
      <c r="AD8"/>
      <c r="AE8"/>
      <c r="AF8"/>
      <c r="AG8"/>
      <c r="AH8"/>
      <c r="AI8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</row>
    <row r="9" spans="1:274" s="10" customFormat="1" ht="12.75" customHeight="1" x14ac:dyDescent="0.2">
      <c r="A9" s="46"/>
      <c r="B9" s="47"/>
      <c r="C9" s="48"/>
      <c r="D9" s="137" t="s">
        <v>31</v>
      </c>
      <c r="E9" s="135" t="s">
        <v>32</v>
      </c>
      <c r="F9" s="136"/>
      <c r="G9" s="139" t="s">
        <v>46</v>
      </c>
      <c r="H9" s="141" t="s">
        <v>43</v>
      </c>
      <c r="I9" s="142"/>
      <c r="J9" s="58" t="s">
        <v>36</v>
      </c>
      <c r="K9" s="58" t="s">
        <v>63</v>
      </c>
      <c r="L9" s="141" t="s">
        <v>44</v>
      </c>
      <c r="M9" s="142"/>
      <c r="N9" s="58"/>
      <c r="O9" s="58"/>
      <c r="P9" s="58"/>
      <c r="Q9" s="141" t="s">
        <v>47</v>
      </c>
      <c r="R9" s="142"/>
      <c r="S9" s="59"/>
      <c r="T9" s="59"/>
      <c r="U9" s="59"/>
      <c r="V9" s="58"/>
      <c r="W9" s="139" t="s">
        <v>38</v>
      </c>
      <c r="X9" s="139" t="s">
        <v>39</v>
      </c>
      <c r="Y9" s="157" t="s">
        <v>40</v>
      </c>
      <c r="Z9" s="148" t="s">
        <v>42</v>
      </c>
      <c r="AA9" s="119" t="s">
        <v>76</v>
      </c>
      <c r="AB9"/>
      <c r="AC9"/>
      <c r="AD9"/>
      <c r="AE9"/>
      <c r="AF9"/>
      <c r="AG9"/>
      <c r="AH9"/>
      <c r="AI9"/>
      <c r="AJ9" s="1" t="s">
        <v>0</v>
      </c>
      <c r="AK9" s="2" t="s">
        <v>2</v>
      </c>
      <c r="AL9" s="8"/>
      <c r="AM9" s="5">
        <v>2009</v>
      </c>
      <c r="AN9" s="5">
        <v>2010</v>
      </c>
      <c r="AO9" s="5">
        <v>2011</v>
      </c>
      <c r="AP9" s="5">
        <v>2012</v>
      </c>
      <c r="AQ9" s="5">
        <v>2013</v>
      </c>
      <c r="AR9" s="5">
        <v>2014</v>
      </c>
      <c r="AS9" s="5">
        <v>2015</v>
      </c>
      <c r="AT9" s="5">
        <v>2016</v>
      </c>
      <c r="AU9" s="5">
        <v>2017</v>
      </c>
      <c r="AV9" s="5">
        <v>2018</v>
      </c>
      <c r="AW9" s="5">
        <v>2019</v>
      </c>
      <c r="AX9" s="5">
        <v>2020</v>
      </c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</row>
    <row r="10" spans="1:274" s="10" customFormat="1" ht="13.5" thickBot="1" x14ac:dyDescent="0.25">
      <c r="A10" s="49" t="s">
        <v>45</v>
      </c>
      <c r="B10" s="134" t="s">
        <v>7</v>
      </c>
      <c r="C10" s="134"/>
      <c r="D10" s="138"/>
      <c r="E10" s="95" t="s">
        <v>33</v>
      </c>
      <c r="F10" s="96" t="s">
        <v>34</v>
      </c>
      <c r="G10" s="140"/>
      <c r="H10" s="143"/>
      <c r="I10" s="144"/>
      <c r="J10" s="97"/>
      <c r="K10" s="97"/>
      <c r="L10" s="143"/>
      <c r="M10" s="144"/>
      <c r="N10" s="97" t="s">
        <v>54</v>
      </c>
      <c r="O10" s="97" t="s">
        <v>58</v>
      </c>
      <c r="P10" s="97" t="s">
        <v>59</v>
      </c>
      <c r="Q10" s="143"/>
      <c r="R10" s="144"/>
      <c r="S10" s="98" t="s">
        <v>51</v>
      </c>
      <c r="T10" s="98" t="s">
        <v>64</v>
      </c>
      <c r="U10" s="98" t="s">
        <v>60</v>
      </c>
      <c r="V10" s="97" t="s">
        <v>75</v>
      </c>
      <c r="W10" s="140"/>
      <c r="X10" s="140"/>
      <c r="Y10" s="158"/>
      <c r="Z10" s="149"/>
      <c r="AA10" s="120"/>
      <c r="AB10"/>
      <c r="AC10"/>
      <c r="AD10"/>
      <c r="AE10"/>
      <c r="AF10"/>
      <c r="AG10"/>
      <c r="AH10"/>
      <c r="AI10"/>
      <c r="AJ10" t="s">
        <v>3</v>
      </c>
      <c r="AK10" s="7">
        <v>2009</v>
      </c>
      <c r="AL10" s="8"/>
      <c r="AM10" s="9" t="s">
        <v>4</v>
      </c>
      <c r="AN10" s="9" t="s">
        <v>4</v>
      </c>
      <c r="AO10" s="9" t="s">
        <v>4</v>
      </c>
      <c r="AP10" s="9" t="s">
        <v>4</v>
      </c>
      <c r="AQ10" s="9" t="s">
        <v>4</v>
      </c>
      <c r="AR10" s="9" t="s">
        <v>4</v>
      </c>
      <c r="AS10" s="9" t="s">
        <v>4</v>
      </c>
      <c r="AT10" s="9" t="s">
        <v>4</v>
      </c>
      <c r="AU10" s="9" t="s">
        <v>4</v>
      </c>
      <c r="AV10" s="9" t="s">
        <v>4</v>
      </c>
      <c r="AW10" s="9" t="s">
        <v>4</v>
      </c>
      <c r="AX10" s="9" t="s">
        <v>4</v>
      </c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</row>
    <row r="11" spans="1:274" s="10" customFormat="1" ht="13.5" x14ac:dyDescent="0.25">
      <c r="A11" s="50">
        <f t="shared" ref="A11:A41" si="0">WEEKNUM(C11,2)</f>
        <v>1</v>
      </c>
      <c r="B11" s="47" t="str">
        <f>PROPER(TEXT(C11,"jjjj"))</f>
        <v>Mercredi</v>
      </c>
      <c r="C11" s="51">
        <f>DATEVALUE(ROWS(C$11:C11)&amp;$H$4&amp;$L$4)</f>
        <v>41640</v>
      </c>
      <c r="D11" s="85" t="str">
        <f t="shared" ref="D11:D41" si="1">TEXT(C11,"jj")</f>
        <v>01</v>
      </c>
      <c r="E11" s="86"/>
      <c r="F11" s="87"/>
      <c r="G11" s="88"/>
      <c r="H11" s="86"/>
      <c r="I11" s="89"/>
      <c r="J11" s="90">
        <f>IF(I11="AL",H11,)</f>
        <v>0</v>
      </c>
      <c r="K11" s="91">
        <f>IF(I11="VA",H11,)</f>
        <v>0</v>
      </c>
      <c r="L11" s="86"/>
      <c r="M11" s="87"/>
      <c r="N11" s="92">
        <f>IF(M11="RE",L11,)</f>
        <v>0</v>
      </c>
      <c r="O11" s="93">
        <f>IF(M11="PV",L11,)</f>
        <v>0</v>
      </c>
      <c r="P11" s="94">
        <f>IF(M11="BV",L11,)</f>
        <v>0</v>
      </c>
      <c r="Q11" s="86"/>
      <c r="R11" s="87"/>
      <c r="S11" s="92">
        <f>IF(R11="AP",Q11,)</f>
        <v>0</v>
      </c>
      <c r="T11" s="93">
        <f>IF(R11="AD",Q11,)</f>
        <v>0</v>
      </c>
      <c r="U11" s="93">
        <f>IF(R11="SE",Q11,)</f>
        <v>0</v>
      </c>
      <c r="V11" s="94">
        <f>IF(R11="RN",Q11,)</f>
        <v>0</v>
      </c>
      <c r="W11" s="88"/>
      <c r="X11" s="88"/>
      <c r="Y11" s="99"/>
      <c r="Z11" s="113">
        <f>E11+F11+G11+H11+L11+Q11+W11+X11+Y11</f>
        <v>0</v>
      </c>
      <c r="AA11" s="118"/>
      <c r="AB11"/>
      <c r="AC11" s="18" t="s">
        <v>61</v>
      </c>
      <c r="AD11" s="20">
        <f>E42</f>
        <v>0</v>
      </c>
      <c r="AE11"/>
      <c r="AF11"/>
      <c r="AI11"/>
      <c r="AJ11" t="s">
        <v>5</v>
      </c>
      <c r="AK11" s="7">
        <v>2010</v>
      </c>
      <c r="AL11" s="8"/>
      <c r="AM11" s="11" t="s">
        <v>6</v>
      </c>
      <c r="AN11" s="11" t="s">
        <v>6</v>
      </c>
      <c r="AO11" s="11" t="s">
        <v>6</v>
      </c>
      <c r="AP11" s="11" t="s">
        <v>6</v>
      </c>
      <c r="AQ11" s="11" t="s">
        <v>6</v>
      </c>
      <c r="AR11" s="11" t="s">
        <v>6</v>
      </c>
      <c r="AS11" s="11" t="s">
        <v>6</v>
      </c>
      <c r="AT11" s="11" t="s">
        <v>6</v>
      </c>
      <c r="AU11" s="11" t="s">
        <v>6</v>
      </c>
      <c r="AV11" s="11" t="s">
        <v>6</v>
      </c>
      <c r="AW11" s="11" t="s">
        <v>6</v>
      </c>
      <c r="AX11" s="11" t="s">
        <v>6</v>
      </c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</row>
    <row r="12" spans="1:274" s="10" customFormat="1" ht="13.5" x14ac:dyDescent="0.25">
      <c r="A12" s="50">
        <f t="shared" si="0"/>
        <v>1</v>
      </c>
      <c r="B12" s="47" t="str">
        <f t="shared" ref="B12:B41" si="2">PROPER(TEXT(C12,"jjjj"))</f>
        <v>Jeudi</v>
      </c>
      <c r="C12" s="51">
        <f>DATEVALUE(ROWS(C$11:C12)&amp;$H$4&amp;$L$4)</f>
        <v>41641</v>
      </c>
      <c r="D12" s="62" t="str">
        <f t="shared" si="1"/>
        <v>02</v>
      </c>
      <c r="E12" s="70"/>
      <c r="F12" s="60"/>
      <c r="G12" s="73"/>
      <c r="H12" s="70"/>
      <c r="I12" s="60"/>
      <c r="J12" s="75">
        <f t="shared" ref="J12:J41" si="3">IF(I12="AL",H12,)</f>
        <v>0</v>
      </c>
      <c r="K12" s="77">
        <f t="shared" ref="K12:K41" si="4">IF(I12="VA",H12,)</f>
        <v>0</v>
      </c>
      <c r="L12" s="70"/>
      <c r="M12" s="60"/>
      <c r="N12" s="61">
        <f t="shared" ref="N12:N41" si="5">IF(M12="RE",L12,)</f>
        <v>0</v>
      </c>
      <c r="O12" s="52">
        <f t="shared" ref="O12:O41" si="6">IF(M12="PV",L12,)</f>
        <v>0</v>
      </c>
      <c r="P12" s="79">
        <f t="shared" ref="P12:P41" si="7">IF(M12="BV",L12,)</f>
        <v>0</v>
      </c>
      <c r="Q12" s="70"/>
      <c r="R12" s="60"/>
      <c r="S12" s="61">
        <f t="shared" ref="S12:S41" si="8">IF(R12="AP",Q12,)</f>
        <v>0</v>
      </c>
      <c r="T12" s="52">
        <f t="shared" ref="T12:T41" si="9">IF(R12="AD",Q12,)</f>
        <v>0</v>
      </c>
      <c r="U12" s="52">
        <f t="shared" ref="U12:U41" si="10">IF(R12="SE",Q12,)</f>
        <v>0</v>
      </c>
      <c r="V12" s="94">
        <f t="shared" ref="V12:V41" si="11">IF(R12="RN",Q12,)</f>
        <v>0</v>
      </c>
      <c r="W12" s="73"/>
      <c r="X12" s="73"/>
      <c r="Y12" s="100"/>
      <c r="Z12" s="114">
        <f t="shared" ref="Z12:Z41" si="12">E12+F12+G12+H12+L12+Q12+W12+X12+Y12</f>
        <v>0</v>
      </c>
      <c r="AA12" s="118"/>
      <c r="AB12"/>
      <c r="AC12" s="18" t="s">
        <v>62</v>
      </c>
      <c r="AD12" s="20">
        <f>F42</f>
        <v>0</v>
      </c>
      <c r="AE12"/>
      <c r="AF12"/>
      <c r="AI12"/>
      <c r="AJ12" t="s">
        <v>8</v>
      </c>
      <c r="AK12" s="7">
        <v>2011</v>
      </c>
      <c r="AL12" s="8"/>
      <c r="AM12" s="11" t="s">
        <v>9</v>
      </c>
      <c r="AN12" s="11" t="s">
        <v>9</v>
      </c>
      <c r="AO12" s="11" t="s">
        <v>9</v>
      </c>
      <c r="AP12" s="11" t="s">
        <v>9</v>
      </c>
      <c r="AQ12" s="11" t="s">
        <v>9</v>
      </c>
      <c r="AR12" s="11" t="s">
        <v>9</v>
      </c>
      <c r="AS12" s="11" t="s">
        <v>9</v>
      </c>
      <c r="AT12" s="11" t="s">
        <v>9</v>
      </c>
      <c r="AU12" s="11" t="s">
        <v>9</v>
      </c>
      <c r="AV12" s="11" t="s">
        <v>9</v>
      </c>
      <c r="AW12" s="11" t="s">
        <v>9</v>
      </c>
      <c r="AX12" s="11" t="s">
        <v>9</v>
      </c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</row>
    <row r="13" spans="1:274" s="10" customFormat="1" ht="13.5" x14ac:dyDescent="0.25">
      <c r="A13" s="50">
        <f t="shared" si="0"/>
        <v>1</v>
      </c>
      <c r="B13" s="47" t="str">
        <f t="shared" si="2"/>
        <v>Vendredi</v>
      </c>
      <c r="C13" s="51">
        <f>DATEVALUE(ROWS(C$11:C13)&amp;$H$4&amp;$L$4)</f>
        <v>41642</v>
      </c>
      <c r="D13" s="62" t="str">
        <f t="shared" si="1"/>
        <v>03</v>
      </c>
      <c r="E13" s="70"/>
      <c r="F13" s="60"/>
      <c r="G13" s="73"/>
      <c r="H13" s="70"/>
      <c r="I13" s="60"/>
      <c r="J13" s="75">
        <f t="shared" si="3"/>
        <v>0</v>
      </c>
      <c r="K13" s="77">
        <f t="shared" si="4"/>
        <v>0</v>
      </c>
      <c r="L13" s="70"/>
      <c r="M13" s="60"/>
      <c r="N13" s="61">
        <f t="shared" si="5"/>
        <v>0</v>
      </c>
      <c r="O13" s="52">
        <f t="shared" si="6"/>
        <v>0</v>
      </c>
      <c r="P13" s="79">
        <f t="shared" si="7"/>
        <v>0</v>
      </c>
      <c r="Q13" s="70"/>
      <c r="R13" s="60"/>
      <c r="S13" s="61">
        <f t="shared" si="8"/>
        <v>0</v>
      </c>
      <c r="T13" s="52">
        <f t="shared" si="9"/>
        <v>0</v>
      </c>
      <c r="U13" s="52">
        <f t="shared" si="10"/>
        <v>0</v>
      </c>
      <c r="V13" s="94">
        <f t="shared" si="11"/>
        <v>0</v>
      </c>
      <c r="W13" s="73"/>
      <c r="X13" s="73"/>
      <c r="Y13" s="100"/>
      <c r="Z13" s="114">
        <f t="shared" si="12"/>
        <v>0</v>
      </c>
      <c r="AA13" s="118"/>
      <c r="AB13"/>
      <c r="AC13" s="18" t="s">
        <v>35</v>
      </c>
      <c r="AD13" s="20">
        <f>G42</f>
        <v>0</v>
      </c>
      <c r="AE13"/>
      <c r="AF13"/>
      <c r="AG13"/>
      <c r="AH13"/>
      <c r="AI13"/>
      <c r="AJ13" t="s">
        <v>10</v>
      </c>
      <c r="AK13" s="7">
        <v>2012</v>
      </c>
      <c r="AL13" s="8"/>
      <c r="AM13" s="11" t="s">
        <v>11</v>
      </c>
      <c r="AN13" s="11" t="s">
        <v>11</v>
      </c>
      <c r="AO13" s="11" t="s">
        <v>11</v>
      </c>
      <c r="AP13" s="11" t="s">
        <v>11</v>
      </c>
      <c r="AQ13" s="11" t="s">
        <v>11</v>
      </c>
      <c r="AR13" s="11" t="s">
        <v>11</v>
      </c>
      <c r="AS13" s="11" t="s">
        <v>11</v>
      </c>
      <c r="AT13" s="11" t="s">
        <v>11</v>
      </c>
      <c r="AU13" s="11" t="s">
        <v>11</v>
      </c>
      <c r="AV13" s="11" t="s">
        <v>11</v>
      </c>
      <c r="AW13" s="11" t="s">
        <v>11</v>
      </c>
      <c r="AX13" s="11" t="s">
        <v>11</v>
      </c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</row>
    <row r="14" spans="1:274" s="10" customFormat="1" ht="13.5" x14ac:dyDescent="0.25">
      <c r="A14" s="50">
        <f t="shared" si="0"/>
        <v>1</v>
      </c>
      <c r="B14" s="47" t="str">
        <f t="shared" si="2"/>
        <v>Samedi</v>
      </c>
      <c r="C14" s="51">
        <f>DATEVALUE(ROWS(C$11:C14)&amp;$H$4&amp;$L$4)</f>
        <v>41643</v>
      </c>
      <c r="D14" s="62" t="str">
        <f t="shared" si="1"/>
        <v>04</v>
      </c>
      <c r="E14" s="70"/>
      <c r="F14" s="60"/>
      <c r="G14" s="73"/>
      <c r="H14" s="70"/>
      <c r="I14" s="60"/>
      <c r="J14" s="75">
        <f t="shared" si="3"/>
        <v>0</v>
      </c>
      <c r="K14" s="77">
        <f t="shared" si="4"/>
        <v>0</v>
      </c>
      <c r="L14" s="70"/>
      <c r="M14" s="60"/>
      <c r="N14" s="61">
        <f t="shared" si="5"/>
        <v>0</v>
      </c>
      <c r="O14" s="52">
        <f t="shared" si="6"/>
        <v>0</v>
      </c>
      <c r="P14" s="79">
        <f t="shared" si="7"/>
        <v>0</v>
      </c>
      <c r="Q14" s="70"/>
      <c r="R14" s="60"/>
      <c r="S14" s="61">
        <f t="shared" si="8"/>
        <v>0</v>
      </c>
      <c r="T14" s="52">
        <f t="shared" si="9"/>
        <v>0</v>
      </c>
      <c r="U14" s="52">
        <f t="shared" si="10"/>
        <v>0</v>
      </c>
      <c r="V14" s="94">
        <f t="shared" si="11"/>
        <v>0</v>
      </c>
      <c r="W14" s="73"/>
      <c r="X14" s="73"/>
      <c r="Y14" s="100"/>
      <c r="Z14" s="114">
        <f t="shared" si="12"/>
        <v>0</v>
      </c>
      <c r="AA14" s="118"/>
      <c r="AB14"/>
      <c r="AC14" s="18" t="s">
        <v>36</v>
      </c>
      <c r="AD14" s="20">
        <f>J42</f>
        <v>0</v>
      </c>
      <c r="AE14"/>
      <c r="AF14"/>
      <c r="AH14"/>
      <c r="AI14"/>
      <c r="AJ14" t="s">
        <v>12</v>
      </c>
      <c r="AK14" s="7">
        <v>2013</v>
      </c>
      <c r="AL14" s="8"/>
      <c r="AM14" s="11" t="s">
        <v>13</v>
      </c>
      <c r="AN14" s="11" t="s">
        <v>13</v>
      </c>
      <c r="AO14" s="11" t="s">
        <v>13</v>
      </c>
      <c r="AP14" s="11" t="s">
        <v>13</v>
      </c>
      <c r="AQ14" s="11" t="s">
        <v>13</v>
      </c>
      <c r="AR14" s="11" t="s">
        <v>13</v>
      </c>
      <c r="AS14" s="11" t="s">
        <v>13</v>
      </c>
      <c r="AT14" s="11" t="s">
        <v>13</v>
      </c>
      <c r="AU14" s="11" t="s">
        <v>13</v>
      </c>
      <c r="AV14" s="11" t="s">
        <v>13</v>
      </c>
      <c r="AW14" s="11" t="s">
        <v>13</v>
      </c>
      <c r="AX14" s="11" t="s">
        <v>13</v>
      </c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</row>
    <row r="15" spans="1:274" s="10" customFormat="1" ht="13.5" x14ac:dyDescent="0.25">
      <c r="A15" s="50">
        <f t="shared" si="0"/>
        <v>1</v>
      </c>
      <c r="B15" s="47" t="str">
        <f t="shared" si="2"/>
        <v>Dimanche</v>
      </c>
      <c r="C15" s="51">
        <f>DATEVALUE(ROWS(C$11:C15)&amp;$H$4&amp;$L$4)</f>
        <v>41644</v>
      </c>
      <c r="D15" s="62" t="str">
        <f t="shared" si="1"/>
        <v>05</v>
      </c>
      <c r="E15" s="70"/>
      <c r="F15" s="60"/>
      <c r="G15" s="73"/>
      <c r="H15" s="70"/>
      <c r="I15" s="60"/>
      <c r="J15" s="75">
        <f t="shared" si="3"/>
        <v>0</v>
      </c>
      <c r="K15" s="77">
        <f t="shared" si="4"/>
        <v>0</v>
      </c>
      <c r="L15" s="70"/>
      <c r="M15" s="60"/>
      <c r="N15" s="61">
        <f t="shared" si="5"/>
        <v>0</v>
      </c>
      <c r="O15" s="52">
        <f t="shared" si="6"/>
        <v>0</v>
      </c>
      <c r="P15" s="79">
        <f t="shared" si="7"/>
        <v>0</v>
      </c>
      <c r="Q15" s="70"/>
      <c r="R15" s="60"/>
      <c r="S15" s="61">
        <f t="shared" si="8"/>
        <v>0</v>
      </c>
      <c r="T15" s="52">
        <f t="shared" si="9"/>
        <v>0</v>
      </c>
      <c r="U15" s="52">
        <f t="shared" si="10"/>
        <v>0</v>
      </c>
      <c r="V15" s="94">
        <f t="shared" si="11"/>
        <v>0</v>
      </c>
      <c r="W15" s="73"/>
      <c r="X15" s="73"/>
      <c r="Y15" s="100"/>
      <c r="Z15" s="114">
        <f t="shared" si="12"/>
        <v>0</v>
      </c>
      <c r="AA15" s="118"/>
      <c r="AB15"/>
      <c r="AC15" s="18" t="s">
        <v>48</v>
      </c>
      <c r="AD15" s="20">
        <f>K42</f>
        <v>0</v>
      </c>
      <c r="AE15"/>
      <c r="AF15"/>
      <c r="AH15"/>
      <c r="AI15"/>
      <c r="AJ15" t="s">
        <v>14</v>
      </c>
      <c r="AK15" s="7">
        <v>2014</v>
      </c>
      <c r="AL15" s="8"/>
      <c r="AM15" s="11" t="s">
        <v>15</v>
      </c>
      <c r="AN15" s="11" t="s">
        <v>15</v>
      </c>
      <c r="AO15" s="11" t="s">
        <v>15</v>
      </c>
      <c r="AP15" s="11" t="s">
        <v>15</v>
      </c>
      <c r="AQ15" s="11" t="s">
        <v>15</v>
      </c>
      <c r="AR15" s="11" t="s">
        <v>15</v>
      </c>
      <c r="AS15" s="11" t="s">
        <v>15</v>
      </c>
      <c r="AT15" s="11" t="s">
        <v>15</v>
      </c>
      <c r="AU15" s="11" t="s">
        <v>15</v>
      </c>
      <c r="AV15" s="11" t="s">
        <v>15</v>
      </c>
      <c r="AW15" s="11" t="s">
        <v>15</v>
      </c>
      <c r="AX15" s="11" t="s">
        <v>15</v>
      </c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</row>
    <row r="16" spans="1:274" s="10" customFormat="1" ht="13.5" x14ac:dyDescent="0.25">
      <c r="A16" s="50">
        <f t="shared" si="0"/>
        <v>2</v>
      </c>
      <c r="B16" s="47" t="str">
        <f t="shared" si="2"/>
        <v>Lundi</v>
      </c>
      <c r="C16" s="51">
        <f>DATEVALUE(ROWS(C$11:C16)&amp;$H$4&amp;$L$4)</f>
        <v>41645</v>
      </c>
      <c r="D16" s="62" t="str">
        <f t="shared" si="1"/>
        <v>06</v>
      </c>
      <c r="E16" s="70"/>
      <c r="F16" s="60"/>
      <c r="G16" s="73"/>
      <c r="H16" s="70"/>
      <c r="I16" s="60"/>
      <c r="J16" s="75">
        <f t="shared" si="3"/>
        <v>0</v>
      </c>
      <c r="K16" s="77">
        <f t="shared" si="4"/>
        <v>0</v>
      </c>
      <c r="L16" s="70"/>
      <c r="M16" s="60"/>
      <c r="N16" s="61">
        <f t="shared" si="5"/>
        <v>0</v>
      </c>
      <c r="O16" s="52">
        <f t="shared" si="6"/>
        <v>0</v>
      </c>
      <c r="P16" s="79">
        <f t="shared" si="7"/>
        <v>0</v>
      </c>
      <c r="Q16" s="70"/>
      <c r="R16" s="60"/>
      <c r="S16" s="61">
        <f t="shared" si="8"/>
        <v>0</v>
      </c>
      <c r="T16" s="52">
        <f t="shared" si="9"/>
        <v>0</v>
      </c>
      <c r="U16" s="52">
        <f t="shared" si="10"/>
        <v>0</v>
      </c>
      <c r="V16" s="94">
        <f t="shared" si="11"/>
        <v>0</v>
      </c>
      <c r="W16" s="73"/>
      <c r="X16" s="73"/>
      <c r="Y16" s="100"/>
      <c r="Z16" s="114">
        <f t="shared" si="12"/>
        <v>0</v>
      </c>
      <c r="AA16" s="118"/>
      <c r="AB16"/>
      <c r="AC16" s="18" t="s">
        <v>37</v>
      </c>
      <c r="AD16" s="20">
        <f>N42</f>
        <v>0</v>
      </c>
      <c r="AE16"/>
      <c r="AF16"/>
      <c r="AG16"/>
      <c r="AH16"/>
      <c r="AI16"/>
      <c r="AJ16" t="s">
        <v>16</v>
      </c>
      <c r="AK16" s="7">
        <v>2015</v>
      </c>
      <c r="AL16" s="8"/>
      <c r="AM16" s="11" t="s">
        <v>17</v>
      </c>
      <c r="AN16" s="11" t="s">
        <v>17</v>
      </c>
      <c r="AO16" s="11" t="s">
        <v>17</v>
      </c>
      <c r="AP16" s="11" t="s">
        <v>17</v>
      </c>
      <c r="AQ16" s="11" t="s">
        <v>17</v>
      </c>
      <c r="AR16" s="11" t="s">
        <v>17</v>
      </c>
      <c r="AS16" s="11" t="s">
        <v>17</v>
      </c>
      <c r="AT16" s="11" t="s">
        <v>17</v>
      </c>
      <c r="AU16" s="11" t="s">
        <v>17</v>
      </c>
      <c r="AV16" s="11" t="s">
        <v>17</v>
      </c>
      <c r="AW16" s="11" t="s">
        <v>17</v>
      </c>
      <c r="AX16" s="11" t="s">
        <v>17</v>
      </c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</row>
    <row r="17" spans="1:274" ht="13.5" x14ac:dyDescent="0.25">
      <c r="A17" s="50">
        <f t="shared" si="0"/>
        <v>2</v>
      </c>
      <c r="B17" s="47" t="str">
        <f t="shared" si="2"/>
        <v>Mardi</v>
      </c>
      <c r="C17" s="51">
        <f>DATEVALUE(ROWS(C$11:C17)&amp;$H$4&amp;$L$4)</f>
        <v>41646</v>
      </c>
      <c r="D17" s="62" t="str">
        <f t="shared" si="1"/>
        <v>07</v>
      </c>
      <c r="E17" s="70"/>
      <c r="F17" s="60"/>
      <c r="G17" s="73"/>
      <c r="H17" s="70"/>
      <c r="I17" s="60"/>
      <c r="J17" s="75">
        <f t="shared" si="3"/>
        <v>0</v>
      </c>
      <c r="K17" s="77">
        <f t="shared" si="4"/>
        <v>0</v>
      </c>
      <c r="L17" s="70"/>
      <c r="M17" s="60"/>
      <c r="N17" s="61">
        <f t="shared" si="5"/>
        <v>0</v>
      </c>
      <c r="O17" s="52">
        <f t="shared" si="6"/>
        <v>0</v>
      </c>
      <c r="P17" s="79">
        <f t="shared" si="7"/>
        <v>0</v>
      </c>
      <c r="Q17" s="70"/>
      <c r="R17" s="60"/>
      <c r="S17" s="61">
        <f t="shared" si="8"/>
        <v>0</v>
      </c>
      <c r="T17" s="52">
        <f t="shared" si="9"/>
        <v>0</v>
      </c>
      <c r="U17" s="52">
        <f t="shared" si="10"/>
        <v>0</v>
      </c>
      <c r="V17" s="94">
        <f t="shared" si="11"/>
        <v>0</v>
      </c>
      <c r="W17" s="73"/>
      <c r="X17" s="73"/>
      <c r="Y17" s="100"/>
      <c r="Z17" s="114">
        <f t="shared" si="12"/>
        <v>0</v>
      </c>
      <c r="AA17" s="118"/>
      <c r="AC17" s="18" t="s">
        <v>49</v>
      </c>
      <c r="AD17" s="20">
        <f>O42</f>
        <v>0</v>
      </c>
      <c r="AJ17" t="s">
        <v>18</v>
      </c>
      <c r="AK17" s="7">
        <v>2016</v>
      </c>
      <c r="AM17" s="11" t="s">
        <v>19</v>
      </c>
      <c r="AN17" s="11" t="s">
        <v>19</v>
      </c>
      <c r="AO17" s="11" t="s">
        <v>19</v>
      </c>
      <c r="AP17" s="11" t="s">
        <v>19</v>
      </c>
      <c r="AQ17" s="11" t="s">
        <v>19</v>
      </c>
      <c r="AR17" s="11" t="s">
        <v>19</v>
      </c>
      <c r="AS17" s="11" t="s">
        <v>19</v>
      </c>
      <c r="AT17" s="11" t="s">
        <v>19</v>
      </c>
      <c r="AU17" s="11" t="s">
        <v>19</v>
      </c>
      <c r="AV17" s="11" t="s">
        <v>19</v>
      </c>
      <c r="AW17" s="11" t="s">
        <v>19</v>
      </c>
      <c r="AX17" s="11" t="s">
        <v>19</v>
      </c>
    </row>
    <row r="18" spans="1:274" s="10" customFormat="1" ht="13.5" x14ac:dyDescent="0.25">
      <c r="A18" s="50">
        <f t="shared" si="0"/>
        <v>2</v>
      </c>
      <c r="B18" s="47" t="str">
        <f t="shared" si="2"/>
        <v>Mercredi</v>
      </c>
      <c r="C18" s="51">
        <f>DATEVALUE(ROWS(C$11:C18)&amp;$H$4&amp;$L$4)</f>
        <v>41647</v>
      </c>
      <c r="D18" s="62" t="str">
        <f t="shared" si="1"/>
        <v>08</v>
      </c>
      <c r="E18" s="70"/>
      <c r="F18" s="60"/>
      <c r="G18" s="73"/>
      <c r="H18" s="70"/>
      <c r="I18" s="60"/>
      <c r="J18" s="75">
        <f t="shared" si="3"/>
        <v>0</v>
      </c>
      <c r="K18" s="77">
        <f t="shared" si="4"/>
        <v>0</v>
      </c>
      <c r="L18" s="70"/>
      <c r="M18" s="60"/>
      <c r="N18" s="61">
        <f t="shared" si="5"/>
        <v>0</v>
      </c>
      <c r="O18" s="52">
        <f t="shared" si="6"/>
        <v>0</v>
      </c>
      <c r="P18" s="79">
        <f t="shared" si="7"/>
        <v>0</v>
      </c>
      <c r="Q18" s="70"/>
      <c r="R18" s="60"/>
      <c r="S18" s="61">
        <f t="shared" si="8"/>
        <v>0</v>
      </c>
      <c r="T18" s="52">
        <f t="shared" si="9"/>
        <v>0</v>
      </c>
      <c r="U18" s="52">
        <f t="shared" si="10"/>
        <v>0</v>
      </c>
      <c r="V18" s="94">
        <f t="shared" si="11"/>
        <v>0</v>
      </c>
      <c r="W18" s="73"/>
      <c r="X18" s="73"/>
      <c r="Y18" s="100"/>
      <c r="Z18" s="114">
        <f t="shared" si="12"/>
        <v>0</v>
      </c>
      <c r="AA18" s="118"/>
      <c r="AB18"/>
      <c r="AC18" s="19" t="s">
        <v>50</v>
      </c>
      <c r="AD18" s="20">
        <f>P42</f>
        <v>0</v>
      </c>
      <c r="AE18"/>
      <c r="AF18"/>
      <c r="AH18"/>
      <c r="AI18"/>
      <c r="AJ18" t="s">
        <v>20</v>
      </c>
      <c r="AK18" s="7">
        <v>2017</v>
      </c>
      <c r="AL18" s="8"/>
      <c r="AM18" s="11" t="s">
        <v>21</v>
      </c>
      <c r="AN18" s="11" t="s">
        <v>21</v>
      </c>
      <c r="AO18" s="11" t="s">
        <v>21</v>
      </c>
      <c r="AP18" s="11" t="s">
        <v>21</v>
      </c>
      <c r="AQ18" s="11" t="s">
        <v>21</v>
      </c>
      <c r="AR18" s="11" t="s">
        <v>21</v>
      </c>
      <c r="AS18" s="11" t="s">
        <v>21</v>
      </c>
      <c r="AT18" s="11" t="s">
        <v>21</v>
      </c>
      <c r="AU18" s="11" t="s">
        <v>21</v>
      </c>
      <c r="AV18" s="11" t="s">
        <v>21</v>
      </c>
      <c r="AW18" s="11" t="s">
        <v>21</v>
      </c>
      <c r="AX18" s="11" t="s">
        <v>21</v>
      </c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</row>
    <row r="19" spans="1:274" s="10" customFormat="1" ht="13.5" x14ac:dyDescent="0.25">
      <c r="A19" s="50">
        <f t="shared" si="0"/>
        <v>2</v>
      </c>
      <c r="B19" s="47" t="str">
        <f t="shared" si="2"/>
        <v>Jeudi</v>
      </c>
      <c r="C19" s="51">
        <f>DATEVALUE(ROWS(C$11:C19)&amp;$H$4&amp;$L$4)</f>
        <v>41648</v>
      </c>
      <c r="D19" s="62" t="str">
        <f t="shared" si="1"/>
        <v>09</v>
      </c>
      <c r="E19" s="70"/>
      <c r="F19" s="60"/>
      <c r="G19" s="73"/>
      <c r="H19" s="70"/>
      <c r="I19" s="60"/>
      <c r="J19" s="75">
        <f t="shared" si="3"/>
        <v>0</v>
      </c>
      <c r="K19" s="77">
        <f t="shared" si="4"/>
        <v>0</v>
      </c>
      <c r="L19" s="70"/>
      <c r="M19" s="60"/>
      <c r="N19" s="61">
        <f t="shared" si="5"/>
        <v>0</v>
      </c>
      <c r="O19" s="52">
        <f t="shared" si="6"/>
        <v>0</v>
      </c>
      <c r="P19" s="79">
        <f t="shared" si="7"/>
        <v>0</v>
      </c>
      <c r="Q19" s="70"/>
      <c r="R19" s="60"/>
      <c r="S19" s="61">
        <f t="shared" si="8"/>
        <v>0</v>
      </c>
      <c r="T19" s="52">
        <f t="shared" si="9"/>
        <v>0</v>
      </c>
      <c r="U19" s="52">
        <f t="shared" si="10"/>
        <v>0</v>
      </c>
      <c r="V19" s="94">
        <f t="shared" si="11"/>
        <v>0</v>
      </c>
      <c r="W19" s="73"/>
      <c r="X19" s="73"/>
      <c r="Y19" s="100"/>
      <c r="Z19" s="114">
        <f t="shared" si="12"/>
        <v>0</v>
      </c>
      <c r="AA19" s="118"/>
      <c r="AB19"/>
      <c r="AC19" s="19" t="s">
        <v>52</v>
      </c>
      <c r="AD19" s="20">
        <f>S42</f>
        <v>0</v>
      </c>
      <c r="AE19"/>
      <c r="AF19"/>
      <c r="AH19"/>
      <c r="AI19"/>
      <c r="AJ19" t="s">
        <v>22</v>
      </c>
      <c r="AK19" s="7">
        <v>2018</v>
      </c>
      <c r="AL19" s="8"/>
      <c r="AM19" s="12" t="s">
        <v>23</v>
      </c>
      <c r="AN19" s="12" t="s">
        <v>23</v>
      </c>
      <c r="AO19" s="12" t="s">
        <v>23</v>
      </c>
      <c r="AP19" s="12" t="s">
        <v>23</v>
      </c>
      <c r="AQ19" s="12" t="s">
        <v>23</v>
      </c>
      <c r="AR19" s="12" t="s">
        <v>23</v>
      </c>
      <c r="AS19" s="12" t="s">
        <v>23</v>
      </c>
      <c r="AT19" s="12" t="s">
        <v>23</v>
      </c>
      <c r="AU19" s="12" t="s">
        <v>23</v>
      </c>
      <c r="AV19" s="12" t="s">
        <v>23</v>
      </c>
      <c r="AW19" s="12" t="s">
        <v>23</v>
      </c>
      <c r="AX19" s="12" t="s">
        <v>23</v>
      </c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</row>
    <row r="20" spans="1:274" customFormat="1" ht="13.5" x14ac:dyDescent="0.25">
      <c r="A20" s="50">
        <f t="shared" si="0"/>
        <v>2</v>
      </c>
      <c r="B20" s="47" t="str">
        <f t="shared" si="2"/>
        <v>Vendredi</v>
      </c>
      <c r="C20" s="51">
        <f>DATEVALUE(ROWS(C$11:C20)&amp;$H$4&amp;$L$4)</f>
        <v>41649</v>
      </c>
      <c r="D20" s="62" t="str">
        <f t="shared" si="1"/>
        <v>10</v>
      </c>
      <c r="E20" s="70"/>
      <c r="F20" s="60"/>
      <c r="G20" s="73"/>
      <c r="H20" s="70"/>
      <c r="I20" s="60"/>
      <c r="J20" s="75">
        <f t="shared" si="3"/>
        <v>0</v>
      </c>
      <c r="K20" s="77">
        <f t="shared" si="4"/>
        <v>0</v>
      </c>
      <c r="L20" s="70"/>
      <c r="M20" s="60"/>
      <c r="N20" s="61">
        <f t="shared" si="5"/>
        <v>0</v>
      </c>
      <c r="O20" s="52">
        <f t="shared" si="6"/>
        <v>0</v>
      </c>
      <c r="P20" s="79">
        <f t="shared" si="7"/>
        <v>0</v>
      </c>
      <c r="Q20" s="70"/>
      <c r="R20" s="60"/>
      <c r="S20" s="61">
        <f t="shared" si="8"/>
        <v>0</v>
      </c>
      <c r="T20" s="52">
        <f t="shared" si="9"/>
        <v>0</v>
      </c>
      <c r="U20" s="52">
        <f t="shared" si="10"/>
        <v>0</v>
      </c>
      <c r="V20" s="94">
        <f t="shared" si="11"/>
        <v>0</v>
      </c>
      <c r="W20" s="73"/>
      <c r="X20" s="73"/>
      <c r="Y20" s="100"/>
      <c r="Z20" s="114">
        <f t="shared" si="12"/>
        <v>0</v>
      </c>
      <c r="AA20" s="118"/>
      <c r="AC20" s="21" t="s">
        <v>65</v>
      </c>
      <c r="AD20" s="20">
        <f>T42</f>
        <v>0</v>
      </c>
      <c r="AJ20" t="s">
        <v>24</v>
      </c>
      <c r="AK20" s="7">
        <v>2019</v>
      </c>
      <c r="AL20" s="8" t="s">
        <v>25</v>
      </c>
      <c r="AM20" s="14" t="str">
        <f t="shared" ref="AM20:AX20" si="13">TEXT(ROUND(DATE(AM$9,4,MOD(234-11*MOD(AM$9,19),30))/7,0)*7-5,"j mmmm")</f>
        <v>13 avril</v>
      </c>
      <c r="AN20" s="14" t="str">
        <f t="shared" si="13"/>
        <v>5 avril</v>
      </c>
      <c r="AO20" s="14" t="str">
        <f t="shared" si="13"/>
        <v>25 avril</v>
      </c>
      <c r="AP20" s="14" t="str">
        <f t="shared" si="13"/>
        <v>9 avril</v>
      </c>
      <c r="AQ20" s="14" t="str">
        <f t="shared" si="13"/>
        <v>1 avril</v>
      </c>
      <c r="AR20" s="14" t="str">
        <f t="shared" si="13"/>
        <v>21 avril</v>
      </c>
      <c r="AS20" s="14" t="str">
        <f t="shared" si="13"/>
        <v>6 avril</v>
      </c>
      <c r="AT20" s="14" t="str">
        <f t="shared" si="13"/>
        <v>28 mars</v>
      </c>
      <c r="AU20" s="14" t="str">
        <f t="shared" si="13"/>
        <v>17 avril</v>
      </c>
      <c r="AV20" s="14" t="str">
        <f t="shared" si="13"/>
        <v>2 avril</v>
      </c>
      <c r="AW20" s="14" t="str">
        <f t="shared" si="13"/>
        <v>22 avril</v>
      </c>
      <c r="AX20" s="14" t="str">
        <f t="shared" si="13"/>
        <v>13 avril</v>
      </c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</row>
    <row r="21" spans="1:274" ht="13.5" x14ac:dyDescent="0.25">
      <c r="A21" s="50">
        <f t="shared" si="0"/>
        <v>2</v>
      </c>
      <c r="B21" s="47" t="str">
        <f t="shared" si="2"/>
        <v>Samedi</v>
      </c>
      <c r="C21" s="51">
        <f>DATEVALUE(ROWS(C$11:C21)&amp;$H$4&amp;$L$4)</f>
        <v>41650</v>
      </c>
      <c r="D21" s="62" t="str">
        <f t="shared" si="1"/>
        <v>11</v>
      </c>
      <c r="E21" s="70"/>
      <c r="F21" s="60"/>
      <c r="G21" s="73"/>
      <c r="H21" s="70"/>
      <c r="I21" s="60"/>
      <c r="J21" s="75">
        <f t="shared" si="3"/>
        <v>0</v>
      </c>
      <c r="K21" s="77">
        <f t="shared" si="4"/>
        <v>0</v>
      </c>
      <c r="L21" s="70"/>
      <c r="M21" s="60"/>
      <c r="N21" s="61">
        <f t="shared" si="5"/>
        <v>0</v>
      </c>
      <c r="O21" s="52">
        <f t="shared" si="6"/>
        <v>0</v>
      </c>
      <c r="P21" s="79">
        <f t="shared" si="7"/>
        <v>0</v>
      </c>
      <c r="Q21" s="70"/>
      <c r="R21" s="60"/>
      <c r="S21" s="61">
        <f t="shared" si="8"/>
        <v>0</v>
      </c>
      <c r="T21" s="52">
        <f t="shared" si="9"/>
        <v>0</v>
      </c>
      <c r="U21" s="52">
        <f t="shared" si="10"/>
        <v>0</v>
      </c>
      <c r="V21" s="94">
        <f t="shared" si="11"/>
        <v>0</v>
      </c>
      <c r="W21" s="73"/>
      <c r="X21" s="73"/>
      <c r="Y21" s="100"/>
      <c r="Z21" s="114">
        <f t="shared" si="12"/>
        <v>0</v>
      </c>
      <c r="AA21" s="118"/>
      <c r="AC21" s="21" t="s">
        <v>53</v>
      </c>
      <c r="AD21" s="20">
        <f>U42</f>
        <v>0</v>
      </c>
      <c r="AJ21" t="s">
        <v>26</v>
      </c>
      <c r="AK21" s="7">
        <v>2020</v>
      </c>
      <c r="AL21" s="8" t="s">
        <v>27</v>
      </c>
      <c r="AM21" s="14" t="str">
        <f t="shared" ref="AM21:AX21" si="14">TEXT(ROUND(DATE(AM$9,4,MOD(234-11*MOD(AM$9,19),30))/7,0)*7+33,"j mmmm")</f>
        <v>21 mai</v>
      </c>
      <c r="AN21" s="14" t="str">
        <f t="shared" si="14"/>
        <v>13 mai</v>
      </c>
      <c r="AO21" s="14" t="str">
        <f t="shared" si="14"/>
        <v>2 juin</v>
      </c>
      <c r="AP21" s="14" t="str">
        <f t="shared" si="14"/>
        <v>17 mai</v>
      </c>
      <c r="AQ21" s="14" t="str">
        <f t="shared" si="14"/>
        <v>9 mai</v>
      </c>
      <c r="AR21" s="14" t="str">
        <f t="shared" si="14"/>
        <v>29 mai</v>
      </c>
      <c r="AS21" s="14" t="str">
        <f t="shared" si="14"/>
        <v>14 mai</v>
      </c>
      <c r="AT21" s="14" t="str">
        <f t="shared" si="14"/>
        <v>5 mai</v>
      </c>
      <c r="AU21" s="14" t="str">
        <f t="shared" si="14"/>
        <v>25 mai</v>
      </c>
      <c r="AV21" s="14" t="str">
        <f t="shared" si="14"/>
        <v>10 mai</v>
      </c>
      <c r="AW21" s="14" t="str">
        <f t="shared" si="14"/>
        <v>30 mai</v>
      </c>
      <c r="AX21" s="14" t="str">
        <f t="shared" si="14"/>
        <v>21 mai</v>
      </c>
    </row>
    <row r="22" spans="1:274" ht="13.5" x14ac:dyDescent="0.25">
      <c r="A22" s="50">
        <f t="shared" si="0"/>
        <v>2</v>
      </c>
      <c r="B22" s="47" t="str">
        <f t="shared" si="2"/>
        <v>Dimanche</v>
      </c>
      <c r="C22" s="51">
        <f>DATEVALUE(ROWS(C$11:C22)&amp;$H$4&amp;$L$4)</f>
        <v>41651</v>
      </c>
      <c r="D22" s="62" t="str">
        <f t="shared" si="1"/>
        <v>12</v>
      </c>
      <c r="E22" s="70"/>
      <c r="F22" s="60"/>
      <c r="G22" s="73"/>
      <c r="H22" s="70"/>
      <c r="I22" s="60"/>
      <c r="J22" s="75">
        <f t="shared" si="3"/>
        <v>0</v>
      </c>
      <c r="K22" s="77">
        <f t="shared" si="4"/>
        <v>0</v>
      </c>
      <c r="L22" s="70"/>
      <c r="M22" s="60"/>
      <c r="N22" s="61">
        <f t="shared" si="5"/>
        <v>0</v>
      </c>
      <c r="O22" s="52">
        <f t="shared" si="6"/>
        <v>0</v>
      </c>
      <c r="P22" s="79">
        <f t="shared" si="7"/>
        <v>0</v>
      </c>
      <c r="Q22" s="70"/>
      <c r="R22" s="60"/>
      <c r="S22" s="61">
        <f t="shared" si="8"/>
        <v>0</v>
      </c>
      <c r="T22" s="52">
        <f t="shared" si="9"/>
        <v>0</v>
      </c>
      <c r="U22" s="52">
        <f t="shared" si="10"/>
        <v>0</v>
      </c>
      <c r="V22" s="94">
        <f t="shared" si="11"/>
        <v>0</v>
      </c>
      <c r="W22" s="73"/>
      <c r="X22" s="73"/>
      <c r="Y22" s="100"/>
      <c r="Z22" s="114">
        <f t="shared" si="12"/>
        <v>0</v>
      </c>
      <c r="AA22" s="118"/>
      <c r="AC22" s="22" t="s">
        <v>55</v>
      </c>
      <c r="AD22" s="20">
        <f>V42</f>
        <v>0</v>
      </c>
      <c r="AI22" t="s">
        <v>47</v>
      </c>
      <c r="AL22" s="8" t="s">
        <v>28</v>
      </c>
      <c r="AM22" s="14" t="str">
        <f t="shared" ref="AM22:AX22" si="15">TEXT(ROUND(DATE(AM$9,4,MOD(234-11*MOD(AM$9,19),30))/7,0)*7+44,"j mmmm")</f>
        <v>1 juin</v>
      </c>
      <c r="AN22" s="14" t="str">
        <f t="shared" si="15"/>
        <v>24 mai</v>
      </c>
      <c r="AO22" s="14" t="str">
        <f t="shared" si="15"/>
        <v>13 juin</v>
      </c>
      <c r="AP22" s="14" t="str">
        <f t="shared" si="15"/>
        <v>28 mai</v>
      </c>
      <c r="AQ22" s="14" t="str">
        <f t="shared" si="15"/>
        <v>20 mai</v>
      </c>
      <c r="AR22" s="14" t="str">
        <f t="shared" si="15"/>
        <v>9 juin</v>
      </c>
      <c r="AS22" s="14" t="str">
        <f t="shared" si="15"/>
        <v>25 mai</v>
      </c>
      <c r="AT22" s="14" t="str">
        <f t="shared" si="15"/>
        <v>16 mai</v>
      </c>
      <c r="AU22" s="14" t="str">
        <f t="shared" si="15"/>
        <v>5 juin</v>
      </c>
      <c r="AV22" s="14" t="str">
        <f t="shared" si="15"/>
        <v>21 mai</v>
      </c>
      <c r="AW22" s="14" t="str">
        <f t="shared" si="15"/>
        <v>10 juin</v>
      </c>
      <c r="AX22" s="14" t="str">
        <f t="shared" si="15"/>
        <v>1 juin</v>
      </c>
    </row>
    <row r="23" spans="1:274" ht="13.5" x14ac:dyDescent="0.25">
      <c r="A23" s="50">
        <f t="shared" si="0"/>
        <v>3</v>
      </c>
      <c r="B23" s="47" t="str">
        <f t="shared" si="2"/>
        <v>Lundi</v>
      </c>
      <c r="C23" s="51">
        <f>DATEVALUE(ROWS(C$11:C23)&amp;$H$4&amp;$L$4)</f>
        <v>41652</v>
      </c>
      <c r="D23" s="62" t="str">
        <f t="shared" si="1"/>
        <v>13</v>
      </c>
      <c r="E23" s="70"/>
      <c r="F23" s="60"/>
      <c r="G23" s="73"/>
      <c r="H23" s="70"/>
      <c r="I23" s="60"/>
      <c r="J23" s="75">
        <f t="shared" si="3"/>
        <v>0</v>
      </c>
      <c r="K23" s="77">
        <f t="shared" si="4"/>
        <v>0</v>
      </c>
      <c r="L23" s="70"/>
      <c r="M23" s="60"/>
      <c r="N23" s="61">
        <f t="shared" si="5"/>
        <v>0</v>
      </c>
      <c r="O23" s="52">
        <f t="shared" si="6"/>
        <v>0</v>
      </c>
      <c r="P23" s="79">
        <f t="shared" si="7"/>
        <v>0</v>
      </c>
      <c r="Q23" s="70"/>
      <c r="R23" s="60"/>
      <c r="S23" s="61">
        <f t="shared" si="8"/>
        <v>0</v>
      </c>
      <c r="T23" s="52">
        <f t="shared" si="9"/>
        <v>0</v>
      </c>
      <c r="U23" s="52">
        <f t="shared" si="10"/>
        <v>0</v>
      </c>
      <c r="V23" s="94">
        <f t="shared" si="11"/>
        <v>0</v>
      </c>
      <c r="W23" s="73"/>
      <c r="X23" s="73"/>
      <c r="Y23" s="100"/>
      <c r="Z23" s="114">
        <f t="shared" si="12"/>
        <v>0</v>
      </c>
      <c r="AA23" s="118"/>
      <c r="AC23" s="18" t="s">
        <v>38</v>
      </c>
      <c r="AD23" s="20">
        <f>W42</f>
        <v>0</v>
      </c>
      <c r="AI23" s="117" t="s">
        <v>78</v>
      </c>
    </row>
    <row r="24" spans="1:274" ht="13.5" x14ac:dyDescent="0.25">
      <c r="A24" s="50">
        <f t="shared" si="0"/>
        <v>3</v>
      </c>
      <c r="B24" s="47" t="str">
        <f t="shared" si="2"/>
        <v>Mardi</v>
      </c>
      <c r="C24" s="51">
        <f>DATEVALUE(ROWS(C$11:C24)&amp;$H$4&amp;$L$4)</f>
        <v>41653</v>
      </c>
      <c r="D24" s="62" t="str">
        <f t="shared" si="1"/>
        <v>14</v>
      </c>
      <c r="E24" s="70"/>
      <c r="F24" s="60"/>
      <c r="G24" s="73"/>
      <c r="H24" s="70"/>
      <c r="I24" s="60"/>
      <c r="J24" s="75">
        <f t="shared" si="3"/>
        <v>0</v>
      </c>
      <c r="K24" s="77">
        <f t="shared" si="4"/>
        <v>0</v>
      </c>
      <c r="L24" s="70"/>
      <c r="M24" s="60"/>
      <c r="N24" s="61">
        <f t="shared" si="5"/>
        <v>0</v>
      </c>
      <c r="O24" s="52">
        <f t="shared" si="6"/>
        <v>0</v>
      </c>
      <c r="P24" s="79">
        <f t="shared" si="7"/>
        <v>0</v>
      </c>
      <c r="Q24" s="70"/>
      <c r="R24" s="60"/>
      <c r="S24" s="61">
        <f t="shared" si="8"/>
        <v>0</v>
      </c>
      <c r="T24" s="52">
        <f t="shared" si="9"/>
        <v>0</v>
      </c>
      <c r="U24" s="52">
        <f t="shared" si="10"/>
        <v>0</v>
      </c>
      <c r="V24" s="94">
        <f t="shared" si="11"/>
        <v>0</v>
      </c>
      <c r="W24" s="73"/>
      <c r="X24" s="73"/>
      <c r="Y24" s="100"/>
      <c r="Z24" s="114">
        <f t="shared" si="12"/>
        <v>0</v>
      </c>
      <c r="AA24" s="118"/>
      <c r="AC24" s="18" t="s">
        <v>39</v>
      </c>
      <c r="AD24" s="20">
        <f>X42</f>
        <v>0</v>
      </c>
      <c r="AI24" s="117" t="s">
        <v>77</v>
      </c>
    </row>
    <row r="25" spans="1:274" ht="13.5" x14ac:dyDescent="0.25">
      <c r="A25" s="50">
        <f t="shared" si="0"/>
        <v>3</v>
      </c>
      <c r="B25" s="47" t="str">
        <f t="shared" si="2"/>
        <v>Mercredi</v>
      </c>
      <c r="C25" s="51">
        <f>DATEVALUE(ROWS(C$11:C25)&amp;$H$4&amp;$L$4)</f>
        <v>41654</v>
      </c>
      <c r="D25" s="62" t="str">
        <f t="shared" si="1"/>
        <v>15</v>
      </c>
      <c r="E25" s="70"/>
      <c r="F25" s="60"/>
      <c r="G25" s="73"/>
      <c r="H25" s="70"/>
      <c r="I25" s="60"/>
      <c r="J25" s="75">
        <f t="shared" si="3"/>
        <v>0</v>
      </c>
      <c r="K25" s="77">
        <f t="shared" si="4"/>
        <v>0</v>
      </c>
      <c r="L25" s="70"/>
      <c r="M25" s="60"/>
      <c r="N25" s="61">
        <f t="shared" si="5"/>
        <v>0</v>
      </c>
      <c r="O25" s="52">
        <f t="shared" si="6"/>
        <v>0</v>
      </c>
      <c r="P25" s="79">
        <f t="shared" si="7"/>
        <v>0</v>
      </c>
      <c r="Q25" s="70"/>
      <c r="R25" s="60"/>
      <c r="S25" s="61">
        <f t="shared" si="8"/>
        <v>0</v>
      </c>
      <c r="T25" s="52">
        <f t="shared" si="9"/>
        <v>0</v>
      </c>
      <c r="U25" s="52">
        <f t="shared" si="10"/>
        <v>0</v>
      </c>
      <c r="V25" s="94">
        <f t="shared" si="11"/>
        <v>0</v>
      </c>
      <c r="W25" s="73"/>
      <c r="X25" s="73"/>
      <c r="Y25" s="100"/>
      <c r="Z25" s="114">
        <f t="shared" si="12"/>
        <v>0</v>
      </c>
      <c r="AA25" s="118"/>
      <c r="AC25" s="18" t="s">
        <v>40</v>
      </c>
      <c r="AD25" s="20">
        <f>Y42</f>
        <v>0</v>
      </c>
      <c r="AI25" s="117" t="s">
        <v>81</v>
      </c>
    </row>
    <row r="26" spans="1:274" ht="13.5" x14ac:dyDescent="0.25">
      <c r="A26" s="50">
        <f t="shared" si="0"/>
        <v>3</v>
      </c>
      <c r="B26" s="47" t="str">
        <f t="shared" si="2"/>
        <v>Jeudi</v>
      </c>
      <c r="C26" s="51">
        <f>DATEVALUE(ROWS(C$11:C26)&amp;$H$4&amp;$L$4)</f>
        <v>41655</v>
      </c>
      <c r="D26" s="62" t="str">
        <f t="shared" si="1"/>
        <v>16</v>
      </c>
      <c r="E26" s="70"/>
      <c r="F26" s="60"/>
      <c r="G26" s="73"/>
      <c r="H26" s="70"/>
      <c r="I26" s="60"/>
      <c r="J26" s="75">
        <f t="shared" si="3"/>
        <v>0</v>
      </c>
      <c r="K26" s="77">
        <f t="shared" si="4"/>
        <v>0</v>
      </c>
      <c r="L26" s="70"/>
      <c r="M26" s="60"/>
      <c r="N26" s="61">
        <f t="shared" si="5"/>
        <v>0</v>
      </c>
      <c r="O26" s="52">
        <f t="shared" si="6"/>
        <v>0</v>
      </c>
      <c r="P26" s="79">
        <f t="shared" si="7"/>
        <v>0</v>
      </c>
      <c r="Q26" s="70"/>
      <c r="R26" s="60"/>
      <c r="S26" s="61">
        <f t="shared" si="8"/>
        <v>0</v>
      </c>
      <c r="T26" s="52">
        <f t="shared" si="9"/>
        <v>0</v>
      </c>
      <c r="U26" s="52">
        <f t="shared" si="10"/>
        <v>0</v>
      </c>
      <c r="V26" s="94">
        <f t="shared" si="11"/>
        <v>0</v>
      </c>
      <c r="W26" s="73"/>
      <c r="X26" s="73"/>
      <c r="Y26" s="100"/>
      <c r="Z26" s="114">
        <f t="shared" si="12"/>
        <v>0</v>
      </c>
      <c r="AA26" s="118"/>
      <c r="AC26" s="23" t="s">
        <v>42</v>
      </c>
      <c r="AD26" s="24">
        <f>SUM(AD11:AD25)</f>
        <v>0</v>
      </c>
      <c r="AI26" s="117" t="s">
        <v>79</v>
      </c>
    </row>
    <row r="27" spans="1:274" ht="13.5" x14ac:dyDescent="0.25">
      <c r="A27" s="50">
        <f t="shared" si="0"/>
        <v>3</v>
      </c>
      <c r="B27" s="47" t="str">
        <f t="shared" si="2"/>
        <v>Vendredi</v>
      </c>
      <c r="C27" s="51">
        <f>DATEVALUE(ROWS(C$11:C27)&amp;$H$4&amp;$L$4)</f>
        <v>41656</v>
      </c>
      <c r="D27" s="62" t="str">
        <f t="shared" si="1"/>
        <v>17</v>
      </c>
      <c r="E27" s="70"/>
      <c r="F27" s="60"/>
      <c r="G27" s="73"/>
      <c r="H27" s="70"/>
      <c r="I27" s="60"/>
      <c r="J27" s="75">
        <f t="shared" si="3"/>
        <v>0</v>
      </c>
      <c r="K27" s="77">
        <f t="shared" si="4"/>
        <v>0</v>
      </c>
      <c r="L27" s="70"/>
      <c r="M27" s="60"/>
      <c r="N27" s="61">
        <f t="shared" si="5"/>
        <v>0</v>
      </c>
      <c r="O27" s="52">
        <f t="shared" si="6"/>
        <v>0</v>
      </c>
      <c r="P27" s="79">
        <f t="shared" si="7"/>
        <v>0</v>
      </c>
      <c r="Q27" s="70"/>
      <c r="R27" s="60"/>
      <c r="S27" s="61">
        <f t="shared" si="8"/>
        <v>0</v>
      </c>
      <c r="T27" s="52">
        <f t="shared" si="9"/>
        <v>0</v>
      </c>
      <c r="U27" s="52">
        <f t="shared" si="10"/>
        <v>0</v>
      </c>
      <c r="V27" s="94">
        <f t="shared" si="11"/>
        <v>0</v>
      </c>
      <c r="W27" s="73"/>
      <c r="X27" s="73"/>
      <c r="Y27" s="100"/>
      <c r="Z27" s="114">
        <f t="shared" si="12"/>
        <v>0</v>
      </c>
      <c r="AA27" s="118"/>
      <c r="AI27" t="s">
        <v>80</v>
      </c>
    </row>
    <row r="28" spans="1:274" ht="13.5" x14ac:dyDescent="0.25">
      <c r="A28" s="50">
        <f t="shared" si="0"/>
        <v>3</v>
      </c>
      <c r="B28" s="47" t="str">
        <f t="shared" si="2"/>
        <v>Samedi</v>
      </c>
      <c r="C28" s="51">
        <f>DATEVALUE(ROWS(C$11:C28)&amp;$H$4&amp;$L$4)</f>
        <v>41657</v>
      </c>
      <c r="D28" s="62" t="str">
        <f t="shared" si="1"/>
        <v>18</v>
      </c>
      <c r="E28" s="70"/>
      <c r="F28" s="60"/>
      <c r="G28" s="73"/>
      <c r="H28" s="70"/>
      <c r="I28" s="60"/>
      <c r="J28" s="75">
        <f t="shared" si="3"/>
        <v>0</v>
      </c>
      <c r="K28" s="77">
        <f t="shared" si="4"/>
        <v>0</v>
      </c>
      <c r="L28" s="70"/>
      <c r="M28" s="60"/>
      <c r="N28" s="61">
        <f t="shared" si="5"/>
        <v>0</v>
      </c>
      <c r="O28" s="52">
        <f t="shared" si="6"/>
        <v>0</v>
      </c>
      <c r="P28" s="79">
        <f t="shared" si="7"/>
        <v>0</v>
      </c>
      <c r="Q28" s="70"/>
      <c r="R28" s="60"/>
      <c r="S28" s="61">
        <f t="shared" si="8"/>
        <v>0</v>
      </c>
      <c r="T28" s="52">
        <f t="shared" si="9"/>
        <v>0</v>
      </c>
      <c r="U28" s="52">
        <f t="shared" si="10"/>
        <v>0</v>
      </c>
      <c r="V28" s="94">
        <f t="shared" si="11"/>
        <v>0</v>
      </c>
      <c r="W28" s="73"/>
      <c r="X28" s="73"/>
      <c r="Y28" s="100"/>
      <c r="Z28" s="114">
        <f t="shared" si="12"/>
        <v>0</v>
      </c>
      <c r="AA28" s="118"/>
    </row>
    <row r="29" spans="1:274" ht="13.5" x14ac:dyDescent="0.25">
      <c r="A29" s="50">
        <f t="shared" si="0"/>
        <v>3</v>
      </c>
      <c r="B29" s="47" t="str">
        <f t="shared" si="2"/>
        <v>Dimanche</v>
      </c>
      <c r="C29" s="51">
        <f>DATEVALUE(ROWS(C$11:C29)&amp;$H$4&amp;$L$4)</f>
        <v>41658</v>
      </c>
      <c r="D29" s="62" t="str">
        <f t="shared" si="1"/>
        <v>19</v>
      </c>
      <c r="E29" s="70"/>
      <c r="F29" s="60"/>
      <c r="G29" s="73"/>
      <c r="H29" s="70"/>
      <c r="I29" s="60"/>
      <c r="J29" s="75">
        <f t="shared" si="3"/>
        <v>0</v>
      </c>
      <c r="K29" s="77">
        <f t="shared" si="4"/>
        <v>0</v>
      </c>
      <c r="L29" s="70"/>
      <c r="M29" s="60"/>
      <c r="N29" s="61">
        <f t="shared" si="5"/>
        <v>0</v>
      </c>
      <c r="O29" s="52">
        <f t="shared" si="6"/>
        <v>0</v>
      </c>
      <c r="P29" s="79">
        <f t="shared" si="7"/>
        <v>0</v>
      </c>
      <c r="Q29" s="70"/>
      <c r="R29" s="60"/>
      <c r="S29" s="61">
        <f t="shared" si="8"/>
        <v>0</v>
      </c>
      <c r="T29" s="52">
        <f t="shared" si="9"/>
        <v>0</v>
      </c>
      <c r="U29" s="52">
        <f t="shared" si="10"/>
        <v>0</v>
      </c>
      <c r="V29" s="94">
        <f t="shared" si="11"/>
        <v>0</v>
      </c>
      <c r="W29" s="73"/>
      <c r="X29" s="73"/>
      <c r="Y29" s="100"/>
      <c r="Z29" s="114">
        <f t="shared" si="12"/>
        <v>0</v>
      </c>
      <c r="AA29" s="118"/>
      <c r="AN29" s="15"/>
    </row>
    <row r="30" spans="1:274" ht="13.5" x14ac:dyDescent="0.25">
      <c r="A30" s="50">
        <f t="shared" si="0"/>
        <v>4</v>
      </c>
      <c r="B30" s="47" t="str">
        <f t="shared" si="2"/>
        <v>Lundi</v>
      </c>
      <c r="C30" s="51">
        <f>DATEVALUE(ROWS(C$11:C30)&amp;$H$4&amp;$L$4)</f>
        <v>41659</v>
      </c>
      <c r="D30" s="62" t="str">
        <f t="shared" si="1"/>
        <v>20</v>
      </c>
      <c r="E30" s="70"/>
      <c r="F30" s="60"/>
      <c r="G30" s="73"/>
      <c r="H30" s="70"/>
      <c r="I30" s="60"/>
      <c r="J30" s="75">
        <f t="shared" si="3"/>
        <v>0</v>
      </c>
      <c r="K30" s="77">
        <f t="shared" si="4"/>
        <v>0</v>
      </c>
      <c r="L30" s="70"/>
      <c r="M30" s="60"/>
      <c r="N30" s="61">
        <f t="shared" si="5"/>
        <v>0</v>
      </c>
      <c r="O30" s="52">
        <f t="shared" si="6"/>
        <v>0</v>
      </c>
      <c r="P30" s="79">
        <f t="shared" si="7"/>
        <v>0</v>
      </c>
      <c r="Q30" s="70"/>
      <c r="R30" s="60"/>
      <c r="S30" s="61">
        <f t="shared" si="8"/>
        <v>0</v>
      </c>
      <c r="T30" s="52">
        <f t="shared" si="9"/>
        <v>0</v>
      </c>
      <c r="U30" s="52">
        <f t="shared" si="10"/>
        <v>0</v>
      </c>
      <c r="V30" s="94">
        <f t="shared" si="11"/>
        <v>0</v>
      </c>
      <c r="W30" s="73"/>
      <c r="X30" s="73"/>
      <c r="Y30" s="100"/>
      <c r="Z30" s="114">
        <f t="shared" si="12"/>
        <v>0</v>
      </c>
      <c r="AA30" s="118"/>
    </row>
    <row r="31" spans="1:274" ht="13.5" x14ac:dyDescent="0.25">
      <c r="A31" s="50">
        <f t="shared" si="0"/>
        <v>4</v>
      </c>
      <c r="B31" s="47" t="str">
        <f t="shared" si="2"/>
        <v>Mardi</v>
      </c>
      <c r="C31" s="51">
        <f>DATEVALUE(ROWS(C$11:C31)&amp;$H$4&amp;$L$4)</f>
        <v>41660</v>
      </c>
      <c r="D31" s="62" t="str">
        <f t="shared" si="1"/>
        <v>21</v>
      </c>
      <c r="E31" s="70"/>
      <c r="F31" s="60"/>
      <c r="G31" s="73"/>
      <c r="H31" s="70"/>
      <c r="I31" s="60"/>
      <c r="J31" s="75">
        <f t="shared" si="3"/>
        <v>0</v>
      </c>
      <c r="K31" s="77">
        <f t="shared" si="4"/>
        <v>0</v>
      </c>
      <c r="L31" s="70"/>
      <c r="M31" s="60"/>
      <c r="N31" s="61">
        <f t="shared" si="5"/>
        <v>0</v>
      </c>
      <c r="O31" s="52">
        <f t="shared" si="6"/>
        <v>0</v>
      </c>
      <c r="P31" s="79">
        <f t="shared" si="7"/>
        <v>0</v>
      </c>
      <c r="Q31" s="70"/>
      <c r="R31" s="60"/>
      <c r="S31" s="61">
        <f t="shared" si="8"/>
        <v>0</v>
      </c>
      <c r="T31" s="52">
        <f t="shared" si="9"/>
        <v>0</v>
      </c>
      <c r="U31" s="52">
        <f t="shared" si="10"/>
        <v>0</v>
      </c>
      <c r="V31" s="94">
        <f t="shared" si="11"/>
        <v>0</v>
      </c>
      <c r="W31" s="73"/>
      <c r="X31" s="73"/>
      <c r="Y31" s="100"/>
      <c r="Z31" s="114">
        <f t="shared" si="12"/>
        <v>0</v>
      </c>
      <c r="AA31" s="118"/>
    </row>
    <row r="32" spans="1:274" ht="13.5" x14ac:dyDescent="0.25">
      <c r="A32" s="50">
        <f t="shared" si="0"/>
        <v>4</v>
      </c>
      <c r="B32" s="47" t="str">
        <f t="shared" si="2"/>
        <v>Mercredi</v>
      </c>
      <c r="C32" s="51">
        <f>DATEVALUE(ROWS(C$11:C32)&amp;$H$4&amp;$L$4)</f>
        <v>41661</v>
      </c>
      <c r="D32" s="62" t="str">
        <f t="shared" si="1"/>
        <v>22</v>
      </c>
      <c r="E32" s="70"/>
      <c r="F32" s="60"/>
      <c r="G32" s="73"/>
      <c r="H32" s="70"/>
      <c r="I32" s="60"/>
      <c r="J32" s="75">
        <f t="shared" si="3"/>
        <v>0</v>
      </c>
      <c r="K32" s="77">
        <f t="shared" si="4"/>
        <v>0</v>
      </c>
      <c r="L32" s="70"/>
      <c r="M32" s="60"/>
      <c r="N32" s="61">
        <f t="shared" si="5"/>
        <v>0</v>
      </c>
      <c r="O32" s="52">
        <f t="shared" si="6"/>
        <v>0</v>
      </c>
      <c r="P32" s="79">
        <f t="shared" si="7"/>
        <v>0</v>
      </c>
      <c r="Q32" s="70"/>
      <c r="R32" s="60"/>
      <c r="S32" s="61">
        <f t="shared" si="8"/>
        <v>0</v>
      </c>
      <c r="T32" s="52">
        <f t="shared" si="9"/>
        <v>0</v>
      </c>
      <c r="U32" s="52">
        <f t="shared" si="10"/>
        <v>0</v>
      </c>
      <c r="V32" s="94">
        <f t="shared" si="11"/>
        <v>0</v>
      </c>
      <c r="W32" s="73"/>
      <c r="X32" s="73"/>
      <c r="Y32" s="100"/>
      <c r="Z32" s="114">
        <f t="shared" si="12"/>
        <v>0</v>
      </c>
      <c r="AA32" s="118"/>
    </row>
    <row r="33" spans="1:27" ht="13.5" x14ac:dyDescent="0.25">
      <c r="A33" s="50">
        <f t="shared" si="0"/>
        <v>4</v>
      </c>
      <c r="B33" s="47" t="str">
        <f t="shared" si="2"/>
        <v>Jeudi</v>
      </c>
      <c r="C33" s="51">
        <f>DATEVALUE(ROWS(C$11:C33)&amp;$H$4&amp;$L$4)</f>
        <v>41662</v>
      </c>
      <c r="D33" s="62" t="str">
        <f t="shared" si="1"/>
        <v>23</v>
      </c>
      <c r="E33" s="70"/>
      <c r="F33" s="60"/>
      <c r="G33" s="73"/>
      <c r="H33" s="70"/>
      <c r="I33" s="60"/>
      <c r="J33" s="75">
        <f t="shared" si="3"/>
        <v>0</v>
      </c>
      <c r="K33" s="77">
        <f t="shared" si="4"/>
        <v>0</v>
      </c>
      <c r="L33" s="70"/>
      <c r="M33" s="60"/>
      <c r="N33" s="61">
        <f t="shared" si="5"/>
        <v>0</v>
      </c>
      <c r="O33" s="52">
        <f t="shared" si="6"/>
        <v>0</v>
      </c>
      <c r="P33" s="79">
        <f t="shared" si="7"/>
        <v>0</v>
      </c>
      <c r="Q33" s="70"/>
      <c r="R33" s="60"/>
      <c r="S33" s="61">
        <f t="shared" si="8"/>
        <v>0</v>
      </c>
      <c r="T33" s="52">
        <f t="shared" si="9"/>
        <v>0</v>
      </c>
      <c r="U33" s="52">
        <f t="shared" si="10"/>
        <v>0</v>
      </c>
      <c r="V33" s="94">
        <f t="shared" si="11"/>
        <v>0</v>
      </c>
      <c r="W33" s="73"/>
      <c r="X33" s="73"/>
      <c r="Y33" s="100"/>
      <c r="Z33" s="114">
        <f t="shared" si="12"/>
        <v>0</v>
      </c>
      <c r="AA33" s="118"/>
    </row>
    <row r="34" spans="1:27" ht="13.5" x14ac:dyDescent="0.25">
      <c r="A34" s="50">
        <f t="shared" si="0"/>
        <v>4</v>
      </c>
      <c r="B34" s="47" t="str">
        <f t="shared" si="2"/>
        <v>Vendredi</v>
      </c>
      <c r="C34" s="51">
        <f>DATEVALUE(ROWS(C$11:C34)&amp;$H$4&amp;$L$4)</f>
        <v>41663</v>
      </c>
      <c r="D34" s="62" t="str">
        <f t="shared" si="1"/>
        <v>24</v>
      </c>
      <c r="E34" s="70"/>
      <c r="F34" s="60"/>
      <c r="G34" s="73"/>
      <c r="H34" s="70"/>
      <c r="I34" s="60"/>
      <c r="J34" s="75">
        <f t="shared" si="3"/>
        <v>0</v>
      </c>
      <c r="K34" s="77">
        <f t="shared" si="4"/>
        <v>0</v>
      </c>
      <c r="L34" s="70"/>
      <c r="M34" s="60"/>
      <c r="N34" s="61">
        <f t="shared" si="5"/>
        <v>0</v>
      </c>
      <c r="O34" s="52">
        <f t="shared" si="6"/>
        <v>0</v>
      </c>
      <c r="P34" s="79">
        <f t="shared" si="7"/>
        <v>0</v>
      </c>
      <c r="Q34" s="70"/>
      <c r="R34" s="60"/>
      <c r="S34" s="61">
        <f t="shared" si="8"/>
        <v>0</v>
      </c>
      <c r="T34" s="52">
        <f t="shared" si="9"/>
        <v>0</v>
      </c>
      <c r="U34" s="52">
        <f t="shared" si="10"/>
        <v>0</v>
      </c>
      <c r="V34" s="94">
        <f t="shared" si="11"/>
        <v>0</v>
      </c>
      <c r="W34" s="73"/>
      <c r="X34" s="73"/>
      <c r="Y34" s="100"/>
      <c r="Z34" s="114">
        <f t="shared" si="12"/>
        <v>0</v>
      </c>
      <c r="AA34" s="118"/>
    </row>
    <row r="35" spans="1:27" ht="13.5" x14ac:dyDescent="0.25">
      <c r="A35" s="50">
        <f t="shared" si="0"/>
        <v>4</v>
      </c>
      <c r="B35" s="47" t="str">
        <f t="shared" si="2"/>
        <v>Samedi</v>
      </c>
      <c r="C35" s="51">
        <f>DATEVALUE(ROWS(C$11:C35)&amp;$H$4&amp;$L$4)</f>
        <v>41664</v>
      </c>
      <c r="D35" s="62" t="str">
        <f t="shared" si="1"/>
        <v>25</v>
      </c>
      <c r="E35" s="70"/>
      <c r="F35" s="60"/>
      <c r="G35" s="73"/>
      <c r="H35" s="70"/>
      <c r="I35" s="60"/>
      <c r="J35" s="75">
        <f t="shared" si="3"/>
        <v>0</v>
      </c>
      <c r="K35" s="77">
        <f t="shared" si="4"/>
        <v>0</v>
      </c>
      <c r="L35" s="70"/>
      <c r="M35" s="60"/>
      <c r="N35" s="61">
        <f t="shared" si="5"/>
        <v>0</v>
      </c>
      <c r="O35" s="52">
        <f t="shared" si="6"/>
        <v>0</v>
      </c>
      <c r="P35" s="79">
        <f t="shared" si="7"/>
        <v>0</v>
      </c>
      <c r="Q35" s="70"/>
      <c r="R35" s="60"/>
      <c r="S35" s="61">
        <f t="shared" si="8"/>
        <v>0</v>
      </c>
      <c r="T35" s="52">
        <f t="shared" si="9"/>
        <v>0</v>
      </c>
      <c r="U35" s="52">
        <f t="shared" si="10"/>
        <v>0</v>
      </c>
      <c r="V35" s="94">
        <f t="shared" si="11"/>
        <v>0</v>
      </c>
      <c r="W35" s="73"/>
      <c r="X35" s="73"/>
      <c r="Y35" s="100"/>
      <c r="Z35" s="114">
        <f t="shared" si="12"/>
        <v>0</v>
      </c>
      <c r="AA35" s="118"/>
    </row>
    <row r="36" spans="1:27" ht="13.5" x14ac:dyDescent="0.25">
      <c r="A36" s="50">
        <f t="shared" si="0"/>
        <v>4</v>
      </c>
      <c r="B36" s="47" t="str">
        <f t="shared" si="2"/>
        <v>Dimanche</v>
      </c>
      <c r="C36" s="51">
        <f>DATEVALUE(ROWS(C$11:C36)&amp;$H$4&amp;$L$4)</f>
        <v>41665</v>
      </c>
      <c r="D36" s="62" t="str">
        <f t="shared" si="1"/>
        <v>26</v>
      </c>
      <c r="E36" s="70"/>
      <c r="F36" s="60"/>
      <c r="G36" s="73"/>
      <c r="H36" s="70"/>
      <c r="I36" s="60"/>
      <c r="J36" s="75">
        <f t="shared" si="3"/>
        <v>0</v>
      </c>
      <c r="K36" s="77">
        <f t="shared" si="4"/>
        <v>0</v>
      </c>
      <c r="L36" s="70"/>
      <c r="M36" s="60"/>
      <c r="N36" s="61">
        <f t="shared" si="5"/>
        <v>0</v>
      </c>
      <c r="O36" s="52">
        <f t="shared" si="6"/>
        <v>0</v>
      </c>
      <c r="P36" s="79">
        <f t="shared" si="7"/>
        <v>0</v>
      </c>
      <c r="Q36" s="70"/>
      <c r="R36" s="60"/>
      <c r="S36" s="61">
        <f t="shared" si="8"/>
        <v>0</v>
      </c>
      <c r="T36" s="52">
        <f t="shared" si="9"/>
        <v>0</v>
      </c>
      <c r="U36" s="52">
        <f t="shared" si="10"/>
        <v>0</v>
      </c>
      <c r="V36" s="94">
        <f t="shared" si="11"/>
        <v>0</v>
      </c>
      <c r="W36" s="73"/>
      <c r="X36" s="73"/>
      <c r="Y36" s="100"/>
      <c r="Z36" s="114">
        <f t="shared" si="12"/>
        <v>0</v>
      </c>
      <c r="AA36" s="118"/>
    </row>
    <row r="37" spans="1:27" ht="13.5" x14ac:dyDescent="0.25">
      <c r="A37" s="50">
        <f t="shared" si="0"/>
        <v>5</v>
      </c>
      <c r="B37" s="47" t="str">
        <f t="shared" si="2"/>
        <v>Lundi</v>
      </c>
      <c r="C37" s="51">
        <f>DATEVALUE(ROWS(C$11:C37)&amp;$H$4&amp;$L$4)</f>
        <v>41666</v>
      </c>
      <c r="D37" s="62" t="str">
        <f t="shared" si="1"/>
        <v>27</v>
      </c>
      <c r="E37" s="70"/>
      <c r="F37" s="60"/>
      <c r="G37" s="73"/>
      <c r="H37" s="70"/>
      <c r="I37" s="60"/>
      <c r="J37" s="75">
        <f t="shared" si="3"/>
        <v>0</v>
      </c>
      <c r="K37" s="77">
        <f t="shared" si="4"/>
        <v>0</v>
      </c>
      <c r="L37" s="70"/>
      <c r="M37" s="60"/>
      <c r="N37" s="61">
        <f t="shared" si="5"/>
        <v>0</v>
      </c>
      <c r="O37" s="52">
        <f t="shared" si="6"/>
        <v>0</v>
      </c>
      <c r="P37" s="79">
        <f t="shared" si="7"/>
        <v>0</v>
      </c>
      <c r="Q37" s="70"/>
      <c r="R37" s="60"/>
      <c r="S37" s="61">
        <f t="shared" si="8"/>
        <v>0</v>
      </c>
      <c r="T37" s="52">
        <f t="shared" si="9"/>
        <v>0</v>
      </c>
      <c r="U37" s="52">
        <f t="shared" si="10"/>
        <v>0</v>
      </c>
      <c r="V37" s="94">
        <f t="shared" si="11"/>
        <v>0</v>
      </c>
      <c r="W37" s="73"/>
      <c r="X37" s="73"/>
      <c r="Y37" s="100"/>
      <c r="Z37" s="114">
        <f t="shared" si="12"/>
        <v>0</v>
      </c>
      <c r="AA37" s="118"/>
    </row>
    <row r="38" spans="1:27" ht="13.5" x14ac:dyDescent="0.25">
      <c r="A38" s="50">
        <f t="shared" si="0"/>
        <v>5</v>
      </c>
      <c r="B38" s="47" t="str">
        <f t="shared" si="2"/>
        <v>Mardi</v>
      </c>
      <c r="C38" s="51">
        <f>DATEVALUE(ROWS(C$11:C38)&amp;$H$4&amp;$L$4)</f>
        <v>41667</v>
      </c>
      <c r="D38" s="62" t="str">
        <f t="shared" si="1"/>
        <v>28</v>
      </c>
      <c r="E38" s="70"/>
      <c r="F38" s="60"/>
      <c r="G38" s="73"/>
      <c r="H38" s="70"/>
      <c r="I38" s="60"/>
      <c r="J38" s="75">
        <f t="shared" si="3"/>
        <v>0</v>
      </c>
      <c r="K38" s="77">
        <f t="shared" si="4"/>
        <v>0</v>
      </c>
      <c r="L38" s="70"/>
      <c r="M38" s="60"/>
      <c r="N38" s="61">
        <f t="shared" si="5"/>
        <v>0</v>
      </c>
      <c r="O38" s="52">
        <f t="shared" si="6"/>
        <v>0</v>
      </c>
      <c r="P38" s="79">
        <f t="shared" si="7"/>
        <v>0</v>
      </c>
      <c r="Q38" s="70"/>
      <c r="R38" s="60"/>
      <c r="S38" s="61">
        <f t="shared" si="8"/>
        <v>0</v>
      </c>
      <c r="T38" s="52">
        <f t="shared" si="9"/>
        <v>0</v>
      </c>
      <c r="U38" s="52">
        <f t="shared" si="10"/>
        <v>0</v>
      </c>
      <c r="V38" s="94">
        <f t="shared" si="11"/>
        <v>0</v>
      </c>
      <c r="W38" s="73"/>
      <c r="X38" s="73"/>
      <c r="Y38" s="100"/>
      <c r="Z38" s="114">
        <f t="shared" si="12"/>
        <v>0</v>
      </c>
      <c r="AA38" s="118"/>
    </row>
    <row r="39" spans="1:27" ht="13.5" x14ac:dyDescent="0.25">
      <c r="A39" s="50">
        <f t="shared" si="0"/>
        <v>5</v>
      </c>
      <c r="B39" s="47" t="str">
        <f t="shared" si="2"/>
        <v>Mercredi</v>
      </c>
      <c r="C39" s="51">
        <f>DATEVALUE(ROWS(C$11:C39)&amp;$H$4&amp;$L$4)</f>
        <v>41668</v>
      </c>
      <c r="D39" s="62" t="str">
        <f t="shared" si="1"/>
        <v>29</v>
      </c>
      <c r="E39" s="70"/>
      <c r="F39" s="60"/>
      <c r="G39" s="73"/>
      <c r="H39" s="70"/>
      <c r="I39" s="60"/>
      <c r="J39" s="75">
        <f t="shared" si="3"/>
        <v>0</v>
      </c>
      <c r="K39" s="77">
        <f t="shared" si="4"/>
        <v>0</v>
      </c>
      <c r="L39" s="70"/>
      <c r="M39" s="60"/>
      <c r="N39" s="61">
        <f t="shared" si="5"/>
        <v>0</v>
      </c>
      <c r="O39" s="52">
        <f t="shared" si="6"/>
        <v>0</v>
      </c>
      <c r="P39" s="79">
        <f t="shared" si="7"/>
        <v>0</v>
      </c>
      <c r="Q39" s="70"/>
      <c r="R39" s="60"/>
      <c r="S39" s="61">
        <f t="shared" si="8"/>
        <v>0</v>
      </c>
      <c r="T39" s="52">
        <f t="shared" si="9"/>
        <v>0</v>
      </c>
      <c r="U39" s="52">
        <f t="shared" si="10"/>
        <v>0</v>
      </c>
      <c r="V39" s="94">
        <f t="shared" si="11"/>
        <v>0</v>
      </c>
      <c r="W39" s="73"/>
      <c r="X39" s="73"/>
      <c r="Y39" s="100"/>
      <c r="Z39" s="114">
        <f t="shared" si="12"/>
        <v>0</v>
      </c>
      <c r="AA39" s="118"/>
    </row>
    <row r="40" spans="1:27" ht="13.5" x14ac:dyDescent="0.25">
      <c r="A40" s="50">
        <f t="shared" si="0"/>
        <v>5</v>
      </c>
      <c r="B40" s="47" t="str">
        <f t="shared" si="2"/>
        <v>Jeudi</v>
      </c>
      <c r="C40" s="51">
        <f>DATEVALUE(ROWS(C$11:C40)&amp;$H$4&amp;$L$4)</f>
        <v>41669</v>
      </c>
      <c r="D40" s="62" t="str">
        <f t="shared" si="1"/>
        <v>30</v>
      </c>
      <c r="E40" s="70"/>
      <c r="F40" s="60"/>
      <c r="G40" s="73"/>
      <c r="H40" s="70"/>
      <c r="I40" s="60"/>
      <c r="J40" s="75">
        <f t="shared" si="3"/>
        <v>0</v>
      </c>
      <c r="K40" s="77">
        <f t="shared" si="4"/>
        <v>0</v>
      </c>
      <c r="L40" s="70"/>
      <c r="M40" s="60"/>
      <c r="N40" s="61">
        <f t="shared" si="5"/>
        <v>0</v>
      </c>
      <c r="O40" s="52">
        <f t="shared" si="6"/>
        <v>0</v>
      </c>
      <c r="P40" s="79">
        <f t="shared" si="7"/>
        <v>0</v>
      </c>
      <c r="Q40" s="70"/>
      <c r="R40" s="60"/>
      <c r="S40" s="61">
        <f t="shared" si="8"/>
        <v>0</v>
      </c>
      <c r="T40" s="52">
        <f t="shared" si="9"/>
        <v>0</v>
      </c>
      <c r="U40" s="52">
        <f t="shared" si="10"/>
        <v>0</v>
      </c>
      <c r="V40" s="94">
        <f t="shared" si="11"/>
        <v>0</v>
      </c>
      <c r="W40" s="73"/>
      <c r="X40" s="73"/>
      <c r="Y40" s="100"/>
      <c r="Z40" s="114">
        <f t="shared" si="12"/>
        <v>0</v>
      </c>
      <c r="AA40" s="118"/>
    </row>
    <row r="41" spans="1:27" ht="14.25" thickBot="1" x14ac:dyDescent="0.3">
      <c r="A41" s="50">
        <f t="shared" si="0"/>
        <v>5</v>
      </c>
      <c r="B41" s="47" t="str">
        <f t="shared" si="2"/>
        <v>Vendredi</v>
      </c>
      <c r="C41" s="51">
        <f>DATEVALUE(ROWS(C$11:C41)&amp;$H$4&amp;$L$4)</f>
        <v>41670</v>
      </c>
      <c r="D41" s="63" t="str">
        <f t="shared" si="1"/>
        <v>31</v>
      </c>
      <c r="E41" s="71"/>
      <c r="F41" s="72"/>
      <c r="G41" s="74"/>
      <c r="H41" s="71"/>
      <c r="I41" s="72"/>
      <c r="J41" s="76">
        <f t="shared" si="3"/>
        <v>0</v>
      </c>
      <c r="K41" s="78">
        <f t="shared" si="4"/>
        <v>0</v>
      </c>
      <c r="L41" s="71"/>
      <c r="M41" s="72"/>
      <c r="N41" s="64">
        <f t="shared" si="5"/>
        <v>0</v>
      </c>
      <c r="O41" s="65">
        <f t="shared" si="6"/>
        <v>0</v>
      </c>
      <c r="P41" s="80">
        <f t="shared" si="7"/>
        <v>0</v>
      </c>
      <c r="Q41" s="71"/>
      <c r="R41" s="72"/>
      <c r="S41" s="64">
        <f t="shared" si="8"/>
        <v>0</v>
      </c>
      <c r="T41" s="65">
        <f t="shared" si="9"/>
        <v>0</v>
      </c>
      <c r="U41" s="65">
        <f t="shared" si="10"/>
        <v>0</v>
      </c>
      <c r="V41" s="94">
        <f t="shared" si="11"/>
        <v>0</v>
      </c>
      <c r="W41" s="74"/>
      <c r="X41" s="74"/>
      <c r="Y41" s="101"/>
      <c r="Z41" s="115">
        <f t="shared" si="12"/>
        <v>0</v>
      </c>
      <c r="AA41" s="118"/>
    </row>
    <row r="42" spans="1:27" ht="13.5" thickBot="1" x14ac:dyDescent="0.25">
      <c r="A42" s="48"/>
      <c r="B42" s="47"/>
      <c r="C42" s="48"/>
      <c r="D42" s="66" t="s">
        <v>41</v>
      </c>
      <c r="E42" s="81">
        <f>SUM(E11:E41)</f>
        <v>0</v>
      </c>
      <c r="F42" s="69">
        <f t="shared" ref="F42:Y42" si="16">SUM(F11:F41)</f>
        <v>0</v>
      </c>
      <c r="G42" s="43">
        <f t="shared" si="16"/>
        <v>0</v>
      </c>
      <c r="H42" s="81">
        <f t="shared" si="16"/>
        <v>0</v>
      </c>
      <c r="I42" s="82"/>
      <c r="J42" s="67">
        <f t="shared" si="16"/>
        <v>0</v>
      </c>
      <c r="K42" s="83">
        <f t="shared" si="16"/>
        <v>0</v>
      </c>
      <c r="L42" s="81">
        <f t="shared" si="16"/>
        <v>0</v>
      </c>
      <c r="M42" s="82"/>
      <c r="N42" s="67">
        <f t="shared" si="16"/>
        <v>0</v>
      </c>
      <c r="O42" s="68">
        <f t="shared" si="16"/>
        <v>0</v>
      </c>
      <c r="P42" s="83">
        <f t="shared" si="16"/>
        <v>0</v>
      </c>
      <c r="Q42" s="81">
        <f t="shared" si="16"/>
        <v>0</v>
      </c>
      <c r="R42" s="82"/>
      <c r="S42" s="67">
        <f t="shared" si="16"/>
        <v>0</v>
      </c>
      <c r="T42" s="68">
        <f t="shared" si="16"/>
        <v>0</v>
      </c>
      <c r="U42" s="68">
        <f t="shared" si="16"/>
        <v>0</v>
      </c>
      <c r="V42" s="68">
        <f t="shared" si="16"/>
        <v>0</v>
      </c>
      <c r="W42" s="83">
        <f t="shared" si="16"/>
        <v>0</v>
      </c>
      <c r="X42" s="43">
        <f t="shared" si="16"/>
        <v>0</v>
      </c>
      <c r="Y42" s="84">
        <f t="shared" si="16"/>
        <v>0</v>
      </c>
      <c r="Z42" s="102"/>
      <c r="AA42" s="102"/>
    </row>
    <row r="43" spans="1:27" ht="14.25" thickBot="1" x14ac:dyDescent="0.3">
      <c r="D43" s="31"/>
      <c r="E43" s="31"/>
      <c r="F43" s="31"/>
      <c r="G43" s="31"/>
      <c r="H43" s="32"/>
      <c r="I43" s="32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Y43" s="57" t="s">
        <v>42</v>
      </c>
      <c r="Z43" s="43">
        <f>E42+F42+G42+H42+L42+Q42+W42+X42+Y42</f>
        <v>0</v>
      </c>
      <c r="AA43" s="102"/>
    </row>
    <row r="44" spans="1:27" ht="14.25" thickBot="1" x14ac:dyDescent="0.3">
      <c r="D44" s="150" t="s">
        <v>66</v>
      </c>
      <c r="E44" s="151"/>
      <c r="F44" s="151"/>
      <c r="G44" s="152"/>
      <c r="H44" s="34"/>
      <c r="I44" s="34"/>
      <c r="J44" s="31"/>
      <c r="K44" s="31"/>
      <c r="L44" s="31"/>
      <c r="M44" s="31"/>
      <c r="N44" s="31"/>
      <c r="O44" s="31"/>
      <c r="P44" s="31"/>
      <c r="R44" s="103"/>
      <c r="S44" s="103"/>
      <c r="T44" s="103"/>
      <c r="U44" s="103"/>
      <c r="V44" s="103"/>
      <c r="W44" s="146" t="s">
        <v>70</v>
      </c>
      <c r="X44" s="146"/>
      <c r="Y44" s="123"/>
      <c r="Z44" s="43">
        <f>AD26</f>
        <v>0</v>
      </c>
      <c r="AA44" s="102"/>
    </row>
    <row r="45" spans="1:27" ht="13.5" x14ac:dyDescent="0.25">
      <c r="D45" s="35" t="s">
        <v>56</v>
      </c>
      <c r="E45" s="130" t="s">
        <v>36</v>
      </c>
      <c r="F45" s="130"/>
      <c r="G45" s="131"/>
      <c r="H45" s="36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4"/>
      <c r="T45" s="34"/>
      <c r="U45" s="34"/>
      <c r="V45" s="34"/>
      <c r="W45" s="37"/>
      <c r="X45" s="37"/>
      <c r="Y45" s="37"/>
      <c r="Z45" s="37"/>
      <c r="AA45" s="37"/>
    </row>
    <row r="46" spans="1:27" ht="14.25" thickBot="1" x14ac:dyDescent="0.3">
      <c r="D46" s="35" t="s">
        <v>57</v>
      </c>
      <c r="E46" s="130" t="s">
        <v>48</v>
      </c>
      <c r="F46" s="130"/>
      <c r="G46" s="131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</row>
    <row r="47" spans="1:27" ht="14.25" thickBot="1" x14ac:dyDescent="0.3">
      <c r="D47" s="35"/>
      <c r="E47" s="38"/>
      <c r="F47" s="34"/>
      <c r="G47" s="39"/>
      <c r="H47" s="37"/>
      <c r="I47" s="127" t="s">
        <v>67</v>
      </c>
      <c r="J47" s="128"/>
      <c r="K47" s="128"/>
      <c r="L47" s="128"/>
      <c r="M47" s="128"/>
      <c r="N47" s="128"/>
      <c r="O47" s="128"/>
      <c r="P47" s="128"/>
      <c r="Q47" s="129"/>
      <c r="R47" s="127" t="s">
        <v>72</v>
      </c>
      <c r="S47" s="128"/>
      <c r="T47" s="128"/>
      <c r="U47" s="128"/>
      <c r="V47" s="128"/>
      <c r="W47" s="128"/>
      <c r="X47" s="128"/>
      <c r="Y47" s="129"/>
      <c r="Z47" s="55"/>
      <c r="AA47" s="108"/>
    </row>
    <row r="48" spans="1:27" ht="13.5" x14ac:dyDescent="0.25">
      <c r="D48" s="35" t="s">
        <v>54</v>
      </c>
      <c r="E48" s="132" t="s">
        <v>37</v>
      </c>
      <c r="F48" s="132"/>
      <c r="G48" s="133"/>
      <c r="H48" s="37"/>
      <c r="I48" s="121"/>
      <c r="J48" s="122"/>
      <c r="K48" s="122"/>
      <c r="L48" s="122"/>
      <c r="M48" s="122"/>
      <c r="N48" s="122"/>
      <c r="O48" s="122"/>
      <c r="P48" s="122"/>
      <c r="Q48" s="123"/>
      <c r="R48" s="121"/>
      <c r="S48" s="122"/>
      <c r="T48" s="122"/>
      <c r="U48" s="122"/>
      <c r="V48" s="122"/>
      <c r="W48" s="122"/>
      <c r="X48" s="122"/>
      <c r="Y48" s="123"/>
      <c r="Z48" s="55"/>
      <c r="AA48" s="108"/>
    </row>
    <row r="49" spans="3:37" ht="13.5" x14ac:dyDescent="0.25">
      <c r="D49" s="35" t="s">
        <v>58</v>
      </c>
      <c r="E49" s="130" t="s">
        <v>49</v>
      </c>
      <c r="F49" s="130"/>
      <c r="G49" s="131"/>
      <c r="H49" s="37"/>
      <c r="I49" s="121"/>
      <c r="J49" s="122"/>
      <c r="K49" s="122"/>
      <c r="L49" s="122"/>
      <c r="M49" s="122"/>
      <c r="N49" s="122"/>
      <c r="O49" s="122"/>
      <c r="P49" s="122"/>
      <c r="Q49" s="123"/>
      <c r="R49" s="121"/>
      <c r="S49" s="122"/>
      <c r="T49" s="122"/>
      <c r="U49" s="122"/>
      <c r="V49" s="122"/>
      <c r="W49" s="122"/>
      <c r="X49" s="122"/>
      <c r="Y49" s="123"/>
      <c r="Z49" s="55"/>
      <c r="AA49" s="108"/>
    </row>
    <row r="50" spans="3:37" ht="13.5" x14ac:dyDescent="0.25">
      <c r="D50" s="35" t="s">
        <v>59</v>
      </c>
      <c r="E50" s="130" t="s">
        <v>50</v>
      </c>
      <c r="F50" s="130"/>
      <c r="G50" s="131"/>
      <c r="H50" s="37"/>
      <c r="I50" s="121"/>
      <c r="J50" s="122"/>
      <c r="K50" s="122"/>
      <c r="L50" s="122"/>
      <c r="M50" s="122"/>
      <c r="N50" s="122"/>
      <c r="O50" s="122"/>
      <c r="P50" s="122"/>
      <c r="Q50" s="123"/>
      <c r="R50" s="121"/>
      <c r="S50" s="122"/>
      <c r="T50" s="122"/>
      <c r="U50" s="122"/>
      <c r="V50" s="122"/>
      <c r="W50" s="122"/>
      <c r="X50" s="122"/>
      <c r="Y50" s="123"/>
      <c r="Z50" s="55"/>
      <c r="AA50" s="108"/>
    </row>
    <row r="51" spans="3:37" ht="13.5" x14ac:dyDescent="0.25">
      <c r="D51" s="35"/>
      <c r="E51" s="38"/>
      <c r="F51" s="34"/>
      <c r="G51" s="39"/>
      <c r="H51" s="34"/>
      <c r="I51" s="121"/>
      <c r="J51" s="122"/>
      <c r="K51" s="122"/>
      <c r="L51" s="122"/>
      <c r="M51" s="122"/>
      <c r="N51" s="122"/>
      <c r="O51" s="122"/>
      <c r="P51" s="122"/>
      <c r="Q51" s="123"/>
      <c r="R51" s="121"/>
      <c r="S51" s="122"/>
      <c r="T51" s="122"/>
      <c r="U51" s="122"/>
      <c r="V51" s="122"/>
      <c r="W51" s="122"/>
      <c r="X51" s="122"/>
      <c r="Y51" s="123"/>
      <c r="Z51" s="55"/>
      <c r="AA51" s="108"/>
    </row>
    <row r="52" spans="3:37" ht="14.25" thickBot="1" x14ac:dyDescent="0.3">
      <c r="D52" s="35" t="s">
        <v>51</v>
      </c>
      <c r="E52" s="130" t="s">
        <v>52</v>
      </c>
      <c r="F52" s="130"/>
      <c r="G52" s="131"/>
      <c r="H52" s="34"/>
      <c r="I52" s="124"/>
      <c r="J52" s="125"/>
      <c r="K52" s="125"/>
      <c r="L52" s="125"/>
      <c r="M52" s="125"/>
      <c r="N52" s="125"/>
      <c r="O52" s="125"/>
      <c r="P52" s="125"/>
      <c r="Q52" s="126"/>
      <c r="R52" s="124"/>
      <c r="S52" s="125"/>
      <c r="T52" s="125"/>
      <c r="U52" s="125"/>
      <c r="V52" s="125"/>
      <c r="W52" s="125"/>
      <c r="X52" s="125"/>
      <c r="Y52" s="126"/>
      <c r="Z52" s="55"/>
      <c r="AA52" s="108"/>
    </row>
    <row r="53" spans="3:37" ht="13.5" x14ac:dyDescent="0.25">
      <c r="D53" s="35" t="s">
        <v>64</v>
      </c>
      <c r="E53" s="130" t="s">
        <v>65</v>
      </c>
      <c r="F53" s="130"/>
      <c r="G53" s="131"/>
      <c r="H53" s="34"/>
      <c r="I53" s="34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53"/>
      <c r="AA53" s="110"/>
    </row>
    <row r="54" spans="3:37" ht="13.5" x14ac:dyDescent="0.25">
      <c r="D54" s="35" t="s">
        <v>60</v>
      </c>
      <c r="E54" s="130" t="s">
        <v>53</v>
      </c>
      <c r="F54" s="130"/>
      <c r="G54" s="131"/>
      <c r="H54" s="34"/>
      <c r="I54" s="34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53"/>
      <c r="AA54" s="110"/>
    </row>
    <row r="55" spans="3:37" ht="13.5" x14ac:dyDescent="0.25">
      <c r="D55" s="35" t="s">
        <v>75</v>
      </c>
      <c r="E55" s="130" t="s">
        <v>55</v>
      </c>
      <c r="F55" s="130"/>
      <c r="G55" s="131"/>
      <c r="H55" s="34"/>
      <c r="I55" s="34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53"/>
      <c r="AA55" s="110"/>
    </row>
    <row r="56" spans="3:37" ht="13.5" x14ac:dyDescent="0.25">
      <c r="D56" s="44"/>
      <c r="E56" s="40" t="s">
        <v>68</v>
      </c>
      <c r="F56" s="40"/>
      <c r="G56" s="39"/>
      <c r="H56" s="34"/>
      <c r="I56" s="34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53"/>
      <c r="AA56" s="110"/>
    </row>
    <row r="57" spans="3:37" ht="14.25" thickBot="1" x14ac:dyDescent="0.3">
      <c r="C57" s="16"/>
      <c r="D57" s="45"/>
      <c r="E57" s="41" t="s">
        <v>69</v>
      </c>
      <c r="F57" s="41"/>
      <c r="G57" s="42"/>
      <c r="H57" s="34"/>
      <c r="I57" s="34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53"/>
      <c r="AA57" s="110"/>
      <c r="AK57" s="16"/>
    </row>
    <row r="58" spans="3:37" ht="13.5" x14ac:dyDescent="0.25">
      <c r="D58" s="147" t="s">
        <v>71</v>
      </c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11"/>
    </row>
  </sheetData>
  <sheetProtection selectLockedCells="1"/>
  <mergeCells count="38">
    <mergeCell ref="D1:Z1"/>
    <mergeCell ref="D2:Z2"/>
    <mergeCell ref="D58:Z58"/>
    <mergeCell ref="Z9:Z10"/>
    <mergeCell ref="W44:Y44"/>
    <mergeCell ref="D44:G44"/>
    <mergeCell ref="H3:I3"/>
    <mergeCell ref="H4:I4"/>
    <mergeCell ref="L4:M4"/>
    <mergeCell ref="L3:M3"/>
    <mergeCell ref="G6:W6"/>
    <mergeCell ref="D6:F6"/>
    <mergeCell ref="Y9:Y10"/>
    <mergeCell ref="X9:X10"/>
    <mergeCell ref="E7:H7"/>
    <mergeCell ref="I7:R7"/>
    <mergeCell ref="B10:C10"/>
    <mergeCell ref="E9:F9"/>
    <mergeCell ref="D9:D10"/>
    <mergeCell ref="G9:G10"/>
    <mergeCell ref="W9:W10"/>
    <mergeCell ref="H9:I10"/>
    <mergeCell ref="L9:M10"/>
    <mergeCell ref="Q9:R10"/>
    <mergeCell ref="E53:G53"/>
    <mergeCell ref="E54:G54"/>
    <mergeCell ref="E55:G55"/>
    <mergeCell ref="I48:Q52"/>
    <mergeCell ref="E45:G45"/>
    <mergeCell ref="E46:G46"/>
    <mergeCell ref="E48:G48"/>
    <mergeCell ref="E49:G49"/>
    <mergeCell ref="E50:G50"/>
    <mergeCell ref="AA9:AA10"/>
    <mergeCell ref="R48:Y52"/>
    <mergeCell ref="I47:Q47"/>
    <mergeCell ref="R47:Y47"/>
    <mergeCell ref="E52:G52"/>
  </mergeCells>
  <phoneticPr fontId="4" type="noConversion"/>
  <conditionalFormatting sqref="AY5:JN16">
    <cfRule type="expression" dxfId="4" priority="1" stopIfTrue="1">
      <formula>OR(WEEKDAY(AY5&amp;AY$3)=1,WEEKDAY(AY5&amp;AY$3)=7)</formula>
    </cfRule>
  </conditionalFormatting>
  <conditionalFormatting sqref="A11:AA41">
    <cfRule type="expression" dxfId="3" priority="22" stopIfTrue="1">
      <formula>ISERR($C11/$L$4)</formula>
    </cfRule>
    <cfRule type="expression" dxfId="2" priority="23" stopIfTrue="1">
      <formula>OR(WEEKDAY($C11)=1,WEEKDAY($C11)=7)</formula>
    </cfRule>
    <cfRule type="expression" dxfId="1" priority="24" stopIfTrue="1">
      <formula>COUNTIF(Fériés,TEXT($C11,"j mmmm"))</formula>
    </cfRule>
  </conditionalFormatting>
  <conditionalFormatting sqref="AM11:AX18">
    <cfRule type="expression" dxfId="0" priority="26" stopIfTrue="1">
      <formula>OR(WEEKDAY(AM11&amp;AM$9)=1,WEEKDAY(AM11&amp;AM$9)=7)</formula>
    </cfRule>
  </conditionalFormatting>
  <dataValidations count="6">
    <dataValidation type="list" allowBlank="1" showInputMessage="1" showErrorMessage="1" sqref="D4 L4">
      <formula1>Années</formula1>
    </dataValidation>
    <dataValidation type="list" allowBlank="1" showInputMessage="1" showErrorMessage="1" sqref="I11:I41">
      <formula1>$D$45:$D$46</formula1>
    </dataValidation>
    <dataValidation type="list" allowBlank="1" showInputMessage="1" showErrorMessage="1" sqref="M11:M41">
      <formula1>$D$48:$D$50</formula1>
    </dataValidation>
    <dataValidation type="list" allowBlank="1" showInputMessage="1" showErrorMessage="1" sqref="R11:R41">
      <formula1>$D$52:$D$55</formula1>
    </dataValidation>
    <dataValidation type="list" allowBlank="1" showInputMessage="1" showErrorMessage="1" sqref="H4 J4:K4">
      <formula1>$AJ$10:$AJ$21</formula1>
    </dataValidation>
    <dataValidation type="list" allowBlank="1" showInputMessage="1" showErrorMessage="1" sqref="AA11:AA41">
      <formula1>$AI$22:$AI$27</formula1>
    </dataValidation>
  </dataValidations>
  <pageMargins left="0.25" right="0.25" top="0.75" bottom="0.75" header="0.3" footer="0.3"/>
  <pageSetup paperSize="9" scale="97" orientation="portrait" horizontalDpi="300" verticalDpi="300" r:id="rId1"/>
  <headerFooter alignWithMargins="0"/>
  <ignoredErrors>
    <ignoredError sqref="W42:Y42 E42:H42 L42 Q42 N11:P41 S12:U41 S11:U11" emptyCellReference="1"/>
    <ignoredError sqref="D41 B41:C4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G;Magard</dc:creator>
  <cp:lastModifiedBy>Misha Agard</cp:lastModifiedBy>
  <cp:lastPrinted>2014-09-12T14:53:40Z</cp:lastPrinted>
  <dcterms:created xsi:type="dcterms:W3CDTF">2010-01-25T06:29:04Z</dcterms:created>
  <dcterms:modified xsi:type="dcterms:W3CDTF">2014-09-18T11:00:30Z</dcterms:modified>
</cp:coreProperties>
</file>