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InformatiqueLepage\Documents\Dev\anft_1.6.1\data\"/>
    </mc:Choice>
  </mc:AlternateContent>
  <bookViews>
    <workbookView xWindow="0" yWindow="0" windowWidth="23040" windowHeight="9780" activeTab="1"/>
  </bookViews>
  <sheets>
    <sheet name="evaluations" sheetId="1" r:id="rId1"/>
    <sheet name="MonstersDataBase" sheetId="2" r:id="rId2"/>
    <sheet name="monstersInfo" sheetId="3" r:id="rId3"/>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6" i="1" l="1"/>
  <c r="G38" i="1"/>
  <c r="F38" i="1"/>
  <c r="E38" i="1"/>
  <c r="D38" i="1"/>
  <c r="C38" i="1"/>
  <c r="B38" i="1"/>
  <c r="B40" i="1"/>
  <c r="B41" i="1"/>
  <c r="B42" i="1"/>
  <c r="B43" i="1"/>
  <c r="B44" i="1"/>
  <c r="B45" i="1"/>
  <c r="B46" i="1"/>
  <c r="B47" i="1"/>
  <c r="B48" i="1"/>
  <c r="B49" i="1"/>
  <c r="B50" i="1"/>
  <c r="B51" i="1"/>
  <c r="B52" i="1"/>
  <c r="B53" i="1"/>
  <c r="B54" i="1"/>
  <c r="B55" i="1"/>
  <c r="B56" i="1"/>
  <c r="B57" i="1"/>
  <c r="B39" i="1"/>
  <c r="B37" i="1"/>
  <c r="D3" i="1"/>
  <c r="C2" i="1"/>
  <c r="C4" i="1"/>
  <c r="D1" i="1"/>
  <c r="B4" i="1"/>
  <c r="D2" i="1"/>
  <c r="F2" i="1"/>
  <c r="C3" i="1"/>
  <c r="G2" i="1"/>
  <c r="E2" i="1"/>
  <c r="B2" i="1"/>
  <c r="D4" i="1"/>
  <c r="F4" i="1"/>
  <c r="G4" i="1"/>
  <c r="E4" i="1"/>
  <c r="G3" i="1"/>
  <c r="E3" i="1"/>
  <c r="F3" i="1"/>
  <c r="B10" i="1" l="1"/>
  <c r="C10" i="1"/>
  <c r="D10" i="1"/>
  <c r="E10" i="1"/>
  <c r="F10" i="1"/>
  <c r="G10" i="1"/>
  <c r="B58" i="1"/>
  <c r="G37" i="1"/>
  <c r="G54" i="1"/>
  <c r="G56" i="1"/>
  <c r="G57" i="1"/>
  <c r="G43" i="1"/>
  <c r="G45" i="1"/>
  <c r="G47" i="1"/>
  <c r="G49" i="1"/>
  <c r="G51" i="1"/>
  <c r="G53" i="1"/>
  <c r="G39" i="1"/>
  <c r="G55" i="1"/>
  <c r="G40" i="1"/>
  <c r="G41" i="1"/>
  <c r="G42" i="1"/>
  <c r="G44" i="1"/>
  <c r="G46" i="1"/>
  <c r="G48" i="1"/>
  <c r="G50" i="1"/>
  <c r="G52" i="1"/>
  <c r="F37" i="1"/>
  <c r="F54" i="1"/>
  <c r="F41" i="1"/>
  <c r="F42" i="1"/>
  <c r="F45" i="1"/>
  <c r="F48" i="1"/>
  <c r="F49" i="1"/>
  <c r="F50" i="1"/>
  <c r="F52" i="1"/>
  <c r="F39" i="1"/>
  <c r="F55" i="1"/>
  <c r="F56" i="1"/>
  <c r="F57" i="1"/>
  <c r="F43" i="1"/>
  <c r="F44" i="1"/>
  <c r="F46" i="1"/>
  <c r="F47" i="1"/>
  <c r="F51" i="1"/>
  <c r="F53" i="1"/>
  <c r="F40" i="1"/>
  <c r="E37" i="1"/>
  <c r="E54" i="1"/>
  <c r="E57" i="1"/>
  <c r="E44" i="1"/>
  <c r="E51" i="1"/>
  <c r="E39" i="1"/>
  <c r="E55" i="1"/>
  <c r="E42" i="1"/>
  <c r="E43" i="1"/>
  <c r="E45" i="1"/>
  <c r="E48" i="1"/>
  <c r="E50" i="1"/>
  <c r="E52" i="1"/>
  <c r="E40" i="1"/>
  <c r="E56" i="1"/>
  <c r="E46" i="1"/>
  <c r="E53" i="1"/>
  <c r="E41" i="1"/>
  <c r="E49" i="1"/>
  <c r="E47" i="1"/>
  <c r="D37" i="1"/>
  <c r="D54" i="1"/>
  <c r="D41" i="1"/>
  <c r="D57" i="1"/>
  <c r="D42" i="1"/>
  <c r="D43" i="1"/>
  <c r="D44" i="1"/>
  <c r="D45" i="1"/>
  <c r="D46" i="1"/>
  <c r="D49" i="1"/>
  <c r="D52" i="1"/>
  <c r="D39" i="1"/>
  <c r="D55" i="1"/>
  <c r="D40" i="1"/>
  <c r="D56" i="1"/>
  <c r="D47" i="1"/>
  <c r="D48" i="1"/>
  <c r="D50" i="1"/>
  <c r="D51" i="1"/>
  <c r="D53" i="1"/>
  <c r="C37" i="1"/>
  <c r="C54" i="1"/>
  <c r="C41" i="1"/>
  <c r="C43" i="1"/>
  <c r="C46" i="1"/>
  <c r="C48" i="1"/>
  <c r="C50" i="1"/>
  <c r="C51" i="1"/>
  <c r="C53" i="1"/>
  <c r="C39" i="1"/>
  <c r="C55" i="1"/>
  <c r="C56" i="1"/>
  <c r="C57" i="1"/>
  <c r="C44" i="1"/>
  <c r="C45" i="1"/>
  <c r="C47" i="1"/>
  <c r="C49" i="1"/>
  <c r="C52" i="1"/>
  <c r="C40" i="1"/>
  <c r="C42" i="1"/>
  <c r="D36" i="1"/>
  <c r="F36" i="1"/>
  <c r="G36" i="1"/>
  <c r="E36" i="1"/>
  <c r="C36" i="1"/>
  <c r="G25" i="1"/>
  <c r="E29" i="1"/>
  <c r="D22" i="1"/>
  <c r="E25" i="1"/>
  <c r="G27" i="1"/>
  <c r="E21" i="1"/>
  <c r="F25" i="1"/>
  <c r="G29" i="1"/>
  <c r="E15" i="1"/>
  <c r="F29" i="1"/>
  <c r="E26" i="1"/>
  <c r="G28" i="1"/>
  <c r="D23" i="1"/>
  <c r="D26" i="1"/>
  <c r="C20" i="1"/>
  <c r="C29" i="1"/>
  <c r="C24" i="1"/>
  <c r="C23" i="1"/>
  <c r="C26" i="1"/>
  <c r="D28" i="1"/>
  <c r="E28" i="1"/>
  <c r="F24" i="1"/>
  <c r="F27" i="1"/>
  <c r="D21" i="1"/>
  <c r="E27" i="1"/>
  <c r="D24" i="1"/>
  <c r="C21" i="1"/>
  <c r="F22" i="1"/>
  <c r="G24" i="1"/>
  <c r="G22" i="1"/>
  <c r="E22" i="1"/>
  <c r="F28" i="1"/>
  <c r="C22" i="1"/>
  <c r="G21" i="1"/>
  <c r="E24" i="1"/>
  <c r="C27" i="1"/>
  <c r="G23" i="1"/>
  <c r="F20" i="1"/>
  <c r="F21" i="1"/>
  <c r="D29" i="1"/>
  <c r="D25" i="1"/>
  <c r="C25" i="1"/>
  <c r="D27" i="1"/>
  <c r="G20" i="1"/>
  <c r="G26" i="1"/>
  <c r="E20" i="1"/>
  <c r="F26" i="1"/>
  <c r="E23" i="1"/>
  <c r="D20" i="1"/>
  <c r="C28" i="1"/>
  <c r="F23" i="1"/>
  <c r="D8" i="1"/>
  <c r="E8" i="1"/>
  <c r="F8" i="1"/>
  <c r="G8" i="1"/>
  <c r="D9" i="1"/>
  <c r="E9" i="1"/>
  <c r="F9" i="1"/>
  <c r="G9" i="1"/>
  <c r="D11" i="1"/>
  <c r="E11" i="1"/>
  <c r="F11" i="1"/>
  <c r="G11" i="1"/>
  <c r="D12" i="1"/>
  <c r="E12" i="1"/>
  <c r="F12" i="1"/>
  <c r="G12" i="1"/>
  <c r="D13" i="1"/>
  <c r="E13" i="1"/>
  <c r="F13" i="1"/>
  <c r="G13" i="1"/>
  <c r="D14" i="1"/>
  <c r="E14" i="1"/>
  <c r="F14" i="1"/>
  <c r="G14" i="1"/>
  <c r="D15" i="1"/>
  <c r="F15" i="1"/>
  <c r="G15" i="1"/>
  <c r="D16" i="1"/>
  <c r="E16" i="1"/>
  <c r="F16" i="1"/>
  <c r="G16" i="1"/>
  <c r="D17" i="1"/>
  <c r="E17" i="1"/>
  <c r="F17" i="1"/>
  <c r="G17" i="1"/>
  <c r="D18" i="1"/>
  <c r="E18" i="1"/>
  <c r="F18" i="1"/>
  <c r="G18" i="1"/>
  <c r="D19" i="1"/>
  <c r="E19" i="1"/>
  <c r="F19" i="1"/>
  <c r="G19" i="1"/>
  <c r="C9" i="1"/>
  <c r="C11" i="1"/>
  <c r="C12" i="1"/>
  <c r="C13" i="1"/>
  <c r="C14" i="1"/>
  <c r="C15" i="1"/>
  <c r="C16" i="1"/>
  <c r="C17" i="1"/>
  <c r="C18" i="1"/>
  <c r="C19" i="1"/>
  <c r="C8" i="1"/>
  <c r="D58" i="1" l="1"/>
  <c r="E58" i="1"/>
  <c r="F58" i="1"/>
  <c r="C58" i="1"/>
  <c r="G58" i="1"/>
  <c r="E30" i="1"/>
  <c r="F30" i="1"/>
  <c r="G30" i="1"/>
  <c r="D30" i="1"/>
  <c r="C30" i="1"/>
  <c r="B18" i="1"/>
  <c r="B22" i="1"/>
  <c r="B27" i="1"/>
  <c r="B14" i="1"/>
  <c r="B28" i="1"/>
  <c r="B9" i="1"/>
  <c r="B12" i="1"/>
  <c r="B8" i="1"/>
  <c r="B19" i="1"/>
  <c r="B21" i="1"/>
  <c r="B26" i="1"/>
  <c r="B29" i="1"/>
  <c r="B17" i="1"/>
  <c r="B20" i="1"/>
  <c r="B11" i="1"/>
  <c r="B24" i="1"/>
  <c r="B16" i="1"/>
  <c r="B25" i="1"/>
  <c r="B23" i="1"/>
  <c r="B13" i="1"/>
  <c r="B15" i="1"/>
  <c r="B30" i="1" l="1"/>
</calcChain>
</file>

<file path=xl/comments1.xml><?xml version="1.0" encoding="utf-8"?>
<comments xmlns="http://schemas.openxmlformats.org/spreadsheetml/2006/main">
  <authors>
    <author>Informatique Lepage</author>
  </authors>
  <commentList>
    <comment ref="B1" authorId="0" shapeId="0">
      <text>
        <r>
          <rPr>
            <b/>
            <sz val="9"/>
            <color indexed="81"/>
            <rFont val="Tahoma"/>
            <family val="2"/>
          </rPr>
          <t>base:rate:flat</t>
        </r>
      </text>
    </comment>
    <comment ref="T1" authorId="0" shapeId="0">
      <text>
        <r>
          <rPr>
            <sz val="9"/>
            <color indexed="81"/>
            <rFont val="Tahoma"/>
            <family val="2"/>
          </rPr>
          <t xml:space="preserve">orbs attaque type id
</t>
        </r>
      </text>
    </comment>
    <comment ref="U1" authorId="0" shapeId="0">
      <text>
        <r>
          <rPr>
            <b/>
            <sz val="9"/>
            <color indexed="81"/>
            <rFont val="Tahoma"/>
            <family val="2"/>
          </rPr>
          <t>orbs faiablesse type id</t>
        </r>
      </text>
    </comment>
  </commentList>
</comments>
</file>

<file path=xl/sharedStrings.xml><?xml version="1.0" encoding="utf-8"?>
<sst xmlns="http://schemas.openxmlformats.org/spreadsheetml/2006/main" count="56" uniqueCount="38">
  <si>
    <t>base</t>
  </si>
  <si>
    <t>flat</t>
  </si>
  <si>
    <t>Rate</t>
  </si>
  <si>
    <t>level</t>
  </si>
  <si>
    <t>id</t>
  </si>
  <si>
    <t>hp</t>
  </si>
  <si>
    <t>mp</t>
  </si>
  <si>
    <t>atk</t>
  </si>
  <si>
    <t>def</t>
  </si>
  <si>
    <t>sta</t>
  </si>
  <si>
    <t>lck</t>
  </si>
  <si>
    <t>powers</t>
  </si>
  <si>
    <t>weakness</t>
  </si>
  <si>
    <t>player1</t>
  </si>
  <si>
    <t>p.hp</t>
  </si>
  <si>
    <t>p.mp</t>
  </si>
  <si>
    <t>p.atk</t>
  </si>
  <si>
    <t>p.def</t>
  </si>
  <si>
    <t>p.sta</t>
  </si>
  <si>
    <t>p.lck</t>
  </si>
  <si>
    <t>moyenne</t>
  </si>
  <si>
    <t>frCA</t>
  </si>
  <si>
    <t>enUS</t>
  </si>
  <si>
    <t>ar</t>
  </si>
  <si>
    <t>jp</t>
  </si>
  <si>
    <t>ru</t>
  </si>
  <si>
    <t>sp</t>
  </si>
  <si>
    <t>Salviarum Divinurum</t>
  </si>
  <si>
    <t>ref</t>
  </si>
  <si>
    <t>name</t>
  </si>
  <si>
    <t>description</t>
  </si>
  <si>
    <t>Species of perennial plant that lives in the shade.  The 'Mn1' is a plant sensitive to the heat extreme but well support the cold. This giant head allows it to feed insects who have the misfortune to approach.</t>
  </si>
  <si>
    <t>نوع من النباتات المعمرة التي تعيش في الظل.  'Mn1' نبات حساسة للحرارة القصوى ولكن أيضا دعم البرد. هذا رئيس عملاق يسمح بتغذية الحشرات الذي يشاء سوء حظه أن النهج.</t>
  </si>
  <si>
    <t>日陰に生息する多年生の植物の種。 'Mn1」は極端な暑さに弱い植物が寒さにサポートしています。この巨大な頭アプローチに不幸を持っている昆虫をフィードすることができます。</t>
  </si>
  <si>
    <t>Видов многолетнее растение, которое живет в тени.  «Mn1» это растение чувствительны к экстремальных тепла, но хорошо поддерживают холода. Это гигантская голова позволяет ей кормить насекомых, которые имеют несчастье подход.</t>
  </si>
  <si>
    <t>Especie de planta perenne que vive en la sombra.  'Mn1' es una planta sensible al calor extremo pero soporta bien el frío. Esta cabeza gigante le permite alimentarse de insectos que tienen la desgracia de enfoque.</t>
  </si>
  <si>
    <t>Espèce de plante vivace qui vie a l'ombre. 
La  `Mn1` est une plante sensible au chaleur extrême mais support bien le froid.
Ca géante tète lui permet de se nourrir des insectes qui ont le malheur de s'approcher.  
Ces racine font de elle une plante plutot lente.</t>
  </si>
  <si>
    <t>Bebite de champ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</si>
</sst>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theme="1"/>
      <name val="Calibri"/>
      <family val="2"/>
      <scheme val="minor"/>
    </font>
    <font>
      <b/>
      <sz val="11"/>
      <color theme="1"/>
      <name val="Calibri"/>
      <family val="2"/>
      <scheme val="minor"/>
    </font>
    <font>
      <sz val="9"/>
      <color indexed="81"/>
      <name val="Tahoma"/>
      <family val="2"/>
    </font>
    <font>
      <b/>
      <sz val="9"/>
      <color indexed="81"/>
      <name val="Tahoma"/>
      <family val="2"/>
    </font>
    <font>
      <b/>
      <sz val="12"/>
      <color theme="1"/>
      <name val="Calibri"/>
      <family val="2"/>
      <scheme val="minor"/>
    </font>
    <font>
      <b/>
      <sz val="10"/>
      <color rgb="FFABB2BF"/>
      <name val="DejaVu Sans Mono"/>
      <family val="3"/>
    </font>
    <font>
      <b/>
      <sz val="12"/>
      <color theme="5" tint="-0.249977111117893"/>
      <name val="Calibri"/>
      <family val="2"/>
      <scheme val="minor"/>
    </font>
  </fonts>
  <fills count="14">
    <fill>
      <patternFill patternType="none"/>
    </fill>
    <fill>
      <patternFill patternType="gray125"/>
    </fill>
    <fill>
      <patternFill patternType="solid">
        <fgColor rgb="FFFFDDDD"/>
        <bgColor indexed="64"/>
      </patternFill>
    </fill>
    <fill>
      <patternFill patternType="solid">
        <fgColor rgb="FFF1DCFC"/>
        <bgColor indexed="64"/>
      </patternFill>
    </fill>
    <fill>
      <patternFill patternType="solid">
        <fgColor rgb="FFFAEAC2"/>
        <bgColor indexed="64"/>
      </patternFill>
    </fill>
    <fill>
      <patternFill patternType="solid">
        <fgColor rgb="FFDBE4ED"/>
        <bgColor indexed="64"/>
      </patternFill>
    </fill>
    <fill>
      <patternFill patternType="solid">
        <fgColor rgb="FFF2F2F2"/>
        <bgColor indexed="64"/>
      </patternFill>
    </fill>
    <fill>
      <patternFill patternType="solid">
        <fgColor rgb="FFEBFCC8"/>
        <bgColor indexed="64"/>
      </patternFill>
    </fill>
    <fill>
      <patternFill patternType="solid">
        <fgColor theme="0"/>
        <bgColor indexed="64"/>
      </patternFill>
    </fill>
    <fill>
      <patternFill patternType="solid">
        <fgColor rgb="FF00B050"/>
        <bgColor indexed="64"/>
      </patternFill>
    </fill>
    <fill>
      <patternFill patternType="solid">
        <fgColor theme="0" tint="-0.14999847407452621"/>
        <bgColor indexed="64"/>
      </patternFill>
    </fill>
    <fill>
      <patternFill patternType="solid">
        <fgColor theme="9" tint="-0.249977111117893"/>
        <bgColor indexed="64"/>
      </patternFill>
    </fill>
    <fill>
      <patternFill patternType="solid">
        <fgColor theme="2" tint="-9.9978637043366805E-2"/>
        <bgColor indexed="64"/>
      </patternFill>
    </fill>
    <fill>
      <patternFill patternType="solid">
        <fgColor rgb="FFF69740"/>
        <bgColor indexed="64"/>
      </patternFill>
    </fill>
  </fills>
  <borders count="19">
    <border>
      <left/>
      <right/>
      <top/>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bottom/>
      <diagonal/>
    </border>
    <border>
      <left style="thin">
        <color indexed="64"/>
      </left>
      <right style="thin">
        <color indexed="64"/>
      </right>
      <top/>
      <bottom/>
      <diagonal/>
    </border>
  </borders>
  <cellStyleXfs count="1">
    <xf numFmtId="0" fontId="0" fillId="0" borderId="0"/>
  </cellStyleXfs>
  <cellXfs count="120">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2" borderId="1" xfId="0" applyFill="1" applyBorder="1" applyAlignment="1">
      <alignment horizontal="center" vertical="center"/>
    </xf>
    <xf numFmtId="0" fontId="5" fillId="0" borderId="2" xfId="0" applyFont="1" applyBorder="1" applyAlignment="1">
      <alignment horizontal="center" vertical="center"/>
    </xf>
    <xf numFmtId="0" fontId="0" fillId="3" borderId="1" xfId="0" applyFill="1" applyBorder="1" applyAlignment="1">
      <alignment horizontal="center" vertical="center"/>
    </xf>
    <xf numFmtId="0" fontId="0" fillId="4" borderId="1" xfId="0" applyFill="1" applyBorder="1" applyAlignment="1">
      <alignment horizontal="center" vertical="center"/>
    </xf>
    <xf numFmtId="0" fontId="0" fillId="5" borderId="1" xfId="0" applyFill="1" applyBorder="1" applyAlignment="1">
      <alignment horizontal="center" vertical="center"/>
    </xf>
    <xf numFmtId="0" fontId="0" fillId="7" borderId="1" xfId="0" applyFill="1" applyBorder="1" applyAlignment="1">
      <alignment horizontal="center" vertical="center"/>
    </xf>
    <xf numFmtId="0" fontId="0" fillId="6" borderId="1" xfId="0" applyFill="1" applyBorder="1" applyAlignment="1">
      <alignment horizontal="center" vertical="center"/>
    </xf>
    <xf numFmtId="0" fontId="0" fillId="2" borderId="7" xfId="0" applyFill="1" applyBorder="1" applyAlignment="1">
      <alignment horizontal="center" vertical="center"/>
    </xf>
    <xf numFmtId="0" fontId="0" fillId="2" borderId="8" xfId="0" applyFill="1" applyBorder="1" applyAlignment="1">
      <alignment horizontal="center" vertical="center"/>
    </xf>
    <xf numFmtId="0" fontId="0" fillId="2" borderId="9" xfId="0" applyFill="1" applyBorder="1" applyAlignment="1">
      <alignment horizontal="center" vertical="center"/>
    </xf>
    <xf numFmtId="0" fontId="0" fillId="2" borderId="10" xfId="0" applyFill="1" applyBorder="1" applyAlignment="1">
      <alignment horizontal="center" vertical="center"/>
    </xf>
    <xf numFmtId="0" fontId="0" fillId="2" borderId="11" xfId="0" applyFill="1" applyBorder="1" applyAlignment="1">
      <alignment horizontal="center" vertical="center"/>
    </xf>
    <xf numFmtId="0" fontId="0" fillId="2" borderId="12" xfId="0" applyFill="1" applyBorder="1"/>
    <xf numFmtId="0" fontId="0" fillId="2" borderId="0" xfId="0" applyFill="1" applyBorder="1"/>
    <xf numFmtId="0" fontId="0" fillId="2" borderId="13" xfId="0" applyFill="1" applyBorder="1"/>
    <xf numFmtId="0" fontId="0" fillId="2" borderId="14" xfId="0" applyFill="1" applyBorder="1"/>
    <xf numFmtId="0" fontId="0" fillId="2" borderId="15" xfId="0" applyFill="1" applyBorder="1"/>
    <xf numFmtId="0" fontId="0" fillId="2" borderId="16" xfId="0" applyFill="1" applyBorder="1"/>
    <xf numFmtId="0" fontId="0" fillId="3" borderId="7" xfId="0" applyFill="1" applyBorder="1" applyAlignment="1">
      <alignment horizontal="center" vertical="center"/>
    </xf>
    <xf numFmtId="0" fontId="0" fillId="3" borderId="8" xfId="0" applyFill="1" applyBorder="1" applyAlignment="1">
      <alignment horizontal="center" vertical="center"/>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0" fillId="3" borderId="11" xfId="0" applyFill="1" applyBorder="1" applyAlignment="1">
      <alignment horizontal="center" vertical="center"/>
    </xf>
    <xf numFmtId="0" fontId="0" fillId="3" borderId="12" xfId="0" applyFill="1" applyBorder="1"/>
    <xf numFmtId="0" fontId="0" fillId="3" borderId="0" xfId="0" applyFill="1" applyBorder="1"/>
    <xf numFmtId="0" fontId="0" fillId="3" borderId="13" xfId="0" applyFill="1" applyBorder="1"/>
    <xf numFmtId="0" fontId="0" fillId="3" borderId="14" xfId="0" applyFill="1" applyBorder="1"/>
    <xf numFmtId="0" fontId="0" fillId="3" borderId="15" xfId="0" applyFill="1" applyBorder="1"/>
    <xf numFmtId="0" fontId="0" fillId="3" borderId="16" xfId="0" applyFill="1" applyBorder="1"/>
    <xf numFmtId="0" fontId="0" fillId="4" borderId="7" xfId="0" applyFill="1" applyBorder="1" applyAlignment="1">
      <alignment horizontal="center" vertical="center"/>
    </xf>
    <xf numFmtId="0" fontId="0" fillId="4" borderId="8" xfId="0" applyFill="1" applyBorder="1" applyAlignment="1">
      <alignment horizontal="center" vertical="center"/>
    </xf>
    <xf numFmtId="0" fontId="0" fillId="4" borderId="9" xfId="0" applyFill="1" applyBorder="1" applyAlignment="1">
      <alignment horizontal="center" vertical="center"/>
    </xf>
    <xf numFmtId="0" fontId="0" fillId="4" borderId="10" xfId="0" applyFill="1" applyBorder="1" applyAlignment="1">
      <alignment horizontal="center" vertical="center"/>
    </xf>
    <xf numFmtId="0" fontId="0" fillId="4" borderId="11" xfId="0" applyFill="1" applyBorder="1" applyAlignment="1">
      <alignment horizontal="center" vertical="center"/>
    </xf>
    <xf numFmtId="0" fontId="0" fillId="4" borderId="12" xfId="0" applyFill="1" applyBorder="1"/>
    <xf numFmtId="0" fontId="0" fillId="4" borderId="0" xfId="0" applyFill="1" applyBorder="1"/>
    <xf numFmtId="0" fontId="0" fillId="4" borderId="13" xfId="0" applyFill="1" applyBorder="1"/>
    <xf numFmtId="0" fontId="0" fillId="4" borderId="14" xfId="0" applyFill="1" applyBorder="1"/>
    <xf numFmtId="0" fontId="0" fillId="4" borderId="15" xfId="0" applyFill="1" applyBorder="1"/>
    <xf numFmtId="0" fontId="0" fillId="4" borderId="16" xfId="0" applyFill="1" applyBorder="1"/>
    <xf numFmtId="0" fontId="0" fillId="5" borderId="12" xfId="0" applyFill="1" applyBorder="1"/>
    <xf numFmtId="0" fontId="0" fillId="5" borderId="0" xfId="0" applyFill="1" applyBorder="1"/>
    <xf numFmtId="0" fontId="0" fillId="5" borderId="13" xfId="0" applyFill="1" applyBorder="1"/>
    <xf numFmtId="0" fontId="0" fillId="5" borderId="14" xfId="0" applyFill="1" applyBorder="1"/>
    <xf numFmtId="0" fontId="0" fillId="5" borderId="15" xfId="0" applyFill="1" applyBorder="1"/>
    <xf numFmtId="0" fontId="0" fillId="5" borderId="16" xfId="0" applyFill="1" applyBorder="1"/>
    <xf numFmtId="0" fontId="0" fillId="7" borderId="12" xfId="0" applyFill="1" applyBorder="1"/>
    <xf numFmtId="0" fontId="0" fillId="7" borderId="0" xfId="0" applyFill="1" applyBorder="1"/>
    <xf numFmtId="0" fontId="0" fillId="7" borderId="13" xfId="0" applyFill="1" applyBorder="1"/>
    <xf numFmtId="0" fontId="0" fillId="7" borderId="14" xfId="0" applyFill="1" applyBorder="1"/>
    <xf numFmtId="0" fontId="0" fillId="7" borderId="15" xfId="0" applyFill="1" applyBorder="1"/>
    <xf numFmtId="0" fontId="0" fillId="7" borderId="16" xfId="0" applyFill="1" applyBorder="1"/>
    <xf numFmtId="0" fontId="0" fillId="6" borderId="12" xfId="0" applyFill="1" applyBorder="1"/>
    <xf numFmtId="0" fontId="0" fillId="6" borderId="0" xfId="0" applyFill="1" applyBorder="1"/>
    <xf numFmtId="0" fontId="0" fillId="6" borderId="13" xfId="0" applyFill="1" applyBorder="1"/>
    <xf numFmtId="0" fontId="0" fillId="5" borderId="7" xfId="0" applyFill="1" applyBorder="1" applyAlignment="1">
      <alignment horizontal="center" vertical="center"/>
    </xf>
    <xf numFmtId="0" fontId="0" fillId="5" borderId="8" xfId="0" applyFill="1" applyBorder="1" applyAlignment="1">
      <alignment horizontal="center" vertical="center"/>
    </xf>
    <xf numFmtId="0" fontId="0" fillId="5" borderId="9" xfId="0" applyFill="1" applyBorder="1" applyAlignment="1">
      <alignment horizontal="center" vertical="center"/>
    </xf>
    <xf numFmtId="0" fontId="0" fillId="5" borderId="10" xfId="0" applyFill="1" applyBorder="1" applyAlignment="1">
      <alignment horizontal="center" vertical="center"/>
    </xf>
    <xf numFmtId="0" fontId="0" fillId="5" borderId="11" xfId="0" applyFill="1" applyBorder="1" applyAlignment="1">
      <alignment horizontal="center" vertical="center"/>
    </xf>
    <xf numFmtId="0" fontId="0" fillId="6" borderId="7" xfId="0" applyFill="1" applyBorder="1" applyAlignment="1">
      <alignment horizontal="center" vertical="center"/>
    </xf>
    <xf numFmtId="0" fontId="0" fillId="6" borderId="8" xfId="0" applyFill="1" applyBorder="1" applyAlignment="1">
      <alignment horizontal="center" vertical="center"/>
    </xf>
    <xf numFmtId="0" fontId="0" fillId="6" borderId="9" xfId="0" applyFill="1" applyBorder="1" applyAlignment="1">
      <alignment horizontal="center" vertical="center"/>
    </xf>
    <xf numFmtId="0" fontId="0" fillId="6" borderId="10" xfId="0" applyFill="1" applyBorder="1" applyAlignment="1">
      <alignment horizontal="center" vertical="center"/>
    </xf>
    <xf numFmtId="0" fontId="0" fillId="6" borderId="11" xfId="0" applyFill="1" applyBorder="1" applyAlignment="1">
      <alignment horizontal="center" vertical="center"/>
    </xf>
    <xf numFmtId="0" fontId="0" fillId="6" borderId="14" xfId="0" applyFill="1" applyBorder="1"/>
    <xf numFmtId="0" fontId="0" fillId="6" borderId="15" xfId="0" applyFill="1" applyBorder="1"/>
    <xf numFmtId="0" fontId="0" fillId="6" borderId="16" xfId="0" applyFill="1" applyBorder="1"/>
    <xf numFmtId="0" fontId="0" fillId="7" borderId="7" xfId="0" applyFill="1" applyBorder="1" applyAlignment="1">
      <alignment horizontal="center" vertical="center"/>
    </xf>
    <xf numFmtId="0" fontId="0" fillId="7" borderId="8" xfId="0" applyFill="1" applyBorder="1" applyAlignment="1">
      <alignment horizontal="center" vertical="center"/>
    </xf>
    <xf numFmtId="0" fontId="0" fillId="7" borderId="9" xfId="0" applyFill="1" applyBorder="1" applyAlignment="1">
      <alignment horizontal="center" vertical="center"/>
    </xf>
    <xf numFmtId="0" fontId="0" fillId="7" borderId="10" xfId="0" applyFill="1" applyBorder="1" applyAlignment="1">
      <alignment horizontal="center" vertical="center"/>
    </xf>
    <xf numFmtId="0" fontId="0" fillId="7" borderId="11" xfId="0" applyFill="1" applyBorder="1" applyAlignment="1">
      <alignment horizontal="center" vertical="center"/>
    </xf>
    <xf numFmtId="0" fontId="1" fillId="8" borderId="2" xfId="0" applyFont="1" applyFill="1" applyBorder="1" applyAlignment="1">
      <alignment horizontal="center"/>
    </xf>
    <xf numFmtId="0" fontId="1" fillId="0" borderId="0" xfId="0" applyFont="1"/>
    <xf numFmtId="0" fontId="4" fillId="0" borderId="6" xfId="0" applyFont="1" applyBorder="1"/>
    <xf numFmtId="0" fontId="4" fillId="10" borderId="6" xfId="0" applyFont="1" applyFill="1" applyBorder="1"/>
    <xf numFmtId="0" fontId="0" fillId="10" borderId="17" xfId="0" applyFill="1" applyBorder="1" applyAlignment="1">
      <alignment horizontal="center" vertical="center"/>
    </xf>
    <xf numFmtId="0" fontId="0" fillId="0" borderId="17" xfId="0" applyBorder="1"/>
    <xf numFmtId="0" fontId="0" fillId="0" borderId="17" xfId="0" applyBorder="1" applyAlignment="1">
      <alignment horizontal="center" vertical="center"/>
    </xf>
    <xf numFmtId="0" fontId="0" fillId="10" borderId="18" xfId="0" applyFill="1" applyBorder="1" applyAlignment="1">
      <alignment horizontal="center" vertical="center"/>
    </xf>
    <xf numFmtId="0" fontId="0" fillId="0" borderId="18" xfId="0" applyBorder="1"/>
    <xf numFmtId="0" fontId="0" fillId="0" borderId="18" xfId="0" applyBorder="1" applyAlignment="1">
      <alignment horizontal="center" vertical="center"/>
    </xf>
    <xf numFmtId="0" fontId="0" fillId="0" borderId="0" xfId="0" applyAlignment="1">
      <alignment horizontal="left" vertical="top" wrapText="1"/>
    </xf>
    <xf numFmtId="0" fontId="1" fillId="0" borderId="0" xfId="0" applyFont="1" applyAlignment="1">
      <alignment horizontal="left" vertical="top" wrapText="1"/>
    </xf>
    <xf numFmtId="0" fontId="1" fillId="0" borderId="0" xfId="0" applyFont="1" applyAlignment="1">
      <alignment horizontal="center" vertical="top" wrapText="1"/>
    </xf>
    <xf numFmtId="0" fontId="0" fillId="12" borderId="0" xfId="0" applyFill="1" applyAlignment="1">
      <alignment horizontal="center" vertical="center"/>
    </xf>
    <xf numFmtId="0" fontId="0" fillId="12" borderId="17" xfId="0" applyFill="1" applyBorder="1" applyAlignment="1">
      <alignment horizontal="center" vertical="center"/>
    </xf>
    <xf numFmtId="0" fontId="1" fillId="12" borderId="0" xfId="0" applyFont="1" applyFill="1" applyAlignment="1">
      <alignment horizontal="center" vertical="center"/>
    </xf>
    <xf numFmtId="0" fontId="1" fillId="11" borderId="17" xfId="0" applyFont="1" applyFill="1" applyBorder="1" applyAlignment="1">
      <alignment horizontal="center" vertical="center"/>
    </xf>
    <xf numFmtId="0" fontId="1" fillId="11" borderId="18" xfId="0" applyFont="1" applyFill="1" applyBorder="1" applyAlignment="1">
      <alignment horizontal="center" vertical="center"/>
    </xf>
    <xf numFmtId="0" fontId="0" fillId="13" borderId="0" xfId="0" applyFont="1" applyFill="1" applyAlignment="1">
      <alignment horizontal="center" vertical="center"/>
    </xf>
    <xf numFmtId="0" fontId="0" fillId="13" borderId="17" xfId="0" applyFont="1" applyFill="1" applyBorder="1" applyAlignment="1">
      <alignment horizontal="center" vertical="center"/>
    </xf>
    <xf numFmtId="0" fontId="0" fillId="13" borderId="18" xfId="0" applyFont="1" applyFill="1" applyBorder="1" applyAlignment="1">
      <alignment horizontal="center" vertical="center"/>
    </xf>
    <xf numFmtId="49" fontId="0" fillId="0" borderId="0" xfId="0" applyNumberFormat="1" applyAlignment="1">
      <alignment horizontal="left" vertical="top" wrapText="1"/>
    </xf>
    <xf numFmtId="0" fontId="1" fillId="0" borderId="0" xfId="0" applyFont="1" applyAlignment="1">
      <alignment horizontal="center"/>
    </xf>
    <xf numFmtId="49" fontId="1" fillId="0" borderId="0" xfId="0" applyNumberFormat="1" applyFont="1"/>
    <xf numFmtId="0" fontId="4" fillId="9" borderId="0" xfId="0" applyFont="1" applyFill="1" applyAlignment="1">
      <alignment horizontal="center" vertical="center"/>
    </xf>
    <xf numFmtId="0" fontId="6" fillId="10" borderId="0" xfId="0" quotePrefix="1" applyNumberFormat="1" applyFont="1" applyFill="1" applyAlignment="1">
      <alignment horizontal="center" vertical="center"/>
    </xf>
    <xf numFmtId="0" fontId="1" fillId="6" borderId="3" xfId="0" applyFont="1" applyFill="1" applyBorder="1" applyAlignment="1">
      <alignment horizontal="center" vertical="center"/>
    </xf>
    <xf numFmtId="0" fontId="1" fillId="6" borderId="4" xfId="0" applyFont="1" applyFill="1" applyBorder="1" applyAlignment="1">
      <alignment horizontal="center" vertical="center"/>
    </xf>
    <xf numFmtId="0" fontId="1" fillId="6" borderId="5" xfId="0" applyFont="1" applyFill="1" applyBorder="1" applyAlignment="1">
      <alignment horizontal="center" vertical="center"/>
    </xf>
    <xf numFmtId="0" fontId="1" fillId="2" borderId="3" xfId="0" applyFont="1" applyFill="1" applyBorder="1" applyAlignment="1">
      <alignment horizontal="center" vertical="center"/>
    </xf>
    <xf numFmtId="0" fontId="1" fillId="2" borderId="4" xfId="0" applyFont="1" applyFill="1" applyBorder="1" applyAlignment="1">
      <alignment horizontal="center" vertical="center"/>
    </xf>
    <xf numFmtId="0" fontId="1" fillId="2" borderId="5" xfId="0" applyFont="1" applyFill="1" applyBorder="1" applyAlignment="1">
      <alignment horizontal="center" vertical="center"/>
    </xf>
    <xf numFmtId="0" fontId="1" fillId="3" borderId="3" xfId="0" applyFont="1" applyFill="1"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4" borderId="3" xfId="0" applyFont="1" applyFill="1" applyBorder="1" applyAlignment="1">
      <alignment horizontal="center" vertical="center"/>
    </xf>
    <xf numFmtId="0" fontId="1" fillId="4" borderId="4" xfId="0" applyFont="1" applyFill="1" applyBorder="1" applyAlignment="1">
      <alignment horizontal="center" vertical="center"/>
    </xf>
    <xf numFmtId="0" fontId="1" fillId="4" borderId="5" xfId="0" applyFont="1" applyFill="1" applyBorder="1" applyAlignment="1">
      <alignment horizontal="center" vertical="center"/>
    </xf>
    <xf numFmtId="0" fontId="1" fillId="5" borderId="3" xfId="0" applyFont="1" applyFill="1" applyBorder="1" applyAlignment="1">
      <alignment horizontal="center" vertical="center"/>
    </xf>
    <xf numFmtId="0" fontId="1" fillId="5" borderId="4" xfId="0" applyFont="1" applyFill="1" applyBorder="1" applyAlignment="1">
      <alignment horizontal="center" vertical="center"/>
    </xf>
    <xf numFmtId="0" fontId="1" fillId="5" borderId="5" xfId="0" applyFont="1" applyFill="1" applyBorder="1" applyAlignment="1">
      <alignment horizontal="center" vertical="center"/>
    </xf>
    <xf numFmtId="0" fontId="1" fillId="7" borderId="3" xfId="0" applyFont="1" applyFill="1" applyBorder="1" applyAlignment="1">
      <alignment horizontal="center" vertical="center"/>
    </xf>
    <xf numFmtId="0" fontId="1" fillId="7" borderId="4" xfId="0" applyFont="1" applyFill="1" applyBorder="1" applyAlignment="1">
      <alignment horizontal="center" vertical="center"/>
    </xf>
    <xf numFmtId="0" fontId="1" fillId="7" borderId="5" xfId="0" applyFont="1" applyFill="1" applyBorder="1" applyAlignment="1">
      <alignment horizontal="center" vertical="center"/>
    </xf>
  </cellXfs>
  <cellStyles count="1">
    <cellStyle name="Normal" xfId="0" builtinId="0"/>
  </cellStyles>
  <dxfs count="0"/>
  <tableStyles count="0" defaultTableStyle="TableStyleMedium2" defaultPivotStyle="PivotStyleLight16"/>
  <colors>
    <mruColors>
      <color rgb="FFF69740"/>
      <color rgb="FFF29D64"/>
      <color rgb="FFDBE4ED"/>
      <color rgb="FFEBFCC8"/>
      <color rgb="FFF2F2F2"/>
      <color rgb="FFD8F995"/>
      <color rgb="FFFAEAC2"/>
      <color rgb="FFF1DCFC"/>
      <color rgb="FFFFDDD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6.8954457615874931E-2"/>
          <c:y val="9.3637724550898208E-2"/>
          <c:w val="0.91089902223760488"/>
          <c:h val="0.78641869803699682"/>
        </c:manualLayout>
      </c:layout>
      <c:areaChart>
        <c:grouping val="stacked"/>
        <c:varyColors val="0"/>
        <c:ser>
          <c:idx val="0"/>
          <c:order val="0"/>
          <c:tx>
            <c:strRef>
              <c:f>evaluations!$B$7</c:f>
              <c:strCache>
                <c:ptCount val="1"/>
                <c:pt idx="0">
                  <c:v>hp</c:v>
                </c:pt>
              </c:strCache>
            </c:strRef>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cat>
            <c:numRef>
              <c:f>evaluations!$A$8:$A$29</c:f>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cat>
          <c:val>
            <c:numRef>
              <c:f>evaluations!$B$8:$B$29</c:f>
              <c:numCache>
                <c:formatCode>General</c:formatCode>
                <c:ptCount val="22"/>
                <c:pt idx="0">
                  <c:v>30</c:v>
                </c:pt>
                <c:pt idx="1">
                  <c:v>36.1</c:v>
                </c:pt>
                <c:pt idx="2">
                  <c:v>42.2</c:v>
                </c:pt>
                <c:pt idx="3">
                  <c:v>48.3</c:v>
                </c:pt>
                <c:pt idx="4">
                  <c:v>54.4</c:v>
                </c:pt>
                <c:pt idx="5">
                  <c:v>60.5</c:v>
                </c:pt>
                <c:pt idx="6">
                  <c:v>66.599999999999994</c:v>
                </c:pt>
                <c:pt idx="7">
                  <c:v>72.700000000000017</c:v>
                </c:pt>
                <c:pt idx="8">
                  <c:v>78.8</c:v>
                </c:pt>
                <c:pt idx="9">
                  <c:v>84.9</c:v>
                </c:pt>
                <c:pt idx="10">
                  <c:v>91</c:v>
                </c:pt>
                <c:pt idx="11">
                  <c:v>97.1</c:v>
                </c:pt>
                <c:pt idx="12">
                  <c:v>103.20000000000002</c:v>
                </c:pt>
                <c:pt idx="13">
                  <c:v>109.3</c:v>
                </c:pt>
                <c:pt idx="14">
                  <c:v>115.40000000000002</c:v>
                </c:pt>
                <c:pt idx="15">
                  <c:v>121.5</c:v>
                </c:pt>
                <c:pt idx="16">
                  <c:v>127.6</c:v>
                </c:pt>
                <c:pt idx="17">
                  <c:v>133.69999999999999</c:v>
                </c:pt>
                <c:pt idx="18">
                  <c:v>139.80000000000001</c:v>
                </c:pt>
                <c:pt idx="19">
                  <c:v>145.90000000000003</c:v>
                </c:pt>
                <c:pt idx="20">
                  <c:v>152</c:v>
                </c:pt>
                <c:pt idx="21">
                  <c:v>158.1</c:v>
                </c:pt>
              </c:numCache>
            </c:numRef>
          </c:val>
          <c:extLst>
            <c:ext xmlns:c16="http://schemas.microsoft.com/office/drawing/2014/chart" uri="{C3380CC4-5D6E-409C-BE32-E72D297353CC}">
              <c16:uniqueId val="{00000000-0C8D-409F-AB0C-420D334251FF}"/>
            </c:ext>
          </c:extLst>
        </c:ser>
        <c:ser>
          <c:idx val="1"/>
          <c:order val="1"/>
          <c:tx>
            <c:strRef>
              <c:f>evaluations!$C$7</c:f>
              <c:strCache>
                <c:ptCount val="1"/>
                <c:pt idx="0">
                  <c:v>mp</c:v>
                </c:pt>
              </c:strCache>
            </c:strRef>
          </c:tx>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cat>
            <c:numRef>
              <c:f>evaluations!$A$8:$A$29</c:f>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cat>
          <c:val>
            <c:numRef>
              <c:f>evaluations!$C$8:$C$29</c:f>
              <c:numCache>
                <c:formatCode>General</c:formatCode>
                <c:ptCount val="22"/>
                <c:pt idx="0">
                  <c:v>5</c:v>
                </c:pt>
                <c:pt idx="1">
                  <c:v>8</c:v>
                </c:pt>
                <c:pt idx="2">
                  <c:v>11</c:v>
                </c:pt>
                <c:pt idx="3">
                  <c:v>14</c:v>
                </c:pt>
                <c:pt idx="4">
                  <c:v>17</c:v>
                </c:pt>
                <c:pt idx="5">
                  <c:v>20</c:v>
                </c:pt>
                <c:pt idx="6">
                  <c:v>23</c:v>
                </c:pt>
                <c:pt idx="7">
                  <c:v>26</c:v>
                </c:pt>
                <c:pt idx="8">
                  <c:v>29</c:v>
                </c:pt>
                <c:pt idx="9">
                  <c:v>32</c:v>
                </c:pt>
                <c:pt idx="10">
                  <c:v>35</c:v>
                </c:pt>
                <c:pt idx="11">
                  <c:v>38</c:v>
                </c:pt>
                <c:pt idx="12">
                  <c:v>41</c:v>
                </c:pt>
                <c:pt idx="13">
                  <c:v>44</c:v>
                </c:pt>
                <c:pt idx="14">
                  <c:v>47</c:v>
                </c:pt>
                <c:pt idx="15">
                  <c:v>50</c:v>
                </c:pt>
                <c:pt idx="16">
                  <c:v>53</c:v>
                </c:pt>
                <c:pt idx="17">
                  <c:v>56</c:v>
                </c:pt>
                <c:pt idx="18">
                  <c:v>59</c:v>
                </c:pt>
                <c:pt idx="19">
                  <c:v>62</c:v>
                </c:pt>
                <c:pt idx="20">
                  <c:v>65</c:v>
                </c:pt>
                <c:pt idx="21">
                  <c:v>68</c:v>
                </c:pt>
              </c:numCache>
            </c:numRef>
          </c:val>
          <c:extLst>
            <c:ext xmlns:c16="http://schemas.microsoft.com/office/drawing/2014/chart" uri="{C3380CC4-5D6E-409C-BE32-E72D297353CC}">
              <c16:uniqueId val="{00000001-0C8D-409F-AB0C-420D334251FF}"/>
            </c:ext>
          </c:extLst>
        </c:ser>
        <c:ser>
          <c:idx val="2"/>
          <c:order val="2"/>
          <c:tx>
            <c:strRef>
              <c:f>evaluations!$D$7</c:f>
              <c:strCache>
                <c:ptCount val="1"/>
                <c:pt idx="0">
                  <c:v>atk</c:v>
                </c:pt>
              </c:strCache>
            </c:strRef>
          </c:tx>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cat>
            <c:numRef>
              <c:f>evaluations!$A$8:$A$29</c:f>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cat>
          <c:val>
            <c:numRef>
              <c:f>evaluations!$D$8:$D$29</c:f>
              <c:numCache>
                <c:formatCode>General</c:formatCode>
                <c:ptCount val="22"/>
                <c:pt idx="0">
                  <c:v>2</c:v>
                </c:pt>
                <c:pt idx="1">
                  <c:v>3.2</c:v>
                </c:pt>
                <c:pt idx="2">
                  <c:v>4.4000000000000004</c:v>
                </c:pt>
                <c:pt idx="3">
                  <c:v>5.6000000000000005</c:v>
                </c:pt>
                <c:pt idx="4">
                  <c:v>6.8000000000000007</c:v>
                </c:pt>
                <c:pt idx="5">
                  <c:v>8</c:v>
                </c:pt>
                <c:pt idx="6">
                  <c:v>9.2000000000000011</c:v>
                </c:pt>
                <c:pt idx="7">
                  <c:v>10.400000000000002</c:v>
                </c:pt>
                <c:pt idx="8">
                  <c:v>11.600000000000001</c:v>
                </c:pt>
                <c:pt idx="9">
                  <c:v>12.8</c:v>
                </c:pt>
                <c:pt idx="10">
                  <c:v>14</c:v>
                </c:pt>
                <c:pt idx="11">
                  <c:v>15.200000000000001</c:v>
                </c:pt>
                <c:pt idx="12">
                  <c:v>16.400000000000002</c:v>
                </c:pt>
                <c:pt idx="13">
                  <c:v>17.600000000000001</c:v>
                </c:pt>
                <c:pt idx="14">
                  <c:v>18.8</c:v>
                </c:pt>
                <c:pt idx="15">
                  <c:v>20</c:v>
                </c:pt>
                <c:pt idx="16">
                  <c:v>21.200000000000003</c:v>
                </c:pt>
                <c:pt idx="17">
                  <c:v>22.400000000000002</c:v>
                </c:pt>
                <c:pt idx="18">
                  <c:v>23.6</c:v>
                </c:pt>
                <c:pt idx="19">
                  <c:v>24.800000000000004</c:v>
                </c:pt>
                <c:pt idx="20">
                  <c:v>26</c:v>
                </c:pt>
                <c:pt idx="21">
                  <c:v>27.200000000000003</c:v>
                </c:pt>
              </c:numCache>
            </c:numRef>
          </c:val>
          <c:extLst>
            <c:ext xmlns:c16="http://schemas.microsoft.com/office/drawing/2014/chart" uri="{C3380CC4-5D6E-409C-BE32-E72D297353CC}">
              <c16:uniqueId val="{00000002-0C8D-409F-AB0C-420D334251FF}"/>
            </c:ext>
          </c:extLst>
        </c:ser>
        <c:ser>
          <c:idx val="3"/>
          <c:order val="3"/>
          <c:tx>
            <c:strRef>
              <c:f>evaluations!$E$7</c:f>
              <c:strCache>
                <c:ptCount val="1"/>
                <c:pt idx="0">
                  <c:v>def</c:v>
                </c:pt>
              </c:strCache>
            </c:strRef>
          </c:tx>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cat>
            <c:numRef>
              <c:f>evaluations!$A$8:$A$29</c:f>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cat>
          <c:val>
            <c:numRef>
              <c:f>evaluations!$E$8:$E$29</c:f>
              <c:numCache>
                <c:formatCode>General</c:formatCode>
                <c:ptCount val="22"/>
                <c:pt idx="0">
                  <c:v>3</c:v>
                </c:pt>
                <c:pt idx="1">
                  <c:v>3.8999999999999995</c:v>
                </c:pt>
                <c:pt idx="2">
                  <c:v>4.7999999999999989</c:v>
                </c:pt>
                <c:pt idx="3">
                  <c:v>5.7000000000000011</c:v>
                </c:pt>
                <c:pt idx="4">
                  <c:v>6.6000000000000005</c:v>
                </c:pt>
                <c:pt idx="5">
                  <c:v>7.5</c:v>
                </c:pt>
                <c:pt idx="6">
                  <c:v>8.4</c:v>
                </c:pt>
                <c:pt idx="7">
                  <c:v>9.3000000000000007</c:v>
                </c:pt>
                <c:pt idx="8">
                  <c:v>10.200000000000001</c:v>
                </c:pt>
                <c:pt idx="9">
                  <c:v>11.099999999999998</c:v>
                </c:pt>
                <c:pt idx="10">
                  <c:v>12</c:v>
                </c:pt>
                <c:pt idx="11">
                  <c:v>12.900000000000002</c:v>
                </c:pt>
                <c:pt idx="12">
                  <c:v>13.8</c:v>
                </c:pt>
                <c:pt idx="13">
                  <c:v>14.700000000000001</c:v>
                </c:pt>
                <c:pt idx="14">
                  <c:v>15.600000000000001</c:v>
                </c:pt>
                <c:pt idx="15">
                  <c:v>16.5</c:v>
                </c:pt>
                <c:pt idx="16">
                  <c:v>17.400000000000002</c:v>
                </c:pt>
                <c:pt idx="17">
                  <c:v>18.3</c:v>
                </c:pt>
                <c:pt idx="18">
                  <c:v>19.2</c:v>
                </c:pt>
                <c:pt idx="19">
                  <c:v>20.100000000000001</c:v>
                </c:pt>
                <c:pt idx="20">
                  <c:v>21</c:v>
                </c:pt>
                <c:pt idx="21">
                  <c:v>21.900000000000002</c:v>
                </c:pt>
              </c:numCache>
            </c:numRef>
          </c:val>
          <c:extLst>
            <c:ext xmlns:c16="http://schemas.microsoft.com/office/drawing/2014/chart" uri="{C3380CC4-5D6E-409C-BE32-E72D297353CC}">
              <c16:uniqueId val="{00000003-0C8D-409F-AB0C-420D334251FF}"/>
            </c:ext>
          </c:extLst>
        </c:ser>
        <c:ser>
          <c:idx val="4"/>
          <c:order val="4"/>
          <c:tx>
            <c:strRef>
              <c:f>evaluations!$F$7</c:f>
              <c:strCache>
                <c:ptCount val="1"/>
                <c:pt idx="0">
                  <c:v>sta</c:v>
                </c:pt>
              </c:strCache>
            </c:strRef>
          </c:tx>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cat>
            <c:numRef>
              <c:f>evaluations!$A$8:$A$29</c:f>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cat>
          <c:val>
            <c:numRef>
              <c:f>evaluations!$F$8:$F$29</c:f>
              <c:numCache>
                <c:formatCode>General</c:formatCode>
                <c:ptCount val="22"/>
                <c:pt idx="0">
                  <c:v>1</c:v>
                </c:pt>
                <c:pt idx="1">
                  <c:v>1.2</c:v>
                </c:pt>
                <c:pt idx="2">
                  <c:v>1.4000000000000001</c:v>
                </c:pt>
                <c:pt idx="3">
                  <c:v>1.5999999999999999</c:v>
                </c:pt>
                <c:pt idx="4">
                  <c:v>1.7999999999999998</c:v>
                </c:pt>
                <c:pt idx="5">
                  <c:v>2</c:v>
                </c:pt>
                <c:pt idx="6">
                  <c:v>2.2000000000000002</c:v>
                </c:pt>
                <c:pt idx="7">
                  <c:v>2.4000000000000004</c:v>
                </c:pt>
                <c:pt idx="8">
                  <c:v>2.5999999999999996</c:v>
                </c:pt>
                <c:pt idx="9">
                  <c:v>2.8</c:v>
                </c:pt>
                <c:pt idx="10">
                  <c:v>3</c:v>
                </c:pt>
                <c:pt idx="11">
                  <c:v>3.2</c:v>
                </c:pt>
                <c:pt idx="12">
                  <c:v>3.4</c:v>
                </c:pt>
                <c:pt idx="13">
                  <c:v>3.5999999999999996</c:v>
                </c:pt>
                <c:pt idx="14">
                  <c:v>3.8000000000000003</c:v>
                </c:pt>
                <c:pt idx="15">
                  <c:v>4</c:v>
                </c:pt>
                <c:pt idx="16">
                  <c:v>4.2</c:v>
                </c:pt>
                <c:pt idx="17">
                  <c:v>4.4000000000000004</c:v>
                </c:pt>
                <c:pt idx="18">
                  <c:v>4.5999999999999996</c:v>
                </c:pt>
                <c:pt idx="19">
                  <c:v>4.8000000000000007</c:v>
                </c:pt>
                <c:pt idx="20">
                  <c:v>5</c:v>
                </c:pt>
                <c:pt idx="21">
                  <c:v>5.1999999999999993</c:v>
                </c:pt>
              </c:numCache>
            </c:numRef>
          </c:val>
          <c:extLst>
            <c:ext xmlns:c16="http://schemas.microsoft.com/office/drawing/2014/chart" uri="{C3380CC4-5D6E-409C-BE32-E72D297353CC}">
              <c16:uniqueId val="{00000004-0C8D-409F-AB0C-420D334251FF}"/>
            </c:ext>
          </c:extLst>
        </c:ser>
        <c:ser>
          <c:idx val="5"/>
          <c:order val="5"/>
          <c:tx>
            <c:strRef>
              <c:f>evaluations!$G$7</c:f>
              <c:strCache>
                <c:ptCount val="1"/>
                <c:pt idx="0">
                  <c:v>lck</c:v>
                </c:pt>
              </c:strCache>
            </c:strRef>
          </c:tx>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cat>
            <c:numRef>
              <c:f>evaluations!$A$8:$A$29</c:f>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cat>
          <c:val>
            <c:numRef>
              <c:f>evaluations!$G$8:$G$29</c:f>
              <c:numCache>
                <c:formatCode>General</c:formatCode>
                <c:ptCount val="22"/>
                <c:pt idx="0">
                  <c:v>2</c:v>
                </c:pt>
                <c:pt idx="1">
                  <c:v>2.5</c:v>
                </c:pt>
                <c:pt idx="2">
                  <c:v>3</c:v>
                </c:pt>
                <c:pt idx="3">
                  <c:v>3.5</c:v>
                </c:pt>
                <c:pt idx="4">
                  <c:v>4</c:v>
                </c:pt>
                <c:pt idx="5">
                  <c:v>4.5</c:v>
                </c:pt>
                <c:pt idx="6">
                  <c:v>5</c:v>
                </c:pt>
                <c:pt idx="7">
                  <c:v>5.5000000000000009</c:v>
                </c:pt>
                <c:pt idx="8">
                  <c:v>6</c:v>
                </c:pt>
                <c:pt idx="9">
                  <c:v>6.5</c:v>
                </c:pt>
                <c:pt idx="10">
                  <c:v>7</c:v>
                </c:pt>
                <c:pt idx="11">
                  <c:v>7.5</c:v>
                </c:pt>
                <c:pt idx="12">
                  <c:v>8</c:v>
                </c:pt>
                <c:pt idx="13">
                  <c:v>8.5</c:v>
                </c:pt>
                <c:pt idx="14">
                  <c:v>9</c:v>
                </c:pt>
                <c:pt idx="15">
                  <c:v>9.5</c:v>
                </c:pt>
                <c:pt idx="16">
                  <c:v>10</c:v>
                </c:pt>
                <c:pt idx="17">
                  <c:v>10.5</c:v>
                </c:pt>
                <c:pt idx="18">
                  <c:v>11</c:v>
                </c:pt>
                <c:pt idx="19">
                  <c:v>11.500000000000002</c:v>
                </c:pt>
                <c:pt idx="20">
                  <c:v>12</c:v>
                </c:pt>
                <c:pt idx="21">
                  <c:v>12.5</c:v>
                </c:pt>
              </c:numCache>
            </c:numRef>
          </c:val>
          <c:extLst>
            <c:ext xmlns:c16="http://schemas.microsoft.com/office/drawing/2014/chart" uri="{C3380CC4-5D6E-409C-BE32-E72D297353CC}">
              <c16:uniqueId val="{00000005-0C8D-409F-AB0C-420D334251FF}"/>
            </c:ext>
          </c:extLst>
        </c:ser>
        <c:dLbls>
          <c:showLegendKey val="0"/>
          <c:showVal val="0"/>
          <c:showCatName val="0"/>
          <c:showSerName val="0"/>
          <c:showPercent val="0"/>
          <c:showBubbleSize val="0"/>
        </c:dLbls>
        <c:axId val="275631871"/>
        <c:axId val="275635199"/>
      </c:areaChart>
      <c:catAx>
        <c:axId val="275631871"/>
        <c:scaling>
          <c:orientation val="minMax"/>
        </c:scaling>
        <c:delete val="0"/>
        <c:axPos val="b"/>
        <c:numFmt formatCode="General" sourceLinked="1"/>
        <c:majorTickMark val="none"/>
        <c:min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275635199"/>
        <c:crosses val="autoZero"/>
        <c:auto val="1"/>
        <c:lblAlgn val="ctr"/>
        <c:lblOffset val="100"/>
        <c:noMultiLvlLbl val="0"/>
      </c:catAx>
      <c:valAx>
        <c:axId val="275635199"/>
        <c:scaling>
          <c:orientation val="minMax"/>
        </c:scaling>
        <c:delete val="0"/>
        <c:axPos val="l"/>
        <c:majorGridlines>
          <c:spPr>
            <a:ln w="9525" cap="flat" cmpd="sng" algn="ctr">
              <a:solidFill>
                <a:schemeClr val="lt1">
                  <a:lumMod val="95000"/>
                  <a:alpha val="10000"/>
                </a:schemeClr>
              </a:solidFill>
              <a:round/>
            </a:ln>
            <a:effectLst/>
          </c:spPr>
        </c:majorGridlines>
        <c:numFmt formatCode="General" sourceLinked="1"/>
        <c:majorTickMark val="none"/>
        <c:minorTickMark val="none"/>
        <c:tickLblPos val="nextTo"/>
        <c:spPr>
          <a:noFill/>
          <a:ln>
            <a:noFill/>
          </a:ln>
          <a:effectLst/>
        </c:spPr>
        <c:txPr>
          <a:bodyPr rot="0" spcFirstLastPara="1" vertOverflow="ellipsis" wrap="square" anchor="b" anchorCtr="0"/>
          <a:lstStyle/>
          <a:p>
            <a:pPr>
              <a:defRPr sz="900" b="0" i="0" u="none" strike="noStrike" kern="1200" baseline="0">
                <a:solidFill>
                  <a:schemeClr val="lt1">
                    <a:lumMod val="85000"/>
                  </a:schemeClr>
                </a:solidFill>
                <a:latin typeface="+mn-lt"/>
                <a:ea typeface="+mn-ea"/>
                <a:cs typeface="+mn-cs"/>
              </a:defRPr>
            </a:pPr>
            <a:endParaRPr lang="fr-FR"/>
          </a:p>
        </c:txPr>
        <c:crossAx val="275631871"/>
        <c:crosses val="autoZero"/>
        <c:crossBetween val="midCat"/>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a:glow rad="101600">
        <a:schemeClr val="tx1">
          <a:lumMod val="65000"/>
          <a:lumOff val="35000"/>
          <a:alpha val="40000"/>
        </a:schemeClr>
      </a:glow>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CA"/>
              <a:t>hp calibration</a:t>
            </a:r>
          </a:p>
        </c:rich>
      </c:tx>
      <c:layout>
        <c:manualLayout>
          <c:xMode val="edge"/>
          <c:yMode val="edge"/>
          <c:x val="1.5187358746639585E-2"/>
          <c:y val="2.4084778420038536E-2"/>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2.0213156927600145E-2"/>
          <c:y val="3.8969171483622347E-2"/>
          <c:w val="0.91898358350189691"/>
          <c:h val="0.92791368925705098"/>
        </c:manualLayout>
      </c:layout>
      <c:barChart>
        <c:barDir val="col"/>
        <c:grouping val="clustered"/>
        <c:varyColors val="0"/>
        <c:ser>
          <c:idx val="2"/>
          <c:order val="2"/>
          <c:tx>
            <c:strRef>
              <c:f>evaluations!$B$35</c:f>
              <c:strCache>
                <c:ptCount val="1"/>
                <c:pt idx="0">
                  <c:v>p.hp</c:v>
                </c:pt>
              </c:strCache>
            </c:strRef>
          </c:tx>
          <c:spPr>
            <a:solidFill>
              <a:schemeClr val="accent3"/>
            </a:solidFill>
            <a:ln>
              <a:noFill/>
            </a:ln>
            <a:effectLst/>
          </c:spPr>
          <c:invertIfNegative val="0"/>
          <c:val>
            <c:numRef>
              <c:f>evaluations!$B$36:$B$57</c:f>
              <c:numCache>
                <c:formatCode>General</c:formatCode>
                <c:ptCount val="22"/>
                <c:pt idx="0">
                  <c:v>25</c:v>
                </c:pt>
                <c:pt idx="1">
                  <c:v>27.600000000000005</c:v>
                </c:pt>
                <c:pt idx="2">
                  <c:v>30.2</c:v>
                </c:pt>
                <c:pt idx="3">
                  <c:v>32.799999999999997</c:v>
                </c:pt>
                <c:pt idx="4">
                  <c:v>35.4</c:v>
                </c:pt>
                <c:pt idx="5">
                  <c:v>38</c:v>
                </c:pt>
                <c:pt idx="6">
                  <c:v>40.6</c:v>
                </c:pt>
                <c:pt idx="7">
                  <c:v>43.20000000000001</c:v>
                </c:pt>
                <c:pt idx="8">
                  <c:v>45.8</c:v>
                </c:pt>
                <c:pt idx="9">
                  <c:v>48.4</c:v>
                </c:pt>
                <c:pt idx="10">
                  <c:v>51</c:v>
                </c:pt>
                <c:pt idx="11">
                  <c:v>53.6</c:v>
                </c:pt>
                <c:pt idx="12">
                  <c:v>56.20000000000001</c:v>
                </c:pt>
                <c:pt idx="13">
                  <c:v>58.79999999999999</c:v>
                </c:pt>
                <c:pt idx="14">
                  <c:v>61.400000000000006</c:v>
                </c:pt>
                <c:pt idx="15">
                  <c:v>64</c:v>
                </c:pt>
                <c:pt idx="16">
                  <c:v>66.599999999999994</c:v>
                </c:pt>
                <c:pt idx="17">
                  <c:v>69.2</c:v>
                </c:pt>
                <c:pt idx="18">
                  <c:v>71.8</c:v>
                </c:pt>
                <c:pt idx="19">
                  <c:v>74.40000000000002</c:v>
                </c:pt>
                <c:pt idx="20">
                  <c:v>77</c:v>
                </c:pt>
                <c:pt idx="21">
                  <c:v>79.599999999999994</c:v>
                </c:pt>
              </c:numCache>
            </c:numRef>
          </c:val>
          <c:extLst>
            <c:ext xmlns:c16="http://schemas.microsoft.com/office/drawing/2014/chart" uri="{C3380CC4-5D6E-409C-BE32-E72D297353CC}">
              <c16:uniqueId val="{00000002-1A4E-4724-B28B-859E6B607000}"/>
            </c:ext>
          </c:extLst>
        </c:ser>
        <c:ser>
          <c:idx val="1"/>
          <c:order val="1"/>
          <c:tx>
            <c:strRef>
              <c:f>evaluations!$B$7</c:f>
              <c:strCache>
                <c:ptCount val="1"/>
                <c:pt idx="0">
                  <c:v>hp</c:v>
                </c:pt>
              </c:strCache>
            </c:strRef>
          </c:tx>
          <c:spPr>
            <a:solidFill>
              <a:schemeClr val="accent2"/>
            </a:solidFill>
            <a:ln>
              <a:noFill/>
            </a:ln>
            <a:effectLst/>
          </c:spPr>
          <c:invertIfNegative val="0"/>
          <c:val>
            <c:numRef>
              <c:f>evaluations!$B$8:$B$29</c:f>
              <c:numCache>
                <c:formatCode>General</c:formatCode>
                <c:ptCount val="22"/>
                <c:pt idx="0">
                  <c:v>30</c:v>
                </c:pt>
                <c:pt idx="1">
                  <c:v>36.1</c:v>
                </c:pt>
                <c:pt idx="2">
                  <c:v>42.2</c:v>
                </c:pt>
                <c:pt idx="3">
                  <c:v>48.3</c:v>
                </c:pt>
                <c:pt idx="4">
                  <c:v>54.4</c:v>
                </c:pt>
                <c:pt idx="5">
                  <c:v>60.5</c:v>
                </c:pt>
                <c:pt idx="6">
                  <c:v>66.599999999999994</c:v>
                </c:pt>
                <c:pt idx="7">
                  <c:v>72.700000000000017</c:v>
                </c:pt>
                <c:pt idx="8">
                  <c:v>78.8</c:v>
                </c:pt>
                <c:pt idx="9">
                  <c:v>84.9</c:v>
                </c:pt>
                <c:pt idx="10">
                  <c:v>91</c:v>
                </c:pt>
                <c:pt idx="11">
                  <c:v>97.1</c:v>
                </c:pt>
                <c:pt idx="12">
                  <c:v>103.20000000000002</c:v>
                </c:pt>
                <c:pt idx="13">
                  <c:v>109.3</c:v>
                </c:pt>
                <c:pt idx="14">
                  <c:v>115.40000000000002</c:v>
                </c:pt>
                <c:pt idx="15">
                  <c:v>121.5</c:v>
                </c:pt>
                <c:pt idx="16">
                  <c:v>127.6</c:v>
                </c:pt>
                <c:pt idx="17">
                  <c:v>133.69999999999999</c:v>
                </c:pt>
                <c:pt idx="18">
                  <c:v>139.80000000000001</c:v>
                </c:pt>
                <c:pt idx="19">
                  <c:v>145.90000000000003</c:v>
                </c:pt>
                <c:pt idx="20">
                  <c:v>152</c:v>
                </c:pt>
                <c:pt idx="21">
                  <c:v>158.1</c:v>
                </c:pt>
              </c:numCache>
            </c:numRef>
          </c:val>
          <c:extLst>
            <c:ext xmlns:c16="http://schemas.microsoft.com/office/drawing/2014/chart" uri="{C3380CC4-5D6E-409C-BE32-E72D297353CC}">
              <c16:uniqueId val="{00000001-1A4E-4724-B28B-859E6B607000}"/>
            </c:ext>
          </c:extLst>
        </c:ser>
        <c:dLbls>
          <c:showLegendKey val="0"/>
          <c:showVal val="0"/>
          <c:showCatName val="0"/>
          <c:showSerName val="0"/>
          <c:showPercent val="0"/>
          <c:showBubbleSize val="0"/>
        </c:dLbls>
        <c:gapWidth val="219"/>
        <c:overlap val="-27"/>
        <c:axId val="242211647"/>
        <c:axId val="242211231"/>
        <c:extLst>
          <c:ext xmlns:c15="http://schemas.microsoft.com/office/drawing/2012/chart" uri="{02D57815-91ED-43cb-92C2-25804820EDAC}">
            <c15:filteredBarSeries>
              <c15:ser>
                <c:idx val="0"/>
                <c:order val="0"/>
                <c:tx>
                  <c:strRef>
                    <c:extLst>
                      <c:ext uri="{02D57815-91ED-43cb-92C2-25804820EDAC}">
                        <c15:formulaRef>
                          <c15:sqref>evaluations!$A$7</c15:sqref>
                        </c15:formulaRef>
                      </c:ext>
                    </c:extLst>
                    <c:strCache>
                      <c:ptCount val="1"/>
                      <c:pt idx="0">
                        <c:v>level</c:v>
                      </c:pt>
                    </c:strCache>
                  </c:strRef>
                </c:tx>
                <c:spPr>
                  <a:solidFill>
                    <a:schemeClr val="accent1"/>
                  </a:solidFill>
                  <a:ln>
                    <a:noFill/>
                  </a:ln>
                  <a:effectLst/>
                </c:spPr>
                <c:invertIfNegative val="0"/>
                <c:val>
                  <c:numRef>
                    <c:extLst>
                      <c:ext uri="{02D57815-91ED-43cb-92C2-25804820EDAC}">
                        <c15:formulaRef>
                          <c15:sqref>evaluations!$A$8:$A$29</c15:sqref>
                        </c15:formulaRef>
                      </c:ext>
                    </c:extLst>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val>
                <c:extLst>
                  <c:ext xmlns:c16="http://schemas.microsoft.com/office/drawing/2014/chart" uri="{C3380CC4-5D6E-409C-BE32-E72D297353CC}">
                    <c16:uniqueId val="{00000000-1A4E-4724-B28B-859E6B607000}"/>
                  </c:ext>
                </c:extLst>
              </c15:ser>
            </c15:filteredBarSeries>
          </c:ext>
        </c:extLst>
      </c:barChart>
      <c:valAx>
        <c:axId val="242211231"/>
        <c:scaling>
          <c:orientation val="minMax"/>
        </c:scaling>
        <c:delete val="0"/>
        <c:axPos val="r"/>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2211647"/>
        <c:crosses val="max"/>
        <c:crossBetween val="between"/>
      </c:valAx>
      <c:catAx>
        <c:axId val="242211647"/>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2211231"/>
        <c:crosses val="autoZero"/>
        <c:auto val="1"/>
        <c:lblAlgn val="ctr"/>
        <c:lblOffset val="100"/>
        <c:noMultiLvlLbl val="0"/>
      </c:catAx>
      <c:spPr>
        <a:noFill/>
        <a:ln>
          <a:noFill/>
        </a:ln>
        <a:effectLst/>
      </c:spPr>
    </c:plotArea>
    <c:legend>
      <c:legendPos val="b"/>
      <c:layout>
        <c:manualLayout>
          <c:xMode val="edge"/>
          <c:yMode val="edge"/>
          <c:x val="1.2369054197172718E-2"/>
          <c:y val="0.11706286714160725"/>
          <c:w val="0.20040809043606392"/>
          <c:h val="8.2965182449538946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CA" sz="1100"/>
              <a:t>mp calibration</a:t>
            </a:r>
          </a:p>
          <a:p>
            <a:pPr>
              <a:defRPr/>
            </a:pPr>
            <a:endParaRPr lang="fr-CA" sz="1100"/>
          </a:p>
        </c:rich>
      </c:tx>
      <c:layout>
        <c:manualLayout>
          <c:xMode val="edge"/>
          <c:yMode val="edge"/>
          <c:x val="1.5187358746639585E-2"/>
          <c:y val="2.4084778420038536E-2"/>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7.3502388827636897E-3"/>
          <c:y val="3.3678290213723282E-2"/>
          <c:w val="0.91898358350189691"/>
          <c:h val="0.92791368925705098"/>
        </c:manualLayout>
      </c:layout>
      <c:barChart>
        <c:barDir val="col"/>
        <c:grouping val="clustered"/>
        <c:varyColors val="0"/>
        <c:ser>
          <c:idx val="2"/>
          <c:order val="2"/>
          <c:tx>
            <c:strRef>
              <c:f>evaluations!$C$35</c:f>
              <c:strCache>
                <c:ptCount val="1"/>
                <c:pt idx="0">
                  <c:v>p.mp</c:v>
                </c:pt>
              </c:strCache>
            </c:strRef>
          </c:tx>
          <c:spPr>
            <a:solidFill>
              <a:schemeClr val="accent3"/>
            </a:solidFill>
            <a:ln>
              <a:noFill/>
            </a:ln>
            <a:effectLst/>
          </c:spPr>
          <c:invertIfNegative val="0"/>
          <c:val>
            <c:numRef>
              <c:f>evaluations!$C$36:$C$57</c:f>
              <c:numCache>
                <c:formatCode>General</c:formatCode>
                <c:ptCount val="22"/>
                <c:pt idx="0">
                  <c:v>10</c:v>
                </c:pt>
                <c:pt idx="1">
                  <c:v>11.1</c:v>
                </c:pt>
                <c:pt idx="2">
                  <c:v>12.2</c:v>
                </c:pt>
                <c:pt idx="3">
                  <c:v>13.3</c:v>
                </c:pt>
                <c:pt idx="4">
                  <c:v>14.4</c:v>
                </c:pt>
                <c:pt idx="5">
                  <c:v>15.5</c:v>
                </c:pt>
                <c:pt idx="6">
                  <c:v>16.600000000000001</c:v>
                </c:pt>
                <c:pt idx="7">
                  <c:v>17.7</c:v>
                </c:pt>
                <c:pt idx="8">
                  <c:v>18.8</c:v>
                </c:pt>
                <c:pt idx="9">
                  <c:v>19.899999999999999</c:v>
                </c:pt>
                <c:pt idx="10">
                  <c:v>21</c:v>
                </c:pt>
                <c:pt idx="11">
                  <c:v>22.1</c:v>
                </c:pt>
                <c:pt idx="12">
                  <c:v>23.2</c:v>
                </c:pt>
                <c:pt idx="13">
                  <c:v>24.3</c:v>
                </c:pt>
                <c:pt idx="14">
                  <c:v>25.400000000000002</c:v>
                </c:pt>
                <c:pt idx="15">
                  <c:v>26.5</c:v>
                </c:pt>
                <c:pt idx="16">
                  <c:v>27.6</c:v>
                </c:pt>
                <c:pt idx="17">
                  <c:v>28.7</c:v>
                </c:pt>
                <c:pt idx="18">
                  <c:v>29.8</c:v>
                </c:pt>
                <c:pt idx="19">
                  <c:v>30.900000000000002</c:v>
                </c:pt>
                <c:pt idx="20">
                  <c:v>32</c:v>
                </c:pt>
                <c:pt idx="21">
                  <c:v>33.1</c:v>
                </c:pt>
              </c:numCache>
            </c:numRef>
          </c:val>
          <c:extLst>
            <c:ext xmlns:c16="http://schemas.microsoft.com/office/drawing/2014/chart" uri="{C3380CC4-5D6E-409C-BE32-E72D297353CC}">
              <c16:uniqueId val="{00000000-CBE7-43F2-98C5-487586A30188}"/>
            </c:ext>
          </c:extLst>
        </c:ser>
        <c:ser>
          <c:idx val="1"/>
          <c:order val="1"/>
          <c:tx>
            <c:strRef>
              <c:f>evaluations!$C$7</c:f>
              <c:strCache>
                <c:ptCount val="1"/>
                <c:pt idx="0">
                  <c:v>mp</c:v>
                </c:pt>
              </c:strCache>
            </c:strRef>
          </c:tx>
          <c:spPr>
            <a:solidFill>
              <a:schemeClr val="accent2"/>
            </a:solidFill>
            <a:ln>
              <a:noFill/>
            </a:ln>
            <a:effectLst/>
          </c:spPr>
          <c:invertIfNegative val="0"/>
          <c:val>
            <c:numRef>
              <c:f>evaluations!$C$8:$C$29</c:f>
              <c:numCache>
                <c:formatCode>General</c:formatCode>
                <c:ptCount val="22"/>
                <c:pt idx="0">
                  <c:v>5</c:v>
                </c:pt>
                <c:pt idx="1">
                  <c:v>8</c:v>
                </c:pt>
                <c:pt idx="2">
                  <c:v>11</c:v>
                </c:pt>
                <c:pt idx="3">
                  <c:v>14</c:v>
                </c:pt>
                <c:pt idx="4">
                  <c:v>17</c:v>
                </c:pt>
                <c:pt idx="5">
                  <c:v>20</c:v>
                </c:pt>
                <c:pt idx="6">
                  <c:v>23</c:v>
                </c:pt>
                <c:pt idx="7">
                  <c:v>26</c:v>
                </c:pt>
                <c:pt idx="8">
                  <c:v>29</c:v>
                </c:pt>
                <c:pt idx="9">
                  <c:v>32</c:v>
                </c:pt>
                <c:pt idx="10">
                  <c:v>35</c:v>
                </c:pt>
                <c:pt idx="11">
                  <c:v>38</c:v>
                </c:pt>
                <c:pt idx="12">
                  <c:v>41</c:v>
                </c:pt>
                <c:pt idx="13">
                  <c:v>44</c:v>
                </c:pt>
                <c:pt idx="14">
                  <c:v>47</c:v>
                </c:pt>
                <c:pt idx="15">
                  <c:v>50</c:v>
                </c:pt>
                <c:pt idx="16">
                  <c:v>53</c:v>
                </c:pt>
                <c:pt idx="17">
                  <c:v>56</c:v>
                </c:pt>
                <c:pt idx="18">
                  <c:v>59</c:v>
                </c:pt>
                <c:pt idx="19">
                  <c:v>62</c:v>
                </c:pt>
                <c:pt idx="20">
                  <c:v>65</c:v>
                </c:pt>
                <c:pt idx="21">
                  <c:v>68</c:v>
                </c:pt>
              </c:numCache>
            </c:numRef>
          </c:val>
          <c:extLst>
            <c:ext xmlns:c16="http://schemas.microsoft.com/office/drawing/2014/chart" uri="{C3380CC4-5D6E-409C-BE32-E72D297353CC}">
              <c16:uniqueId val="{00000001-CBE7-43F2-98C5-487586A30188}"/>
            </c:ext>
          </c:extLst>
        </c:ser>
        <c:dLbls>
          <c:showLegendKey val="0"/>
          <c:showVal val="0"/>
          <c:showCatName val="0"/>
          <c:showSerName val="0"/>
          <c:showPercent val="0"/>
          <c:showBubbleSize val="0"/>
        </c:dLbls>
        <c:gapWidth val="219"/>
        <c:axId val="242211647"/>
        <c:axId val="242211231"/>
        <c:extLst>
          <c:ext xmlns:c15="http://schemas.microsoft.com/office/drawing/2012/chart" uri="{02D57815-91ED-43cb-92C2-25804820EDAC}">
            <c15:filteredBarSeries>
              <c15:ser>
                <c:idx val="0"/>
                <c:order val="0"/>
                <c:tx>
                  <c:strRef>
                    <c:extLst>
                      <c:ext uri="{02D57815-91ED-43cb-92C2-25804820EDAC}">
                        <c15:formulaRef>
                          <c15:sqref>evaluations!$A$7</c15:sqref>
                        </c15:formulaRef>
                      </c:ext>
                    </c:extLst>
                    <c:strCache>
                      <c:ptCount val="1"/>
                      <c:pt idx="0">
                        <c:v>level</c:v>
                      </c:pt>
                    </c:strCache>
                  </c:strRef>
                </c:tx>
                <c:spPr>
                  <a:solidFill>
                    <a:schemeClr val="accent1"/>
                  </a:solidFill>
                  <a:ln>
                    <a:noFill/>
                  </a:ln>
                  <a:effectLst/>
                </c:spPr>
                <c:invertIfNegative val="0"/>
                <c:val>
                  <c:numRef>
                    <c:extLst>
                      <c:ext uri="{02D57815-91ED-43cb-92C2-25804820EDAC}">
                        <c15:formulaRef>
                          <c15:sqref>evaluations!$A$8:$A$29</c15:sqref>
                        </c15:formulaRef>
                      </c:ext>
                    </c:extLst>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val>
                <c:extLst>
                  <c:ext xmlns:c16="http://schemas.microsoft.com/office/drawing/2014/chart" uri="{C3380CC4-5D6E-409C-BE32-E72D297353CC}">
                    <c16:uniqueId val="{00000002-CBE7-43F2-98C5-487586A30188}"/>
                  </c:ext>
                </c:extLst>
              </c15:ser>
            </c15:filteredBarSeries>
          </c:ext>
        </c:extLst>
      </c:barChart>
      <c:valAx>
        <c:axId val="242211231"/>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2211647"/>
        <c:crosses val="max"/>
        <c:crossBetween val="between"/>
      </c:valAx>
      <c:catAx>
        <c:axId val="242211647"/>
        <c:scaling>
          <c:orientation val="minMax"/>
        </c:scaling>
        <c:delete val="1"/>
        <c:axPos val="b"/>
        <c:majorTickMark val="out"/>
        <c:minorTickMark val="none"/>
        <c:tickLblPos val="nextTo"/>
        <c:crossAx val="242211231"/>
        <c:crosses val="autoZero"/>
        <c:auto val="1"/>
        <c:lblAlgn val="ctr"/>
        <c:lblOffset val="100"/>
        <c:noMultiLvlLbl val="0"/>
      </c:catAx>
      <c:spPr>
        <a:noFill/>
        <a:ln>
          <a:noFill/>
        </a:ln>
        <a:effectLst/>
      </c:spPr>
    </c:plotArea>
    <c:legend>
      <c:legendPos val="b"/>
      <c:layout>
        <c:manualLayout>
          <c:xMode val="edge"/>
          <c:yMode val="edge"/>
          <c:x val="2.3675437758813797E-2"/>
          <c:y val="9.98308376192861E-2"/>
          <c:w val="0.2552413730279377"/>
          <c:h val="8.9286339207599069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CA" sz="1100"/>
              <a:t>atk calibration</a:t>
            </a:r>
          </a:p>
        </c:rich>
      </c:tx>
      <c:layout>
        <c:manualLayout>
          <c:xMode val="edge"/>
          <c:yMode val="edge"/>
          <c:x val="1.5187358746639585E-2"/>
          <c:y val="2.4084778420038536E-2"/>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
          <c:y val="3.8969295504728572E-2"/>
          <c:w val="0.91898358350189691"/>
          <c:h val="0.92791368925705098"/>
        </c:manualLayout>
      </c:layout>
      <c:barChart>
        <c:barDir val="col"/>
        <c:grouping val="clustered"/>
        <c:varyColors val="0"/>
        <c:ser>
          <c:idx val="2"/>
          <c:order val="2"/>
          <c:tx>
            <c:strRef>
              <c:f>evaluations!$D$35</c:f>
              <c:strCache>
                <c:ptCount val="1"/>
                <c:pt idx="0">
                  <c:v>p.atk</c:v>
                </c:pt>
              </c:strCache>
            </c:strRef>
          </c:tx>
          <c:spPr>
            <a:solidFill>
              <a:schemeClr val="accent3"/>
            </a:solidFill>
            <a:ln>
              <a:noFill/>
            </a:ln>
            <a:effectLst/>
          </c:spPr>
          <c:invertIfNegative val="0"/>
          <c:val>
            <c:numRef>
              <c:f>evaluations!$D$36:$D$57</c:f>
              <c:numCache>
                <c:formatCode>General</c:formatCode>
                <c:ptCount val="22"/>
                <c:pt idx="0">
                  <c:v>5</c:v>
                </c:pt>
                <c:pt idx="1">
                  <c:v>5.6</c:v>
                </c:pt>
                <c:pt idx="2">
                  <c:v>6.2</c:v>
                </c:pt>
                <c:pt idx="3">
                  <c:v>6.8</c:v>
                </c:pt>
                <c:pt idx="4">
                  <c:v>7.4</c:v>
                </c:pt>
                <c:pt idx="5">
                  <c:v>8</c:v>
                </c:pt>
                <c:pt idx="6">
                  <c:v>8.6</c:v>
                </c:pt>
                <c:pt idx="7">
                  <c:v>9.1999999999999993</c:v>
                </c:pt>
                <c:pt idx="8">
                  <c:v>9.8000000000000007</c:v>
                </c:pt>
                <c:pt idx="9">
                  <c:v>10.4</c:v>
                </c:pt>
                <c:pt idx="10">
                  <c:v>11</c:v>
                </c:pt>
                <c:pt idx="11">
                  <c:v>11.6</c:v>
                </c:pt>
                <c:pt idx="12">
                  <c:v>12.2</c:v>
                </c:pt>
                <c:pt idx="13">
                  <c:v>12.8</c:v>
                </c:pt>
                <c:pt idx="14">
                  <c:v>13.400000000000002</c:v>
                </c:pt>
                <c:pt idx="15">
                  <c:v>14</c:v>
                </c:pt>
                <c:pt idx="16">
                  <c:v>14.6</c:v>
                </c:pt>
                <c:pt idx="17">
                  <c:v>15.2</c:v>
                </c:pt>
                <c:pt idx="18">
                  <c:v>15.8</c:v>
                </c:pt>
                <c:pt idx="19">
                  <c:v>16.400000000000002</c:v>
                </c:pt>
                <c:pt idx="20">
                  <c:v>17</c:v>
                </c:pt>
                <c:pt idx="21">
                  <c:v>17.600000000000001</c:v>
                </c:pt>
              </c:numCache>
            </c:numRef>
          </c:val>
          <c:extLst>
            <c:ext xmlns:c16="http://schemas.microsoft.com/office/drawing/2014/chart" uri="{C3380CC4-5D6E-409C-BE32-E72D297353CC}">
              <c16:uniqueId val="{00000000-9FEC-4F63-BC5E-8272E32FABC4}"/>
            </c:ext>
          </c:extLst>
        </c:ser>
        <c:ser>
          <c:idx val="1"/>
          <c:order val="1"/>
          <c:tx>
            <c:strRef>
              <c:f>evaluations!$D$7</c:f>
              <c:strCache>
                <c:ptCount val="1"/>
                <c:pt idx="0">
                  <c:v>atk</c:v>
                </c:pt>
              </c:strCache>
            </c:strRef>
          </c:tx>
          <c:spPr>
            <a:solidFill>
              <a:schemeClr val="accent2"/>
            </a:solidFill>
            <a:ln>
              <a:noFill/>
            </a:ln>
            <a:effectLst/>
          </c:spPr>
          <c:invertIfNegative val="0"/>
          <c:val>
            <c:numRef>
              <c:f>evaluations!$D$8:$D$29</c:f>
              <c:numCache>
                <c:formatCode>General</c:formatCode>
                <c:ptCount val="22"/>
                <c:pt idx="0">
                  <c:v>2</c:v>
                </c:pt>
                <c:pt idx="1">
                  <c:v>3.2</c:v>
                </c:pt>
                <c:pt idx="2">
                  <c:v>4.4000000000000004</c:v>
                </c:pt>
                <c:pt idx="3">
                  <c:v>5.6000000000000005</c:v>
                </c:pt>
                <c:pt idx="4">
                  <c:v>6.8000000000000007</c:v>
                </c:pt>
                <c:pt idx="5">
                  <c:v>8</c:v>
                </c:pt>
                <c:pt idx="6">
                  <c:v>9.2000000000000011</c:v>
                </c:pt>
                <c:pt idx="7">
                  <c:v>10.400000000000002</c:v>
                </c:pt>
                <c:pt idx="8">
                  <c:v>11.600000000000001</c:v>
                </c:pt>
                <c:pt idx="9">
                  <c:v>12.8</c:v>
                </c:pt>
                <c:pt idx="10">
                  <c:v>14</c:v>
                </c:pt>
                <c:pt idx="11">
                  <c:v>15.200000000000001</c:v>
                </c:pt>
                <c:pt idx="12">
                  <c:v>16.400000000000002</c:v>
                </c:pt>
                <c:pt idx="13">
                  <c:v>17.600000000000001</c:v>
                </c:pt>
                <c:pt idx="14">
                  <c:v>18.8</c:v>
                </c:pt>
                <c:pt idx="15">
                  <c:v>20</c:v>
                </c:pt>
                <c:pt idx="16">
                  <c:v>21.200000000000003</c:v>
                </c:pt>
                <c:pt idx="17">
                  <c:v>22.400000000000002</c:v>
                </c:pt>
                <c:pt idx="18">
                  <c:v>23.6</c:v>
                </c:pt>
                <c:pt idx="19">
                  <c:v>24.800000000000004</c:v>
                </c:pt>
                <c:pt idx="20">
                  <c:v>26</c:v>
                </c:pt>
                <c:pt idx="21">
                  <c:v>27.200000000000003</c:v>
                </c:pt>
              </c:numCache>
            </c:numRef>
          </c:val>
          <c:extLst>
            <c:ext xmlns:c16="http://schemas.microsoft.com/office/drawing/2014/chart" uri="{C3380CC4-5D6E-409C-BE32-E72D297353CC}">
              <c16:uniqueId val="{00000001-9FEC-4F63-BC5E-8272E32FABC4}"/>
            </c:ext>
          </c:extLst>
        </c:ser>
        <c:dLbls>
          <c:showLegendKey val="0"/>
          <c:showVal val="0"/>
          <c:showCatName val="0"/>
          <c:showSerName val="0"/>
          <c:showPercent val="0"/>
          <c:showBubbleSize val="0"/>
        </c:dLbls>
        <c:gapWidth val="219"/>
        <c:axId val="242211647"/>
        <c:axId val="242211231"/>
        <c:extLst>
          <c:ext xmlns:c15="http://schemas.microsoft.com/office/drawing/2012/chart" uri="{02D57815-91ED-43cb-92C2-25804820EDAC}">
            <c15:filteredBarSeries>
              <c15:ser>
                <c:idx val="0"/>
                <c:order val="0"/>
                <c:tx>
                  <c:strRef>
                    <c:extLst>
                      <c:ext uri="{02D57815-91ED-43cb-92C2-25804820EDAC}">
                        <c15:formulaRef>
                          <c15:sqref>evaluations!$A$7</c15:sqref>
                        </c15:formulaRef>
                      </c:ext>
                    </c:extLst>
                    <c:strCache>
                      <c:ptCount val="1"/>
                      <c:pt idx="0">
                        <c:v>level</c:v>
                      </c:pt>
                    </c:strCache>
                  </c:strRef>
                </c:tx>
                <c:spPr>
                  <a:solidFill>
                    <a:schemeClr val="accent1"/>
                  </a:solidFill>
                  <a:ln>
                    <a:noFill/>
                  </a:ln>
                  <a:effectLst/>
                </c:spPr>
                <c:invertIfNegative val="0"/>
                <c:val>
                  <c:numRef>
                    <c:extLst>
                      <c:ext uri="{02D57815-91ED-43cb-92C2-25804820EDAC}">
                        <c15:formulaRef>
                          <c15:sqref>evaluations!$A$8:$A$29</c15:sqref>
                        </c15:formulaRef>
                      </c:ext>
                    </c:extLst>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val>
                <c:extLst>
                  <c:ext xmlns:c16="http://schemas.microsoft.com/office/drawing/2014/chart" uri="{C3380CC4-5D6E-409C-BE32-E72D297353CC}">
                    <c16:uniqueId val="{00000002-9FEC-4F63-BC5E-8272E32FABC4}"/>
                  </c:ext>
                </c:extLst>
              </c15:ser>
            </c15:filteredBarSeries>
          </c:ext>
        </c:extLst>
      </c:barChart>
      <c:valAx>
        <c:axId val="242211231"/>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2211647"/>
        <c:crosses val="max"/>
        <c:crossBetween val="between"/>
      </c:valAx>
      <c:catAx>
        <c:axId val="242211647"/>
        <c:scaling>
          <c:orientation val="minMax"/>
        </c:scaling>
        <c:delete val="1"/>
        <c:axPos val="b"/>
        <c:majorTickMark val="out"/>
        <c:minorTickMark val="none"/>
        <c:tickLblPos val="nextTo"/>
        <c:crossAx val="242211231"/>
        <c:crosses val="autoZero"/>
        <c:auto val="1"/>
        <c:lblAlgn val="ctr"/>
        <c:lblOffset val="100"/>
        <c:noMultiLvlLbl val="0"/>
      </c:catAx>
      <c:spPr>
        <a:noFill/>
        <a:ln>
          <a:noFill/>
        </a:ln>
        <a:effectLst/>
      </c:spPr>
    </c:plotArea>
    <c:legend>
      <c:legendPos val="b"/>
      <c:layout>
        <c:manualLayout>
          <c:xMode val="edge"/>
          <c:yMode val="edge"/>
          <c:x val="2.3675437758813797E-2"/>
          <c:y val="9.98308376192861E-2"/>
          <c:w val="0.25011569277524515"/>
          <c:h val="8.9286339207599069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CA" sz="1100"/>
              <a:t>def calibration</a:t>
            </a:r>
          </a:p>
        </c:rich>
      </c:tx>
      <c:layout>
        <c:manualLayout>
          <c:xMode val="edge"/>
          <c:yMode val="edge"/>
          <c:x val="1.5187358746639585E-2"/>
          <c:y val="2.4084778420038536E-2"/>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2.0213156927600145E-2"/>
          <c:y val="3.8969171483622347E-2"/>
          <c:w val="0.91898358350189691"/>
          <c:h val="0.92791368925705098"/>
        </c:manualLayout>
      </c:layout>
      <c:barChart>
        <c:barDir val="col"/>
        <c:grouping val="clustered"/>
        <c:varyColors val="0"/>
        <c:ser>
          <c:idx val="2"/>
          <c:order val="2"/>
          <c:tx>
            <c:strRef>
              <c:f>evaluations!$E$35</c:f>
              <c:strCache>
                <c:ptCount val="1"/>
                <c:pt idx="0">
                  <c:v>p.def</c:v>
                </c:pt>
              </c:strCache>
            </c:strRef>
          </c:tx>
          <c:spPr>
            <a:solidFill>
              <a:schemeClr val="accent3"/>
            </a:solidFill>
            <a:ln>
              <a:noFill/>
            </a:ln>
            <a:effectLst/>
          </c:spPr>
          <c:invertIfNegative val="0"/>
          <c:val>
            <c:numRef>
              <c:f>evaluations!$E$36:$E$57</c:f>
              <c:numCache>
                <c:formatCode>General</c:formatCode>
                <c:ptCount val="22"/>
                <c:pt idx="0">
                  <c:v>2</c:v>
                </c:pt>
                <c:pt idx="1">
                  <c:v>2.3000000000000003</c:v>
                </c:pt>
                <c:pt idx="2">
                  <c:v>2.6</c:v>
                </c:pt>
                <c:pt idx="3">
                  <c:v>2.9000000000000004</c:v>
                </c:pt>
                <c:pt idx="4">
                  <c:v>3.1999999999999997</c:v>
                </c:pt>
                <c:pt idx="5">
                  <c:v>3.5</c:v>
                </c:pt>
                <c:pt idx="6">
                  <c:v>3.8000000000000003</c:v>
                </c:pt>
                <c:pt idx="7">
                  <c:v>4.1000000000000005</c:v>
                </c:pt>
                <c:pt idx="8">
                  <c:v>4.4000000000000004</c:v>
                </c:pt>
                <c:pt idx="9">
                  <c:v>4.7</c:v>
                </c:pt>
                <c:pt idx="10">
                  <c:v>5</c:v>
                </c:pt>
                <c:pt idx="11">
                  <c:v>5.3000000000000007</c:v>
                </c:pt>
                <c:pt idx="12">
                  <c:v>5.6000000000000005</c:v>
                </c:pt>
                <c:pt idx="13">
                  <c:v>5.8999999999999995</c:v>
                </c:pt>
                <c:pt idx="14">
                  <c:v>6.2000000000000011</c:v>
                </c:pt>
                <c:pt idx="15">
                  <c:v>6.5</c:v>
                </c:pt>
                <c:pt idx="16">
                  <c:v>6.8000000000000007</c:v>
                </c:pt>
                <c:pt idx="17">
                  <c:v>7.1000000000000005</c:v>
                </c:pt>
                <c:pt idx="18">
                  <c:v>7.3999999999999995</c:v>
                </c:pt>
                <c:pt idx="19">
                  <c:v>7.7000000000000011</c:v>
                </c:pt>
                <c:pt idx="20">
                  <c:v>8</c:v>
                </c:pt>
                <c:pt idx="21">
                  <c:v>8.3000000000000007</c:v>
                </c:pt>
              </c:numCache>
            </c:numRef>
          </c:val>
          <c:extLst>
            <c:ext xmlns:c16="http://schemas.microsoft.com/office/drawing/2014/chart" uri="{C3380CC4-5D6E-409C-BE32-E72D297353CC}">
              <c16:uniqueId val="{00000000-F443-4466-9137-E72F14867FF0}"/>
            </c:ext>
          </c:extLst>
        </c:ser>
        <c:ser>
          <c:idx val="1"/>
          <c:order val="1"/>
          <c:tx>
            <c:strRef>
              <c:f>evaluations!$E$7</c:f>
              <c:strCache>
                <c:ptCount val="1"/>
                <c:pt idx="0">
                  <c:v>def</c:v>
                </c:pt>
              </c:strCache>
            </c:strRef>
          </c:tx>
          <c:spPr>
            <a:solidFill>
              <a:schemeClr val="accent2"/>
            </a:solidFill>
            <a:ln>
              <a:noFill/>
            </a:ln>
            <a:effectLst/>
          </c:spPr>
          <c:invertIfNegative val="0"/>
          <c:val>
            <c:numRef>
              <c:f>evaluations!$E$8:$E$29</c:f>
              <c:numCache>
                <c:formatCode>General</c:formatCode>
                <c:ptCount val="22"/>
                <c:pt idx="0">
                  <c:v>3</c:v>
                </c:pt>
                <c:pt idx="1">
                  <c:v>3.8999999999999995</c:v>
                </c:pt>
                <c:pt idx="2">
                  <c:v>4.7999999999999989</c:v>
                </c:pt>
                <c:pt idx="3">
                  <c:v>5.7000000000000011</c:v>
                </c:pt>
                <c:pt idx="4">
                  <c:v>6.6000000000000005</c:v>
                </c:pt>
                <c:pt idx="5">
                  <c:v>7.5</c:v>
                </c:pt>
                <c:pt idx="6">
                  <c:v>8.4</c:v>
                </c:pt>
                <c:pt idx="7">
                  <c:v>9.3000000000000007</c:v>
                </c:pt>
                <c:pt idx="8">
                  <c:v>10.200000000000001</c:v>
                </c:pt>
                <c:pt idx="9">
                  <c:v>11.099999999999998</c:v>
                </c:pt>
                <c:pt idx="10">
                  <c:v>12</c:v>
                </c:pt>
                <c:pt idx="11">
                  <c:v>12.900000000000002</c:v>
                </c:pt>
                <c:pt idx="12">
                  <c:v>13.8</c:v>
                </c:pt>
                <c:pt idx="13">
                  <c:v>14.700000000000001</c:v>
                </c:pt>
                <c:pt idx="14">
                  <c:v>15.600000000000001</c:v>
                </c:pt>
                <c:pt idx="15">
                  <c:v>16.5</c:v>
                </c:pt>
                <c:pt idx="16">
                  <c:v>17.400000000000002</c:v>
                </c:pt>
                <c:pt idx="17">
                  <c:v>18.3</c:v>
                </c:pt>
                <c:pt idx="18">
                  <c:v>19.2</c:v>
                </c:pt>
                <c:pt idx="19">
                  <c:v>20.100000000000001</c:v>
                </c:pt>
                <c:pt idx="20">
                  <c:v>21</c:v>
                </c:pt>
                <c:pt idx="21">
                  <c:v>21.900000000000002</c:v>
                </c:pt>
              </c:numCache>
            </c:numRef>
          </c:val>
          <c:extLst>
            <c:ext xmlns:c16="http://schemas.microsoft.com/office/drawing/2014/chart" uri="{C3380CC4-5D6E-409C-BE32-E72D297353CC}">
              <c16:uniqueId val="{00000001-F443-4466-9137-E72F14867FF0}"/>
            </c:ext>
          </c:extLst>
        </c:ser>
        <c:dLbls>
          <c:showLegendKey val="0"/>
          <c:showVal val="0"/>
          <c:showCatName val="0"/>
          <c:showSerName val="0"/>
          <c:showPercent val="0"/>
          <c:showBubbleSize val="0"/>
        </c:dLbls>
        <c:gapWidth val="219"/>
        <c:axId val="242211647"/>
        <c:axId val="242211231"/>
        <c:extLst>
          <c:ext xmlns:c15="http://schemas.microsoft.com/office/drawing/2012/chart" uri="{02D57815-91ED-43cb-92C2-25804820EDAC}">
            <c15:filteredBarSeries>
              <c15:ser>
                <c:idx val="0"/>
                <c:order val="0"/>
                <c:tx>
                  <c:strRef>
                    <c:extLst>
                      <c:ext uri="{02D57815-91ED-43cb-92C2-25804820EDAC}">
                        <c15:formulaRef>
                          <c15:sqref>evaluations!$A$7</c15:sqref>
                        </c15:formulaRef>
                      </c:ext>
                    </c:extLst>
                    <c:strCache>
                      <c:ptCount val="1"/>
                      <c:pt idx="0">
                        <c:v>level</c:v>
                      </c:pt>
                    </c:strCache>
                  </c:strRef>
                </c:tx>
                <c:spPr>
                  <a:solidFill>
                    <a:schemeClr val="accent1"/>
                  </a:solidFill>
                  <a:ln>
                    <a:noFill/>
                  </a:ln>
                  <a:effectLst/>
                </c:spPr>
                <c:invertIfNegative val="0"/>
                <c:val>
                  <c:numRef>
                    <c:extLst>
                      <c:ext uri="{02D57815-91ED-43cb-92C2-25804820EDAC}">
                        <c15:formulaRef>
                          <c15:sqref>evaluations!$A$8:$A$29</c15:sqref>
                        </c15:formulaRef>
                      </c:ext>
                    </c:extLst>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val>
                <c:extLst>
                  <c:ext xmlns:c16="http://schemas.microsoft.com/office/drawing/2014/chart" uri="{C3380CC4-5D6E-409C-BE32-E72D297353CC}">
                    <c16:uniqueId val="{00000002-F443-4466-9137-E72F14867FF0}"/>
                  </c:ext>
                </c:extLst>
              </c15:ser>
            </c15:filteredBarSeries>
          </c:ext>
        </c:extLst>
      </c:barChart>
      <c:valAx>
        <c:axId val="242211231"/>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2211647"/>
        <c:crosses val="max"/>
        <c:crossBetween val="between"/>
      </c:valAx>
      <c:catAx>
        <c:axId val="242211647"/>
        <c:scaling>
          <c:orientation val="minMax"/>
        </c:scaling>
        <c:delete val="1"/>
        <c:axPos val="b"/>
        <c:majorTickMark val="out"/>
        <c:minorTickMark val="none"/>
        <c:tickLblPos val="nextTo"/>
        <c:crossAx val="242211231"/>
        <c:crosses val="autoZero"/>
        <c:auto val="1"/>
        <c:lblAlgn val="ctr"/>
        <c:lblOffset val="100"/>
        <c:noMultiLvlLbl val="0"/>
      </c:catAx>
      <c:spPr>
        <a:noFill/>
        <a:ln>
          <a:noFill/>
        </a:ln>
        <a:effectLst/>
      </c:spPr>
    </c:plotArea>
    <c:legend>
      <c:legendPos val="b"/>
      <c:layout>
        <c:manualLayout>
          <c:xMode val="edge"/>
          <c:yMode val="edge"/>
          <c:x val="2.3675437758813797E-2"/>
          <c:y val="9.98308376192861E-2"/>
          <c:w val="0.31590516645945577"/>
          <c:h val="8.9286339207599069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CA" sz="1100"/>
              <a:t>sta (speed) calibration</a:t>
            </a:r>
          </a:p>
        </c:rich>
      </c:tx>
      <c:layout>
        <c:manualLayout>
          <c:xMode val="edge"/>
          <c:yMode val="edge"/>
          <c:x val="1.5187358746639585E-2"/>
          <c:y val="2.4084778420038536E-2"/>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2.0213156927600145E-2"/>
          <c:y val="3.8969171483622347E-2"/>
          <c:w val="0.91898358350189691"/>
          <c:h val="0.92791368925705098"/>
        </c:manualLayout>
      </c:layout>
      <c:barChart>
        <c:barDir val="col"/>
        <c:grouping val="clustered"/>
        <c:varyColors val="0"/>
        <c:ser>
          <c:idx val="2"/>
          <c:order val="2"/>
          <c:tx>
            <c:strRef>
              <c:f>evaluations!$F$35</c:f>
              <c:strCache>
                <c:ptCount val="1"/>
                <c:pt idx="0">
                  <c:v>p.sta</c:v>
                </c:pt>
              </c:strCache>
            </c:strRef>
          </c:tx>
          <c:spPr>
            <a:solidFill>
              <a:schemeClr val="accent3"/>
            </a:solidFill>
            <a:ln>
              <a:noFill/>
            </a:ln>
            <a:effectLst/>
          </c:spPr>
          <c:invertIfNegative val="0"/>
          <c:val>
            <c:numRef>
              <c:f>evaluations!$F$36:$F$57</c:f>
              <c:numCache>
                <c:formatCode>General</c:formatCode>
                <c:ptCount val="22"/>
                <c:pt idx="0">
                  <c:v>2</c:v>
                </c:pt>
                <c:pt idx="1">
                  <c:v>2.3000000000000003</c:v>
                </c:pt>
                <c:pt idx="2">
                  <c:v>2.6</c:v>
                </c:pt>
                <c:pt idx="3">
                  <c:v>2.9000000000000004</c:v>
                </c:pt>
                <c:pt idx="4">
                  <c:v>3.1999999999999997</c:v>
                </c:pt>
                <c:pt idx="5">
                  <c:v>3.5</c:v>
                </c:pt>
                <c:pt idx="6">
                  <c:v>3.8000000000000003</c:v>
                </c:pt>
                <c:pt idx="7">
                  <c:v>4.1000000000000005</c:v>
                </c:pt>
                <c:pt idx="8">
                  <c:v>4.4000000000000004</c:v>
                </c:pt>
                <c:pt idx="9">
                  <c:v>4.7</c:v>
                </c:pt>
                <c:pt idx="10">
                  <c:v>5</c:v>
                </c:pt>
                <c:pt idx="11">
                  <c:v>5.3000000000000007</c:v>
                </c:pt>
                <c:pt idx="12">
                  <c:v>5.6000000000000005</c:v>
                </c:pt>
                <c:pt idx="13">
                  <c:v>5.8999999999999995</c:v>
                </c:pt>
                <c:pt idx="14">
                  <c:v>6.2000000000000011</c:v>
                </c:pt>
                <c:pt idx="15">
                  <c:v>6.5</c:v>
                </c:pt>
                <c:pt idx="16">
                  <c:v>6.8000000000000007</c:v>
                </c:pt>
                <c:pt idx="17">
                  <c:v>7.1000000000000005</c:v>
                </c:pt>
                <c:pt idx="18">
                  <c:v>7.3999999999999995</c:v>
                </c:pt>
                <c:pt idx="19">
                  <c:v>7.7000000000000011</c:v>
                </c:pt>
                <c:pt idx="20">
                  <c:v>8</c:v>
                </c:pt>
                <c:pt idx="21">
                  <c:v>8.3000000000000007</c:v>
                </c:pt>
              </c:numCache>
            </c:numRef>
          </c:val>
          <c:extLst>
            <c:ext xmlns:c16="http://schemas.microsoft.com/office/drawing/2014/chart" uri="{C3380CC4-5D6E-409C-BE32-E72D297353CC}">
              <c16:uniqueId val="{00000000-FA3E-440A-8A5F-4979A09447A3}"/>
            </c:ext>
          </c:extLst>
        </c:ser>
        <c:ser>
          <c:idx val="1"/>
          <c:order val="1"/>
          <c:tx>
            <c:strRef>
              <c:f>evaluations!$F$7</c:f>
              <c:strCache>
                <c:ptCount val="1"/>
                <c:pt idx="0">
                  <c:v>sta</c:v>
                </c:pt>
              </c:strCache>
            </c:strRef>
          </c:tx>
          <c:spPr>
            <a:solidFill>
              <a:schemeClr val="accent2"/>
            </a:solidFill>
            <a:ln>
              <a:noFill/>
            </a:ln>
            <a:effectLst/>
          </c:spPr>
          <c:invertIfNegative val="0"/>
          <c:val>
            <c:numRef>
              <c:f>evaluations!$F$8:$F$29</c:f>
              <c:numCache>
                <c:formatCode>General</c:formatCode>
                <c:ptCount val="22"/>
                <c:pt idx="0">
                  <c:v>1</c:v>
                </c:pt>
                <c:pt idx="1">
                  <c:v>1.2</c:v>
                </c:pt>
                <c:pt idx="2">
                  <c:v>1.4000000000000001</c:v>
                </c:pt>
                <c:pt idx="3">
                  <c:v>1.5999999999999999</c:v>
                </c:pt>
                <c:pt idx="4">
                  <c:v>1.7999999999999998</c:v>
                </c:pt>
                <c:pt idx="5">
                  <c:v>2</c:v>
                </c:pt>
                <c:pt idx="6">
                  <c:v>2.2000000000000002</c:v>
                </c:pt>
                <c:pt idx="7">
                  <c:v>2.4000000000000004</c:v>
                </c:pt>
                <c:pt idx="8">
                  <c:v>2.5999999999999996</c:v>
                </c:pt>
                <c:pt idx="9">
                  <c:v>2.8</c:v>
                </c:pt>
                <c:pt idx="10">
                  <c:v>3</c:v>
                </c:pt>
                <c:pt idx="11">
                  <c:v>3.2</c:v>
                </c:pt>
                <c:pt idx="12">
                  <c:v>3.4</c:v>
                </c:pt>
                <c:pt idx="13">
                  <c:v>3.5999999999999996</c:v>
                </c:pt>
                <c:pt idx="14">
                  <c:v>3.8000000000000003</c:v>
                </c:pt>
                <c:pt idx="15">
                  <c:v>4</c:v>
                </c:pt>
                <c:pt idx="16">
                  <c:v>4.2</c:v>
                </c:pt>
                <c:pt idx="17">
                  <c:v>4.4000000000000004</c:v>
                </c:pt>
                <c:pt idx="18">
                  <c:v>4.5999999999999996</c:v>
                </c:pt>
                <c:pt idx="19">
                  <c:v>4.8000000000000007</c:v>
                </c:pt>
                <c:pt idx="20">
                  <c:v>5</c:v>
                </c:pt>
                <c:pt idx="21">
                  <c:v>5.1999999999999993</c:v>
                </c:pt>
              </c:numCache>
            </c:numRef>
          </c:val>
          <c:extLst>
            <c:ext xmlns:c16="http://schemas.microsoft.com/office/drawing/2014/chart" uri="{C3380CC4-5D6E-409C-BE32-E72D297353CC}">
              <c16:uniqueId val="{00000001-FA3E-440A-8A5F-4979A09447A3}"/>
            </c:ext>
          </c:extLst>
        </c:ser>
        <c:dLbls>
          <c:showLegendKey val="0"/>
          <c:showVal val="0"/>
          <c:showCatName val="0"/>
          <c:showSerName val="0"/>
          <c:showPercent val="0"/>
          <c:showBubbleSize val="0"/>
        </c:dLbls>
        <c:gapWidth val="219"/>
        <c:axId val="242211647"/>
        <c:axId val="242211231"/>
        <c:extLst>
          <c:ext xmlns:c15="http://schemas.microsoft.com/office/drawing/2012/chart" uri="{02D57815-91ED-43cb-92C2-25804820EDAC}">
            <c15:filteredBarSeries>
              <c15:ser>
                <c:idx val="0"/>
                <c:order val="0"/>
                <c:tx>
                  <c:strRef>
                    <c:extLst>
                      <c:ext uri="{02D57815-91ED-43cb-92C2-25804820EDAC}">
                        <c15:formulaRef>
                          <c15:sqref>evaluations!$A$7</c15:sqref>
                        </c15:formulaRef>
                      </c:ext>
                    </c:extLst>
                    <c:strCache>
                      <c:ptCount val="1"/>
                      <c:pt idx="0">
                        <c:v>level</c:v>
                      </c:pt>
                    </c:strCache>
                  </c:strRef>
                </c:tx>
                <c:spPr>
                  <a:solidFill>
                    <a:schemeClr val="accent1"/>
                  </a:solidFill>
                  <a:ln>
                    <a:noFill/>
                  </a:ln>
                  <a:effectLst/>
                </c:spPr>
                <c:invertIfNegative val="0"/>
                <c:val>
                  <c:numRef>
                    <c:extLst>
                      <c:ext uri="{02D57815-91ED-43cb-92C2-25804820EDAC}">
                        <c15:formulaRef>
                          <c15:sqref>evaluations!$A$8:$A$29</c15:sqref>
                        </c15:formulaRef>
                      </c:ext>
                    </c:extLst>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val>
                <c:extLst>
                  <c:ext xmlns:c16="http://schemas.microsoft.com/office/drawing/2014/chart" uri="{C3380CC4-5D6E-409C-BE32-E72D297353CC}">
                    <c16:uniqueId val="{00000002-FA3E-440A-8A5F-4979A09447A3}"/>
                  </c:ext>
                </c:extLst>
              </c15:ser>
            </c15:filteredBarSeries>
          </c:ext>
        </c:extLst>
      </c:barChart>
      <c:valAx>
        <c:axId val="242211231"/>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2211647"/>
        <c:crosses val="max"/>
        <c:crossBetween val="between"/>
      </c:valAx>
      <c:catAx>
        <c:axId val="242211647"/>
        <c:scaling>
          <c:orientation val="minMax"/>
        </c:scaling>
        <c:delete val="1"/>
        <c:axPos val="b"/>
        <c:majorTickMark val="out"/>
        <c:minorTickMark val="none"/>
        <c:tickLblPos val="nextTo"/>
        <c:crossAx val="242211231"/>
        <c:crosses val="autoZero"/>
        <c:auto val="1"/>
        <c:lblAlgn val="ctr"/>
        <c:lblOffset val="100"/>
        <c:noMultiLvlLbl val="0"/>
      </c:catAx>
      <c:spPr>
        <a:noFill/>
        <a:ln>
          <a:noFill/>
        </a:ln>
        <a:effectLst/>
      </c:spPr>
    </c:plotArea>
    <c:legend>
      <c:legendPos val="b"/>
      <c:layout>
        <c:manualLayout>
          <c:xMode val="edge"/>
          <c:yMode val="edge"/>
          <c:x val="2.3675437758813797E-2"/>
          <c:y val="9.98308376192861E-2"/>
          <c:w val="0.31590516645945577"/>
          <c:h val="8.9286339207599069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CA" sz="1100"/>
              <a:t>lck calibration</a:t>
            </a:r>
          </a:p>
        </c:rich>
      </c:tx>
      <c:layout>
        <c:manualLayout>
          <c:xMode val="edge"/>
          <c:yMode val="edge"/>
          <c:x val="1.5187358746639585E-2"/>
          <c:y val="2.4084778420038536E-2"/>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2.0213156927600145E-2"/>
          <c:y val="3.8969171483622347E-2"/>
          <c:w val="0.91898358350189691"/>
          <c:h val="0.92791368925705098"/>
        </c:manualLayout>
      </c:layout>
      <c:barChart>
        <c:barDir val="col"/>
        <c:grouping val="clustered"/>
        <c:varyColors val="0"/>
        <c:ser>
          <c:idx val="2"/>
          <c:order val="2"/>
          <c:tx>
            <c:strRef>
              <c:f>evaluations!$G$35</c:f>
              <c:strCache>
                <c:ptCount val="1"/>
                <c:pt idx="0">
                  <c:v>p.lck</c:v>
                </c:pt>
              </c:strCache>
            </c:strRef>
          </c:tx>
          <c:spPr>
            <a:solidFill>
              <a:schemeClr val="accent3"/>
            </a:solidFill>
            <a:ln>
              <a:noFill/>
            </a:ln>
            <a:effectLst/>
          </c:spPr>
          <c:invertIfNegative val="0"/>
          <c:val>
            <c:numRef>
              <c:f>evaluations!$G$36:$G$57</c:f>
              <c:numCache>
                <c:formatCode>General</c:formatCode>
                <c:ptCount val="22"/>
                <c:pt idx="0">
                  <c:v>2</c:v>
                </c:pt>
                <c:pt idx="1">
                  <c:v>2.6</c:v>
                </c:pt>
                <c:pt idx="2">
                  <c:v>3.1999999999999997</c:v>
                </c:pt>
                <c:pt idx="3">
                  <c:v>3.8000000000000003</c:v>
                </c:pt>
                <c:pt idx="4">
                  <c:v>4.4000000000000004</c:v>
                </c:pt>
                <c:pt idx="5">
                  <c:v>5</c:v>
                </c:pt>
                <c:pt idx="6">
                  <c:v>5.6000000000000005</c:v>
                </c:pt>
                <c:pt idx="7">
                  <c:v>6.2000000000000011</c:v>
                </c:pt>
                <c:pt idx="8">
                  <c:v>6.8000000000000007</c:v>
                </c:pt>
                <c:pt idx="9">
                  <c:v>7.3999999999999995</c:v>
                </c:pt>
                <c:pt idx="10">
                  <c:v>8</c:v>
                </c:pt>
                <c:pt idx="11">
                  <c:v>8.6000000000000014</c:v>
                </c:pt>
                <c:pt idx="12">
                  <c:v>9.2000000000000011</c:v>
                </c:pt>
                <c:pt idx="13">
                  <c:v>9.8000000000000007</c:v>
                </c:pt>
                <c:pt idx="14">
                  <c:v>10.4</c:v>
                </c:pt>
                <c:pt idx="15">
                  <c:v>11</c:v>
                </c:pt>
                <c:pt idx="16">
                  <c:v>11.600000000000001</c:v>
                </c:pt>
                <c:pt idx="17">
                  <c:v>12.200000000000001</c:v>
                </c:pt>
                <c:pt idx="18">
                  <c:v>12.799999999999999</c:v>
                </c:pt>
                <c:pt idx="19">
                  <c:v>13.400000000000002</c:v>
                </c:pt>
                <c:pt idx="20">
                  <c:v>14</c:v>
                </c:pt>
                <c:pt idx="21">
                  <c:v>14.600000000000001</c:v>
                </c:pt>
              </c:numCache>
            </c:numRef>
          </c:val>
          <c:extLst>
            <c:ext xmlns:c16="http://schemas.microsoft.com/office/drawing/2014/chart" uri="{C3380CC4-5D6E-409C-BE32-E72D297353CC}">
              <c16:uniqueId val="{00000000-A607-4AB5-B439-32E9DA201E08}"/>
            </c:ext>
          </c:extLst>
        </c:ser>
        <c:ser>
          <c:idx val="1"/>
          <c:order val="1"/>
          <c:tx>
            <c:strRef>
              <c:f>evaluations!$G$7</c:f>
              <c:strCache>
                <c:ptCount val="1"/>
                <c:pt idx="0">
                  <c:v>lck</c:v>
                </c:pt>
              </c:strCache>
            </c:strRef>
          </c:tx>
          <c:spPr>
            <a:solidFill>
              <a:schemeClr val="accent2"/>
            </a:solidFill>
            <a:ln>
              <a:noFill/>
            </a:ln>
            <a:effectLst/>
          </c:spPr>
          <c:invertIfNegative val="0"/>
          <c:val>
            <c:numRef>
              <c:f>evaluations!$G$8:$G$29</c:f>
              <c:numCache>
                <c:formatCode>General</c:formatCode>
                <c:ptCount val="22"/>
                <c:pt idx="0">
                  <c:v>2</c:v>
                </c:pt>
                <c:pt idx="1">
                  <c:v>2.5</c:v>
                </c:pt>
                <c:pt idx="2">
                  <c:v>3</c:v>
                </c:pt>
                <c:pt idx="3">
                  <c:v>3.5</c:v>
                </c:pt>
                <c:pt idx="4">
                  <c:v>4</c:v>
                </c:pt>
                <c:pt idx="5">
                  <c:v>4.5</c:v>
                </c:pt>
                <c:pt idx="6">
                  <c:v>5</c:v>
                </c:pt>
                <c:pt idx="7">
                  <c:v>5.5000000000000009</c:v>
                </c:pt>
                <c:pt idx="8">
                  <c:v>6</c:v>
                </c:pt>
                <c:pt idx="9">
                  <c:v>6.5</c:v>
                </c:pt>
                <c:pt idx="10">
                  <c:v>7</c:v>
                </c:pt>
                <c:pt idx="11">
                  <c:v>7.5</c:v>
                </c:pt>
                <c:pt idx="12">
                  <c:v>8</c:v>
                </c:pt>
                <c:pt idx="13">
                  <c:v>8.5</c:v>
                </c:pt>
                <c:pt idx="14">
                  <c:v>9</c:v>
                </c:pt>
                <c:pt idx="15">
                  <c:v>9.5</c:v>
                </c:pt>
                <c:pt idx="16">
                  <c:v>10</c:v>
                </c:pt>
                <c:pt idx="17">
                  <c:v>10.5</c:v>
                </c:pt>
                <c:pt idx="18">
                  <c:v>11</c:v>
                </c:pt>
                <c:pt idx="19">
                  <c:v>11.500000000000002</c:v>
                </c:pt>
                <c:pt idx="20">
                  <c:v>12</c:v>
                </c:pt>
                <c:pt idx="21">
                  <c:v>12.5</c:v>
                </c:pt>
              </c:numCache>
            </c:numRef>
          </c:val>
          <c:extLst>
            <c:ext xmlns:c16="http://schemas.microsoft.com/office/drawing/2014/chart" uri="{C3380CC4-5D6E-409C-BE32-E72D297353CC}">
              <c16:uniqueId val="{00000001-A607-4AB5-B439-32E9DA201E08}"/>
            </c:ext>
          </c:extLst>
        </c:ser>
        <c:dLbls>
          <c:showLegendKey val="0"/>
          <c:showVal val="0"/>
          <c:showCatName val="0"/>
          <c:showSerName val="0"/>
          <c:showPercent val="0"/>
          <c:showBubbleSize val="0"/>
        </c:dLbls>
        <c:gapWidth val="219"/>
        <c:axId val="242211647"/>
        <c:axId val="242211231"/>
        <c:extLst>
          <c:ext xmlns:c15="http://schemas.microsoft.com/office/drawing/2012/chart" uri="{02D57815-91ED-43cb-92C2-25804820EDAC}">
            <c15:filteredBarSeries>
              <c15:ser>
                <c:idx val="0"/>
                <c:order val="0"/>
                <c:tx>
                  <c:strRef>
                    <c:extLst>
                      <c:ext uri="{02D57815-91ED-43cb-92C2-25804820EDAC}">
                        <c15:formulaRef>
                          <c15:sqref>evaluations!$A$7</c15:sqref>
                        </c15:formulaRef>
                      </c:ext>
                    </c:extLst>
                    <c:strCache>
                      <c:ptCount val="1"/>
                      <c:pt idx="0">
                        <c:v>level</c:v>
                      </c:pt>
                    </c:strCache>
                  </c:strRef>
                </c:tx>
                <c:spPr>
                  <a:solidFill>
                    <a:schemeClr val="accent1"/>
                  </a:solidFill>
                  <a:ln>
                    <a:noFill/>
                  </a:ln>
                  <a:effectLst/>
                </c:spPr>
                <c:invertIfNegative val="0"/>
                <c:val>
                  <c:numRef>
                    <c:extLst>
                      <c:ext uri="{02D57815-91ED-43cb-92C2-25804820EDAC}">
                        <c15:formulaRef>
                          <c15:sqref>evaluations!$A$8:$A$29</c15:sqref>
                        </c15:formulaRef>
                      </c:ext>
                    </c:extLst>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val>
                <c:extLst>
                  <c:ext xmlns:c16="http://schemas.microsoft.com/office/drawing/2014/chart" uri="{C3380CC4-5D6E-409C-BE32-E72D297353CC}">
                    <c16:uniqueId val="{00000002-A607-4AB5-B439-32E9DA201E08}"/>
                  </c:ext>
                </c:extLst>
              </c15:ser>
            </c15:filteredBarSeries>
          </c:ext>
        </c:extLst>
      </c:barChart>
      <c:valAx>
        <c:axId val="242211231"/>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2211647"/>
        <c:crosses val="max"/>
        <c:crossBetween val="between"/>
      </c:valAx>
      <c:catAx>
        <c:axId val="242211647"/>
        <c:scaling>
          <c:orientation val="minMax"/>
        </c:scaling>
        <c:delete val="1"/>
        <c:axPos val="b"/>
        <c:majorTickMark val="out"/>
        <c:minorTickMark val="none"/>
        <c:tickLblPos val="nextTo"/>
        <c:crossAx val="242211231"/>
        <c:crosses val="autoZero"/>
        <c:auto val="1"/>
        <c:lblAlgn val="ctr"/>
        <c:lblOffset val="100"/>
        <c:noMultiLvlLbl val="0"/>
      </c:catAx>
      <c:spPr>
        <a:noFill/>
        <a:ln>
          <a:noFill/>
        </a:ln>
        <a:effectLst/>
      </c:spPr>
    </c:plotArea>
    <c:legend>
      <c:legendPos val="b"/>
      <c:layout>
        <c:manualLayout>
          <c:xMode val="edge"/>
          <c:yMode val="edge"/>
          <c:x val="2.3675437758813797E-2"/>
          <c:y val="9.98308376192861E-2"/>
          <c:w val="0.31590516645945577"/>
          <c:h val="8.9286339207599069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cap="none" spc="20" baseline="0">
                <a:solidFill>
                  <a:schemeClr val="tx1">
                    <a:lumMod val="50000"/>
                    <a:lumOff val="50000"/>
                  </a:schemeClr>
                </a:solidFill>
                <a:latin typeface="+mn-lt"/>
                <a:ea typeface="+mn-ea"/>
                <a:cs typeface="+mn-cs"/>
              </a:defRPr>
            </a:pPr>
            <a:r>
              <a:rPr lang="fr-CA"/>
              <a:t>atk vs hp rate</a:t>
            </a:r>
          </a:p>
        </c:rich>
      </c:tx>
      <c:layout>
        <c:manualLayout>
          <c:xMode val="edge"/>
          <c:yMode val="edge"/>
          <c:x val="1.5187358746639585E-2"/>
          <c:y val="2.4084778420038536E-2"/>
        </c:manualLayout>
      </c:layout>
      <c:overlay val="0"/>
      <c:spPr>
        <a:noFill/>
        <a:ln>
          <a:noFill/>
        </a:ln>
        <a:effectLst/>
      </c:spPr>
      <c:txPr>
        <a:bodyPr rot="0" spcFirstLastPara="1" vertOverflow="ellipsis" vert="horz" wrap="square" anchor="ctr" anchorCtr="1"/>
        <a:lstStyle/>
        <a:p>
          <a:pPr>
            <a:defRPr sz="1400" b="0" i="0" u="none" strike="noStrike" kern="1200" cap="none" spc="20" baseline="0">
              <a:solidFill>
                <a:schemeClr val="tx1">
                  <a:lumMod val="50000"/>
                  <a:lumOff val="50000"/>
                </a:schemeClr>
              </a:solidFill>
              <a:latin typeface="+mn-lt"/>
              <a:ea typeface="+mn-ea"/>
              <a:cs typeface="+mn-cs"/>
            </a:defRPr>
          </a:pPr>
          <a:endParaRPr lang="fr-FR"/>
        </a:p>
      </c:txPr>
    </c:title>
    <c:autoTitleDeleted val="0"/>
    <c:plotArea>
      <c:layout>
        <c:manualLayout>
          <c:layoutTarget val="inner"/>
          <c:xMode val="edge"/>
          <c:yMode val="edge"/>
          <c:x val="2.4509514435695538E-2"/>
          <c:y val="2.0363593775610807E-2"/>
          <c:w val="0.95172162073490818"/>
          <c:h val="0.93086946147541849"/>
        </c:manualLayout>
      </c:layout>
      <c:areaChart>
        <c:grouping val="standard"/>
        <c:varyColors val="0"/>
        <c:ser>
          <c:idx val="1"/>
          <c:order val="1"/>
          <c:tx>
            <c:strRef>
              <c:f>evaluations!$B$7</c:f>
              <c:strCache>
                <c:ptCount val="1"/>
                <c:pt idx="0">
                  <c:v>hp</c:v>
                </c:pt>
              </c:strCache>
            </c:strRef>
          </c:tx>
          <c:spPr>
            <a:solidFill>
              <a:schemeClr val="accent2">
                <a:lumMod val="75000"/>
              </a:schemeClr>
            </a:solidFill>
            <a:ln w="9525" cap="rnd" cmpd="sng" algn="ctr">
              <a:solidFill>
                <a:schemeClr val="accent1">
                  <a:alpha val="80000"/>
                </a:schemeClr>
              </a:solidFill>
              <a:round/>
            </a:ln>
            <a:effectLst>
              <a:glow rad="50800">
                <a:schemeClr val="bg1">
                  <a:alpha val="40000"/>
                </a:schemeClr>
              </a:glow>
            </a:effectLst>
          </c:spPr>
          <c:val>
            <c:numRef>
              <c:f>evaluations!$B$8:$B$29</c:f>
              <c:numCache>
                <c:formatCode>General</c:formatCode>
                <c:ptCount val="22"/>
                <c:pt idx="0">
                  <c:v>30</c:v>
                </c:pt>
                <c:pt idx="1">
                  <c:v>36.1</c:v>
                </c:pt>
                <c:pt idx="2">
                  <c:v>42.2</c:v>
                </c:pt>
                <c:pt idx="3">
                  <c:v>48.3</c:v>
                </c:pt>
                <c:pt idx="4">
                  <c:v>54.4</c:v>
                </c:pt>
                <c:pt idx="5">
                  <c:v>60.5</c:v>
                </c:pt>
                <c:pt idx="6">
                  <c:v>66.599999999999994</c:v>
                </c:pt>
                <c:pt idx="7">
                  <c:v>72.700000000000017</c:v>
                </c:pt>
                <c:pt idx="8">
                  <c:v>78.8</c:v>
                </c:pt>
                <c:pt idx="9">
                  <c:v>84.9</c:v>
                </c:pt>
                <c:pt idx="10">
                  <c:v>91</c:v>
                </c:pt>
                <c:pt idx="11">
                  <c:v>97.1</c:v>
                </c:pt>
                <c:pt idx="12">
                  <c:v>103.20000000000002</c:v>
                </c:pt>
                <c:pt idx="13">
                  <c:v>109.3</c:v>
                </c:pt>
                <c:pt idx="14">
                  <c:v>115.40000000000002</c:v>
                </c:pt>
                <c:pt idx="15">
                  <c:v>121.5</c:v>
                </c:pt>
                <c:pt idx="16">
                  <c:v>127.6</c:v>
                </c:pt>
                <c:pt idx="17">
                  <c:v>133.69999999999999</c:v>
                </c:pt>
                <c:pt idx="18">
                  <c:v>139.80000000000001</c:v>
                </c:pt>
                <c:pt idx="19">
                  <c:v>145.90000000000003</c:v>
                </c:pt>
                <c:pt idx="20">
                  <c:v>152</c:v>
                </c:pt>
                <c:pt idx="21">
                  <c:v>158.1</c:v>
                </c:pt>
              </c:numCache>
            </c:numRef>
          </c:val>
          <c:extLst>
            <c:ext xmlns:c16="http://schemas.microsoft.com/office/drawing/2014/chart" uri="{C3380CC4-5D6E-409C-BE32-E72D297353CC}">
              <c16:uniqueId val="{00000001-B627-4650-A097-E17A03FD4FEF}"/>
            </c:ext>
          </c:extLst>
        </c:ser>
        <c:ser>
          <c:idx val="2"/>
          <c:order val="2"/>
          <c:tx>
            <c:strRef>
              <c:f>evaluations!$B$35</c:f>
              <c:strCache>
                <c:ptCount val="1"/>
                <c:pt idx="0">
                  <c:v>p.hp</c:v>
                </c:pt>
              </c:strCache>
            </c:strRef>
          </c:tx>
          <c:spPr>
            <a:solidFill>
              <a:schemeClr val="accent6">
                <a:lumMod val="60000"/>
                <a:lumOff val="40000"/>
              </a:schemeClr>
            </a:solidFill>
            <a:ln w="9525" cap="flat" cmpd="sng" algn="ctr">
              <a:solidFill>
                <a:schemeClr val="accent1"/>
              </a:solidFill>
              <a:round/>
            </a:ln>
            <a:effectLst/>
          </c:spPr>
          <c:val>
            <c:numRef>
              <c:f>evaluations!$B$36:$B$57</c:f>
              <c:numCache>
                <c:formatCode>General</c:formatCode>
                <c:ptCount val="22"/>
                <c:pt idx="0">
                  <c:v>25</c:v>
                </c:pt>
                <c:pt idx="1">
                  <c:v>27.600000000000005</c:v>
                </c:pt>
                <c:pt idx="2">
                  <c:v>30.2</c:v>
                </c:pt>
                <c:pt idx="3">
                  <c:v>32.799999999999997</c:v>
                </c:pt>
                <c:pt idx="4">
                  <c:v>35.4</c:v>
                </c:pt>
                <c:pt idx="5">
                  <c:v>38</c:v>
                </c:pt>
                <c:pt idx="6">
                  <c:v>40.6</c:v>
                </c:pt>
                <c:pt idx="7">
                  <c:v>43.20000000000001</c:v>
                </c:pt>
                <c:pt idx="8">
                  <c:v>45.8</c:v>
                </c:pt>
                <c:pt idx="9">
                  <c:v>48.4</c:v>
                </c:pt>
                <c:pt idx="10">
                  <c:v>51</c:v>
                </c:pt>
                <c:pt idx="11">
                  <c:v>53.6</c:v>
                </c:pt>
                <c:pt idx="12">
                  <c:v>56.20000000000001</c:v>
                </c:pt>
                <c:pt idx="13">
                  <c:v>58.79999999999999</c:v>
                </c:pt>
                <c:pt idx="14">
                  <c:v>61.400000000000006</c:v>
                </c:pt>
                <c:pt idx="15">
                  <c:v>64</c:v>
                </c:pt>
                <c:pt idx="16">
                  <c:v>66.599999999999994</c:v>
                </c:pt>
                <c:pt idx="17">
                  <c:v>69.2</c:v>
                </c:pt>
                <c:pt idx="18">
                  <c:v>71.8</c:v>
                </c:pt>
                <c:pt idx="19">
                  <c:v>74.40000000000002</c:v>
                </c:pt>
                <c:pt idx="20">
                  <c:v>77</c:v>
                </c:pt>
                <c:pt idx="21">
                  <c:v>79.599999999999994</c:v>
                </c:pt>
              </c:numCache>
            </c:numRef>
          </c:val>
          <c:extLst>
            <c:ext xmlns:c16="http://schemas.microsoft.com/office/drawing/2014/chart" uri="{C3380CC4-5D6E-409C-BE32-E72D297353CC}">
              <c16:uniqueId val="{00000000-B627-4650-A097-E17A03FD4FEF}"/>
            </c:ext>
          </c:extLst>
        </c:ser>
        <c:ser>
          <c:idx val="5"/>
          <c:order val="5"/>
          <c:tx>
            <c:strRef>
              <c:f>evaluations!$E$35</c:f>
              <c:strCache>
                <c:ptCount val="1"/>
                <c:pt idx="0">
                  <c:v>p.def</c:v>
                </c:pt>
              </c:strCache>
            </c:strRef>
          </c:tx>
          <c:spPr>
            <a:solidFill>
              <a:schemeClr val="tx1">
                <a:lumMod val="95000"/>
                <a:lumOff val="5000"/>
              </a:schemeClr>
            </a:solidFill>
            <a:ln w="9525" cap="flat" cmpd="sng" algn="ctr">
              <a:solidFill>
                <a:schemeClr val="accent6">
                  <a:shade val="95000"/>
                </a:schemeClr>
              </a:solidFill>
              <a:round/>
            </a:ln>
            <a:effectLst/>
          </c:spPr>
          <c:val>
            <c:numRef>
              <c:f>evaluations!$E$36:$E$57</c:f>
              <c:numCache>
                <c:formatCode>General</c:formatCode>
                <c:ptCount val="22"/>
                <c:pt idx="0">
                  <c:v>2</c:v>
                </c:pt>
                <c:pt idx="1">
                  <c:v>2.3000000000000003</c:v>
                </c:pt>
                <c:pt idx="2">
                  <c:v>2.6</c:v>
                </c:pt>
                <c:pt idx="3">
                  <c:v>2.9000000000000004</c:v>
                </c:pt>
                <c:pt idx="4">
                  <c:v>3.1999999999999997</c:v>
                </c:pt>
                <c:pt idx="5">
                  <c:v>3.5</c:v>
                </c:pt>
                <c:pt idx="6">
                  <c:v>3.8000000000000003</c:v>
                </c:pt>
                <c:pt idx="7">
                  <c:v>4.1000000000000005</c:v>
                </c:pt>
                <c:pt idx="8">
                  <c:v>4.4000000000000004</c:v>
                </c:pt>
                <c:pt idx="9">
                  <c:v>4.7</c:v>
                </c:pt>
                <c:pt idx="10">
                  <c:v>5</c:v>
                </c:pt>
                <c:pt idx="11">
                  <c:v>5.3000000000000007</c:v>
                </c:pt>
                <c:pt idx="12">
                  <c:v>5.6000000000000005</c:v>
                </c:pt>
                <c:pt idx="13">
                  <c:v>5.8999999999999995</c:v>
                </c:pt>
                <c:pt idx="14">
                  <c:v>6.2000000000000011</c:v>
                </c:pt>
                <c:pt idx="15">
                  <c:v>6.5</c:v>
                </c:pt>
                <c:pt idx="16">
                  <c:v>6.8000000000000007</c:v>
                </c:pt>
                <c:pt idx="17">
                  <c:v>7.1000000000000005</c:v>
                </c:pt>
                <c:pt idx="18">
                  <c:v>7.3999999999999995</c:v>
                </c:pt>
                <c:pt idx="19">
                  <c:v>7.7000000000000011</c:v>
                </c:pt>
                <c:pt idx="20">
                  <c:v>8</c:v>
                </c:pt>
                <c:pt idx="21">
                  <c:v>8.3000000000000007</c:v>
                </c:pt>
              </c:numCache>
            </c:numRef>
          </c:val>
          <c:extLst>
            <c:ext xmlns:c16="http://schemas.microsoft.com/office/drawing/2014/chart" uri="{C3380CC4-5D6E-409C-BE32-E72D297353CC}">
              <c16:uniqueId val="{00000008-B627-4650-A097-E17A03FD4FEF}"/>
            </c:ext>
          </c:extLst>
        </c:ser>
        <c:dLbls>
          <c:showLegendKey val="0"/>
          <c:showVal val="0"/>
          <c:showCatName val="0"/>
          <c:showSerName val="0"/>
          <c:showPercent val="0"/>
          <c:showBubbleSize val="0"/>
        </c:dLbls>
        <c:axId val="301304415"/>
        <c:axId val="301311071"/>
        <c:extLst>
          <c:ext xmlns:c15="http://schemas.microsoft.com/office/drawing/2012/chart" uri="{02D57815-91ED-43cb-92C2-25804820EDAC}">
            <c15:filteredAreaSeries>
              <c15:ser>
                <c:idx val="0"/>
                <c:order val="0"/>
                <c:tx>
                  <c:strRef>
                    <c:extLst>
                      <c:ext uri="{02D57815-91ED-43cb-92C2-25804820EDAC}">
                        <c15:formulaRef>
                          <c15:sqref>evaluations!$A$7</c15:sqref>
                        </c15:formulaRef>
                      </c:ext>
                    </c:extLst>
                    <c:strCache>
                      <c:ptCount val="1"/>
                      <c:pt idx="0">
                        <c:v>level</c:v>
                      </c:pt>
                    </c:strCache>
                  </c:strRef>
                </c:tx>
                <c:spPr>
                  <a:gradFill rotWithShape="1">
                    <a:gsLst>
                      <a:gs pos="0">
                        <a:schemeClr val="accent1">
                          <a:lumMod val="110000"/>
                          <a:satMod val="105000"/>
                          <a:tint val="67000"/>
                        </a:schemeClr>
                      </a:gs>
                      <a:gs pos="50000">
                        <a:schemeClr val="accent1">
                          <a:lumMod val="105000"/>
                          <a:satMod val="103000"/>
                          <a:tint val="73000"/>
                        </a:schemeClr>
                      </a:gs>
                      <a:gs pos="100000">
                        <a:schemeClr val="accent1">
                          <a:lumMod val="105000"/>
                          <a:satMod val="109000"/>
                          <a:tint val="81000"/>
                        </a:schemeClr>
                      </a:gs>
                    </a:gsLst>
                    <a:lin ang="5400000" scaled="0"/>
                  </a:gradFill>
                  <a:ln w="9525" cap="flat" cmpd="sng" algn="ctr">
                    <a:solidFill>
                      <a:schemeClr val="accent1">
                        <a:shade val="95000"/>
                      </a:schemeClr>
                    </a:solidFill>
                    <a:round/>
                  </a:ln>
                  <a:effectLst/>
                </c:spPr>
                <c:val>
                  <c:numRef>
                    <c:extLst>
                      <c:ext uri="{02D57815-91ED-43cb-92C2-25804820EDAC}">
                        <c15:formulaRef>
                          <c15:sqref>evaluations!$A$8:$A$29</c15:sqref>
                        </c15:formulaRef>
                      </c:ext>
                    </c:extLst>
                    <c:numCache>
                      <c:formatCode>General</c:formatCode>
                      <c:ptCount val="2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numCache>
                  </c:numRef>
                </c:val>
                <c:extLst>
                  <c:ext xmlns:c16="http://schemas.microsoft.com/office/drawing/2014/chart" uri="{C3380CC4-5D6E-409C-BE32-E72D297353CC}">
                    <c16:uniqueId val="{00000002-B627-4650-A097-E17A03FD4FEF}"/>
                  </c:ext>
                </c:extLst>
              </c15:ser>
            </c15:filteredAreaSeries>
          </c:ext>
        </c:extLst>
      </c:areaChart>
      <c:lineChart>
        <c:grouping val="standard"/>
        <c:varyColors val="0"/>
        <c:ser>
          <c:idx val="3"/>
          <c:order val="3"/>
          <c:tx>
            <c:strRef>
              <c:f>evaluations!$D$35</c:f>
              <c:strCache>
                <c:ptCount val="1"/>
                <c:pt idx="0">
                  <c:v>p.atk</c:v>
                </c:pt>
              </c:strCache>
            </c:strRef>
          </c:tx>
          <c:spPr>
            <a:ln w="25400" cap="rnd">
              <a:solidFill>
                <a:srgbClr val="FF0000"/>
              </a:solidFill>
              <a:round/>
            </a:ln>
            <a:effectLst/>
          </c:spPr>
          <c:marker>
            <c:symbol val="circle"/>
            <c:size val="5"/>
            <c:spPr>
              <a:gradFill rotWithShape="1">
                <a:gsLst>
                  <a:gs pos="0">
                    <a:schemeClr val="accent4">
                      <a:lumMod val="110000"/>
                      <a:satMod val="105000"/>
                      <a:tint val="67000"/>
                    </a:schemeClr>
                  </a:gs>
                  <a:gs pos="50000">
                    <a:schemeClr val="accent4">
                      <a:lumMod val="105000"/>
                      <a:satMod val="103000"/>
                      <a:tint val="73000"/>
                    </a:schemeClr>
                  </a:gs>
                  <a:gs pos="100000">
                    <a:schemeClr val="accent4">
                      <a:lumMod val="105000"/>
                      <a:satMod val="109000"/>
                      <a:tint val="81000"/>
                    </a:schemeClr>
                  </a:gs>
                </a:gsLst>
                <a:lin ang="5400000" scaled="0"/>
              </a:gradFill>
              <a:ln w="9525" cap="flat" cmpd="sng" algn="ctr">
                <a:solidFill>
                  <a:schemeClr val="accent4">
                    <a:shade val="95000"/>
                  </a:schemeClr>
                </a:solidFill>
                <a:round/>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50000"/>
                        <a:lumOff val="50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val>
            <c:numRef>
              <c:f>evaluations!$D$36:$D$57</c:f>
              <c:numCache>
                <c:formatCode>General</c:formatCode>
                <c:ptCount val="22"/>
                <c:pt idx="0">
                  <c:v>5</c:v>
                </c:pt>
                <c:pt idx="1">
                  <c:v>5.6</c:v>
                </c:pt>
                <c:pt idx="2">
                  <c:v>6.2</c:v>
                </c:pt>
                <c:pt idx="3">
                  <c:v>6.8</c:v>
                </c:pt>
                <c:pt idx="4">
                  <c:v>7.4</c:v>
                </c:pt>
                <c:pt idx="5">
                  <c:v>8</c:v>
                </c:pt>
                <c:pt idx="6">
                  <c:v>8.6</c:v>
                </c:pt>
                <c:pt idx="7">
                  <c:v>9.1999999999999993</c:v>
                </c:pt>
                <c:pt idx="8">
                  <c:v>9.8000000000000007</c:v>
                </c:pt>
                <c:pt idx="9">
                  <c:v>10.4</c:v>
                </c:pt>
                <c:pt idx="10">
                  <c:v>11</c:v>
                </c:pt>
                <c:pt idx="11">
                  <c:v>11.6</c:v>
                </c:pt>
                <c:pt idx="12">
                  <c:v>12.2</c:v>
                </c:pt>
                <c:pt idx="13">
                  <c:v>12.8</c:v>
                </c:pt>
                <c:pt idx="14">
                  <c:v>13.400000000000002</c:v>
                </c:pt>
                <c:pt idx="15">
                  <c:v>14</c:v>
                </c:pt>
                <c:pt idx="16">
                  <c:v>14.6</c:v>
                </c:pt>
                <c:pt idx="17">
                  <c:v>15.2</c:v>
                </c:pt>
                <c:pt idx="18">
                  <c:v>15.8</c:v>
                </c:pt>
                <c:pt idx="19">
                  <c:v>16.400000000000002</c:v>
                </c:pt>
                <c:pt idx="20">
                  <c:v>17</c:v>
                </c:pt>
                <c:pt idx="21">
                  <c:v>17.600000000000001</c:v>
                </c:pt>
              </c:numCache>
            </c:numRef>
          </c:val>
          <c:smooth val="0"/>
          <c:extLst>
            <c:ext xmlns:c16="http://schemas.microsoft.com/office/drawing/2014/chart" uri="{C3380CC4-5D6E-409C-BE32-E72D297353CC}">
              <c16:uniqueId val="{00000003-B627-4650-A097-E17A03FD4FEF}"/>
            </c:ext>
          </c:extLst>
        </c:ser>
        <c:ser>
          <c:idx val="4"/>
          <c:order val="4"/>
          <c:tx>
            <c:strRef>
              <c:f>evaluations!$D$7</c:f>
              <c:strCache>
                <c:ptCount val="1"/>
                <c:pt idx="0">
                  <c:v>atk</c:v>
                </c:pt>
              </c:strCache>
            </c:strRef>
          </c:tx>
          <c:spPr>
            <a:ln w="25400" cap="rnd">
              <a:solidFill>
                <a:schemeClr val="accent6">
                  <a:lumMod val="50000"/>
                </a:schemeClr>
              </a:solidFill>
              <a:round/>
            </a:ln>
            <a:effectLst/>
          </c:spPr>
          <c:marker>
            <c:symbol val="circle"/>
            <c:size val="5"/>
            <c:spPr>
              <a:gradFill rotWithShape="1">
                <a:gsLst>
                  <a:gs pos="0">
                    <a:schemeClr val="accent5">
                      <a:lumMod val="110000"/>
                      <a:satMod val="105000"/>
                      <a:tint val="67000"/>
                    </a:schemeClr>
                  </a:gs>
                  <a:gs pos="50000">
                    <a:schemeClr val="accent5">
                      <a:lumMod val="105000"/>
                      <a:satMod val="103000"/>
                      <a:tint val="73000"/>
                    </a:schemeClr>
                  </a:gs>
                  <a:gs pos="100000">
                    <a:schemeClr val="accent5">
                      <a:lumMod val="105000"/>
                      <a:satMod val="109000"/>
                      <a:tint val="81000"/>
                    </a:schemeClr>
                  </a:gs>
                </a:gsLst>
                <a:lin ang="5400000" scaled="0"/>
              </a:gradFill>
              <a:ln w="9525" cap="flat" cmpd="sng" algn="ctr">
                <a:solidFill>
                  <a:schemeClr val="accent5">
                    <a:shade val="95000"/>
                  </a:schemeClr>
                </a:solidFill>
                <a:round/>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50000"/>
                        <a:lumOff val="50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val>
            <c:numRef>
              <c:f>evaluations!$D$8:$D$29</c:f>
              <c:numCache>
                <c:formatCode>General</c:formatCode>
                <c:ptCount val="22"/>
                <c:pt idx="0">
                  <c:v>2</c:v>
                </c:pt>
                <c:pt idx="1">
                  <c:v>3.2</c:v>
                </c:pt>
                <c:pt idx="2">
                  <c:v>4.4000000000000004</c:v>
                </c:pt>
                <c:pt idx="3">
                  <c:v>5.6000000000000005</c:v>
                </c:pt>
                <c:pt idx="4">
                  <c:v>6.8000000000000007</c:v>
                </c:pt>
                <c:pt idx="5">
                  <c:v>8</c:v>
                </c:pt>
                <c:pt idx="6">
                  <c:v>9.2000000000000011</c:v>
                </c:pt>
                <c:pt idx="7">
                  <c:v>10.400000000000002</c:v>
                </c:pt>
                <c:pt idx="8">
                  <c:v>11.600000000000001</c:v>
                </c:pt>
                <c:pt idx="9">
                  <c:v>12.8</c:v>
                </c:pt>
                <c:pt idx="10">
                  <c:v>14</c:v>
                </c:pt>
                <c:pt idx="11">
                  <c:v>15.200000000000001</c:v>
                </c:pt>
                <c:pt idx="12">
                  <c:v>16.400000000000002</c:v>
                </c:pt>
                <c:pt idx="13">
                  <c:v>17.600000000000001</c:v>
                </c:pt>
                <c:pt idx="14">
                  <c:v>18.8</c:v>
                </c:pt>
                <c:pt idx="15">
                  <c:v>20</c:v>
                </c:pt>
                <c:pt idx="16">
                  <c:v>21.200000000000003</c:v>
                </c:pt>
                <c:pt idx="17">
                  <c:v>22.400000000000002</c:v>
                </c:pt>
                <c:pt idx="18">
                  <c:v>23.6</c:v>
                </c:pt>
                <c:pt idx="19">
                  <c:v>24.800000000000004</c:v>
                </c:pt>
                <c:pt idx="20">
                  <c:v>26</c:v>
                </c:pt>
                <c:pt idx="21">
                  <c:v>27.200000000000003</c:v>
                </c:pt>
              </c:numCache>
            </c:numRef>
          </c:val>
          <c:smooth val="1"/>
          <c:extLst>
            <c:ext xmlns:c16="http://schemas.microsoft.com/office/drawing/2014/chart" uri="{C3380CC4-5D6E-409C-BE32-E72D297353CC}">
              <c16:uniqueId val="{00000004-B627-4650-A097-E17A03FD4FEF}"/>
            </c:ext>
          </c:extLst>
        </c:ser>
        <c:dLbls>
          <c:showLegendKey val="0"/>
          <c:showVal val="0"/>
          <c:showCatName val="0"/>
          <c:showSerName val="0"/>
          <c:showPercent val="0"/>
          <c:showBubbleSize val="0"/>
        </c:dLbls>
        <c:marker val="1"/>
        <c:smooth val="0"/>
        <c:axId val="301304415"/>
        <c:axId val="301311071"/>
      </c:lineChart>
      <c:valAx>
        <c:axId val="301311071"/>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50000"/>
                    <a:lumOff val="50000"/>
                  </a:schemeClr>
                </a:solidFill>
                <a:latin typeface="+mn-lt"/>
                <a:ea typeface="+mn-ea"/>
                <a:cs typeface="+mn-cs"/>
              </a:defRPr>
            </a:pPr>
            <a:endParaRPr lang="fr-FR"/>
          </a:p>
        </c:txPr>
        <c:crossAx val="301304415"/>
        <c:crosses val="autoZero"/>
        <c:crossBetween val="between"/>
      </c:valAx>
      <c:catAx>
        <c:axId val="301304415"/>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50000"/>
                    <a:lumOff val="50000"/>
                  </a:schemeClr>
                </a:solidFill>
                <a:latin typeface="+mn-lt"/>
                <a:ea typeface="+mn-ea"/>
                <a:cs typeface="+mn-cs"/>
              </a:defRPr>
            </a:pPr>
            <a:endParaRPr lang="fr-FR"/>
          </a:p>
        </c:txPr>
        <c:crossAx val="301311071"/>
        <c:crosses val="autoZero"/>
        <c:auto val="1"/>
        <c:lblAlgn val="ctr"/>
        <c:lblOffset val="100"/>
        <c:noMultiLvlLbl val="0"/>
      </c:catAx>
      <c:spPr>
        <a:noFill/>
        <a:ln>
          <a:noFill/>
        </a:ln>
        <a:effectLst/>
      </c:spPr>
    </c:plotArea>
    <c:legend>
      <c:legendPos val="b"/>
      <c:layout>
        <c:manualLayout>
          <c:xMode val="edge"/>
          <c:yMode val="edge"/>
          <c:x val="0.11516232969243791"/>
          <c:y val="4.1913313207390536E-2"/>
          <c:w val="0.24338139763779529"/>
          <c:h val="5.7515739980355224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50000"/>
                  <a:lumOff val="50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9">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lt1"/>
    </cs:fontRef>
  </cs:dataPoint>
  <cs:dataPoint3D>
    <cs:lnRef idx="0"/>
    <cs:fillRef idx="3">
      <cs:styleClr val="auto"/>
    </cs:fillRef>
    <cs:effectRef idx="3"/>
    <cs:fontRef idx="minor">
      <a:schemeClr val="lt1"/>
    </cs:fontRef>
  </cs:dataPoint3D>
  <cs:dataPointLine>
    <cs:lnRef idx="0">
      <cs:styleClr val="auto"/>
    </cs:lnRef>
    <cs:fillRef idx="3"/>
    <cs:effectRef idx="3"/>
    <cs:fontRef idx="minor">
      <a:schemeClr val="lt1"/>
    </cs:fontRef>
    <cs:spPr>
      <a:ln w="34925" cap="rnd">
        <a:solidFill>
          <a:schemeClr val="phClr"/>
        </a:solidFill>
        <a:round/>
      </a:ln>
    </cs:spPr>
  </cs:dataPointLine>
  <cs:dataPointMarker>
    <cs:lnRef idx="0">
      <cs:styleClr val="auto"/>
    </cs:lnRef>
    <cs:fillRef idx="3">
      <cs:styleClr val="auto"/>
    </cs:fillRef>
    <cs:effectRef idx="3"/>
    <cs:fontRef idx="minor">
      <a:schemeClr val="lt1"/>
    </cs:fontRef>
    <cs:spPr>
      <a:ln w="9525">
        <a:solidFill>
          <a:schemeClr val="phClr"/>
        </a:solidFill>
        <a:round/>
      </a:ln>
    </cs:spPr>
  </cs:dataPointMarker>
  <cs:dataPointMarkerLayout symbol="circle" size="6"/>
  <cs:dataPointWireframe>
    <cs:lnRef idx="0">
      <cs:styleClr val="auto"/>
    </cs:lnRef>
    <cs:fillRef idx="3"/>
    <cs:effectRef idx="3"/>
    <cs:fontRef idx="minor">
      <a:schemeClr val="lt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lt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lt1"/>
    </cs:fontRef>
    <cs:spPr>
      <a:ln w="9525">
        <a:solidFill>
          <a:schemeClr val="lt1">
            <a:lumMod val="95000"/>
            <a:alpha val="54000"/>
          </a:schemeClr>
        </a:solidFill>
        <a:prstDash val="dash"/>
      </a:ln>
    </cs:spPr>
  </cs:dropLine>
  <cs:errorBar>
    <cs:lnRef idx="0"/>
    <cs:fillRef idx="0"/>
    <cs:effectRef idx="0"/>
    <cs:fontRef idx="minor">
      <a:schemeClr val="lt1"/>
    </cs:fontRef>
    <cs:spPr>
      <a:ln w="9525" cap="flat" cmpd="sng" algn="ctr">
        <a:solidFill>
          <a:schemeClr val="lt1">
            <a:lumMod val="95000"/>
          </a:schemeClr>
        </a:solidFill>
        <a:round/>
      </a:ln>
    </cs:spPr>
  </cs:errorBar>
  <cs:floor>
    <cs:lnRef idx="0"/>
    <cs:fillRef idx="0"/>
    <cs:effectRef idx="0"/>
    <cs:fontRef idx="minor">
      <a:schemeClr val="lt1"/>
    </cs:fontRef>
  </cs:floor>
  <cs:gridlineMajor>
    <cs:lnRef idx="0"/>
    <cs:fillRef idx="0"/>
    <cs:effectRef idx="0"/>
    <cs:fontRef idx="minor">
      <a:schemeClr val="lt1"/>
    </cs:fontRef>
    <cs:spPr>
      <a:ln w="9525" cap="flat" cmpd="sng" algn="ctr">
        <a:solidFill>
          <a:schemeClr val="lt1">
            <a:lumMod val="95000"/>
            <a:alpha val="10000"/>
          </a:schemeClr>
        </a:solidFill>
        <a:round/>
      </a:ln>
    </cs:spPr>
  </cs:gridlineMajor>
  <cs:gridlineMinor>
    <cs:lnRef idx="0"/>
    <cs:fillRef idx="0"/>
    <cs:effectRef idx="0"/>
    <cs:fontRef idx="minor">
      <a:schemeClr val="lt1"/>
    </cs:fontRef>
    <cs:spPr>
      <a:ln>
        <a:solidFill>
          <a:schemeClr val="lt1">
            <a:lumMod val="95000"/>
            <a:alpha val="5000"/>
          </a:schemeClr>
        </a:solidFill>
      </a:ln>
    </cs:spPr>
  </cs:gridlineMinor>
  <cs:hiLoLine>
    <cs:lnRef idx="0"/>
    <cs:fillRef idx="0"/>
    <cs:effectRef idx="0"/>
    <cs:fontRef idx="minor">
      <a:schemeClr val="lt1"/>
    </cs:fontRef>
    <cs:spPr>
      <a:ln w="9525">
        <a:solidFill>
          <a:schemeClr val="lt1">
            <a:lumMod val="95000"/>
            <a:alpha val="54000"/>
          </a:schemeClr>
        </a:solidFill>
        <a:prstDash val="dash"/>
      </a:ln>
    </cs:spPr>
  </cs:hiLoLine>
  <cs:leaderLine>
    <cs:lnRef idx="0"/>
    <cs:fillRef idx="0"/>
    <cs:effectRef idx="0"/>
    <cs:fontRef idx="minor">
      <a:schemeClr val="lt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lt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lt1"/>
    </cs:fontRef>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325">
  <cs:axisTitle>
    <cs:lnRef idx="0"/>
    <cs:fillRef idx="0"/>
    <cs:effectRef idx="0"/>
    <cs:fontRef idx="minor">
      <a:schemeClr val="tx1">
        <a:lumMod val="50000"/>
        <a:lumOff val="50000"/>
      </a:schemeClr>
    </cs:fontRef>
    <cs:defRPr sz="900" kern="1200" cap="all"/>
  </cs:axisTitle>
  <cs:categoryAxis>
    <cs:lnRef idx="0"/>
    <cs:fillRef idx="0"/>
    <cs:effectRef idx="0"/>
    <cs:fontRef idx="minor">
      <a:schemeClr val="tx1">
        <a:lumMod val="50000"/>
        <a:lumOff val="50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50000"/>
        <a:lumOff val="50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
  <cs:dataPoint3D>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3D>
  <cs:dataPointLine>
    <cs:lnRef idx="0">
      <cs:styleClr val="auto"/>
    </cs:lnRef>
    <cs:fillRef idx="2">
      <cs:styleClr val="auto"/>
    </cs:fillRef>
    <cs:effectRef idx="1"/>
    <cs:fontRef idx="minor">
      <a:schemeClr val="dk1"/>
    </cs:fontRef>
    <cs:spPr>
      <a:ln w="15875" cap="rnd">
        <a:solidFill>
          <a:schemeClr val="phClr"/>
        </a:solidFill>
        <a:round/>
      </a:ln>
    </cs:spPr>
  </cs:dataPointLine>
  <cs:dataPointMarker>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Marker>
  <cs:dataPointMarkerLayout symbol="circle" size="5"/>
  <cs:dataPointWireframe>
    <cs:lnRef idx="0">
      <cs:styleClr val="auto"/>
    </cs:lnRef>
    <cs:fillRef idx="2"/>
    <cs:effectRef idx="0"/>
    <cs:fontRef idx="minor">
      <a:schemeClr val="dk1"/>
    </cs:fontRef>
    <cs:spPr>
      <a:ln w="9525" cap="rnd">
        <a:solidFill>
          <a:schemeClr val="phClr"/>
        </a:solidFill>
        <a:round/>
      </a:ln>
    </cs:spPr>
  </cs:dataPointWireframe>
  <cs:dataTable>
    <cs:lnRef idx="0"/>
    <cs:fillRef idx="0"/>
    <cs:effectRef idx="0"/>
    <cs:fontRef idx="minor">
      <a:schemeClr val="tx1">
        <a:lumMod val="50000"/>
        <a:lumOff val="50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75000"/>
            <a:lumOff val="25000"/>
          </a:schemeClr>
        </a:solidFill>
      </a:ln>
    </cs:spPr>
  </cs:downBar>
  <cs:dropLine>
    <cs:lnRef idx="0"/>
    <cs:fillRef idx="0"/>
    <cs:effectRef idx="0"/>
    <cs:fontRef idx="minor">
      <a:schemeClr val="dk1"/>
    </cs:fontRef>
    <cs:spPr>
      <a:ln w="9525">
        <a:solidFill>
          <a:schemeClr val="tx1">
            <a:lumMod val="75000"/>
            <a:lumOff val="25000"/>
          </a:schemeClr>
        </a:solidFill>
      </a:ln>
    </cs:spPr>
  </cs:dropLine>
  <cs:errorBar>
    <cs:lnRef idx="0"/>
    <cs:fillRef idx="0"/>
    <cs:effectRef idx="0"/>
    <cs:fontRef idx="minor">
      <a:schemeClr val="dk1"/>
    </cs:fontRef>
    <cs:spPr>
      <a:ln w="9525">
        <a:solidFill>
          <a:schemeClr val="tx1">
            <a:lumMod val="50000"/>
            <a:lumOff val="50000"/>
          </a:schemeClr>
        </a:solidFill>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75000"/>
            <a:lumOff val="25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50000"/>
        <a:lumOff val="50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50000"/>
        <a:lumOff val="50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prstDash val="dash"/>
      </a:ln>
    </cs:spPr>
  </cs:seriesLine>
  <cs:title>
    <cs:lnRef idx="0"/>
    <cs:fillRef idx="0"/>
    <cs:effectRef idx="0"/>
    <cs:fontRef idx="minor">
      <a:schemeClr val="tx1">
        <a:lumMod val="50000"/>
        <a:lumOff val="50000"/>
      </a:schemeClr>
    </cs:fontRef>
    <cs:defRPr sz="1400" kern="1200" cap="none" spc="20" baseline="0"/>
  </cs:title>
  <cs:trendline>
    <cs:lnRef idx="0">
      <cs:styleClr val="auto"/>
    </cs:lnRef>
    <cs:fillRef idx="2"/>
    <cs:effectRef idx="0"/>
    <cs:fontRef idx="minor">
      <a:schemeClr val="dk1"/>
    </cs:fontRef>
    <cs:spPr>
      <a:ln w="9525" cap="rnd">
        <a:solidFill>
          <a:schemeClr val="phClr"/>
        </a:solidFill>
      </a:ln>
    </cs:spPr>
  </cs:trendline>
  <cs:trendlineLabel>
    <cs:lnRef idx="0"/>
    <cs:fillRef idx="0"/>
    <cs:effectRef idx="0"/>
    <cs:fontRef idx="minor">
      <a:schemeClr val="tx1">
        <a:lumMod val="50000"/>
        <a:lumOff val="50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50000"/>
        <a:lumOff val="50000"/>
      </a:schemeClr>
    </cs:fontRef>
    <cs:defRPr sz="900" kern="1200"/>
  </cs:valueAxis>
  <cs:wall>
    <cs:lnRef idx="0"/>
    <cs:fillRef idx="0"/>
    <cs:effectRef idx="0"/>
    <cs:fontRef idx="minor">
      <a:schemeClr val="dk1"/>
    </cs:fontRef>
  </cs:wall>
</cs:chartStyle>
</file>

<file path=xl/drawings/_rels/drawing1.xml.rels><?xml version="1.0" encoding="UTF-8" standalone="yes"?>
<Relationships xmlns="http://schemas.openxmlformats.org/package/2006/relationships"><Relationship Id="rId8" Type="http://schemas.openxmlformats.org/officeDocument/2006/relationships/chart" Target="../charts/chart8.xml"/><Relationship Id="rId3" Type="http://schemas.openxmlformats.org/officeDocument/2006/relationships/chart" Target="../charts/chart3.xml"/><Relationship Id="rId7" Type="http://schemas.openxmlformats.org/officeDocument/2006/relationships/chart" Target="../charts/chart7.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5" Type="http://schemas.openxmlformats.org/officeDocument/2006/relationships/chart" Target="../charts/chart5.xml"/><Relationship Id="rId4"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7</xdr:col>
      <xdr:colOff>45720</xdr:colOff>
      <xdr:row>1</xdr:row>
      <xdr:rowOff>22860</xdr:rowOff>
    </xdr:from>
    <xdr:to>
      <xdr:col>22</xdr:col>
      <xdr:colOff>548640</xdr:colOff>
      <xdr:row>29</xdr:row>
      <xdr:rowOff>22860</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38100</xdr:colOff>
      <xdr:row>31</xdr:row>
      <xdr:rowOff>53340</xdr:rowOff>
    </xdr:from>
    <xdr:to>
      <xdr:col>12</xdr:col>
      <xdr:colOff>464820</xdr:colOff>
      <xdr:row>45</xdr:row>
      <xdr:rowOff>30480</xdr:rowOff>
    </xdr:to>
    <xdr:graphicFrame macro="">
      <xdr:nvGraphicFramePr>
        <xdr:cNvPr id="13" name="Graphique 1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7</xdr:col>
      <xdr:colOff>0</xdr:colOff>
      <xdr:row>46</xdr:row>
      <xdr:rowOff>0</xdr:rowOff>
    </xdr:from>
    <xdr:to>
      <xdr:col>12</xdr:col>
      <xdr:colOff>464820</xdr:colOff>
      <xdr:row>59</xdr:row>
      <xdr:rowOff>22860</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13</xdr:col>
      <xdr:colOff>30480</xdr:colOff>
      <xdr:row>31</xdr:row>
      <xdr:rowOff>45720</xdr:rowOff>
    </xdr:from>
    <xdr:to>
      <xdr:col>18</xdr:col>
      <xdr:colOff>457200</xdr:colOff>
      <xdr:row>45</xdr:row>
      <xdr:rowOff>22860</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12</xdr:col>
      <xdr:colOff>579120</xdr:colOff>
      <xdr:row>46</xdr:row>
      <xdr:rowOff>7620</xdr:rowOff>
    </xdr:from>
    <xdr:to>
      <xdr:col>18</xdr:col>
      <xdr:colOff>396240</xdr:colOff>
      <xdr:row>59</xdr:row>
      <xdr:rowOff>30480</xdr:rowOff>
    </xdr:to>
    <xdr:graphicFrame macro="">
      <xdr:nvGraphicFramePr>
        <xdr:cNvPr id="16" name="Graphique 1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19</xdr:col>
      <xdr:colOff>0</xdr:colOff>
      <xdr:row>31</xdr:row>
      <xdr:rowOff>0</xdr:rowOff>
    </xdr:from>
    <xdr:to>
      <xdr:col>24</xdr:col>
      <xdr:colOff>426720</xdr:colOff>
      <xdr:row>44</xdr:row>
      <xdr:rowOff>160020</xdr:rowOff>
    </xdr:to>
    <xdr:graphicFrame macro="">
      <xdr:nvGraphicFramePr>
        <xdr:cNvPr id="17" name="Graphique 1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19</xdr:col>
      <xdr:colOff>0</xdr:colOff>
      <xdr:row>46</xdr:row>
      <xdr:rowOff>0</xdr:rowOff>
    </xdr:from>
    <xdr:to>
      <xdr:col>24</xdr:col>
      <xdr:colOff>426720</xdr:colOff>
      <xdr:row>59</xdr:row>
      <xdr:rowOff>22860</xdr:rowOff>
    </xdr:to>
    <xdr:graphicFrame macro="">
      <xdr:nvGraphicFramePr>
        <xdr:cNvPr id="18" name="Graphique 1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0</xdr:col>
      <xdr:colOff>0</xdr:colOff>
      <xdr:row>59</xdr:row>
      <xdr:rowOff>106680</xdr:rowOff>
    </xdr:from>
    <xdr:to>
      <xdr:col>20</xdr:col>
      <xdr:colOff>0</xdr:colOff>
      <xdr:row>79</xdr:row>
      <xdr:rowOff>175260</xdr:rowOff>
    </xdr:to>
    <xdr:graphicFrame macro="">
      <xdr:nvGraphicFramePr>
        <xdr:cNvPr id="19" name="Graphique 1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G108"/>
  <sheetViews>
    <sheetView topLeftCell="A4" zoomScale="85" zoomScaleNormal="85" workbookViewId="0">
      <selection activeCell="G60" sqref="G60"/>
    </sheetView>
  </sheetViews>
  <sheetFormatPr baseColWidth="10" defaultColWidth="8.88671875" defaultRowHeight="14.4" x14ac:dyDescent="0.3"/>
  <cols>
    <col min="2" max="3" width="8.88671875" customWidth="1"/>
    <col min="4" max="4" width="16.109375" customWidth="1"/>
  </cols>
  <sheetData>
    <row r="1" spans="1:7" ht="15.6" x14ac:dyDescent="0.3">
      <c r="A1" s="78" t="s">
        <v>4</v>
      </c>
      <c r="B1" s="100">
        <v>1</v>
      </c>
      <c r="C1" s="100"/>
      <c r="D1" s="101" t="str">
        <f ca="1">INDIRECT("monstersInfo!C"&amp;(B1*2))</f>
        <v>Salviarum Divinurum</v>
      </c>
      <c r="E1" s="101"/>
      <c r="F1" s="101"/>
      <c r="G1" s="101"/>
    </row>
    <row r="2" spans="1:7" ht="15.6" x14ac:dyDescent="0.3">
      <c r="A2" s="79" t="s">
        <v>0</v>
      </c>
      <c r="B2" s="80">
        <f ca="1">SUM(INDIRECT("MonstersDataBase!B" &amp; $B1+1))</f>
        <v>30</v>
      </c>
      <c r="C2" s="83">
        <f ca="1">SUM(INDIRECT("MonstersDataBase!E" &amp; $B1+1))</f>
        <v>5</v>
      </c>
      <c r="D2" s="83">
        <f ca="1">SUM(INDIRECT("MonstersDataBase!H" &amp; $B1+1))</f>
        <v>2</v>
      </c>
      <c r="E2" s="83">
        <f ca="1">SUM(INDIRECT("MonstersDataBase!K" &amp; $B1+1))</f>
        <v>3</v>
      </c>
      <c r="F2" s="83">
        <f ca="1">SUM(INDIRECT("MonstersDataBase!N" &amp; $B1+1))</f>
        <v>1</v>
      </c>
      <c r="G2" s="83">
        <f ca="1">SUM(INDIRECT("MonstersDataBase!Q" &amp; $B1+1))</f>
        <v>2</v>
      </c>
    </row>
    <row r="3" spans="1:7" ht="15.6" x14ac:dyDescent="0.3">
      <c r="A3" s="79" t="s">
        <v>2</v>
      </c>
      <c r="B3" s="80">
        <v>0.2</v>
      </c>
      <c r="C3" s="83">
        <f ca="1">SUM(INDIRECT("MonstersDataBase!F" &amp; $B1+1))</f>
        <v>0.5</v>
      </c>
      <c r="D3" s="83">
        <f ca="1">SUM(INDIRECT("MonstersDataBase!I" &amp; $B1+1))</f>
        <v>0.2</v>
      </c>
      <c r="E3" s="83">
        <f ca="1">SUM(INDIRECT("MonstersDataBase!L" &amp; $B1+1))</f>
        <v>0.2</v>
      </c>
      <c r="F3" s="83">
        <f ca="1">SUM(INDIRECT("MonstersDataBase!O" &amp; $B1+1))</f>
        <v>0.05</v>
      </c>
      <c r="G3" s="83">
        <f ca="1">SUM(INDIRECT("MonstersDataBase!R" &amp; $B1+1))</f>
        <v>0.2</v>
      </c>
    </row>
    <row r="4" spans="1:7" ht="15.6" x14ac:dyDescent="0.3">
      <c r="A4" s="79" t="s">
        <v>1</v>
      </c>
      <c r="B4" s="80">
        <f ca="1">SUM(INDIRECT("MonstersDataBase!D" &amp; $B1+1))</f>
        <v>0.1</v>
      </c>
      <c r="C4" s="83">
        <f ca="1">SUM(INDIRECT("MonstersDataBase!G" &amp; $B1+1))</f>
        <v>0.5</v>
      </c>
      <c r="D4" s="83">
        <f ca="1">SUM(INDIRECT("MonstersDataBase!J" &amp; $B1+1))</f>
        <v>0.8</v>
      </c>
      <c r="E4" s="83">
        <f ca="1">SUM(INDIRECT("MonstersDataBase!M" &amp; $B1+1))</f>
        <v>0.3</v>
      </c>
      <c r="F4" s="83">
        <f ca="1">SUM(INDIRECT("MonstersDataBase!P" &amp; $B1+1))</f>
        <v>0.15</v>
      </c>
      <c r="G4" s="83">
        <f ca="1">SUM(INDIRECT("MonstersDataBase!S" &amp; $B1+1))</f>
        <v>0.1</v>
      </c>
    </row>
    <row r="5" spans="1:7" ht="22.8" customHeight="1" x14ac:dyDescent="0.3">
      <c r="A5" s="77"/>
      <c r="B5" s="81"/>
      <c r="C5" s="84"/>
      <c r="D5" s="84"/>
      <c r="E5" s="84"/>
      <c r="F5" s="84"/>
      <c r="G5" s="84"/>
    </row>
    <row r="6" spans="1:7" x14ac:dyDescent="0.3">
      <c r="B6" s="81"/>
      <c r="C6" s="84"/>
      <c r="D6" s="84"/>
      <c r="E6" s="84"/>
      <c r="F6" s="84"/>
      <c r="G6" s="84"/>
    </row>
    <row r="7" spans="1:7" x14ac:dyDescent="0.3">
      <c r="A7" s="1" t="s">
        <v>3</v>
      </c>
      <c r="B7" s="82" t="s">
        <v>5</v>
      </c>
      <c r="C7" s="85" t="s">
        <v>6</v>
      </c>
      <c r="D7" s="85" t="s">
        <v>7</v>
      </c>
      <c r="E7" s="85" t="s">
        <v>8</v>
      </c>
      <c r="F7" s="85" t="s">
        <v>9</v>
      </c>
      <c r="G7" s="85" t="s">
        <v>10</v>
      </c>
    </row>
    <row r="8" spans="1:7" x14ac:dyDescent="0.3">
      <c r="A8" s="94">
        <v>1</v>
      </c>
      <c r="B8" s="95">
        <f ca="1">B$2*(1+($A8-1)*B$3)+(B$4*($A8-1))</f>
        <v>30</v>
      </c>
      <c r="C8" s="96">
        <f ca="1">C$2*(1+($A8-1)*C$3)+(C$4*($A8-1))</f>
        <v>5</v>
      </c>
      <c r="D8" s="96">
        <f ca="1">D$2*(1+($A8-1)*D$3)+(D$4*($A8-1))</f>
        <v>2</v>
      </c>
      <c r="E8" s="96">
        <f t="shared" ref="E8:G8" ca="1" si="0">E$2*(1+($A8-1)*E$3)+(E$4*($A8-1))</f>
        <v>3</v>
      </c>
      <c r="F8" s="96">
        <f t="shared" ca="1" si="0"/>
        <v>1</v>
      </c>
      <c r="G8" s="96">
        <f t="shared" ca="1" si="0"/>
        <v>2</v>
      </c>
    </row>
    <row r="9" spans="1:7" x14ac:dyDescent="0.3">
      <c r="A9" s="94">
        <v>2</v>
      </c>
      <c r="B9" s="95">
        <f t="shared" ref="B9:G25" ca="1" si="1">B$2*(1+($A9-1)*B$3)+(B$4*($A9-1))</f>
        <v>36.1</v>
      </c>
      <c r="C9" s="96">
        <f t="shared" ref="C9:D29" ca="1" si="2">C$2*(1+($A9-1)*C$3)+(C$4*($A9-1))</f>
        <v>8</v>
      </c>
      <c r="D9" s="96">
        <f t="shared" ca="1" si="2"/>
        <v>3.2</v>
      </c>
      <c r="E9" s="96">
        <f t="shared" ca="1" si="1"/>
        <v>3.8999999999999995</v>
      </c>
      <c r="F9" s="96">
        <f t="shared" ca="1" si="1"/>
        <v>1.2</v>
      </c>
      <c r="G9" s="96">
        <f t="shared" ca="1" si="1"/>
        <v>2.5</v>
      </c>
    </row>
    <row r="10" spans="1:7" x14ac:dyDescent="0.3">
      <c r="A10" s="94">
        <v>3</v>
      </c>
      <c r="B10" s="95">
        <f t="shared" ca="1" si="1"/>
        <v>42.2</v>
      </c>
      <c r="C10" s="96">
        <f t="shared" ca="1" si="2"/>
        <v>11</v>
      </c>
      <c r="D10" s="96">
        <f t="shared" ca="1" si="2"/>
        <v>4.4000000000000004</v>
      </c>
      <c r="E10" s="96">
        <f t="shared" ca="1" si="1"/>
        <v>4.7999999999999989</v>
      </c>
      <c r="F10" s="96">
        <f t="shared" ca="1" si="1"/>
        <v>1.4000000000000001</v>
      </c>
      <c r="G10" s="96">
        <f t="shared" ca="1" si="1"/>
        <v>3</v>
      </c>
    </row>
    <row r="11" spans="1:7" x14ac:dyDescent="0.3">
      <c r="A11" s="94">
        <v>4</v>
      </c>
      <c r="B11" s="95">
        <f t="shared" ca="1" si="1"/>
        <v>48.3</v>
      </c>
      <c r="C11" s="96">
        <f t="shared" ca="1" si="2"/>
        <v>14</v>
      </c>
      <c r="D11" s="96">
        <f t="shared" ca="1" si="2"/>
        <v>5.6000000000000005</v>
      </c>
      <c r="E11" s="96">
        <f t="shared" ca="1" si="1"/>
        <v>5.7000000000000011</v>
      </c>
      <c r="F11" s="96">
        <f t="shared" ca="1" si="1"/>
        <v>1.5999999999999999</v>
      </c>
      <c r="G11" s="96">
        <f t="shared" ca="1" si="1"/>
        <v>3.5</v>
      </c>
    </row>
    <row r="12" spans="1:7" x14ac:dyDescent="0.3">
      <c r="A12" s="94">
        <v>5</v>
      </c>
      <c r="B12" s="95">
        <f t="shared" ca="1" si="1"/>
        <v>54.4</v>
      </c>
      <c r="C12" s="96">
        <f t="shared" ca="1" si="2"/>
        <v>17</v>
      </c>
      <c r="D12" s="96">
        <f t="shared" ca="1" si="2"/>
        <v>6.8000000000000007</v>
      </c>
      <c r="E12" s="96">
        <f t="shared" ca="1" si="1"/>
        <v>6.6000000000000005</v>
      </c>
      <c r="F12" s="96">
        <f t="shared" ca="1" si="1"/>
        <v>1.7999999999999998</v>
      </c>
      <c r="G12" s="96">
        <f t="shared" ca="1" si="1"/>
        <v>4</v>
      </c>
    </row>
    <row r="13" spans="1:7" x14ac:dyDescent="0.3">
      <c r="A13" s="94">
        <v>6</v>
      </c>
      <c r="B13" s="95">
        <f t="shared" ca="1" si="1"/>
        <v>60.5</v>
      </c>
      <c r="C13" s="96">
        <f t="shared" ca="1" si="2"/>
        <v>20</v>
      </c>
      <c r="D13" s="96">
        <f t="shared" ca="1" si="2"/>
        <v>8</v>
      </c>
      <c r="E13" s="96">
        <f t="shared" ca="1" si="1"/>
        <v>7.5</v>
      </c>
      <c r="F13" s="96">
        <f t="shared" ca="1" si="1"/>
        <v>2</v>
      </c>
      <c r="G13" s="96">
        <f t="shared" ca="1" si="1"/>
        <v>4.5</v>
      </c>
    </row>
    <row r="14" spans="1:7" x14ac:dyDescent="0.3">
      <c r="A14" s="94">
        <v>7</v>
      </c>
      <c r="B14" s="95">
        <f t="shared" ca="1" si="1"/>
        <v>66.599999999999994</v>
      </c>
      <c r="C14" s="96">
        <f t="shared" ca="1" si="2"/>
        <v>23</v>
      </c>
      <c r="D14" s="96">
        <f t="shared" ca="1" si="2"/>
        <v>9.2000000000000011</v>
      </c>
      <c r="E14" s="96">
        <f t="shared" ca="1" si="1"/>
        <v>8.4</v>
      </c>
      <c r="F14" s="96">
        <f t="shared" ca="1" si="1"/>
        <v>2.2000000000000002</v>
      </c>
      <c r="G14" s="96">
        <f t="shared" ca="1" si="1"/>
        <v>5</v>
      </c>
    </row>
    <row r="15" spans="1:7" x14ac:dyDescent="0.3">
      <c r="A15" s="94">
        <v>8</v>
      </c>
      <c r="B15" s="95">
        <f t="shared" ca="1" si="1"/>
        <v>72.700000000000017</v>
      </c>
      <c r="C15" s="96">
        <f t="shared" ca="1" si="2"/>
        <v>26</v>
      </c>
      <c r="D15" s="96">
        <f t="shared" ca="1" si="2"/>
        <v>10.400000000000002</v>
      </c>
      <c r="E15" s="96">
        <f t="shared" ca="1" si="1"/>
        <v>9.3000000000000007</v>
      </c>
      <c r="F15" s="96">
        <f t="shared" ca="1" si="1"/>
        <v>2.4000000000000004</v>
      </c>
      <c r="G15" s="96">
        <f t="shared" ca="1" si="1"/>
        <v>5.5000000000000009</v>
      </c>
    </row>
    <row r="16" spans="1:7" x14ac:dyDescent="0.3">
      <c r="A16" s="94">
        <v>9</v>
      </c>
      <c r="B16" s="95">
        <f t="shared" ca="1" si="1"/>
        <v>78.8</v>
      </c>
      <c r="C16" s="96">
        <f t="shared" ca="1" si="2"/>
        <v>29</v>
      </c>
      <c r="D16" s="96">
        <f t="shared" ca="1" si="2"/>
        <v>11.600000000000001</v>
      </c>
      <c r="E16" s="96">
        <f t="shared" ca="1" si="1"/>
        <v>10.200000000000001</v>
      </c>
      <c r="F16" s="96">
        <f t="shared" ca="1" si="1"/>
        <v>2.5999999999999996</v>
      </c>
      <c r="G16" s="96">
        <f t="shared" ca="1" si="1"/>
        <v>6</v>
      </c>
    </row>
    <row r="17" spans="1:7" x14ac:dyDescent="0.3">
      <c r="A17" s="94">
        <v>10</v>
      </c>
      <c r="B17" s="95">
        <f t="shared" ca="1" si="1"/>
        <v>84.9</v>
      </c>
      <c r="C17" s="96">
        <f t="shared" ca="1" si="2"/>
        <v>32</v>
      </c>
      <c r="D17" s="96">
        <f t="shared" ca="1" si="2"/>
        <v>12.8</v>
      </c>
      <c r="E17" s="96">
        <f t="shared" ca="1" si="1"/>
        <v>11.099999999999998</v>
      </c>
      <c r="F17" s="96">
        <f t="shared" ca="1" si="1"/>
        <v>2.8</v>
      </c>
      <c r="G17" s="96">
        <f t="shared" ca="1" si="1"/>
        <v>6.5</v>
      </c>
    </row>
    <row r="18" spans="1:7" x14ac:dyDescent="0.3">
      <c r="A18" s="94">
        <v>11</v>
      </c>
      <c r="B18" s="95">
        <f t="shared" ca="1" si="1"/>
        <v>91</v>
      </c>
      <c r="C18" s="96">
        <f t="shared" ca="1" si="2"/>
        <v>35</v>
      </c>
      <c r="D18" s="96">
        <f t="shared" ca="1" si="2"/>
        <v>14</v>
      </c>
      <c r="E18" s="96">
        <f t="shared" ca="1" si="1"/>
        <v>12</v>
      </c>
      <c r="F18" s="96">
        <f t="shared" ca="1" si="1"/>
        <v>3</v>
      </c>
      <c r="G18" s="96">
        <f t="shared" ca="1" si="1"/>
        <v>7</v>
      </c>
    </row>
    <row r="19" spans="1:7" x14ac:dyDescent="0.3">
      <c r="A19" s="94">
        <v>12</v>
      </c>
      <c r="B19" s="95">
        <f t="shared" ca="1" si="1"/>
        <v>97.1</v>
      </c>
      <c r="C19" s="96">
        <f t="shared" ca="1" si="2"/>
        <v>38</v>
      </c>
      <c r="D19" s="96">
        <f t="shared" ca="1" si="2"/>
        <v>15.200000000000001</v>
      </c>
      <c r="E19" s="96">
        <f t="shared" ca="1" si="1"/>
        <v>12.900000000000002</v>
      </c>
      <c r="F19" s="96">
        <f t="shared" ca="1" si="1"/>
        <v>3.2</v>
      </c>
      <c r="G19" s="96">
        <f t="shared" ca="1" si="1"/>
        <v>7.5</v>
      </c>
    </row>
    <row r="20" spans="1:7" x14ac:dyDescent="0.3">
      <c r="A20" s="94">
        <v>13</v>
      </c>
      <c r="B20" s="95">
        <f t="shared" ca="1" si="1"/>
        <v>103.20000000000002</v>
      </c>
      <c r="C20" s="96">
        <f t="shared" ca="1" si="2"/>
        <v>41</v>
      </c>
      <c r="D20" s="96">
        <f t="shared" ca="1" si="2"/>
        <v>16.400000000000002</v>
      </c>
      <c r="E20" s="96">
        <f t="shared" ca="1" si="1"/>
        <v>13.8</v>
      </c>
      <c r="F20" s="96">
        <f t="shared" ca="1" si="1"/>
        <v>3.4</v>
      </c>
      <c r="G20" s="96">
        <f t="shared" ca="1" si="1"/>
        <v>8</v>
      </c>
    </row>
    <row r="21" spans="1:7" x14ac:dyDescent="0.3">
      <c r="A21" s="94">
        <v>14</v>
      </c>
      <c r="B21" s="95">
        <f t="shared" ca="1" si="1"/>
        <v>109.3</v>
      </c>
      <c r="C21" s="96">
        <f t="shared" ca="1" si="2"/>
        <v>44</v>
      </c>
      <c r="D21" s="96">
        <f t="shared" ca="1" si="2"/>
        <v>17.600000000000001</v>
      </c>
      <c r="E21" s="96">
        <f t="shared" ca="1" si="1"/>
        <v>14.700000000000001</v>
      </c>
      <c r="F21" s="96">
        <f t="shared" ca="1" si="1"/>
        <v>3.5999999999999996</v>
      </c>
      <c r="G21" s="96">
        <f t="shared" ca="1" si="1"/>
        <v>8.5</v>
      </c>
    </row>
    <row r="22" spans="1:7" x14ac:dyDescent="0.3">
      <c r="A22" s="94">
        <v>15</v>
      </c>
      <c r="B22" s="95">
        <f t="shared" ca="1" si="1"/>
        <v>115.40000000000002</v>
      </c>
      <c r="C22" s="96">
        <f t="shared" ca="1" si="2"/>
        <v>47</v>
      </c>
      <c r="D22" s="96">
        <f t="shared" ca="1" si="2"/>
        <v>18.8</v>
      </c>
      <c r="E22" s="96">
        <f t="shared" ca="1" si="1"/>
        <v>15.600000000000001</v>
      </c>
      <c r="F22" s="96">
        <f t="shared" ca="1" si="1"/>
        <v>3.8000000000000003</v>
      </c>
      <c r="G22" s="96">
        <f t="shared" ca="1" si="1"/>
        <v>9</v>
      </c>
    </row>
    <row r="23" spans="1:7" x14ac:dyDescent="0.3">
      <c r="A23" s="94">
        <v>16</v>
      </c>
      <c r="B23" s="95">
        <f t="shared" ca="1" si="1"/>
        <v>121.5</v>
      </c>
      <c r="C23" s="96">
        <f t="shared" ca="1" si="2"/>
        <v>50</v>
      </c>
      <c r="D23" s="96">
        <f t="shared" ca="1" si="2"/>
        <v>20</v>
      </c>
      <c r="E23" s="96">
        <f t="shared" ca="1" si="1"/>
        <v>16.5</v>
      </c>
      <c r="F23" s="96">
        <f t="shared" ca="1" si="1"/>
        <v>4</v>
      </c>
      <c r="G23" s="96">
        <f t="shared" ca="1" si="1"/>
        <v>9.5</v>
      </c>
    </row>
    <row r="24" spans="1:7" x14ac:dyDescent="0.3">
      <c r="A24" s="94">
        <v>17</v>
      </c>
      <c r="B24" s="95">
        <f t="shared" ca="1" si="1"/>
        <v>127.6</v>
      </c>
      <c r="C24" s="96">
        <f t="shared" ca="1" si="2"/>
        <v>53</v>
      </c>
      <c r="D24" s="96">
        <f t="shared" ca="1" si="2"/>
        <v>21.200000000000003</v>
      </c>
      <c r="E24" s="96">
        <f t="shared" ca="1" si="1"/>
        <v>17.400000000000002</v>
      </c>
      <c r="F24" s="96">
        <f t="shared" ca="1" si="1"/>
        <v>4.2</v>
      </c>
      <c r="G24" s="96">
        <f t="shared" ca="1" si="1"/>
        <v>10</v>
      </c>
    </row>
    <row r="25" spans="1:7" x14ac:dyDescent="0.3">
      <c r="A25" s="94">
        <v>18</v>
      </c>
      <c r="B25" s="95">
        <f t="shared" ca="1" si="1"/>
        <v>133.69999999999999</v>
      </c>
      <c r="C25" s="96">
        <f t="shared" ca="1" si="2"/>
        <v>56</v>
      </c>
      <c r="D25" s="96">
        <f t="shared" ca="1" si="2"/>
        <v>22.400000000000002</v>
      </c>
      <c r="E25" s="96">
        <f t="shared" ca="1" si="1"/>
        <v>18.3</v>
      </c>
      <c r="F25" s="96">
        <f t="shared" ca="1" si="1"/>
        <v>4.4000000000000004</v>
      </c>
      <c r="G25" s="96">
        <f t="shared" ca="1" si="1"/>
        <v>10.5</v>
      </c>
    </row>
    <row r="26" spans="1:7" x14ac:dyDescent="0.3">
      <c r="A26" s="94">
        <v>19</v>
      </c>
      <c r="B26" s="95">
        <f t="shared" ref="B26:G29" ca="1" si="3">B$2*(1+($A26-1)*B$3)+(B$4*($A26-1))</f>
        <v>139.80000000000001</v>
      </c>
      <c r="C26" s="96">
        <f t="shared" ca="1" si="2"/>
        <v>59</v>
      </c>
      <c r="D26" s="96">
        <f t="shared" ca="1" si="2"/>
        <v>23.6</v>
      </c>
      <c r="E26" s="96">
        <f t="shared" ca="1" si="3"/>
        <v>19.2</v>
      </c>
      <c r="F26" s="96">
        <f t="shared" ca="1" si="3"/>
        <v>4.5999999999999996</v>
      </c>
      <c r="G26" s="96">
        <f t="shared" ca="1" si="3"/>
        <v>11</v>
      </c>
    </row>
    <row r="27" spans="1:7" x14ac:dyDescent="0.3">
      <c r="A27" s="94">
        <v>20</v>
      </c>
      <c r="B27" s="95">
        <f t="shared" ca="1" si="3"/>
        <v>145.90000000000003</v>
      </c>
      <c r="C27" s="96">
        <f t="shared" ca="1" si="2"/>
        <v>62</v>
      </c>
      <c r="D27" s="96">
        <f t="shared" ca="1" si="2"/>
        <v>24.800000000000004</v>
      </c>
      <c r="E27" s="96">
        <f t="shared" ca="1" si="3"/>
        <v>20.100000000000001</v>
      </c>
      <c r="F27" s="96">
        <f t="shared" ca="1" si="3"/>
        <v>4.8000000000000007</v>
      </c>
      <c r="G27" s="96">
        <f t="shared" ca="1" si="3"/>
        <v>11.500000000000002</v>
      </c>
    </row>
    <row r="28" spans="1:7" x14ac:dyDescent="0.3">
      <c r="A28" s="94">
        <v>21</v>
      </c>
      <c r="B28" s="95">
        <f t="shared" ca="1" si="3"/>
        <v>152</v>
      </c>
      <c r="C28" s="96">
        <f t="shared" ca="1" si="2"/>
        <v>65</v>
      </c>
      <c r="D28" s="96">
        <f t="shared" ca="1" si="2"/>
        <v>26</v>
      </c>
      <c r="E28" s="96">
        <f t="shared" ca="1" si="3"/>
        <v>21</v>
      </c>
      <c r="F28" s="96">
        <f t="shared" ca="1" si="3"/>
        <v>5</v>
      </c>
      <c r="G28" s="96">
        <f t="shared" ca="1" si="3"/>
        <v>12</v>
      </c>
    </row>
    <row r="29" spans="1:7" x14ac:dyDescent="0.3">
      <c r="A29" s="94">
        <v>22</v>
      </c>
      <c r="B29" s="95">
        <f t="shared" ca="1" si="3"/>
        <v>158.1</v>
      </c>
      <c r="C29" s="96">
        <f t="shared" ca="1" si="2"/>
        <v>68</v>
      </c>
      <c r="D29" s="96">
        <f t="shared" ca="1" si="2"/>
        <v>27.200000000000003</v>
      </c>
      <c r="E29" s="96">
        <f t="shared" ca="1" si="3"/>
        <v>21.900000000000002</v>
      </c>
      <c r="F29" s="96">
        <f t="shared" ca="1" si="3"/>
        <v>5.1999999999999993</v>
      </c>
      <c r="G29" s="96">
        <f t="shared" ca="1" si="3"/>
        <v>12.5</v>
      </c>
    </row>
    <row r="30" spans="1:7" x14ac:dyDescent="0.3">
      <c r="A30" s="89"/>
      <c r="B30" s="91">
        <f ca="1">AVERAGE(B8:B29)</f>
        <v>94.050000000000011</v>
      </c>
      <c r="C30" s="91">
        <f t="shared" ref="C30:G30" ca="1" si="4">AVERAGE(C8:C29)</f>
        <v>36.5</v>
      </c>
      <c r="D30" s="91">
        <f t="shared" ca="1" si="4"/>
        <v>14.600000000000001</v>
      </c>
      <c r="E30" s="91">
        <f t="shared" ca="1" si="4"/>
        <v>12.45</v>
      </c>
      <c r="F30" s="91">
        <f t="shared" ca="1" si="4"/>
        <v>3.1</v>
      </c>
      <c r="G30" s="91">
        <f t="shared" ca="1" si="4"/>
        <v>7.25</v>
      </c>
    </row>
    <row r="31" spans="1:7" x14ac:dyDescent="0.3">
      <c r="A31" s="1" t="s">
        <v>13</v>
      </c>
      <c r="B31" s="82"/>
      <c r="C31" s="85"/>
      <c r="D31" s="85"/>
      <c r="E31" s="85"/>
      <c r="F31" s="85"/>
      <c r="G31" s="85"/>
    </row>
    <row r="32" spans="1:7" ht="15.6" x14ac:dyDescent="0.3">
      <c r="A32" s="79" t="s">
        <v>0</v>
      </c>
      <c r="B32" s="92">
        <v>25</v>
      </c>
      <c r="C32" s="92">
        <v>10</v>
      </c>
      <c r="D32" s="93">
        <v>5</v>
      </c>
      <c r="E32" s="93">
        <v>2</v>
      </c>
      <c r="F32" s="93">
        <v>2</v>
      </c>
      <c r="G32" s="93">
        <v>2</v>
      </c>
    </row>
    <row r="33" spans="1:7" ht="15.6" x14ac:dyDescent="0.3">
      <c r="A33" s="79" t="s">
        <v>2</v>
      </c>
      <c r="B33" s="92">
        <v>0.1</v>
      </c>
      <c r="C33" s="92">
        <v>0.1</v>
      </c>
      <c r="D33" s="93">
        <v>0.1</v>
      </c>
      <c r="E33" s="93">
        <v>0.1</v>
      </c>
      <c r="F33" s="93">
        <v>0.1</v>
      </c>
      <c r="G33" s="93">
        <v>0.2</v>
      </c>
    </row>
    <row r="34" spans="1:7" ht="15.6" x14ac:dyDescent="0.3">
      <c r="A34" s="79" t="s">
        <v>1</v>
      </c>
      <c r="B34" s="92">
        <v>0.1</v>
      </c>
      <c r="C34" s="92">
        <v>0.1</v>
      </c>
      <c r="D34" s="93">
        <v>0.1</v>
      </c>
      <c r="E34" s="93">
        <v>0.1</v>
      </c>
      <c r="F34" s="93">
        <v>0.1</v>
      </c>
      <c r="G34" s="93">
        <v>0.2</v>
      </c>
    </row>
    <row r="35" spans="1:7" x14ac:dyDescent="0.3">
      <c r="A35" s="1" t="s">
        <v>3</v>
      </c>
      <c r="B35" s="82" t="s">
        <v>14</v>
      </c>
      <c r="C35" s="85" t="s">
        <v>15</v>
      </c>
      <c r="D35" s="85" t="s">
        <v>16</v>
      </c>
      <c r="E35" s="85" t="s">
        <v>17</v>
      </c>
      <c r="F35" s="85" t="s">
        <v>18</v>
      </c>
      <c r="G35" s="85" t="s">
        <v>19</v>
      </c>
    </row>
    <row r="36" spans="1:7" x14ac:dyDescent="0.3">
      <c r="A36" s="89">
        <v>1</v>
      </c>
      <c r="B36" s="90">
        <f>B$32*(1+($A36-1)*B$33)+(B$34*($A36-1))</f>
        <v>25</v>
      </c>
      <c r="C36" s="90">
        <f t="shared" ref="C36:G52" si="5">C$32*(1+($A36-1)*C$33)+(C$34*($A36-1))</f>
        <v>10</v>
      </c>
      <c r="D36" s="90">
        <f t="shared" si="5"/>
        <v>5</v>
      </c>
      <c r="E36" s="90">
        <f t="shared" si="5"/>
        <v>2</v>
      </c>
      <c r="F36" s="90">
        <f t="shared" si="5"/>
        <v>2</v>
      </c>
      <c r="G36" s="90">
        <f t="shared" si="5"/>
        <v>2</v>
      </c>
    </row>
    <row r="37" spans="1:7" x14ac:dyDescent="0.3">
      <c r="A37" s="89">
        <v>2</v>
      </c>
      <c r="B37" s="90">
        <f>B$32*(1+($A37-1)*B$33)+(B$34*($A37-1))</f>
        <v>27.600000000000005</v>
      </c>
      <c r="C37" s="90">
        <f t="shared" si="5"/>
        <v>11.1</v>
      </c>
      <c r="D37" s="90">
        <f t="shared" si="5"/>
        <v>5.6</v>
      </c>
      <c r="E37" s="90">
        <f t="shared" si="5"/>
        <v>2.3000000000000003</v>
      </c>
      <c r="F37" s="90">
        <f t="shared" si="5"/>
        <v>2.3000000000000003</v>
      </c>
      <c r="G37" s="90">
        <f t="shared" si="5"/>
        <v>2.6</v>
      </c>
    </row>
    <row r="38" spans="1:7" x14ac:dyDescent="0.3">
      <c r="A38" s="89">
        <v>3</v>
      </c>
      <c r="B38" s="90">
        <f>B$32*(1+($A38-1)*B$33)+(B$34*($A38-1))</f>
        <v>30.2</v>
      </c>
      <c r="C38" s="90">
        <f t="shared" si="5"/>
        <v>12.2</v>
      </c>
      <c r="D38" s="90">
        <f t="shared" si="5"/>
        <v>6.2</v>
      </c>
      <c r="E38" s="90">
        <f t="shared" si="5"/>
        <v>2.6</v>
      </c>
      <c r="F38" s="90">
        <f t="shared" si="5"/>
        <v>2.6</v>
      </c>
      <c r="G38" s="90">
        <f t="shared" si="5"/>
        <v>3.1999999999999997</v>
      </c>
    </row>
    <row r="39" spans="1:7" x14ac:dyDescent="0.3">
      <c r="A39" s="89">
        <v>4</v>
      </c>
      <c r="B39" s="90">
        <f>B$32*(1+($A39-1)*B$33)+(B$34*($A39-1))</f>
        <v>32.799999999999997</v>
      </c>
      <c r="C39" s="90">
        <f t="shared" si="5"/>
        <v>13.3</v>
      </c>
      <c r="D39" s="90">
        <f t="shared" si="5"/>
        <v>6.8</v>
      </c>
      <c r="E39" s="90">
        <f t="shared" si="5"/>
        <v>2.9000000000000004</v>
      </c>
      <c r="F39" s="90">
        <f t="shared" si="5"/>
        <v>2.9000000000000004</v>
      </c>
      <c r="G39" s="90">
        <f t="shared" si="5"/>
        <v>3.8000000000000003</v>
      </c>
    </row>
    <row r="40" spans="1:7" x14ac:dyDescent="0.3">
      <c r="A40" s="89">
        <v>5</v>
      </c>
      <c r="B40" s="90">
        <f t="shared" ref="B40:G57" si="6">B$32*(1+($A40-1)*B$33)+(B$34*($A40-1))</f>
        <v>35.4</v>
      </c>
      <c r="C40" s="90">
        <f t="shared" si="5"/>
        <v>14.4</v>
      </c>
      <c r="D40" s="90">
        <f t="shared" si="5"/>
        <v>7.4</v>
      </c>
      <c r="E40" s="90">
        <f t="shared" si="5"/>
        <v>3.1999999999999997</v>
      </c>
      <c r="F40" s="90">
        <f t="shared" si="5"/>
        <v>3.1999999999999997</v>
      </c>
      <c r="G40" s="90">
        <f t="shared" si="5"/>
        <v>4.4000000000000004</v>
      </c>
    </row>
    <row r="41" spans="1:7" x14ac:dyDescent="0.3">
      <c r="A41" s="89">
        <v>6</v>
      </c>
      <c r="B41" s="90">
        <f t="shared" si="6"/>
        <v>38</v>
      </c>
      <c r="C41" s="90">
        <f t="shared" si="5"/>
        <v>15.5</v>
      </c>
      <c r="D41" s="90">
        <f t="shared" si="5"/>
        <v>8</v>
      </c>
      <c r="E41" s="90">
        <f t="shared" si="5"/>
        <v>3.5</v>
      </c>
      <c r="F41" s="90">
        <f t="shared" si="5"/>
        <v>3.5</v>
      </c>
      <c r="G41" s="90">
        <f t="shared" si="5"/>
        <v>5</v>
      </c>
    </row>
    <row r="42" spans="1:7" x14ac:dyDescent="0.3">
      <c r="A42" s="89">
        <v>7</v>
      </c>
      <c r="B42" s="90">
        <f t="shared" si="6"/>
        <v>40.6</v>
      </c>
      <c r="C42" s="90">
        <f t="shared" si="5"/>
        <v>16.600000000000001</v>
      </c>
      <c r="D42" s="90">
        <f t="shared" si="5"/>
        <v>8.6</v>
      </c>
      <c r="E42" s="90">
        <f t="shared" si="5"/>
        <v>3.8000000000000003</v>
      </c>
      <c r="F42" s="90">
        <f t="shared" si="5"/>
        <v>3.8000000000000003</v>
      </c>
      <c r="G42" s="90">
        <f t="shared" si="5"/>
        <v>5.6000000000000005</v>
      </c>
    </row>
    <row r="43" spans="1:7" x14ac:dyDescent="0.3">
      <c r="A43" s="89">
        <v>8</v>
      </c>
      <c r="B43" s="90">
        <f t="shared" si="6"/>
        <v>43.20000000000001</v>
      </c>
      <c r="C43" s="90">
        <f t="shared" si="5"/>
        <v>17.7</v>
      </c>
      <c r="D43" s="90">
        <f t="shared" si="5"/>
        <v>9.1999999999999993</v>
      </c>
      <c r="E43" s="90">
        <f t="shared" si="5"/>
        <v>4.1000000000000005</v>
      </c>
      <c r="F43" s="90">
        <f t="shared" si="5"/>
        <v>4.1000000000000005</v>
      </c>
      <c r="G43" s="90">
        <f t="shared" si="5"/>
        <v>6.2000000000000011</v>
      </c>
    </row>
    <row r="44" spans="1:7" x14ac:dyDescent="0.3">
      <c r="A44" s="89">
        <v>9</v>
      </c>
      <c r="B44" s="90">
        <f t="shared" si="6"/>
        <v>45.8</v>
      </c>
      <c r="C44" s="90">
        <f t="shared" si="5"/>
        <v>18.8</v>
      </c>
      <c r="D44" s="90">
        <f t="shared" si="5"/>
        <v>9.8000000000000007</v>
      </c>
      <c r="E44" s="90">
        <f t="shared" si="5"/>
        <v>4.4000000000000004</v>
      </c>
      <c r="F44" s="90">
        <f t="shared" si="5"/>
        <v>4.4000000000000004</v>
      </c>
      <c r="G44" s="90">
        <f t="shared" si="5"/>
        <v>6.8000000000000007</v>
      </c>
    </row>
    <row r="45" spans="1:7" x14ac:dyDescent="0.3">
      <c r="A45" s="89">
        <v>10</v>
      </c>
      <c r="B45" s="90">
        <f t="shared" si="6"/>
        <v>48.4</v>
      </c>
      <c r="C45" s="90">
        <f t="shared" si="5"/>
        <v>19.899999999999999</v>
      </c>
      <c r="D45" s="90">
        <f t="shared" si="5"/>
        <v>10.4</v>
      </c>
      <c r="E45" s="90">
        <f t="shared" si="5"/>
        <v>4.7</v>
      </c>
      <c r="F45" s="90">
        <f t="shared" si="5"/>
        <v>4.7</v>
      </c>
      <c r="G45" s="90">
        <f t="shared" si="5"/>
        <v>7.3999999999999995</v>
      </c>
    </row>
    <row r="46" spans="1:7" x14ac:dyDescent="0.3">
      <c r="A46" s="89">
        <v>11</v>
      </c>
      <c r="B46" s="90">
        <f t="shared" si="6"/>
        <v>51</v>
      </c>
      <c r="C46" s="90">
        <f t="shared" si="5"/>
        <v>21</v>
      </c>
      <c r="D46" s="90">
        <f t="shared" si="5"/>
        <v>11</v>
      </c>
      <c r="E46" s="90">
        <f t="shared" si="5"/>
        <v>5</v>
      </c>
      <c r="F46" s="90">
        <f t="shared" si="5"/>
        <v>5</v>
      </c>
      <c r="G46" s="90">
        <f t="shared" si="5"/>
        <v>8</v>
      </c>
    </row>
    <row r="47" spans="1:7" x14ac:dyDescent="0.3">
      <c r="A47" s="89">
        <v>12</v>
      </c>
      <c r="B47" s="90">
        <f t="shared" si="6"/>
        <v>53.6</v>
      </c>
      <c r="C47" s="90">
        <f t="shared" si="5"/>
        <v>22.1</v>
      </c>
      <c r="D47" s="90">
        <f t="shared" si="5"/>
        <v>11.6</v>
      </c>
      <c r="E47" s="90">
        <f t="shared" si="5"/>
        <v>5.3000000000000007</v>
      </c>
      <c r="F47" s="90">
        <f t="shared" si="5"/>
        <v>5.3000000000000007</v>
      </c>
      <c r="G47" s="90">
        <f t="shared" si="5"/>
        <v>8.6000000000000014</v>
      </c>
    </row>
    <row r="48" spans="1:7" x14ac:dyDescent="0.3">
      <c r="A48" s="89">
        <v>13</v>
      </c>
      <c r="B48" s="90">
        <f t="shared" si="6"/>
        <v>56.20000000000001</v>
      </c>
      <c r="C48" s="90">
        <f t="shared" si="5"/>
        <v>23.2</v>
      </c>
      <c r="D48" s="90">
        <f t="shared" si="5"/>
        <v>12.2</v>
      </c>
      <c r="E48" s="90">
        <f t="shared" si="5"/>
        <v>5.6000000000000005</v>
      </c>
      <c r="F48" s="90">
        <f t="shared" si="5"/>
        <v>5.6000000000000005</v>
      </c>
      <c r="G48" s="90">
        <f t="shared" si="5"/>
        <v>9.2000000000000011</v>
      </c>
    </row>
    <row r="49" spans="1:7" x14ac:dyDescent="0.3">
      <c r="A49" s="89">
        <v>14</v>
      </c>
      <c r="B49" s="90">
        <f t="shared" si="6"/>
        <v>58.79999999999999</v>
      </c>
      <c r="C49" s="90">
        <f t="shared" si="5"/>
        <v>24.3</v>
      </c>
      <c r="D49" s="90">
        <f t="shared" si="5"/>
        <v>12.8</v>
      </c>
      <c r="E49" s="90">
        <f t="shared" si="5"/>
        <v>5.8999999999999995</v>
      </c>
      <c r="F49" s="90">
        <f t="shared" si="5"/>
        <v>5.8999999999999995</v>
      </c>
      <c r="G49" s="90">
        <f t="shared" si="5"/>
        <v>9.8000000000000007</v>
      </c>
    </row>
    <row r="50" spans="1:7" x14ac:dyDescent="0.3">
      <c r="A50" s="89">
        <v>15</v>
      </c>
      <c r="B50" s="90">
        <f t="shared" si="6"/>
        <v>61.400000000000006</v>
      </c>
      <c r="C50" s="90">
        <f t="shared" si="5"/>
        <v>25.400000000000002</v>
      </c>
      <c r="D50" s="90">
        <f t="shared" si="5"/>
        <v>13.400000000000002</v>
      </c>
      <c r="E50" s="90">
        <f t="shared" si="5"/>
        <v>6.2000000000000011</v>
      </c>
      <c r="F50" s="90">
        <f t="shared" si="5"/>
        <v>6.2000000000000011</v>
      </c>
      <c r="G50" s="90">
        <f t="shared" si="5"/>
        <v>10.4</v>
      </c>
    </row>
    <row r="51" spans="1:7" x14ac:dyDescent="0.3">
      <c r="A51" s="89">
        <v>16</v>
      </c>
      <c r="B51" s="90">
        <f t="shared" si="6"/>
        <v>64</v>
      </c>
      <c r="C51" s="90">
        <f t="shared" si="5"/>
        <v>26.5</v>
      </c>
      <c r="D51" s="90">
        <f t="shared" si="5"/>
        <v>14</v>
      </c>
      <c r="E51" s="90">
        <f t="shared" si="5"/>
        <v>6.5</v>
      </c>
      <c r="F51" s="90">
        <f t="shared" si="5"/>
        <v>6.5</v>
      </c>
      <c r="G51" s="90">
        <f t="shared" si="5"/>
        <v>11</v>
      </c>
    </row>
    <row r="52" spans="1:7" x14ac:dyDescent="0.3">
      <c r="A52" s="89">
        <v>17</v>
      </c>
      <c r="B52" s="90">
        <f t="shared" si="6"/>
        <v>66.599999999999994</v>
      </c>
      <c r="C52" s="90">
        <f t="shared" si="5"/>
        <v>27.6</v>
      </c>
      <c r="D52" s="90">
        <f t="shared" si="5"/>
        <v>14.6</v>
      </c>
      <c r="E52" s="90">
        <f t="shared" si="5"/>
        <v>6.8000000000000007</v>
      </c>
      <c r="F52" s="90">
        <f t="shared" si="5"/>
        <v>6.8000000000000007</v>
      </c>
      <c r="G52" s="90">
        <f t="shared" si="5"/>
        <v>11.600000000000001</v>
      </c>
    </row>
    <row r="53" spans="1:7" x14ac:dyDescent="0.3">
      <c r="A53" s="89">
        <v>18</v>
      </c>
      <c r="B53" s="90">
        <f t="shared" si="6"/>
        <v>69.2</v>
      </c>
      <c r="C53" s="90">
        <f t="shared" si="6"/>
        <v>28.7</v>
      </c>
      <c r="D53" s="90">
        <f t="shared" si="6"/>
        <v>15.2</v>
      </c>
      <c r="E53" s="90">
        <f t="shared" si="6"/>
        <v>7.1000000000000005</v>
      </c>
      <c r="F53" s="90">
        <f t="shared" si="6"/>
        <v>7.1000000000000005</v>
      </c>
      <c r="G53" s="90">
        <f t="shared" si="6"/>
        <v>12.200000000000001</v>
      </c>
    </row>
    <row r="54" spans="1:7" x14ac:dyDescent="0.3">
      <c r="A54" s="89">
        <v>19</v>
      </c>
      <c r="B54" s="90">
        <f t="shared" si="6"/>
        <v>71.8</v>
      </c>
      <c r="C54" s="90">
        <f t="shared" si="6"/>
        <v>29.8</v>
      </c>
      <c r="D54" s="90">
        <f t="shared" si="6"/>
        <v>15.8</v>
      </c>
      <c r="E54" s="90">
        <f t="shared" si="6"/>
        <v>7.3999999999999995</v>
      </c>
      <c r="F54" s="90">
        <f t="shared" si="6"/>
        <v>7.3999999999999995</v>
      </c>
      <c r="G54" s="90">
        <f t="shared" si="6"/>
        <v>12.799999999999999</v>
      </c>
    </row>
    <row r="55" spans="1:7" x14ac:dyDescent="0.3">
      <c r="A55" s="89">
        <v>20</v>
      </c>
      <c r="B55" s="90">
        <f t="shared" si="6"/>
        <v>74.40000000000002</v>
      </c>
      <c r="C55" s="90">
        <f t="shared" si="6"/>
        <v>30.900000000000002</v>
      </c>
      <c r="D55" s="90">
        <f t="shared" si="6"/>
        <v>16.400000000000002</v>
      </c>
      <c r="E55" s="90">
        <f t="shared" si="6"/>
        <v>7.7000000000000011</v>
      </c>
      <c r="F55" s="90">
        <f t="shared" si="6"/>
        <v>7.7000000000000011</v>
      </c>
      <c r="G55" s="90">
        <f t="shared" si="6"/>
        <v>13.400000000000002</v>
      </c>
    </row>
    <row r="56" spans="1:7" x14ac:dyDescent="0.3">
      <c r="A56" s="89">
        <v>21</v>
      </c>
      <c r="B56" s="90">
        <f t="shared" si="6"/>
        <v>77</v>
      </c>
      <c r="C56" s="90">
        <f t="shared" si="6"/>
        <v>32</v>
      </c>
      <c r="D56" s="90">
        <f t="shared" si="6"/>
        <v>17</v>
      </c>
      <c r="E56" s="90">
        <f t="shared" si="6"/>
        <v>8</v>
      </c>
      <c r="F56" s="90">
        <f t="shared" si="6"/>
        <v>8</v>
      </c>
      <c r="G56" s="90">
        <f t="shared" si="6"/>
        <v>14</v>
      </c>
    </row>
    <row r="57" spans="1:7" x14ac:dyDescent="0.3">
      <c r="A57" s="89">
        <v>22</v>
      </c>
      <c r="B57" s="90">
        <f t="shared" si="6"/>
        <v>79.599999999999994</v>
      </c>
      <c r="C57" s="90">
        <f t="shared" si="6"/>
        <v>33.1</v>
      </c>
      <c r="D57" s="90">
        <f t="shared" si="6"/>
        <v>17.600000000000001</v>
      </c>
      <c r="E57" s="90">
        <f t="shared" si="6"/>
        <v>8.3000000000000007</v>
      </c>
      <c r="F57" s="90">
        <f t="shared" si="6"/>
        <v>8.3000000000000007</v>
      </c>
      <c r="G57" s="90">
        <f t="shared" si="6"/>
        <v>14.600000000000001</v>
      </c>
    </row>
    <row r="58" spans="1:7" x14ac:dyDescent="0.3">
      <c r="A58" s="89" t="s">
        <v>20</v>
      </c>
      <c r="B58" s="91">
        <f>AVERAGE(B36:B57)</f>
        <v>52.3</v>
      </c>
      <c r="C58" s="91">
        <f>AVERAGE(C36:C57)</f>
        <v>21.55</v>
      </c>
      <c r="D58" s="91">
        <f t="shared" ref="D58:G58" si="7">AVERAGE(D36:D57)</f>
        <v>11.299999999999999</v>
      </c>
      <c r="E58" s="91">
        <f t="shared" si="7"/>
        <v>5.15</v>
      </c>
      <c r="F58" s="91">
        <f t="shared" si="7"/>
        <v>5.15</v>
      </c>
      <c r="G58" s="91">
        <f t="shared" si="7"/>
        <v>8.3000000000000007</v>
      </c>
    </row>
    <row r="59" spans="1:7" x14ac:dyDescent="0.3">
      <c r="A59" s="1"/>
      <c r="B59" s="1"/>
      <c r="C59" s="1"/>
      <c r="D59" s="1"/>
      <c r="E59" s="1"/>
      <c r="F59" s="1"/>
      <c r="G59" s="1"/>
    </row>
    <row r="60" spans="1:7" x14ac:dyDescent="0.3">
      <c r="A60" s="1"/>
      <c r="B60" s="1"/>
      <c r="C60" s="1"/>
      <c r="D60" s="1"/>
      <c r="E60" s="1"/>
      <c r="F60" s="1"/>
      <c r="G60" s="1"/>
    </row>
    <row r="61" spans="1:7" x14ac:dyDescent="0.3">
      <c r="A61" s="1"/>
      <c r="B61" s="1"/>
      <c r="C61" s="1"/>
      <c r="D61" s="1"/>
      <c r="E61" s="1"/>
      <c r="F61" s="1"/>
      <c r="G61" s="1"/>
    </row>
    <row r="62" spans="1:7" x14ac:dyDescent="0.3">
      <c r="A62" s="1"/>
      <c r="B62" s="1"/>
      <c r="C62" s="1"/>
      <c r="D62" s="1"/>
      <c r="E62" s="1"/>
      <c r="F62" s="1"/>
      <c r="G62" s="1"/>
    </row>
    <row r="63" spans="1:7" x14ac:dyDescent="0.3">
      <c r="A63" s="1"/>
      <c r="B63" s="1"/>
      <c r="C63" s="1"/>
      <c r="D63" s="1"/>
      <c r="E63" s="1"/>
      <c r="F63" s="1"/>
      <c r="G63" s="1"/>
    </row>
    <row r="64" spans="1:7" x14ac:dyDescent="0.3">
      <c r="A64" s="1"/>
      <c r="B64" s="1"/>
      <c r="C64" s="1"/>
      <c r="D64" s="1"/>
      <c r="E64" s="1"/>
      <c r="F64" s="1"/>
      <c r="G64" s="1"/>
    </row>
    <row r="65" spans="1:7" x14ac:dyDescent="0.3">
      <c r="A65" s="1"/>
      <c r="B65" s="1"/>
      <c r="C65" s="1"/>
      <c r="D65" s="1"/>
      <c r="E65" s="1"/>
      <c r="F65" s="1"/>
      <c r="G65" s="1"/>
    </row>
    <row r="66" spans="1:7" x14ac:dyDescent="0.3">
      <c r="A66" s="1"/>
      <c r="B66" s="1"/>
      <c r="C66" s="1"/>
      <c r="D66" s="1"/>
      <c r="E66" s="1"/>
      <c r="F66" s="1"/>
      <c r="G66" s="1"/>
    </row>
    <row r="67" spans="1:7" x14ac:dyDescent="0.3">
      <c r="A67" s="1"/>
      <c r="B67" s="1"/>
      <c r="C67" s="1"/>
      <c r="D67" s="1"/>
      <c r="E67" s="1"/>
      <c r="F67" s="1"/>
      <c r="G67" s="1"/>
    </row>
    <row r="68" spans="1:7" x14ac:dyDescent="0.3">
      <c r="A68" s="1"/>
      <c r="B68" s="1"/>
      <c r="C68" s="1"/>
      <c r="D68" s="1"/>
      <c r="E68" s="1"/>
      <c r="F68" s="1"/>
      <c r="G68" s="1"/>
    </row>
    <row r="69" spans="1:7" x14ac:dyDescent="0.3">
      <c r="A69" s="1"/>
      <c r="B69" s="1"/>
      <c r="C69" s="1"/>
      <c r="D69" s="1"/>
      <c r="E69" s="1"/>
      <c r="F69" s="1"/>
      <c r="G69" s="1"/>
    </row>
    <row r="70" spans="1:7" x14ac:dyDescent="0.3">
      <c r="A70" s="1"/>
      <c r="B70" s="1"/>
      <c r="C70" s="1"/>
      <c r="D70" s="1"/>
      <c r="E70" s="1"/>
      <c r="F70" s="1"/>
      <c r="G70" s="1"/>
    </row>
    <row r="71" spans="1:7" x14ac:dyDescent="0.3">
      <c r="A71" s="1"/>
      <c r="B71" s="1"/>
      <c r="C71" s="1"/>
      <c r="D71" s="1"/>
      <c r="E71" s="1"/>
      <c r="F71" s="1"/>
      <c r="G71" s="1"/>
    </row>
    <row r="72" spans="1:7" x14ac:dyDescent="0.3">
      <c r="A72" s="1"/>
      <c r="B72" s="1"/>
      <c r="C72" s="1"/>
      <c r="D72" s="1"/>
      <c r="E72" s="1"/>
      <c r="F72" s="1"/>
      <c r="G72" s="1"/>
    </row>
    <row r="73" spans="1:7" x14ac:dyDescent="0.3">
      <c r="A73" s="1"/>
      <c r="B73" s="1"/>
      <c r="C73" s="1"/>
      <c r="D73" s="1"/>
      <c r="E73" s="1"/>
      <c r="F73" s="1"/>
      <c r="G73" s="1"/>
    </row>
    <row r="74" spans="1:7" x14ac:dyDescent="0.3">
      <c r="A74" s="1"/>
      <c r="B74" s="1"/>
      <c r="C74" s="1"/>
      <c r="D74" s="1"/>
      <c r="E74" s="1"/>
      <c r="F74" s="1"/>
      <c r="G74" s="1"/>
    </row>
    <row r="75" spans="1:7" x14ac:dyDescent="0.3">
      <c r="A75" s="1"/>
      <c r="B75" s="1"/>
      <c r="C75" s="1"/>
      <c r="D75" s="1"/>
      <c r="E75" s="1"/>
      <c r="F75" s="1"/>
      <c r="G75" s="1"/>
    </row>
    <row r="76" spans="1:7" x14ac:dyDescent="0.3">
      <c r="A76" s="1"/>
      <c r="B76" s="1"/>
      <c r="C76" s="1"/>
      <c r="D76" s="1"/>
      <c r="E76" s="1"/>
      <c r="F76" s="1"/>
      <c r="G76" s="1"/>
    </row>
    <row r="77" spans="1:7" x14ac:dyDescent="0.3">
      <c r="A77" s="1"/>
      <c r="B77" s="1"/>
      <c r="C77" s="1"/>
      <c r="D77" s="1"/>
      <c r="E77" s="1"/>
      <c r="F77" s="1"/>
      <c r="G77" s="1"/>
    </row>
    <row r="78" spans="1:7" x14ac:dyDescent="0.3">
      <c r="A78" s="1"/>
      <c r="B78" s="1"/>
      <c r="C78" s="1"/>
      <c r="D78" s="1"/>
      <c r="E78" s="1"/>
      <c r="F78" s="1"/>
      <c r="G78" s="1"/>
    </row>
    <row r="79" spans="1:7" x14ac:dyDescent="0.3">
      <c r="A79" s="1"/>
      <c r="B79" s="1"/>
      <c r="C79" s="1"/>
      <c r="D79" s="1"/>
      <c r="E79" s="1"/>
      <c r="F79" s="1"/>
      <c r="G79" s="1"/>
    </row>
    <row r="80" spans="1:7" x14ac:dyDescent="0.3">
      <c r="A80" s="1"/>
      <c r="B80" s="1"/>
      <c r="C80" s="1"/>
      <c r="D80" s="1"/>
      <c r="E80" s="1"/>
      <c r="F80" s="1"/>
      <c r="G80" s="1"/>
    </row>
    <row r="81" spans="1:7" x14ac:dyDescent="0.3">
      <c r="A81" s="1"/>
      <c r="B81" s="1"/>
      <c r="C81" s="1"/>
      <c r="D81" s="1"/>
      <c r="E81" s="1"/>
      <c r="F81" s="1"/>
      <c r="G81" s="1"/>
    </row>
    <row r="82" spans="1:7" x14ac:dyDescent="0.3">
      <c r="A82" s="1"/>
      <c r="B82" s="1"/>
      <c r="C82" s="1"/>
      <c r="D82" s="1"/>
      <c r="E82" s="1"/>
      <c r="F82" s="1"/>
      <c r="G82" s="1"/>
    </row>
    <row r="83" spans="1:7" x14ac:dyDescent="0.3">
      <c r="A83" s="1"/>
      <c r="B83" s="1"/>
      <c r="C83" s="1"/>
      <c r="D83" s="1"/>
      <c r="E83" s="1"/>
      <c r="F83" s="1"/>
      <c r="G83" s="1"/>
    </row>
    <row r="84" spans="1:7" x14ac:dyDescent="0.3">
      <c r="A84" s="1"/>
      <c r="B84" s="1"/>
      <c r="C84" s="1"/>
      <c r="D84" s="1"/>
      <c r="E84" s="1"/>
      <c r="F84" s="1"/>
      <c r="G84" s="1"/>
    </row>
    <row r="85" spans="1:7" x14ac:dyDescent="0.3">
      <c r="A85" s="1"/>
      <c r="B85" s="1"/>
      <c r="C85" s="1"/>
      <c r="D85" s="1"/>
      <c r="E85" s="1"/>
      <c r="F85" s="1"/>
      <c r="G85" s="1"/>
    </row>
    <row r="86" spans="1:7" x14ac:dyDescent="0.3">
      <c r="A86" s="1"/>
      <c r="B86" s="1"/>
      <c r="C86" s="1"/>
      <c r="D86" s="1"/>
      <c r="E86" s="1"/>
      <c r="F86" s="1"/>
      <c r="G86" s="1"/>
    </row>
    <row r="87" spans="1:7" x14ac:dyDescent="0.3">
      <c r="A87" s="1"/>
      <c r="B87" s="1"/>
      <c r="C87" s="1"/>
      <c r="D87" s="1"/>
      <c r="E87" s="1"/>
      <c r="F87" s="1"/>
      <c r="G87" s="1"/>
    </row>
    <row r="88" spans="1:7" x14ac:dyDescent="0.3">
      <c r="A88" s="1"/>
      <c r="B88" s="1"/>
      <c r="C88" s="1"/>
      <c r="D88" s="1"/>
      <c r="E88" s="1"/>
      <c r="F88" s="1"/>
      <c r="G88" s="1"/>
    </row>
    <row r="89" spans="1:7" x14ac:dyDescent="0.3">
      <c r="A89" s="1"/>
      <c r="B89" s="1"/>
      <c r="C89" s="1"/>
      <c r="D89" s="1"/>
      <c r="E89" s="1"/>
      <c r="F89" s="1"/>
      <c r="G89" s="1"/>
    </row>
    <row r="90" spans="1:7" x14ac:dyDescent="0.3">
      <c r="A90" s="1"/>
      <c r="B90" s="1"/>
      <c r="C90" s="1"/>
      <c r="D90" s="1"/>
      <c r="E90" s="1"/>
      <c r="F90" s="1"/>
      <c r="G90" s="1"/>
    </row>
    <row r="91" spans="1:7" x14ac:dyDescent="0.3">
      <c r="A91" s="1"/>
      <c r="B91" s="1"/>
      <c r="C91" s="1"/>
      <c r="D91" s="1"/>
      <c r="E91" s="1"/>
      <c r="F91" s="1"/>
      <c r="G91" s="1"/>
    </row>
    <row r="92" spans="1:7" x14ac:dyDescent="0.3">
      <c r="A92" s="1"/>
      <c r="B92" s="1"/>
      <c r="C92" s="1"/>
      <c r="D92" s="1"/>
      <c r="E92" s="1"/>
      <c r="F92" s="1"/>
      <c r="G92" s="1"/>
    </row>
    <row r="93" spans="1:7" x14ac:dyDescent="0.3">
      <c r="A93" s="1"/>
      <c r="B93" s="1"/>
      <c r="C93" s="1"/>
      <c r="D93" s="1"/>
      <c r="E93" s="1"/>
      <c r="F93" s="1"/>
      <c r="G93" s="1"/>
    </row>
    <row r="94" spans="1:7" x14ac:dyDescent="0.3">
      <c r="A94" s="1"/>
      <c r="B94" s="1"/>
      <c r="C94" s="1"/>
      <c r="D94" s="1"/>
      <c r="E94" s="1"/>
      <c r="F94" s="1"/>
      <c r="G94" s="1"/>
    </row>
    <row r="95" spans="1:7" x14ac:dyDescent="0.3">
      <c r="A95" s="1"/>
      <c r="B95" s="1"/>
      <c r="C95" s="1"/>
      <c r="D95" s="1"/>
      <c r="E95" s="1"/>
      <c r="F95" s="1"/>
      <c r="G95" s="1"/>
    </row>
    <row r="96" spans="1:7" x14ac:dyDescent="0.3">
      <c r="A96" s="1"/>
      <c r="B96" s="1"/>
      <c r="C96" s="1"/>
      <c r="D96" s="1"/>
      <c r="E96" s="1"/>
      <c r="F96" s="1"/>
      <c r="G96" s="1"/>
    </row>
    <row r="97" spans="1:7" x14ac:dyDescent="0.3">
      <c r="A97" s="1"/>
      <c r="B97" s="1"/>
      <c r="C97" s="1"/>
      <c r="D97" s="1"/>
      <c r="E97" s="1"/>
      <c r="F97" s="1"/>
      <c r="G97" s="1"/>
    </row>
    <row r="98" spans="1:7" x14ac:dyDescent="0.3">
      <c r="A98" s="1"/>
      <c r="B98" s="1"/>
      <c r="C98" s="1"/>
      <c r="D98" s="1"/>
      <c r="E98" s="1"/>
      <c r="F98" s="1"/>
      <c r="G98" s="1"/>
    </row>
    <row r="99" spans="1:7" x14ac:dyDescent="0.3">
      <c r="A99" s="1"/>
      <c r="B99" s="1"/>
      <c r="C99" s="1"/>
      <c r="D99" s="1"/>
      <c r="E99" s="1"/>
      <c r="F99" s="1"/>
      <c r="G99" s="1"/>
    </row>
    <row r="100" spans="1:7" x14ac:dyDescent="0.3">
      <c r="A100" s="1"/>
      <c r="B100" s="1"/>
      <c r="C100" s="1"/>
      <c r="D100" s="1"/>
      <c r="E100" s="1"/>
      <c r="F100" s="1"/>
      <c r="G100" s="1"/>
    </row>
    <row r="101" spans="1:7" x14ac:dyDescent="0.3">
      <c r="A101" s="1"/>
      <c r="B101" s="1"/>
      <c r="C101" s="1"/>
      <c r="D101" s="1"/>
      <c r="E101" s="1"/>
      <c r="F101" s="1"/>
      <c r="G101" s="1"/>
    </row>
    <row r="102" spans="1:7" x14ac:dyDescent="0.3">
      <c r="A102" s="1"/>
      <c r="B102" s="1"/>
      <c r="C102" s="1"/>
      <c r="D102" s="1"/>
      <c r="E102" s="1"/>
      <c r="F102" s="1"/>
      <c r="G102" s="1"/>
    </row>
    <row r="103" spans="1:7" x14ac:dyDescent="0.3">
      <c r="A103" s="1"/>
      <c r="B103" s="1"/>
      <c r="C103" s="1"/>
      <c r="D103" s="1"/>
      <c r="E103" s="1"/>
      <c r="F103" s="1"/>
      <c r="G103" s="1"/>
    </row>
    <row r="104" spans="1:7" x14ac:dyDescent="0.3">
      <c r="A104" s="1"/>
      <c r="B104" s="1"/>
      <c r="C104" s="1"/>
      <c r="D104" s="1"/>
      <c r="E104" s="1"/>
      <c r="F104" s="1"/>
      <c r="G104" s="1"/>
    </row>
    <row r="105" spans="1:7" x14ac:dyDescent="0.3">
      <c r="A105" s="1"/>
      <c r="B105" s="1"/>
      <c r="C105" s="1"/>
      <c r="D105" s="1"/>
      <c r="E105" s="1"/>
      <c r="F105" s="1"/>
      <c r="G105" s="1"/>
    </row>
    <row r="106" spans="1:7" x14ac:dyDescent="0.3">
      <c r="A106" s="1"/>
      <c r="B106" s="1"/>
      <c r="C106" s="1"/>
      <c r="D106" s="1"/>
      <c r="E106" s="1"/>
      <c r="F106" s="1"/>
      <c r="G106" s="1"/>
    </row>
    <row r="107" spans="1:7" x14ac:dyDescent="0.3">
      <c r="A107" s="1"/>
      <c r="B107" s="1"/>
      <c r="C107" s="1"/>
      <c r="D107" s="1"/>
      <c r="E107" s="1"/>
      <c r="F107" s="1"/>
      <c r="G107" s="1"/>
    </row>
    <row r="108" spans="1:7" x14ac:dyDescent="0.3">
      <c r="A108" s="1"/>
      <c r="B108" s="1"/>
      <c r="C108" s="1"/>
      <c r="D108" s="1"/>
      <c r="E108" s="1"/>
      <c r="F108" s="1"/>
      <c r="G108" s="1"/>
    </row>
  </sheetData>
  <mergeCells count="2">
    <mergeCell ref="B1:C1"/>
    <mergeCell ref="D1:G1"/>
  </mergeCells>
  <conditionalFormatting sqref="A58:A108 A8:A29">
    <cfRule type="dataBar" priority="15">
      <dataBar>
        <cfvo type="min"/>
        <cfvo type="max"/>
        <color rgb="FF638EC6"/>
      </dataBar>
      <extLst>
        <ext xmlns:x14="http://schemas.microsoft.com/office/spreadsheetml/2009/9/main" uri="{B025F937-C7B1-47D3-B67F-A62EFF666E3E}">
          <x14:id>{58B516EE-6FB3-412C-A7FC-1725A771F819}</x14:id>
        </ext>
      </extLst>
    </cfRule>
  </conditionalFormatting>
  <conditionalFormatting sqref="B59:B108 B8:B29">
    <cfRule type="dataBar" priority="14">
      <dataBar>
        <cfvo type="min"/>
        <cfvo type="max"/>
        <color rgb="FF638EC6"/>
      </dataBar>
      <extLst>
        <ext xmlns:x14="http://schemas.microsoft.com/office/spreadsheetml/2009/9/main" uri="{B025F937-C7B1-47D3-B67F-A62EFF666E3E}">
          <x14:id>{86A5F14A-678F-43A4-B164-0AABD7E2242B}</x14:id>
        </ext>
      </extLst>
    </cfRule>
  </conditionalFormatting>
  <conditionalFormatting sqref="C59:C108 C8:C29">
    <cfRule type="dataBar" priority="13">
      <dataBar>
        <cfvo type="min"/>
        <cfvo type="max"/>
        <color rgb="FF638EC6"/>
      </dataBar>
      <extLst>
        <ext xmlns:x14="http://schemas.microsoft.com/office/spreadsheetml/2009/9/main" uri="{B025F937-C7B1-47D3-B67F-A62EFF666E3E}">
          <x14:id>{B51C3459-8BEE-45BD-BB5E-78269B8BF2D7}</x14:id>
        </ext>
      </extLst>
    </cfRule>
  </conditionalFormatting>
  <conditionalFormatting sqref="D59:D108 D8:D29">
    <cfRule type="dataBar" priority="12">
      <dataBar>
        <cfvo type="min"/>
        <cfvo type="max"/>
        <color rgb="FF638EC6"/>
      </dataBar>
      <extLst>
        <ext xmlns:x14="http://schemas.microsoft.com/office/spreadsheetml/2009/9/main" uri="{B025F937-C7B1-47D3-B67F-A62EFF666E3E}">
          <x14:id>{FDFDA7BA-2960-4892-B101-31D0FEF78CC0}</x14:id>
        </ext>
      </extLst>
    </cfRule>
  </conditionalFormatting>
  <conditionalFormatting sqref="B59:G108 B8:G29">
    <cfRule type="dataBar" priority="11">
      <dataBar>
        <cfvo type="min"/>
        <cfvo type="max"/>
        <color rgb="FF638EC6"/>
      </dataBar>
      <extLst>
        <ext xmlns:x14="http://schemas.microsoft.com/office/spreadsheetml/2009/9/main" uri="{B025F937-C7B1-47D3-B67F-A62EFF666E3E}">
          <x14:id>{43AE5C09-4944-4AA4-925C-C7E0B267A8DC}</x14:id>
        </ext>
      </extLst>
    </cfRule>
  </conditionalFormatting>
  <conditionalFormatting sqref="A31">
    <cfRule type="dataBar" priority="10">
      <dataBar>
        <cfvo type="min"/>
        <cfvo type="max"/>
        <color rgb="FF638EC6"/>
      </dataBar>
      <extLst>
        <ext xmlns:x14="http://schemas.microsoft.com/office/spreadsheetml/2009/9/main" uri="{B025F937-C7B1-47D3-B67F-A62EFF666E3E}">
          <x14:id>{007609FF-C71B-4D2C-80AE-81E774C2192D}</x14:id>
        </ext>
      </extLst>
    </cfRule>
  </conditionalFormatting>
  <conditionalFormatting sqref="B31">
    <cfRule type="dataBar" priority="9">
      <dataBar>
        <cfvo type="min"/>
        <cfvo type="max"/>
        <color rgb="FF638EC6"/>
      </dataBar>
      <extLst>
        <ext xmlns:x14="http://schemas.microsoft.com/office/spreadsheetml/2009/9/main" uri="{B025F937-C7B1-47D3-B67F-A62EFF666E3E}">
          <x14:id>{BA407A54-AA5D-493E-AD27-E50076AE2187}</x14:id>
        </ext>
      </extLst>
    </cfRule>
  </conditionalFormatting>
  <conditionalFormatting sqref="C31">
    <cfRule type="dataBar" priority="8">
      <dataBar>
        <cfvo type="min"/>
        <cfvo type="max"/>
        <color rgb="FF638EC6"/>
      </dataBar>
      <extLst>
        <ext xmlns:x14="http://schemas.microsoft.com/office/spreadsheetml/2009/9/main" uri="{B025F937-C7B1-47D3-B67F-A62EFF666E3E}">
          <x14:id>{524BD212-0C3F-474D-BD0E-4242A37D1768}</x14:id>
        </ext>
      </extLst>
    </cfRule>
  </conditionalFormatting>
  <conditionalFormatting sqref="D31">
    <cfRule type="dataBar" priority="7">
      <dataBar>
        <cfvo type="min"/>
        <cfvo type="max"/>
        <color rgb="FF638EC6"/>
      </dataBar>
      <extLst>
        <ext xmlns:x14="http://schemas.microsoft.com/office/spreadsheetml/2009/9/main" uri="{B025F937-C7B1-47D3-B67F-A62EFF666E3E}">
          <x14:id>{F283CCAB-7516-4AF0-B2B0-2BD3EDE78B79}</x14:id>
        </ext>
      </extLst>
    </cfRule>
  </conditionalFormatting>
  <conditionalFormatting sqref="B31:G31">
    <cfRule type="dataBar" priority="6">
      <dataBar>
        <cfvo type="min"/>
        <cfvo type="max"/>
        <color rgb="FF638EC6"/>
      </dataBar>
      <extLst>
        <ext xmlns:x14="http://schemas.microsoft.com/office/spreadsheetml/2009/9/main" uri="{B025F937-C7B1-47D3-B67F-A62EFF666E3E}">
          <x14:id>{F6522D4C-DE7C-4EB1-A3DA-19A2766B834F}</x14:id>
        </ext>
      </extLst>
    </cfRule>
  </conditionalFormatting>
  <conditionalFormatting sqref="A36:A57">
    <cfRule type="dataBar" priority="5">
      <dataBar>
        <cfvo type="min"/>
        <cfvo type="max"/>
        <color rgb="FF638EC6"/>
      </dataBar>
      <extLst>
        <ext xmlns:x14="http://schemas.microsoft.com/office/spreadsheetml/2009/9/main" uri="{B025F937-C7B1-47D3-B67F-A62EFF666E3E}">
          <x14:id>{5EAB434B-9AA6-4411-9164-C37E0566CCB0}</x14:id>
        </ext>
      </extLst>
    </cfRule>
  </conditionalFormatting>
  <conditionalFormatting sqref="B36:G57">
    <cfRule type="dataBar" priority="4">
      <dataBar>
        <cfvo type="min"/>
        <cfvo type="max"/>
        <color rgb="FF638EC6"/>
      </dataBar>
      <extLst>
        <ext xmlns:x14="http://schemas.microsoft.com/office/spreadsheetml/2009/9/main" uri="{B025F937-C7B1-47D3-B67F-A62EFF666E3E}">
          <x14:id>{15D65AC5-26FA-4CD6-AF87-92350693F383}</x14:id>
        </ext>
      </extLst>
    </cfRule>
  </conditionalFormatting>
  <conditionalFormatting sqref="C36:C57">
    <cfRule type="dataBar" priority="3">
      <dataBar>
        <cfvo type="min"/>
        <cfvo type="max"/>
        <color rgb="FF638EC6"/>
      </dataBar>
      <extLst>
        <ext xmlns:x14="http://schemas.microsoft.com/office/spreadsheetml/2009/9/main" uri="{B025F937-C7B1-47D3-B67F-A62EFF666E3E}">
          <x14:id>{5989BE07-1DA5-4EAB-A1E1-C7B1BB4CAED1}</x14:id>
        </ext>
      </extLst>
    </cfRule>
  </conditionalFormatting>
  <conditionalFormatting sqref="D36:D57">
    <cfRule type="dataBar" priority="2">
      <dataBar>
        <cfvo type="min"/>
        <cfvo type="max"/>
        <color rgb="FF638EC6"/>
      </dataBar>
      <extLst>
        <ext xmlns:x14="http://schemas.microsoft.com/office/spreadsheetml/2009/9/main" uri="{B025F937-C7B1-47D3-B67F-A62EFF666E3E}">
          <x14:id>{A044EFA2-95D3-411D-96B4-20E138BD168C}</x14:id>
        </ext>
      </extLst>
    </cfRule>
  </conditionalFormatting>
  <conditionalFormatting sqref="B36:G57">
    <cfRule type="dataBar" priority="1">
      <dataBar>
        <cfvo type="min"/>
        <cfvo type="max"/>
        <color rgb="FF638EC6"/>
      </dataBar>
      <extLst>
        <ext xmlns:x14="http://schemas.microsoft.com/office/spreadsheetml/2009/9/main" uri="{B025F937-C7B1-47D3-B67F-A62EFF666E3E}">
          <x14:id>{AAC5BAF8-E74C-459F-839B-1248286A5953}</x14:id>
        </ext>
      </extLst>
    </cfRule>
  </conditionalFormatting>
  <pageMargins left="0.7" right="0.7" top="0.75" bottom="0.75" header="0.3" footer="0.3"/>
  <pageSetup orientation="portrait" r:id="rId1"/>
  <drawing r:id="rId2"/>
  <extLst>
    <ext xmlns:x14="http://schemas.microsoft.com/office/spreadsheetml/2009/9/main" uri="{78C0D931-6437-407d-A8EE-F0AAD7539E65}">
      <x14:conditionalFormattings>
        <x14:conditionalFormatting xmlns:xm="http://schemas.microsoft.com/office/excel/2006/main">
          <x14:cfRule type="dataBar" id="{58B516EE-6FB3-412C-A7FC-1725A771F819}">
            <x14:dataBar minLength="0" maxLength="100" gradient="0">
              <x14:cfvo type="autoMin"/>
              <x14:cfvo type="autoMax"/>
              <x14:negativeFillColor rgb="FFFF0000"/>
              <x14:axisColor rgb="FF000000"/>
            </x14:dataBar>
          </x14:cfRule>
          <xm:sqref>A58:A108 A8:A29</xm:sqref>
        </x14:conditionalFormatting>
        <x14:conditionalFormatting xmlns:xm="http://schemas.microsoft.com/office/excel/2006/main">
          <x14:cfRule type="dataBar" id="{86A5F14A-678F-43A4-B164-0AABD7E2242B}">
            <x14:dataBar minLength="0" maxLength="100" gradient="0">
              <x14:cfvo type="autoMin"/>
              <x14:cfvo type="autoMax"/>
              <x14:negativeFillColor rgb="FFFF0000"/>
              <x14:axisColor rgb="FF000000"/>
            </x14:dataBar>
          </x14:cfRule>
          <xm:sqref>B59:B108 B8:B29</xm:sqref>
        </x14:conditionalFormatting>
        <x14:conditionalFormatting xmlns:xm="http://schemas.microsoft.com/office/excel/2006/main">
          <x14:cfRule type="dataBar" id="{B51C3459-8BEE-45BD-BB5E-78269B8BF2D7}">
            <x14:dataBar minLength="0" maxLength="100" gradient="0">
              <x14:cfvo type="autoMin"/>
              <x14:cfvo type="autoMax"/>
              <x14:negativeFillColor rgb="FFFF0000"/>
              <x14:axisColor rgb="FF000000"/>
            </x14:dataBar>
          </x14:cfRule>
          <xm:sqref>C59:C108 C8:C29</xm:sqref>
        </x14:conditionalFormatting>
        <x14:conditionalFormatting xmlns:xm="http://schemas.microsoft.com/office/excel/2006/main">
          <x14:cfRule type="dataBar" id="{FDFDA7BA-2960-4892-B101-31D0FEF78CC0}">
            <x14:dataBar minLength="0" maxLength="100" gradient="0">
              <x14:cfvo type="autoMin"/>
              <x14:cfvo type="autoMax"/>
              <x14:negativeFillColor rgb="FFFF0000"/>
              <x14:axisColor rgb="FF000000"/>
            </x14:dataBar>
          </x14:cfRule>
          <xm:sqref>D59:D108 D8:D29</xm:sqref>
        </x14:conditionalFormatting>
        <x14:conditionalFormatting xmlns:xm="http://schemas.microsoft.com/office/excel/2006/main">
          <x14:cfRule type="dataBar" id="{43AE5C09-4944-4AA4-925C-C7E0B267A8DC}">
            <x14:dataBar minLength="0" maxLength="100" gradient="0">
              <x14:cfvo type="autoMin"/>
              <x14:cfvo type="autoMax"/>
              <x14:negativeFillColor rgb="FFFF0000"/>
              <x14:axisColor rgb="FF000000"/>
            </x14:dataBar>
          </x14:cfRule>
          <xm:sqref>B59:G108 B8:G29</xm:sqref>
        </x14:conditionalFormatting>
        <x14:conditionalFormatting xmlns:xm="http://schemas.microsoft.com/office/excel/2006/main">
          <x14:cfRule type="dataBar" id="{007609FF-C71B-4D2C-80AE-81E774C2192D}">
            <x14:dataBar minLength="0" maxLength="100" gradient="0">
              <x14:cfvo type="autoMin"/>
              <x14:cfvo type="autoMax"/>
              <x14:negativeFillColor rgb="FFFF0000"/>
              <x14:axisColor rgb="FF000000"/>
            </x14:dataBar>
          </x14:cfRule>
          <xm:sqref>A31</xm:sqref>
        </x14:conditionalFormatting>
        <x14:conditionalFormatting xmlns:xm="http://schemas.microsoft.com/office/excel/2006/main">
          <x14:cfRule type="dataBar" id="{BA407A54-AA5D-493E-AD27-E50076AE2187}">
            <x14:dataBar minLength="0" maxLength="100" gradient="0">
              <x14:cfvo type="autoMin"/>
              <x14:cfvo type="autoMax"/>
              <x14:negativeFillColor rgb="FFFF0000"/>
              <x14:axisColor rgb="FF000000"/>
            </x14:dataBar>
          </x14:cfRule>
          <xm:sqref>B31</xm:sqref>
        </x14:conditionalFormatting>
        <x14:conditionalFormatting xmlns:xm="http://schemas.microsoft.com/office/excel/2006/main">
          <x14:cfRule type="dataBar" id="{524BD212-0C3F-474D-BD0E-4242A37D1768}">
            <x14:dataBar minLength="0" maxLength="100" gradient="0">
              <x14:cfvo type="autoMin"/>
              <x14:cfvo type="autoMax"/>
              <x14:negativeFillColor rgb="FFFF0000"/>
              <x14:axisColor rgb="FF000000"/>
            </x14:dataBar>
          </x14:cfRule>
          <xm:sqref>C31</xm:sqref>
        </x14:conditionalFormatting>
        <x14:conditionalFormatting xmlns:xm="http://schemas.microsoft.com/office/excel/2006/main">
          <x14:cfRule type="dataBar" id="{F283CCAB-7516-4AF0-B2B0-2BD3EDE78B79}">
            <x14:dataBar minLength="0" maxLength="100" gradient="0">
              <x14:cfvo type="autoMin"/>
              <x14:cfvo type="autoMax"/>
              <x14:negativeFillColor rgb="FFFF0000"/>
              <x14:axisColor rgb="FF000000"/>
            </x14:dataBar>
          </x14:cfRule>
          <xm:sqref>D31</xm:sqref>
        </x14:conditionalFormatting>
        <x14:conditionalFormatting xmlns:xm="http://schemas.microsoft.com/office/excel/2006/main">
          <x14:cfRule type="dataBar" id="{F6522D4C-DE7C-4EB1-A3DA-19A2766B834F}">
            <x14:dataBar minLength="0" maxLength="100" gradient="0">
              <x14:cfvo type="autoMin"/>
              <x14:cfvo type="autoMax"/>
              <x14:negativeFillColor rgb="FFFF0000"/>
              <x14:axisColor rgb="FF000000"/>
            </x14:dataBar>
          </x14:cfRule>
          <xm:sqref>B31:G31</xm:sqref>
        </x14:conditionalFormatting>
        <x14:conditionalFormatting xmlns:xm="http://schemas.microsoft.com/office/excel/2006/main">
          <x14:cfRule type="dataBar" id="{5EAB434B-9AA6-4411-9164-C37E0566CCB0}">
            <x14:dataBar minLength="0" maxLength="100" gradient="0">
              <x14:cfvo type="autoMin"/>
              <x14:cfvo type="autoMax"/>
              <x14:negativeFillColor rgb="FFFF0000"/>
              <x14:axisColor rgb="FF000000"/>
            </x14:dataBar>
          </x14:cfRule>
          <xm:sqref>A36:A57</xm:sqref>
        </x14:conditionalFormatting>
        <x14:conditionalFormatting xmlns:xm="http://schemas.microsoft.com/office/excel/2006/main">
          <x14:cfRule type="dataBar" id="{15D65AC5-26FA-4CD6-AF87-92350693F383}">
            <x14:dataBar minLength="0" maxLength="100" gradient="0">
              <x14:cfvo type="autoMin"/>
              <x14:cfvo type="autoMax"/>
              <x14:negativeFillColor rgb="FFFF0000"/>
              <x14:axisColor rgb="FF000000"/>
            </x14:dataBar>
          </x14:cfRule>
          <xm:sqref>B36:G57</xm:sqref>
        </x14:conditionalFormatting>
        <x14:conditionalFormatting xmlns:xm="http://schemas.microsoft.com/office/excel/2006/main">
          <x14:cfRule type="dataBar" id="{5989BE07-1DA5-4EAB-A1E1-C7B1BB4CAED1}">
            <x14:dataBar minLength="0" maxLength="100" gradient="0">
              <x14:cfvo type="autoMin"/>
              <x14:cfvo type="autoMax"/>
              <x14:negativeFillColor rgb="FFFF0000"/>
              <x14:axisColor rgb="FF000000"/>
            </x14:dataBar>
          </x14:cfRule>
          <xm:sqref>C36:C57</xm:sqref>
        </x14:conditionalFormatting>
        <x14:conditionalFormatting xmlns:xm="http://schemas.microsoft.com/office/excel/2006/main">
          <x14:cfRule type="dataBar" id="{A044EFA2-95D3-411D-96B4-20E138BD168C}">
            <x14:dataBar minLength="0" maxLength="100" gradient="0">
              <x14:cfvo type="autoMin"/>
              <x14:cfvo type="autoMax"/>
              <x14:negativeFillColor rgb="FFFF0000"/>
              <x14:axisColor rgb="FF000000"/>
            </x14:dataBar>
          </x14:cfRule>
          <xm:sqref>D36:D57</xm:sqref>
        </x14:conditionalFormatting>
        <x14:conditionalFormatting xmlns:xm="http://schemas.microsoft.com/office/excel/2006/main">
          <x14:cfRule type="dataBar" id="{AAC5BAF8-E74C-459F-839B-1248286A5953}">
            <x14:dataBar minLength="0" maxLength="100" gradient="0">
              <x14:cfvo type="autoMin"/>
              <x14:cfvo type="autoMax"/>
              <x14:negativeFillColor rgb="FFFF0000"/>
              <x14:axisColor rgb="FF000000"/>
            </x14:dataBar>
          </x14:cfRule>
          <xm:sqref>B36:G57</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U32"/>
  <sheetViews>
    <sheetView tabSelected="1" workbookViewId="0">
      <selection activeCell="F17" sqref="F17"/>
    </sheetView>
  </sheetViews>
  <sheetFormatPr baseColWidth="10" defaultRowHeight="14.4" x14ac:dyDescent="0.3"/>
  <cols>
    <col min="1" max="19" width="8.109375" customWidth="1"/>
  </cols>
  <sheetData>
    <row r="1" spans="1:21" ht="15" thickBot="1" x14ac:dyDescent="0.35">
      <c r="A1" s="76" t="s">
        <v>4</v>
      </c>
      <c r="B1" s="105" t="s">
        <v>5</v>
      </c>
      <c r="C1" s="106"/>
      <c r="D1" s="107"/>
      <c r="E1" s="108" t="s">
        <v>6</v>
      </c>
      <c r="F1" s="109"/>
      <c r="G1" s="110"/>
      <c r="H1" s="111" t="s">
        <v>7</v>
      </c>
      <c r="I1" s="112"/>
      <c r="J1" s="113"/>
      <c r="K1" s="114" t="s">
        <v>8</v>
      </c>
      <c r="L1" s="115"/>
      <c r="M1" s="116"/>
      <c r="N1" s="117" t="s">
        <v>9</v>
      </c>
      <c r="O1" s="118"/>
      <c r="P1" s="119"/>
      <c r="Q1" s="102" t="s">
        <v>10</v>
      </c>
      <c r="R1" s="103"/>
      <c r="S1" s="104"/>
      <c r="T1" s="4" t="s">
        <v>11</v>
      </c>
      <c r="U1" s="4" t="s">
        <v>12</v>
      </c>
    </row>
    <row r="2" spans="1:21" x14ac:dyDescent="0.3">
      <c r="A2" s="2">
        <v>1</v>
      </c>
      <c r="B2" s="10">
        <v>30</v>
      </c>
      <c r="C2" s="11">
        <v>0.1</v>
      </c>
      <c r="D2" s="12">
        <v>0.1</v>
      </c>
      <c r="E2" s="21">
        <v>5</v>
      </c>
      <c r="F2" s="22">
        <v>0.5</v>
      </c>
      <c r="G2" s="23">
        <v>0.5</v>
      </c>
      <c r="H2" s="32">
        <v>2</v>
      </c>
      <c r="I2" s="33">
        <v>0.2</v>
      </c>
      <c r="J2" s="34">
        <v>0.8</v>
      </c>
      <c r="K2" s="58">
        <v>3</v>
      </c>
      <c r="L2" s="59">
        <v>0.2</v>
      </c>
      <c r="M2" s="60">
        <v>0.3</v>
      </c>
      <c r="N2" s="71">
        <v>1</v>
      </c>
      <c r="O2" s="72">
        <v>0.05</v>
      </c>
      <c r="P2" s="73">
        <v>0.15</v>
      </c>
      <c r="Q2" s="63">
        <v>2</v>
      </c>
      <c r="R2" s="64">
        <v>0.2</v>
      </c>
      <c r="S2" s="65">
        <v>0.1</v>
      </c>
      <c r="T2" s="65">
        <v>4</v>
      </c>
      <c r="U2" s="1">
        <v>2.2999999999999998</v>
      </c>
    </row>
    <row r="3" spans="1:21" x14ac:dyDescent="0.3">
      <c r="A3" s="2">
        <v>2</v>
      </c>
      <c r="B3" s="13">
        <v>10</v>
      </c>
      <c r="C3" s="3">
        <v>0.2</v>
      </c>
      <c r="D3" s="14">
        <v>4</v>
      </c>
      <c r="E3" s="24">
        <v>100</v>
      </c>
      <c r="F3" s="5">
        <v>50</v>
      </c>
      <c r="G3" s="25">
        <v>0.5</v>
      </c>
      <c r="H3" s="35">
        <v>100</v>
      </c>
      <c r="I3" s="6">
        <v>50</v>
      </c>
      <c r="J3" s="36">
        <v>0.5</v>
      </c>
      <c r="K3" s="61">
        <v>100</v>
      </c>
      <c r="L3" s="7">
        <v>50</v>
      </c>
      <c r="M3" s="62">
        <v>0.5</v>
      </c>
      <c r="N3" s="74">
        <v>100</v>
      </c>
      <c r="O3" s="8">
        <v>50</v>
      </c>
      <c r="P3" s="75">
        <v>0.5</v>
      </c>
      <c r="Q3" s="66">
        <v>100</v>
      </c>
      <c r="R3" s="9">
        <v>50</v>
      </c>
      <c r="S3" s="67">
        <v>0.5</v>
      </c>
    </row>
    <row r="4" spans="1:21" x14ac:dyDescent="0.3">
      <c r="A4" s="2">
        <v>3</v>
      </c>
      <c r="B4" s="13">
        <v>10</v>
      </c>
      <c r="C4" s="3">
        <v>0.2</v>
      </c>
      <c r="D4" s="14">
        <v>4</v>
      </c>
      <c r="E4" s="24">
        <v>100</v>
      </c>
      <c r="F4" s="5">
        <v>50</v>
      </c>
      <c r="G4" s="25">
        <v>0.5</v>
      </c>
      <c r="H4" s="35">
        <v>100</v>
      </c>
      <c r="I4" s="6">
        <v>50</v>
      </c>
      <c r="J4" s="36">
        <v>0.5</v>
      </c>
      <c r="K4" s="61">
        <v>100</v>
      </c>
      <c r="L4" s="7">
        <v>50</v>
      </c>
      <c r="M4" s="62">
        <v>0.5</v>
      </c>
      <c r="N4" s="74">
        <v>100</v>
      </c>
      <c r="O4" s="8">
        <v>50</v>
      </c>
      <c r="P4" s="75">
        <v>0.5</v>
      </c>
      <c r="Q4" s="66">
        <v>100</v>
      </c>
      <c r="R4" s="9">
        <v>50</v>
      </c>
      <c r="S4" s="67">
        <v>0.5</v>
      </c>
    </row>
    <row r="5" spans="1:21" x14ac:dyDescent="0.3">
      <c r="A5" s="2">
        <v>4</v>
      </c>
      <c r="B5" s="13">
        <v>10</v>
      </c>
      <c r="C5" s="3">
        <v>0.2</v>
      </c>
      <c r="D5" s="14">
        <v>4</v>
      </c>
      <c r="E5" s="24">
        <v>100</v>
      </c>
      <c r="F5" s="5">
        <v>50</v>
      </c>
      <c r="G5" s="25">
        <v>0.5</v>
      </c>
      <c r="H5" s="35">
        <v>100</v>
      </c>
      <c r="I5" s="6">
        <v>50</v>
      </c>
      <c r="J5" s="36">
        <v>0.5</v>
      </c>
      <c r="K5" s="61">
        <v>100</v>
      </c>
      <c r="L5" s="7">
        <v>50</v>
      </c>
      <c r="M5" s="62">
        <v>0.5</v>
      </c>
      <c r="N5" s="74">
        <v>100</v>
      </c>
      <c r="O5" s="8">
        <v>50</v>
      </c>
      <c r="P5" s="75">
        <v>0.5</v>
      </c>
      <c r="Q5" s="66">
        <v>100</v>
      </c>
      <c r="R5" s="9">
        <v>50</v>
      </c>
      <c r="S5" s="67">
        <v>0.5</v>
      </c>
    </row>
    <row r="6" spans="1:21" x14ac:dyDescent="0.3">
      <c r="A6" s="2">
        <v>5</v>
      </c>
      <c r="B6" s="13">
        <v>10</v>
      </c>
      <c r="C6" s="3">
        <v>0.2</v>
      </c>
      <c r="D6" s="14">
        <v>4</v>
      </c>
      <c r="E6" s="24">
        <v>100</v>
      </c>
      <c r="F6" s="5">
        <v>50</v>
      </c>
      <c r="G6" s="25">
        <v>0.5</v>
      </c>
      <c r="H6" s="35">
        <v>100</v>
      </c>
      <c r="I6" s="6">
        <v>50</v>
      </c>
      <c r="J6" s="36">
        <v>0.5</v>
      </c>
      <c r="K6" s="61">
        <v>100</v>
      </c>
      <c r="L6" s="7">
        <v>50</v>
      </c>
      <c r="M6" s="62">
        <v>0.5</v>
      </c>
      <c r="N6" s="74">
        <v>100</v>
      </c>
      <c r="O6" s="8">
        <v>50</v>
      </c>
      <c r="P6" s="75">
        <v>0.5</v>
      </c>
      <c r="Q6" s="66">
        <v>100</v>
      </c>
      <c r="R6" s="9">
        <v>50</v>
      </c>
      <c r="S6" s="67">
        <v>0.5</v>
      </c>
    </row>
    <row r="7" spans="1:21" x14ac:dyDescent="0.3">
      <c r="A7" s="2">
        <v>6</v>
      </c>
      <c r="B7" s="13">
        <v>10</v>
      </c>
      <c r="C7" s="3">
        <v>0.2</v>
      </c>
      <c r="D7" s="14">
        <v>4</v>
      </c>
      <c r="E7" s="24">
        <v>100</v>
      </c>
      <c r="F7" s="5">
        <v>50</v>
      </c>
      <c r="G7" s="25">
        <v>0.5</v>
      </c>
      <c r="H7" s="35">
        <v>100</v>
      </c>
      <c r="I7" s="6">
        <v>50</v>
      </c>
      <c r="J7" s="36">
        <v>0.5</v>
      </c>
      <c r="K7" s="61">
        <v>100</v>
      </c>
      <c r="L7" s="7">
        <v>50</v>
      </c>
      <c r="M7" s="62">
        <v>0.5</v>
      </c>
      <c r="N7" s="74">
        <v>100</v>
      </c>
      <c r="O7" s="8">
        <v>50</v>
      </c>
      <c r="P7" s="75">
        <v>0.5</v>
      </c>
      <c r="Q7" s="66">
        <v>100</v>
      </c>
      <c r="R7" s="9">
        <v>50</v>
      </c>
      <c r="S7" s="67">
        <v>0.5</v>
      </c>
    </row>
    <row r="8" spans="1:21" x14ac:dyDescent="0.3">
      <c r="A8" s="2">
        <v>7</v>
      </c>
      <c r="B8" s="13">
        <v>10</v>
      </c>
      <c r="C8" s="3">
        <v>0.2</v>
      </c>
      <c r="D8" s="14">
        <v>4</v>
      </c>
      <c r="E8" s="24">
        <v>100</v>
      </c>
      <c r="F8" s="5">
        <v>50</v>
      </c>
      <c r="G8" s="25">
        <v>0.5</v>
      </c>
      <c r="H8" s="35">
        <v>100</v>
      </c>
      <c r="I8" s="6">
        <v>50</v>
      </c>
      <c r="J8" s="36">
        <v>0.5</v>
      </c>
      <c r="K8" s="61">
        <v>100</v>
      </c>
      <c r="L8" s="7">
        <v>50</v>
      </c>
      <c r="M8" s="62">
        <v>0.5</v>
      </c>
      <c r="N8" s="74">
        <v>100</v>
      </c>
      <c r="O8" s="8">
        <v>50</v>
      </c>
      <c r="P8" s="75">
        <v>0.5</v>
      </c>
      <c r="Q8" s="66">
        <v>100</v>
      </c>
      <c r="R8" s="9">
        <v>50</v>
      </c>
      <c r="S8" s="67">
        <v>0.5</v>
      </c>
    </row>
    <row r="9" spans="1:21" x14ac:dyDescent="0.3">
      <c r="A9" s="2">
        <v>8</v>
      </c>
      <c r="B9" s="13">
        <v>10</v>
      </c>
      <c r="C9" s="3">
        <v>0.2</v>
      </c>
      <c r="D9" s="14">
        <v>4</v>
      </c>
      <c r="E9" s="24">
        <v>100</v>
      </c>
      <c r="F9" s="5">
        <v>50</v>
      </c>
      <c r="G9" s="25">
        <v>0.5</v>
      </c>
      <c r="H9" s="35">
        <v>100</v>
      </c>
      <c r="I9" s="6">
        <v>50</v>
      </c>
      <c r="J9" s="36">
        <v>0.5</v>
      </c>
      <c r="K9" s="61">
        <v>100</v>
      </c>
      <c r="L9" s="7">
        <v>50</v>
      </c>
      <c r="M9" s="62">
        <v>0.5</v>
      </c>
      <c r="N9" s="74">
        <v>100</v>
      </c>
      <c r="O9" s="8">
        <v>50</v>
      </c>
      <c r="P9" s="75">
        <v>0.5</v>
      </c>
      <c r="Q9" s="66">
        <v>100</v>
      </c>
      <c r="R9" s="9">
        <v>50</v>
      </c>
      <c r="S9" s="67">
        <v>0.5</v>
      </c>
    </row>
    <row r="10" spans="1:21" x14ac:dyDescent="0.3">
      <c r="A10" s="2">
        <v>9</v>
      </c>
      <c r="B10" s="13">
        <v>10</v>
      </c>
      <c r="C10" s="3">
        <v>0.2</v>
      </c>
      <c r="D10" s="14">
        <v>4</v>
      </c>
      <c r="E10" s="24">
        <v>100</v>
      </c>
      <c r="F10" s="5">
        <v>50</v>
      </c>
      <c r="G10" s="25">
        <v>0.5</v>
      </c>
      <c r="H10" s="35">
        <v>100</v>
      </c>
      <c r="I10" s="6">
        <v>50</v>
      </c>
      <c r="J10" s="36">
        <v>0.5</v>
      </c>
      <c r="K10" s="61">
        <v>100</v>
      </c>
      <c r="L10" s="7">
        <v>50</v>
      </c>
      <c r="M10" s="62">
        <v>0.5</v>
      </c>
      <c r="N10" s="74">
        <v>100</v>
      </c>
      <c r="O10" s="8">
        <v>50</v>
      </c>
      <c r="P10" s="75">
        <v>0.5</v>
      </c>
      <c r="Q10" s="66">
        <v>100</v>
      </c>
      <c r="R10" s="9">
        <v>50</v>
      </c>
      <c r="S10" s="67">
        <v>0.5</v>
      </c>
    </row>
    <row r="11" spans="1:21" x14ac:dyDescent="0.3">
      <c r="A11" s="2">
        <v>10</v>
      </c>
      <c r="B11" s="13">
        <v>10</v>
      </c>
      <c r="C11" s="3">
        <v>0.2</v>
      </c>
      <c r="D11" s="14">
        <v>4</v>
      </c>
      <c r="E11" s="24">
        <v>100</v>
      </c>
      <c r="F11" s="5">
        <v>50</v>
      </c>
      <c r="G11" s="25">
        <v>0.5</v>
      </c>
      <c r="H11" s="35">
        <v>100</v>
      </c>
      <c r="I11" s="6">
        <v>50</v>
      </c>
      <c r="J11" s="36">
        <v>0.5</v>
      </c>
      <c r="K11" s="61">
        <v>100</v>
      </c>
      <c r="L11" s="7">
        <v>50</v>
      </c>
      <c r="M11" s="62">
        <v>0.5</v>
      </c>
      <c r="N11" s="74">
        <v>100</v>
      </c>
      <c r="O11" s="8">
        <v>50</v>
      </c>
      <c r="P11" s="75">
        <v>0.5</v>
      </c>
      <c r="Q11" s="66">
        <v>100</v>
      </c>
      <c r="R11" s="9">
        <v>50</v>
      </c>
      <c r="S11" s="67">
        <v>0.5</v>
      </c>
    </row>
    <row r="12" spans="1:21" x14ac:dyDescent="0.3">
      <c r="A12" s="2">
        <v>11</v>
      </c>
      <c r="B12" s="13">
        <v>10</v>
      </c>
      <c r="C12" s="3">
        <v>0.2</v>
      </c>
      <c r="D12" s="14">
        <v>4</v>
      </c>
      <c r="E12" s="24">
        <v>100</v>
      </c>
      <c r="F12" s="5">
        <v>50</v>
      </c>
      <c r="G12" s="25">
        <v>0.5</v>
      </c>
      <c r="H12" s="35">
        <v>100</v>
      </c>
      <c r="I12" s="6">
        <v>50</v>
      </c>
      <c r="J12" s="36">
        <v>0.5</v>
      </c>
      <c r="K12" s="61">
        <v>100</v>
      </c>
      <c r="L12" s="7">
        <v>50</v>
      </c>
      <c r="M12" s="62">
        <v>0.5</v>
      </c>
      <c r="N12" s="74">
        <v>100</v>
      </c>
      <c r="O12" s="8">
        <v>50</v>
      </c>
      <c r="P12" s="75">
        <v>0.5</v>
      </c>
      <c r="Q12" s="66">
        <v>100</v>
      </c>
      <c r="R12" s="9">
        <v>50</v>
      </c>
      <c r="S12" s="67">
        <v>0.5</v>
      </c>
    </row>
    <row r="13" spans="1:21" x14ac:dyDescent="0.3">
      <c r="A13" s="2">
        <v>12</v>
      </c>
      <c r="B13" s="13">
        <v>10</v>
      </c>
      <c r="C13" s="3">
        <v>0.2</v>
      </c>
      <c r="D13" s="14">
        <v>4</v>
      </c>
      <c r="E13" s="24">
        <v>100</v>
      </c>
      <c r="F13" s="5">
        <v>50</v>
      </c>
      <c r="G13" s="25">
        <v>0.5</v>
      </c>
      <c r="H13" s="35">
        <v>100</v>
      </c>
      <c r="I13" s="6">
        <v>50</v>
      </c>
      <c r="J13" s="36">
        <v>0.5</v>
      </c>
      <c r="K13" s="61">
        <v>100</v>
      </c>
      <c r="L13" s="7">
        <v>50</v>
      </c>
      <c r="M13" s="62">
        <v>0.5</v>
      </c>
      <c r="N13" s="74">
        <v>100</v>
      </c>
      <c r="O13" s="8">
        <v>50</v>
      </c>
      <c r="P13" s="75">
        <v>0.5</v>
      </c>
      <c r="Q13" s="66">
        <v>100</v>
      </c>
      <c r="R13" s="9">
        <v>50</v>
      </c>
      <c r="S13" s="67">
        <v>0.5</v>
      </c>
    </row>
    <row r="14" spans="1:21" x14ac:dyDescent="0.3">
      <c r="A14" s="2">
        <v>13</v>
      </c>
      <c r="B14" s="13">
        <v>10</v>
      </c>
      <c r="C14" s="3">
        <v>0.2</v>
      </c>
      <c r="D14" s="14">
        <v>4</v>
      </c>
      <c r="E14" s="24">
        <v>100</v>
      </c>
      <c r="F14" s="5">
        <v>50</v>
      </c>
      <c r="G14" s="25">
        <v>0.5</v>
      </c>
      <c r="H14" s="35">
        <v>100</v>
      </c>
      <c r="I14" s="6">
        <v>50</v>
      </c>
      <c r="J14" s="36">
        <v>0.5</v>
      </c>
      <c r="K14" s="61">
        <v>100</v>
      </c>
      <c r="L14" s="7">
        <v>50</v>
      </c>
      <c r="M14" s="62">
        <v>0.5</v>
      </c>
      <c r="N14" s="74">
        <v>100</v>
      </c>
      <c r="O14" s="8">
        <v>50</v>
      </c>
      <c r="P14" s="75">
        <v>0.5</v>
      </c>
      <c r="Q14" s="66">
        <v>100</v>
      </c>
      <c r="R14" s="9">
        <v>50</v>
      </c>
      <c r="S14" s="67">
        <v>0.5</v>
      </c>
    </row>
    <row r="15" spans="1:21" x14ac:dyDescent="0.3">
      <c r="A15" s="2">
        <v>14</v>
      </c>
      <c r="B15" s="13">
        <v>10</v>
      </c>
      <c r="C15" s="3">
        <v>0.2</v>
      </c>
      <c r="D15" s="14">
        <v>4</v>
      </c>
      <c r="E15" s="24">
        <v>100</v>
      </c>
      <c r="F15" s="5">
        <v>50</v>
      </c>
      <c r="G15" s="25">
        <v>0.5</v>
      </c>
      <c r="H15" s="35">
        <v>100</v>
      </c>
      <c r="I15" s="6">
        <v>50</v>
      </c>
      <c r="J15" s="36">
        <v>0.5</v>
      </c>
      <c r="K15" s="61">
        <v>100</v>
      </c>
      <c r="L15" s="7">
        <v>50</v>
      </c>
      <c r="M15" s="62">
        <v>0.5</v>
      </c>
      <c r="N15" s="74">
        <v>100</v>
      </c>
      <c r="O15" s="8">
        <v>50</v>
      </c>
      <c r="P15" s="75">
        <v>0.5</v>
      </c>
      <c r="Q15" s="66">
        <v>100</v>
      </c>
      <c r="R15" s="9">
        <v>50</v>
      </c>
      <c r="S15" s="67">
        <v>0.5</v>
      </c>
    </row>
    <row r="16" spans="1:21" x14ac:dyDescent="0.3">
      <c r="A16" s="2">
        <v>15</v>
      </c>
      <c r="B16" s="13">
        <v>10</v>
      </c>
      <c r="C16" s="3">
        <v>0.2</v>
      </c>
      <c r="D16" s="14">
        <v>4</v>
      </c>
      <c r="E16" s="24">
        <v>100</v>
      </c>
      <c r="F16" s="5">
        <v>50</v>
      </c>
      <c r="G16" s="25">
        <v>0.5</v>
      </c>
      <c r="H16" s="35">
        <v>100</v>
      </c>
      <c r="I16" s="6">
        <v>50</v>
      </c>
      <c r="J16" s="36">
        <v>0.5</v>
      </c>
      <c r="K16" s="61">
        <v>100</v>
      </c>
      <c r="L16" s="7">
        <v>50</v>
      </c>
      <c r="M16" s="62">
        <v>0.5</v>
      </c>
      <c r="N16" s="74">
        <v>100</v>
      </c>
      <c r="O16" s="8">
        <v>50</v>
      </c>
      <c r="P16" s="75">
        <v>0.5</v>
      </c>
      <c r="Q16" s="66">
        <v>100</v>
      </c>
      <c r="R16" s="9">
        <v>50</v>
      </c>
      <c r="S16" s="67">
        <v>0.5</v>
      </c>
    </row>
    <row r="17" spans="1:19" x14ac:dyDescent="0.3">
      <c r="A17" s="2">
        <v>16</v>
      </c>
      <c r="B17" s="13">
        <v>10</v>
      </c>
      <c r="C17" s="3">
        <v>0.2</v>
      </c>
      <c r="D17" s="14">
        <v>4</v>
      </c>
      <c r="E17" s="24">
        <v>100</v>
      </c>
      <c r="F17" s="5">
        <v>50</v>
      </c>
      <c r="G17" s="25">
        <v>0.5</v>
      </c>
      <c r="H17" s="35">
        <v>100</v>
      </c>
      <c r="I17" s="6">
        <v>50</v>
      </c>
      <c r="J17" s="36">
        <v>0.5</v>
      </c>
      <c r="K17" s="61">
        <v>100</v>
      </c>
      <c r="L17" s="7">
        <v>50</v>
      </c>
      <c r="M17" s="62">
        <v>0.5</v>
      </c>
      <c r="N17" s="74">
        <v>100</v>
      </c>
      <c r="O17" s="8">
        <v>50</v>
      </c>
      <c r="P17" s="75">
        <v>0.5</v>
      </c>
      <c r="Q17" s="66">
        <v>100</v>
      </c>
      <c r="R17" s="9">
        <v>50</v>
      </c>
      <c r="S17" s="67">
        <v>0.5</v>
      </c>
    </row>
    <row r="18" spans="1:19" x14ac:dyDescent="0.3">
      <c r="A18" s="2">
        <v>17</v>
      </c>
      <c r="B18" s="13">
        <v>10</v>
      </c>
      <c r="C18" s="3">
        <v>0.2</v>
      </c>
      <c r="D18" s="14">
        <v>4</v>
      </c>
      <c r="E18" s="24">
        <v>100</v>
      </c>
      <c r="F18" s="5">
        <v>50</v>
      </c>
      <c r="G18" s="25">
        <v>0.5</v>
      </c>
      <c r="H18" s="35">
        <v>100</v>
      </c>
      <c r="I18" s="6">
        <v>50</v>
      </c>
      <c r="J18" s="36">
        <v>0.5</v>
      </c>
      <c r="K18" s="61">
        <v>100</v>
      </c>
      <c r="L18" s="7">
        <v>50</v>
      </c>
      <c r="M18" s="62">
        <v>0.5</v>
      </c>
      <c r="N18" s="74">
        <v>100</v>
      </c>
      <c r="O18" s="8">
        <v>50</v>
      </c>
      <c r="P18" s="75">
        <v>0.5</v>
      </c>
      <c r="Q18" s="66">
        <v>100</v>
      </c>
      <c r="R18" s="9">
        <v>50</v>
      </c>
      <c r="S18" s="67">
        <v>0.5</v>
      </c>
    </row>
    <row r="19" spans="1:19" x14ac:dyDescent="0.3">
      <c r="A19" s="2">
        <v>18</v>
      </c>
      <c r="B19" s="13">
        <v>10</v>
      </c>
      <c r="C19" s="3">
        <v>0.2</v>
      </c>
      <c r="D19" s="14">
        <v>4</v>
      </c>
      <c r="E19" s="24">
        <v>100</v>
      </c>
      <c r="F19" s="5">
        <v>50</v>
      </c>
      <c r="G19" s="25">
        <v>0.5</v>
      </c>
      <c r="H19" s="35">
        <v>100</v>
      </c>
      <c r="I19" s="6">
        <v>50</v>
      </c>
      <c r="J19" s="36">
        <v>0.5</v>
      </c>
      <c r="K19" s="61">
        <v>100</v>
      </c>
      <c r="L19" s="7">
        <v>50</v>
      </c>
      <c r="M19" s="62">
        <v>0.5</v>
      </c>
      <c r="N19" s="74">
        <v>100</v>
      </c>
      <c r="O19" s="8">
        <v>50</v>
      </c>
      <c r="P19" s="75">
        <v>0.5</v>
      </c>
      <c r="Q19" s="66">
        <v>100</v>
      </c>
      <c r="R19" s="9">
        <v>50</v>
      </c>
      <c r="S19" s="67">
        <v>0.5</v>
      </c>
    </row>
    <row r="20" spans="1:19" x14ac:dyDescent="0.3">
      <c r="A20" s="2">
        <v>19</v>
      </c>
      <c r="B20" s="13">
        <v>10</v>
      </c>
      <c r="C20" s="3">
        <v>0.2</v>
      </c>
      <c r="D20" s="14">
        <v>4</v>
      </c>
      <c r="E20" s="24">
        <v>100</v>
      </c>
      <c r="F20" s="5">
        <v>50</v>
      </c>
      <c r="G20" s="25">
        <v>0.5</v>
      </c>
      <c r="H20" s="35">
        <v>100</v>
      </c>
      <c r="I20" s="6">
        <v>50</v>
      </c>
      <c r="J20" s="36">
        <v>0.5</v>
      </c>
      <c r="K20" s="61">
        <v>100</v>
      </c>
      <c r="L20" s="7">
        <v>50</v>
      </c>
      <c r="M20" s="62">
        <v>0.5</v>
      </c>
      <c r="N20" s="74">
        <v>100</v>
      </c>
      <c r="O20" s="8">
        <v>50</v>
      </c>
      <c r="P20" s="75">
        <v>0.5</v>
      </c>
      <c r="Q20" s="66">
        <v>100</v>
      </c>
      <c r="R20" s="9">
        <v>50</v>
      </c>
      <c r="S20" s="67">
        <v>0.5</v>
      </c>
    </row>
    <row r="21" spans="1:19" x14ac:dyDescent="0.3">
      <c r="A21" s="2">
        <v>20</v>
      </c>
      <c r="B21" s="13">
        <v>10</v>
      </c>
      <c r="C21" s="3">
        <v>0.2</v>
      </c>
      <c r="D21" s="14">
        <v>4</v>
      </c>
      <c r="E21" s="24">
        <v>100</v>
      </c>
      <c r="F21" s="5">
        <v>50</v>
      </c>
      <c r="G21" s="25">
        <v>0.5</v>
      </c>
      <c r="H21" s="35">
        <v>100</v>
      </c>
      <c r="I21" s="6">
        <v>50</v>
      </c>
      <c r="J21" s="36">
        <v>0.5</v>
      </c>
      <c r="K21" s="61">
        <v>100</v>
      </c>
      <c r="L21" s="7">
        <v>50</v>
      </c>
      <c r="M21" s="62">
        <v>0.5</v>
      </c>
      <c r="N21" s="74">
        <v>100</v>
      </c>
      <c r="O21" s="8">
        <v>50</v>
      </c>
      <c r="P21" s="75">
        <v>0.5</v>
      </c>
      <c r="Q21" s="66">
        <v>100</v>
      </c>
      <c r="R21" s="9">
        <v>50</v>
      </c>
      <c r="S21" s="67">
        <v>0.5</v>
      </c>
    </row>
    <row r="22" spans="1:19" x14ac:dyDescent="0.3">
      <c r="A22" s="2">
        <v>21</v>
      </c>
      <c r="B22" s="13">
        <v>10</v>
      </c>
      <c r="C22" s="3">
        <v>0.2</v>
      </c>
      <c r="D22" s="14">
        <v>4</v>
      </c>
      <c r="E22" s="24">
        <v>100</v>
      </c>
      <c r="F22" s="5">
        <v>50</v>
      </c>
      <c r="G22" s="25">
        <v>0.5</v>
      </c>
      <c r="H22" s="35">
        <v>100</v>
      </c>
      <c r="I22" s="6">
        <v>50</v>
      </c>
      <c r="J22" s="36">
        <v>0.5</v>
      </c>
      <c r="K22" s="61">
        <v>100</v>
      </c>
      <c r="L22" s="7">
        <v>50</v>
      </c>
      <c r="M22" s="62">
        <v>0.5</v>
      </c>
      <c r="N22" s="74">
        <v>100</v>
      </c>
      <c r="O22" s="8">
        <v>50</v>
      </c>
      <c r="P22" s="75">
        <v>0.5</v>
      </c>
      <c r="Q22" s="66">
        <v>100</v>
      </c>
      <c r="R22" s="9">
        <v>50</v>
      </c>
      <c r="S22" s="67">
        <v>0.5</v>
      </c>
    </row>
    <row r="23" spans="1:19" x14ac:dyDescent="0.3">
      <c r="A23" s="2">
        <v>22</v>
      </c>
      <c r="B23" s="13">
        <v>10</v>
      </c>
      <c r="C23" s="3">
        <v>0.2</v>
      </c>
      <c r="D23" s="14">
        <v>4</v>
      </c>
      <c r="E23" s="24">
        <v>100</v>
      </c>
      <c r="F23" s="5">
        <v>50</v>
      </c>
      <c r="G23" s="25">
        <v>0.5</v>
      </c>
      <c r="H23" s="35">
        <v>100</v>
      </c>
      <c r="I23" s="6">
        <v>50</v>
      </c>
      <c r="J23" s="36">
        <v>0.5</v>
      </c>
      <c r="K23" s="61">
        <v>100</v>
      </c>
      <c r="L23" s="7">
        <v>50</v>
      </c>
      <c r="M23" s="62">
        <v>0.5</v>
      </c>
      <c r="N23" s="74">
        <v>100</v>
      </c>
      <c r="O23" s="8">
        <v>50</v>
      </c>
      <c r="P23" s="75">
        <v>0.5</v>
      </c>
      <c r="Q23" s="66">
        <v>100</v>
      </c>
      <c r="R23" s="9">
        <v>50</v>
      </c>
      <c r="S23" s="67">
        <v>0.5</v>
      </c>
    </row>
    <row r="24" spans="1:19" x14ac:dyDescent="0.3">
      <c r="A24" s="2">
        <v>23</v>
      </c>
      <c r="B24" s="13">
        <v>10</v>
      </c>
      <c r="C24" s="3">
        <v>0.2</v>
      </c>
      <c r="D24" s="14">
        <v>4</v>
      </c>
      <c r="E24" s="24">
        <v>100</v>
      </c>
      <c r="F24" s="5">
        <v>50</v>
      </c>
      <c r="G24" s="25">
        <v>0.5</v>
      </c>
      <c r="H24" s="35">
        <v>100</v>
      </c>
      <c r="I24" s="6">
        <v>50</v>
      </c>
      <c r="J24" s="36">
        <v>0.5</v>
      </c>
      <c r="K24" s="61">
        <v>100</v>
      </c>
      <c r="L24" s="7">
        <v>50</v>
      </c>
      <c r="M24" s="62">
        <v>0.5</v>
      </c>
      <c r="N24" s="74">
        <v>100</v>
      </c>
      <c r="O24" s="8">
        <v>50</v>
      </c>
      <c r="P24" s="75">
        <v>0.5</v>
      </c>
      <c r="Q24" s="66">
        <v>100</v>
      </c>
      <c r="R24" s="9">
        <v>50</v>
      </c>
      <c r="S24" s="67">
        <v>0.5</v>
      </c>
    </row>
    <row r="25" spans="1:19" x14ac:dyDescent="0.3">
      <c r="A25" s="2">
        <v>24</v>
      </c>
      <c r="B25" s="13">
        <v>10</v>
      </c>
      <c r="C25" s="3">
        <v>0.2</v>
      </c>
      <c r="D25" s="14">
        <v>4</v>
      </c>
      <c r="E25" s="24">
        <v>100</v>
      </c>
      <c r="F25" s="5">
        <v>50</v>
      </c>
      <c r="G25" s="25">
        <v>0.5</v>
      </c>
      <c r="H25" s="35">
        <v>100</v>
      </c>
      <c r="I25" s="6">
        <v>50</v>
      </c>
      <c r="J25" s="36">
        <v>0.5</v>
      </c>
      <c r="K25" s="61">
        <v>100</v>
      </c>
      <c r="L25" s="7">
        <v>50</v>
      </c>
      <c r="M25" s="62">
        <v>0.5</v>
      </c>
      <c r="N25" s="74">
        <v>100</v>
      </c>
      <c r="O25" s="8">
        <v>50</v>
      </c>
      <c r="P25" s="75">
        <v>0.5</v>
      </c>
      <c r="Q25" s="66">
        <v>100</v>
      </c>
      <c r="R25" s="9">
        <v>50</v>
      </c>
      <c r="S25" s="67">
        <v>0.5</v>
      </c>
    </row>
    <row r="26" spans="1:19" x14ac:dyDescent="0.3">
      <c r="A26" s="2">
        <v>25</v>
      </c>
      <c r="B26" s="13">
        <v>10</v>
      </c>
      <c r="C26" s="3">
        <v>0.2</v>
      </c>
      <c r="D26" s="14">
        <v>4</v>
      </c>
      <c r="E26" s="24">
        <v>100</v>
      </c>
      <c r="F26" s="5">
        <v>50</v>
      </c>
      <c r="G26" s="25">
        <v>0.5</v>
      </c>
      <c r="H26" s="35">
        <v>100</v>
      </c>
      <c r="I26" s="6">
        <v>50</v>
      </c>
      <c r="J26" s="36">
        <v>0.5</v>
      </c>
      <c r="K26" s="61">
        <v>100</v>
      </c>
      <c r="L26" s="7">
        <v>50</v>
      </c>
      <c r="M26" s="62">
        <v>0.5</v>
      </c>
      <c r="N26" s="74">
        <v>100</v>
      </c>
      <c r="O26" s="8">
        <v>50</v>
      </c>
      <c r="P26" s="75">
        <v>0.5</v>
      </c>
      <c r="Q26" s="66">
        <v>100</v>
      </c>
      <c r="R26" s="9">
        <v>50</v>
      </c>
      <c r="S26" s="67">
        <v>0.5</v>
      </c>
    </row>
    <row r="27" spans="1:19" x14ac:dyDescent="0.3">
      <c r="A27" s="2">
        <v>26</v>
      </c>
      <c r="B27" s="13">
        <v>10</v>
      </c>
      <c r="C27" s="3">
        <v>0.2</v>
      </c>
      <c r="D27" s="14">
        <v>4</v>
      </c>
      <c r="E27" s="24">
        <v>100</v>
      </c>
      <c r="F27" s="5">
        <v>50</v>
      </c>
      <c r="G27" s="25">
        <v>0.5</v>
      </c>
      <c r="H27" s="35">
        <v>100</v>
      </c>
      <c r="I27" s="6">
        <v>50</v>
      </c>
      <c r="J27" s="36">
        <v>0.5</v>
      </c>
      <c r="K27" s="61">
        <v>100</v>
      </c>
      <c r="L27" s="7">
        <v>50</v>
      </c>
      <c r="M27" s="62">
        <v>0.5</v>
      </c>
      <c r="N27" s="74">
        <v>100</v>
      </c>
      <c r="O27" s="8">
        <v>50</v>
      </c>
      <c r="P27" s="75">
        <v>0.5</v>
      </c>
      <c r="Q27" s="66">
        <v>100</v>
      </c>
      <c r="R27" s="9">
        <v>50</v>
      </c>
      <c r="S27" s="67">
        <v>0.5</v>
      </c>
    </row>
    <row r="28" spans="1:19" x14ac:dyDescent="0.3">
      <c r="A28" s="2">
        <v>27</v>
      </c>
      <c r="B28" s="13">
        <v>10</v>
      </c>
      <c r="C28" s="3">
        <v>0.2</v>
      </c>
      <c r="D28" s="14">
        <v>4</v>
      </c>
      <c r="E28" s="24">
        <v>100</v>
      </c>
      <c r="F28" s="5">
        <v>50</v>
      </c>
      <c r="G28" s="25">
        <v>0.5</v>
      </c>
      <c r="H28" s="35">
        <v>100</v>
      </c>
      <c r="I28" s="6">
        <v>50</v>
      </c>
      <c r="J28" s="36">
        <v>0.5</v>
      </c>
      <c r="K28" s="61">
        <v>100</v>
      </c>
      <c r="L28" s="7">
        <v>50</v>
      </c>
      <c r="M28" s="62">
        <v>0.5</v>
      </c>
      <c r="N28" s="74">
        <v>100</v>
      </c>
      <c r="O28" s="8">
        <v>50</v>
      </c>
      <c r="P28" s="75">
        <v>0.5</v>
      </c>
      <c r="Q28" s="66">
        <v>100</v>
      </c>
      <c r="R28" s="9">
        <v>50</v>
      </c>
      <c r="S28" s="67">
        <v>0.5</v>
      </c>
    </row>
    <row r="29" spans="1:19" x14ac:dyDescent="0.3">
      <c r="B29" s="15"/>
      <c r="C29" s="16"/>
      <c r="D29" s="17"/>
      <c r="E29" s="26"/>
      <c r="F29" s="27"/>
      <c r="G29" s="28"/>
      <c r="H29" s="37"/>
      <c r="I29" s="38"/>
      <c r="J29" s="39"/>
      <c r="K29" s="43"/>
      <c r="L29" s="44"/>
      <c r="M29" s="45"/>
      <c r="N29" s="49"/>
      <c r="O29" s="50"/>
      <c r="P29" s="51"/>
      <c r="Q29" s="55"/>
      <c r="R29" s="56"/>
      <c r="S29" s="57"/>
    </row>
    <row r="30" spans="1:19" x14ac:dyDescent="0.3">
      <c r="B30" s="15"/>
      <c r="C30" s="16"/>
      <c r="D30" s="17"/>
      <c r="E30" s="26"/>
      <c r="F30" s="27"/>
      <c r="G30" s="28"/>
      <c r="H30" s="37"/>
      <c r="I30" s="38"/>
      <c r="J30" s="39"/>
      <c r="K30" s="43"/>
      <c r="L30" s="44"/>
      <c r="M30" s="45"/>
      <c r="N30" s="49"/>
      <c r="O30" s="50"/>
      <c r="P30" s="51"/>
      <c r="Q30" s="55"/>
      <c r="R30" s="56"/>
      <c r="S30" s="57"/>
    </row>
    <row r="31" spans="1:19" x14ac:dyDescent="0.3">
      <c r="B31" s="15"/>
      <c r="C31" s="16"/>
      <c r="D31" s="17"/>
      <c r="E31" s="26"/>
      <c r="F31" s="27"/>
      <c r="G31" s="28"/>
      <c r="H31" s="37"/>
      <c r="I31" s="38"/>
      <c r="J31" s="39"/>
      <c r="K31" s="43"/>
      <c r="L31" s="44"/>
      <c r="M31" s="45"/>
      <c r="N31" s="49"/>
      <c r="O31" s="50"/>
      <c r="P31" s="51"/>
      <c r="Q31" s="55"/>
      <c r="R31" s="56"/>
      <c r="S31" s="57"/>
    </row>
    <row r="32" spans="1:19" ht="15" thickBot="1" x14ac:dyDescent="0.35">
      <c r="B32" s="18"/>
      <c r="C32" s="19"/>
      <c r="D32" s="20"/>
      <c r="E32" s="29"/>
      <c r="F32" s="30"/>
      <c r="G32" s="31"/>
      <c r="H32" s="40"/>
      <c r="I32" s="41"/>
      <c r="J32" s="42"/>
      <c r="K32" s="46"/>
      <c r="L32" s="47"/>
      <c r="M32" s="48"/>
      <c r="N32" s="52"/>
      <c r="O32" s="53"/>
      <c r="P32" s="54"/>
      <c r="Q32" s="68"/>
      <c r="R32" s="69"/>
      <c r="S32" s="70"/>
    </row>
  </sheetData>
  <mergeCells count="6">
    <mergeCell ref="Q1:S1"/>
    <mergeCell ref="B1:D1"/>
    <mergeCell ref="E1:G1"/>
    <mergeCell ref="H1:J1"/>
    <mergeCell ref="K1:M1"/>
    <mergeCell ref="N1:P1"/>
  </mergeCells>
  <pageMargins left="0.7" right="0.7" top="0.75" bottom="0.75" header="0.3" footer="0.3"/>
  <pageSetup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
  <sheetViews>
    <sheetView workbookViewId="0">
      <selection activeCell="C3" sqref="C3"/>
    </sheetView>
  </sheetViews>
  <sheetFormatPr baseColWidth="10" defaultRowHeight="14.4" x14ac:dyDescent="0.3"/>
  <cols>
    <col min="1" max="1" width="23.5546875" customWidth="1"/>
    <col min="2" max="2" width="23.5546875" style="77" customWidth="1"/>
    <col min="3" max="8" width="23.5546875" customWidth="1"/>
  </cols>
  <sheetData>
    <row r="1" spans="1:8" x14ac:dyDescent="0.3">
      <c r="A1" s="87" t="s">
        <v>4</v>
      </c>
      <c r="B1" s="88" t="s">
        <v>28</v>
      </c>
      <c r="C1" s="87" t="s">
        <v>21</v>
      </c>
      <c r="D1" s="87" t="s">
        <v>22</v>
      </c>
      <c r="E1" s="87" t="s">
        <v>23</v>
      </c>
      <c r="F1" s="87" t="s">
        <v>24</v>
      </c>
      <c r="G1" s="87" t="s">
        <v>25</v>
      </c>
      <c r="H1" s="87" t="s">
        <v>26</v>
      </c>
    </row>
    <row r="2" spans="1:8" ht="24" customHeight="1" x14ac:dyDescent="0.3">
      <c r="A2" s="86">
        <v>1</v>
      </c>
      <c r="B2" s="87" t="s">
        <v>29</v>
      </c>
      <c r="C2" s="97" t="s">
        <v>27</v>
      </c>
      <c r="D2" s="86" t="s">
        <v>27</v>
      </c>
      <c r="E2" s="86" t="s">
        <v>27</v>
      </c>
      <c r="F2" s="86" t="s">
        <v>27</v>
      </c>
      <c r="G2" s="86" t="s">
        <v>27</v>
      </c>
      <c r="H2" s="86" t="s">
        <v>27</v>
      </c>
    </row>
    <row r="3" spans="1:8" ht="163.80000000000001" customHeight="1" x14ac:dyDescent="0.3">
      <c r="B3" s="87" t="s">
        <v>30</v>
      </c>
      <c r="C3" s="86" t="s">
        <v>36</v>
      </c>
      <c r="D3" s="86" t="s">
        <v>31</v>
      </c>
      <c r="E3" s="86" t="s">
        <v>32</v>
      </c>
      <c r="F3" s="86" t="s">
        <v>33</v>
      </c>
      <c r="G3" s="86" t="s">
        <v>34</v>
      </c>
      <c r="H3" s="86" t="s">
        <v>35</v>
      </c>
    </row>
    <row r="4" spans="1:8" x14ac:dyDescent="0.3">
      <c r="A4">
        <v>2</v>
      </c>
      <c r="B4" s="87" t="s">
        <v>29</v>
      </c>
      <c r="C4" s="97" t="s">
        <v>37</v>
      </c>
    </row>
    <row r="6" spans="1:8" x14ac:dyDescent="0.3">
      <c r="B6" s="99"/>
    </row>
    <row r="9" spans="1:8" x14ac:dyDescent="0.3">
      <c r="B9" s="99"/>
    </row>
    <row r="10" spans="1:8" x14ac:dyDescent="0.3">
      <c r="B10" s="98"/>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evaluations</vt:lpstr>
      <vt:lpstr>MonstersDataBase</vt:lpstr>
      <vt:lpstr>monstersInfo</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h2so4</dc:creator>
  <cp:lastModifiedBy>Informatique Lepage</cp:lastModifiedBy>
  <cp:lastPrinted>2018-12-31T16:11:53Z</cp:lastPrinted>
  <dcterms:created xsi:type="dcterms:W3CDTF">2018-12-17T12:00:35Z</dcterms:created>
  <dcterms:modified xsi:type="dcterms:W3CDTF">2019-01-01T21:12:27Z</dcterms:modified>
</cp:coreProperties>
</file>