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X:\"/>
    </mc:Choice>
  </mc:AlternateContent>
  <xr:revisionPtr revIDLastSave="0" documentId="13_ncr:1_{AA2ECDA1-9B78-49D4-94F4-35FC6E31E798}" xr6:coauthVersionLast="41" xr6:coauthVersionMax="41" xr10:uidLastSave="{00000000-0000-0000-0000-000000000000}"/>
  <bookViews>
    <workbookView xWindow="-120" yWindow="-120" windowWidth="25440" windowHeight="15390" xr2:uid="{00000000-000D-0000-FFFF-FFFF00000000}"/>
  </bookViews>
  <sheets>
    <sheet name="TS" sheetId="1" r:id="rId1"/>
    <sheet name="Fériés" sheetId="2" r:id="rId2"/>
  </sheets>
  <definedNames>
    <definedName name="exportRange">#REF!</definedName>
    <definedName name="Sheets">TRANSPOSE(GET.WORKBOOK(1))&amp;T(NOW())</definedName>
    <definedName name="weekend">#REF!</definedName>
  </definedNames>
  <calcPr calcId="191029"/>
  <customWorkbookViews>
    <customWorkbookView name="Utilisateur Windows - Affichage personnalisé" guid="{B915EE9F-5D1C-487A-8DE6-393C40EC91EF}" mergeInterval="0" personalView="1" maximized="1" xWindow="-8" yWindow="-8" windowWidth="1936" windowHeight="1056" activeSheetId="1"/>
    <customWorkbookView name="Regis HANQUET (ZP BOTTE DU HAINAUT (SIVRY-RANCE)) - Affichage personnalisé" guid="{DC35499C-6A88-4D34-AA8A-3B43D394F052}" mergeInterval="0" personalView="1" maximized="1" xWindow="-8" yWindow="-8" windowWidth="1696" windowHeight="102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P28" i="1" l="1"/>
  <c r="AP26" i="1"/>
  <c r="AK28" i="1" l="1"/>
  <c r="AK26" i="1"/>
  <c r="AJ28" i="1"/>
  <c r="AJ26" i="1"/>
  <c r="AI26" i="1"/>
  <c r="AI28" i="1"/>
  <c r="AI17" i="1" l="1"/>
  <c r="AI18" i="1"/>
  <c r="AI19" i="1"/>
  <c r="AI20" i="1"/>
  <c r="AI21" i="1"/>
  <c r="AI22" i="1"/>
  <c r="AI23" i="1"/>
  <c r="AI24" i="1"/>
  <c r="AI25" i="1"/>
  <c r="AI27" i="1"/>
  <c r="AI29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J17" i="1"/>
  <c r="AJ18" i="1"/>
  <c r="AJ19" i="1"/>
  <c r="AJ20" i="1"/>
  <c r="AJ21" i="1"/>
  <c r="AJ22" i="1"/>
  <c r="AJ23" i="1"/>
  <c r="AJ24" i="1"/>
  <c r="AJ25" i="1"/>
  <c r="AJ27" i="1"/>
  <c r="AJ29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K17" i="1"/>
  <c r="AK18" i="1"/>
  <c r="AK19" i="1"/>
  <c r="AK20" i="1"/>
  <c r="AK21" i="1"/>
  <c r="AK22" i="1"/>
  <c r="AK23" i="1"/>
  <c r="AK24" i="1"/>
  <c r="AK25" i="1"/>
  <c r="AK27" i="1"/>
  <c r="AK29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13" i="1"/>
  <c r="AJ13" i="1"/>
  <c r="AI13" i="1"/>
  <c r="B1" i="2" l="1"/>
  <c r="B13" i="2" s="1"/>
  <c r="BG3" i="1"/>
  <c r="C6" i="1" s="1"/>
  <c r="D6" i="1" l="1"/>
  <c r="M3" i="1"/>
  <c r="B4" i="2"/>
  <c r="B5" i="2" s="1"/>
  <c r="B9" i="2"/>
  <c r="B3" i="2"/>
  <c r="B11" i="2"/>
  <c r="B12" i="2"/>
  <c r="B6" i="2"/>
  <c r="E6" i="1" l="1"/>
  <c r="B7" i="2"/>
  <c r="B8" i="2"/>
  <c r="F6" i="1" l="1"/>
  <c r="G6" i="1" l="1"/>
  <c r="H6" i="1" l="1"/>
  <c r="I6" i="1" l="1"/>
  <c r="J6" i="1" l="1"/>
  <c r="K6" i="1" l="1"/>
  <c r="L6" i="1" l="1"/>
  <c r="M6" i="1" l="1"/>
  <c r="N6" i="1" l="1"/>
  <c r="O6" i="1" l="1"/>
  <c r="P6" i="1" l="1"/>
  <c r="Q6" i="1" l="1"/>
  <c r="R6" i="1" l="1"/>
  <c r="S6" i="1" l="1"/>
  <c r="T6" i="1" l="1"/>
  <c r="U6" i="1" l="1"/>
  <c r="V6" i="1" l="1"/>
  <c r="W6" i="1" l="1"/>
  <c r="X6" i="1" l="1"/>
  <c r="Y6" i="1" l="1"/>
  <c r="Z6" i="1" l="1"/>
  <c r="AA6" i="1" l="1"/>
  <c r="AB6" i="1" l="1"/>
  <c r="AC6" i="1" l="1"/>
  <c r="AD6" i="1" l="1"/>
  <c r="AE6" i="1" l="1"/>
  <c r="AF6" i="1" l="1"/>
  <c r="AG6" i="1" l="1"/>
  <c r="AP17" i="1" l="1"/>
  <c r="AP34" i="1"/>
  <c r="AP40" i="1"/>
  <c r="AP44" i="1"/>
  <c r="AP24" i="1"/>
  <c r="AP39" i="1"/>
  <c r="AP19" i="1"/>
  <c r="AP29" i="1"/>
  <c r="AP41" i="1"/>
  <c r="AP21" i="1"/>
  <c r="AP32" i="1"/>
  <c r="AP42" i="1"/>
  <c r="AP22" i="1"/>
  <c r="AP37" i="1"/>
  <c r="AP31" i="1"/>
  <c r="AP13" i="1"/>
  <c r="AP36" i="1"/>
  <c r="AP25" i="1"/>
  <c r="AP45" i="1"/>
  <c r="AP35" i="1"/>
  <c r="AP20" i="1"/>
  <c r="AP23" i="1"/>
  <c r="AP43" i="1"/>
  <c r="AP33" i="1"/>
  <c r="AP18" i="1"/>
  <c r="AP38" i="1"/>
  <c r="AP27" i="1"/>
</calcChain>
</file>

<file path=xl/sharedStrings.xml><?xml version="1.0" encoding="utf-8"?>
<sst xmlns="http://schemas.openxmlformats.org/spreadsheetml/2006/main" count="128" uniqueCount="43">
  <si>
    <t xml:space="preserve">Année </t>
  </si>
  <si>
    <t>Jour de l'an</t>
  </si>
  <si>
    <t>Pâques</t>
  </si>
  <si>
    <t>Lundi de Pâques</t>
  </si>
  <si>
    <t>Fête du travail</t>
  </si>
  <si>
    <t>Ascension</t>
  </si>
  <si>
    <t>Pentcôte</t>
  </si>
  <si>
    <t>Fête nationale</t>
  </si>
  <si>
    <t>Assomption</t>
  </si>
  <si>
    <t>Toussaint</t>
  </si>
  <si>
    <t>Armistice 14-18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</si>
  <si>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</si>
  <si>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</si>
  <si>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</si>
  <si>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</si>
  <si>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</si>
  <si>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</si>
  <si>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</si>
  <si>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</si>
  <si>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</si>
  <si>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</si>
  <si>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</si>
  <si>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</si>
  <si>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</si>
  <si>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101</t>
  </si>
  <si>
    <t>201</t>
  </si>
  <si>
    <t>L</t>
  </si>
  <si>
    <t>301</t>
  </si>
  <si>
    <t>DN</t>
  </si>
  <si>
    <t>OPJ</t>
  </si>
  <si>
    <t>OPA</t>
  </si>
  <si>
    <t>C</t>
  </si>
  <si>
    <t>302</t>
  </si>
  <si>
    <t>202</t>
  </si>
  <si>
    <t>Nom du Membre du Personnel</t>
  </si>
  <si>
    <t>Weekend</t>
  </si>
  <si>
    <t>0123456789</t>
  </si>
  <si>
    <t>N°</t>
  </si>
  <si>
    <t>Employé A</t>
  </si>
  <si>
    <t>Employé B</t>
  </si>
  <si>
    <t>Employé C</t>
  </si>
  <si>
    <t>9876543210</t>
  </si>
  <si>
    <t>9786453120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</si>
</sst>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\ dd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41414"/>
      <name val="Segoe UI"/>
      <family val="2"/>
    </font>
    <font>
      <b/>
      <u/>
      <sz val="20"/>
      <color rgb="FFFF0000"/>
      <name val="Calibri"/>
      <family val="2"/>
      <scheme val="minor"/>
    </font>
    <font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6" fillId="0" borderId="0"/>
  </cellStyleXfs>
  <cellXfs count="37">
    <xf numFmtId="0" fontId="0" fillId="0" borderId="0" xfId="0"/>
    <xf numFmtId="0" fontId="3" fillId="0" borderId="0" xfId="0" applyFont="1"/>
    <xf numFmtId="14" fontId="0" fillId="0" borderId="0" xfId="0" applyNumberFormat="1"/>
    <xf numFmtId="164" fontId="0" fillId="0" borderId="0" xfId="0" applyNumberFormat="1"/>
    <xf numFmtId="164" fontId="4" fillId="0" borderId="0" xfId="0" applyNumberFormat="1" applyFont="1"/>
    <xf numFmtId="0" fontId="3" fillId="5" borderId="1" xfId="1" applyFont="1" applyFill="1"/>
    <xf numFmtId="165" fontId="3" fillId="5" borderId="1" xfId="1" applyNumberFormat="1" applyFont="1" applyFill="1" applyAlignment="1">
      <alignment horizontal="center" vertical="center" textRotation="45"/>
    </xf>
    <xf numFmtId="49" fontId="3" fillId="5" borderId="1" xfId="1" applyNumberFormat="1" applyFont="1" applyFill="1" applyAlignment="1">
      <alignment horizontal="center" vertical="center" wrapText="1"/>
    </xf>
    <xf numFmtId="49" fontId="3" fillId="6" borderId="1" xfId="1" applyNumberFormat="1" applyFont="1" applyFill="1" applyAlignment="1">
      <alignment horizontal="center" vertical="center" wrapText="1"/>
    </xf>
    <xf numFmtId="49" fontId="3" fillId="6" borderId="1" xfId="1" applyNumberFormat="1" applyFont="1" applyFill="1" applyAlignment="1">
      <alignment horizontal="left" vertical="center" wrapText="1"/>
    </xf>
    <xf numFmtId="0" fontId="3" fillId="7" borderId="1" xfId="1" applyFont="1" applyFill="1" applyAlignment="1">
      <alignment horizontal="left"/>
    </xf>
    <xf numFmtId="49" fontId="1" fillId="10" borderId="1" xfId="1" applyNumberFormat="1" applyFont="1" applyFill="1" applyAlignment="1">
      <alignment vertical="center" wrapText="1"/>
    </xf>
    <xf numFmtId="49" fontId="3" fillId="11" borderId="1" xfId="1" applyNumberFormat="1" applyFont="1" applyFill="1" applyAlignment="1">
      <alignment horizontal="left" vertical="center" wrapText="1"/>
    </xf>
    <xf numFmtId="49" fontId="1" fillId="3" borderId="1" xfId="1" applyNumberFormat="1" applyFont="1" applyFill="1" applyAlignment="1">
      <alignment horizontal="left" vertical="center" wrapText="1"/>
    </xf>
    <xf numFmtId="49" fontId="3" fillId="8" borderId="1" xfId="1" applyNumberFormat="1" applyFont="1" applyFill="1" applyAlignment="1">
      <alignment horizontal="left" vertical="center" wrapText="1"/>
    </xf>
    <xf numFmtId="49" fontId="1" fillId="9" borderId="1" xfId="1" applyNumberFormat="1" applyFont="1" applyFill="1" applyAlignment="1">
      <alignment horizontal="left" vertical="center" wrapText="1"/>
    </xf>
    <xf numFmtId="49" fontId="0" fillId="9" borderId="1" xfId="1" applyNumberFormat="1" applyFont="1" applyFill="1" applyAlignment="1">
      <alignment horizontal="left" vertical="center" wrapText="1"/>
    </xf>
    <xf numFmtId="49" fontId="3" fillId="4" borderId="1" xfId="1" applyNumberFormat="1" applyFont="1" applyFill="1" applyAlignment="1">
      <alignment horizontal="center" vertical="center" wrapText="1"/>
    </xf>
    <xf numFmtId="49" fontId="3" fillId="10" borderId="1" xfId="1" applyNumberFormat="1" applyFont="1" applyFill="1" applyAlignment="1">
      <alignment horizontal="center" vertical="center" wrapText="1"/>
    </xf>
    <xf numFmtId="49" fontId="3" fillId="12" borderId="1" xfId="1" applyNumberFormat="1" applyFont="1" applyFill="1" applyAlignment="1">
      <alignment horizontal="center" vertical="center" wrapText="1"/>
    </xf>
    <xf numFmtId="49" fontId="3" fillId="13" borderId="1" xfId="1" applyNumberFormat="1" applyFont="1" applyFill="1" applyAlignment="1">
      <alignment horizontal="center" vertical="center" wrapText="1"/>
    </xf>
    <xf numFmtId="0" fontId="5" fillId="0" borderId="0" xfId="0" applyFont="1"/>
    <xf numFmtId="49" fontId="3" fillId="5" borderId="1" xfId="1" applyNumberFormat="1" applyFont="1" applyFill="1" applyAlignment="1">
      <alignment horizontal="center" vertical="center"/>
    </xf>
    <xf numFmtId="49" fontId="3" fillId="6" borderId="1" xfId="1" applyNumberFormat="1" applyFont="1" applyFill="1" applyAlignment="1">
      <alignment horizontal="center" vertical="center"/>
    </xf>
    <xf numFmtId="0" fontId="3" fillId="14" borderId="1" xfId="1" applyFont="1" applyFill="1"/>
    <xf numFmtId="49" fontId="3" fillId="14" borderId="1" xfId="1" applyNumberFormat="1" applyFont="1" applyFill="1" applyAlignment="1">
      <alignment horizontal="center" vertical="center"/>
    </xf>
    <xf numFmtId="0" fontId="3" fillId="15" borderId="1" xfId="1" applyFont="1" applyFill="1"/>
    <xf numFmtId="49" fontId="3" fillId="15" borderId="1" xfId="1" applyNumberFormat="1" applyFont="1" applyFill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3" borderId="1" xfId="1" applyNumberFormat="1" applyFont="1" applyFill="1" applyAlignment="1">
      <alignment horizontal="left" vertical="center" wrapText="1"/>
    </xf>
    <xf numFmtId="49" fontId="0" fillId="10" borderId="1" xfId="1" applyNumberFormat="1" applyFont="1" applyFill="1" applyAlignment="1">
      <alignment vertical="center" wrapText="1"/>
    </xf>
    <xf numFmtId="49" fontId="1" fillId="8" borderId="1" xfId="1" applyNumberFormat="1" applyFont="1" applyFill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49" fontId="0" fillId="6" borderId="2" xfId="0" applyNumberForma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</cellXfs>
  <cellStyles count="3">
    <cellStyle name="Calcul" xfId="1" builtinId="22"/>
    <cellStyle name="Normal" xfId="0" builtinId="0"/>
    <cellStyle name="Normal 2" xfId="2" xr:uid="{00000000-0005-0000-0000-000002000000}"/>
  </cellStyles>
  <dxfs count="1"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C60A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Drop" dropStyle="combo" dx="16" fmlaLink="$BG$1" fmlaRange="$BB$1:$BB$12" noThreeD="1" sel="2" val="0"/>
</file>

<file path=xl/ctrlProps/ctrlProp2.xml><?xml version="1.0" encoding="utf-8"?>
<formControlPr xmlns="http://schemas.microsoft.com/office/spreadsheetml/2009/9/main" objectType="Drop" dropStyle="combo" dx="16" fmlaLink="$BG$2" fmlaRange="$BC$1:$BC$20" noThreeD="1" se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0</xdr:colOff>
          <xdr:row>3</xdr:row>
          <xdr:rowOff>0</xdr:rowOff>
        </xdr:from>
        <xdr:to>
          <xdr:col>60</xdr:col>
          <xdr:colOff>476250</xdr:colOff>
          <xdr:row>4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0</xdr:colOff>
          <xdr:row>4</xdr:row>
          <xdr:rowOff>0</xdr:rowOff>
        </xdr:from>
        <xdr:to>
          <xdr:col>60</xdr:col>
          <xdr:colOff>476250</xdr:colOff>
          <xdr:row>5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304800</xdr:colOff>
      <xdr:row>4</xdr:row>
      <xdr:rowOff>95250</xdr:rowOff>
    </xdr:to>
    <xdr:sp macro="" textlink="">
      <xdr:nvSpPr>
        <xdr:cNvPr id="2049" name="AutoShape 1" descr=";)">
          <a:extLst>
            <a:ext uri="{FF2B5EF4-FFF2-40B4-BE49-F238E27FC236}">
              <a16:creationId xmlns:a16="http://schemas.microsoft.com/office/drawing/2014/main" id="{00000000-0008-0000-0100-000001080000}"/>
            </a:ext>
          </a:extLst>
        </xdr:cNvPr>
        <xdr:cNvSpPr>
          <a:spLocks noChangeAspect="1" noChangeArrowheads="1"/>
        </xdr:cNvSpPr>
      </xdr:nvSpPr>
      <xdr:spPr bwMode="auto">
        <a:xfrm>
          <a:off x="1543050" y="571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G48"/>
  <sheetViews>
    <sheetView tabSelected="1" zoomScale="80" zoomScaleNormal="80" workbookViewId="0">
      <pane xSplit="1" topLeftCell="B1" activePane="topRight" state="frozen"/>
      <selection pane="topRight" activeCell="T31" sqref="T31"/>
    </sheetView>
  </sheetViews>
  <sheetFormatPr baseColWidth="10" defaultColWidth="9.140625" defaultRowHeight="15" x14ac:dyDescent="0.25"/>
  <cols>
    <col min="1" max="1" width="43.7109375" customWidth="1"/>
    <col min="2" max="2" width="12.7109375" customWidth="1"/>
    <col min="3" max="31" width="7.140625" customWidth="1"/>
    <col min="32" max="33" width="7.140625" hidden="1" customWidth="1"/>
    <col min="34" max="34" width="7.42578125" customWidth="1"/>
    <col min="35" max="35" width="7.42578125" style="32" customWidth="1"/>
    <col min="36" max="41" width="9.140625" style="32"/>
    <col min="42" max="42" width="20.85546875" style="32" customWidth="1"/>
    <col min="54" max="54" width="12" customWidth="1"/>
  </cols>
  <sheetData>
    <row r="1" spans="1:59" x14ac:dyDescent="0.25">
      <c r="BB1" s="1" t="s">
        <v>12</v>
      </c>
      <c r="BC1" s="1">
        <v>2019</v>
      </c>
      <c r="BF1">
        <v>1</v>
      </c>
      <c r="BG1">
        <v>2</v>
      </c>
    </row>
    <row r="2" spans="1:59" x14ac:dyDescent="0.25">
      <c r="BB2" s="1" t="s">
        <v>13</v>
      </c>
      <c r="BC2" s="1">
        <v>2020</v>
      </c>
      <c r="BF2">
        <v>2</v>
      </c>
      <c r="BG2">
        <v>2</v>
      </c>
    </row>
    <row r="3" spans="1:59" ht="26.25" x14ac:dyDescent="0.4">
      <c r="M3" s="21" t="str">
        <f>TEXT(BG3,"mmmmmmmmm aaaa")</f>
        <v>février 2020</v>
      </c>
      <c r="BB3" s="1" t="s">
        <v>14</v>
      </c>
      <c r="BC3" s="1">
        <v>2021</v>
      </c>
      <c r="BG3" s="2">
        <f>DATE(BG2+2018,BG1,1)</f>
        <v>43862</v>
      </c>
    </row>
    <row r="4" spans="1:59" x14ac:dyDescent="0.25">
      <c r="BB4" s="1" t="s">
        <v>15</v>
      </c>
      <c r="BC4" s="1">
        <v>2022</v>
      </c>
    </row>
    <row r="5" spans="1:59" x14ac:dyDescent="0.25">
      <c r="BB5" s="1" t="s">
        <v>16</v>
      </c>
      <c r="BC5" s="1">
        <v>2023</v>
      </c>
    </row>
    <row r="6" spans="1:59" ht="35.25" x14ac:dyDescent="0.25">
      <c r="A6" s="5"/>
      <c r="B6" s="5"/>
      <c r="C6" s="6">
        <f>BG3</f>
        <v>43862</v>
      </c>
      <c r="D6" s="6">
        <f>C6+1</f>
        <v>43863</v>
      </c>
      <c r="E6" s="6">
        <f t="shared" ref="E6:AE6" si="0">D6+1</f>
        <v>43864</v>
      </c>
      <c r="F6" s="6">
        <f t="shared" si="0"/>
        <v>43865</v>
      </c>
      <c r="G6" s="6">
        <f t="shared" si="0"/>
        <v>43866</v>
      </c>
      <c r="H6" s="6">
        <f t="shared" si="0"/>
        <v>43867</v>
      </c>
      <c r="I6" s="6">
        <f t="shared" si="0"/>
        <v>43868</v>
      </c>
      <c r="J6" s="6">
        <f t="shared" si="0"/>
        <v>43869</v>
      </c>
      <c r="K6" s="6">
        <f t="shared" si="0"/>
        <v>43870</v>
      </c>
      <c r="L6" s="6">
        <f t="shared" si="0"/>
        <v>43871</v>
      </c>
      <c r="M6" s="6">
        <f t="shared" si="0"/>
        <v>43872</v>
      </c>
      <c r="N6" s="6">
        <f t="shared" si="0"/>
        <v>43873</v>
      </c>
      <c r="O6" s="6">
        <f t="shared" si="0"/>
        <v>43874</v>
      </c>
      <c r="P6" s="6">
        <f t="shared" si="0"/>
        <v>43875</v>
      </c>
      <c r="Q6" s="6">
        <f t="shared" si="0"/>
        <v>43876</v>
      </c>
      <c r="R6" s="6">
        <f t="shared" si="0"/>
        <v>43877</v>
      </c>
      <c r="S6" s="6">
        <f t="shared" si="0"/>
        <v>43878</v>
      </c>
      <c r="T6" s="6">
        <f t="shared" si="0"/>
        <v>43879</v>
      </c>
      <c r="U6" s="6">
        <f t="shared" si="0"/>
        <v>43880</v>
      </c>
      <c r="V6" s="6">
        <f t="shared" si="0"/>
        <v>43881</v>
      </c>
      <c r="W6" s="6">
        <f>V6+1</f>
        <v>43882</v>
      </c>
      <c r="X6" s="6">
        <f t="shared" si="0"/>
        <v>43883</v>
      </c>
      <c r="Y6" s="6">
        <f t="shared" si="0"/>
        <v>43884</v>
      </c>
      <c r="Z6" s="6">
        <f t="shared" si="0"/>
        <v>43885</v>
      </c>
      <c r="AA6" s="6">
        <f t="shared" si="0"/>
        <v>43886</v>
      </c>
      <c r="AB6" s="6">
        <f t="shared" si="0"/>
        <v>43887</v>
      </c>
      <c r="AC6" s="6">
        <f t="shared" si="0"/>
        <v>43888</v>
      </c>
      <c r="AD6" s="6">
        <f t="shared" si="0"/>
        <v>43889</v>
      </c>
      <c r="AE6" s="6">
        <f t="shared" si="0"/>
        <v>43890</v>
      </c>
      <c r="AF6" s="6">
        <f>AE6+1</f>
        <v>43891</v>
      </c>
      <c r="AG6" s="6">
        <f>AF6+1</f>
        <v>43892</v>
      </c>
      <c r="AI6" s="28">
        <v>101</v>
      </c>
      <c r="AJ6" s="28">
        <v>201</v>
      </c>
      <c r="AK6" s="36">
        <v>301</v>
      </c>
      <c r="AL6" s="36"/>
      <c r="AM6" s="36"/>
      <c r="AN6" s="36"/>
      <c r="AO6" s="36"/>
      <c r="AP6" s="33" t="s">
        <v>35</v>
      </c>
      <c r="BB6" s="1" t="s">
        <v>17</v>
      </c>
      <c r="BC6" s="1">
        <v>2024</v>
      </c>
    </row>
    <row r="7" spans="1:59" x14ac:dyDescent="0.25">
      <c r="A7" s="17"/>
      <c r="B7" s="17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I7" s="28">
        <v>102</v>
      </c>
      <c r="AJ7" s="28">
        <v>202</v>
      </c>
      <c r="AK7" s="36">
        <v>302</v>
      </c>
      <c r="AL7" s="33"/>
      <c r="AM7" s="33"/>
      <c r="AN7" s="33"/>
      <c r="AO7" s="33"/>
      <c r="AP7" s="33"/>
      <c r="BB7" s="1" t="s">
        <v>18</v>
      </c>
      <c r="BC7" s="1">
        <v>2025</v>
      </c>
    </row>
    <row r="8" spans="1:59" x14ac:dyDescent="0.25">
      <c r="A8" s="18"/>
      <c r="B8" s="18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I8" s="33"/>
      <c r="AJ8" s="33"/>
      <c r="AK8" s="33"/>
      <c r="AL8" s="33"/>
      <c r="AM8" s="33"/>
      <c r="AN8" s="33"/>
      <c r="AO8" s="33"/>
      <c r="AP8" s="33"/>
      <c r="BB8" s="1" t="s">
        <v>19</v>
      </c>
      <c r="BC8" s="1">
        <v>2026</v>
      </c>
    </row>
    <row r="9" spans="1:59" x14ac:dyDescent="0.25">
      <c r="A9" s="19"/>
      <c r="B9" s="19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I9" s="33"/>
      <c r="AJ9" s="33"/>
      <c r="AK9" s="33"/>
      <c r="AL9" s="33"/>
      <c r="AM9" s="33"/>
      <c r="AN9" s="33"/>
      <c r="AO9" s="33"/>
      <c r="AP9" s="33"/>
      <c r="BB9" s="1" t="s">
        <v>20</v>
      </c>
      <c r="BC9" s="1">
        <v>2027</v>
      </c>
    </row>
    <row r="10" spans="1:59" x14ac:dyDescent="0.25">
      <c r="A10" s="20"/>
      <c r="B10" s="20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I10" s="33"/>
      <c r="AJ10" s="33"/>
      <c r="AK10" s="33"/>
      <c r="AL10" s="33"/>
      <c r="AM10" s="33"/>
      <c r="AN10" s="33"/>
      <c r="AO10" s="33"/>
      <c r="AP10" s="33"/>
      <c r="BB10" s="1" t="s">
        <v>21</v>
      </c>
      <c r="BC10" s="1">
        <v>2028</v>
      </c>
    </row>
    <row r="11" spans="1:59" x14ac:dyDescent="0.25">
      <c r="A11" s="5"/>
      <c r="B11" s="5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I11" s="33"/>
      <c r="AJ11" s="33"/>
      <c r="AK11" s="33"/>
      <c r="AL11" s="33"/>
      <c r="AM11" s="33"/>
      <c r="AN11" s="33"/>
      <c r="AO11" s="33"/>
      <c r="AP11" s="33"/>
      <c r="BB11" s="1" t="s">
        <v>22</v>
      </c>
      <c r="BC11" s="1">
        <v>2029</v>
      </c>
    </row>
    <row r="12" spans="1:59" x14ac:dyDescent="0.25">
      <c r="A12" s="7" t="s">
        <v>34</v>
      </c>
      <c r="B12" s="7" t="s">
        <v>37</v>
      </c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I12" s="33"/>
      <c r="AJ12" s="33"/>
      <c r="AK12" s="33"/>
      <c r="AL12" s="33"/>
      <c r="AM12" s="33"/>
      <c r="AN12" s="33"/>
      <c r="AO12" s="33"/>
      <c r="AP12" s="33"/>
      <c r="BB12" s="1" t="s">
        <v>23</v>
      </c>
      <c r="BC12" s="1">
        <v>2030</v>
      </c>
    </row>
    <row r="13" spans="1:59" x14ac:dyDescent="0.25">
      <c r="A13" s="10"/>
      <c r="B13" s="10"/>
      <c r="AI13" s="28">
        <f>COUNTIF(C26:AG26,$AI$6)+COUNTIF(C26:AG26,$AI$7)</f>
        <v>6</v>
      </c>
      <c r="AJ13" s="28">
        <f>COUNTIF(C26:AG26,$AJ$6)+COUNTIF(C26:AG26,$AJ$7)</f>
        <v>5</v>
      </c>
      <c r="AK13" s="28">
        <f>COUNTIF(C26:AG26,$AK$6)+COUNTIF(C26:AG26,$AK$7)</f>
        <v>5</v>
      </c>
      <c r="AL13" s="33"/>
      <c r="AM13" s="33"/>
      <c r="AN13" s="33"/>
      <c r="AO13" s="33"/>
      <c r="AP13" s="33" t="str">
        <f>"100:"&amp;ROUNDUP(SUMPRODUCT((($C26:$AG26="101")*(WEEKDAY($C$6:$AG$6,2)&gt;5))/2),0)&amp;"   200:"&amp;ROUNDUP(SUMPRODUCT(((($C26:$AG26="201")+($C26:$AG26="202"))*(WEEKDAY($C$6:$AG$6,2)&gt;5))/2),0)&amp;"   300:"&amp;ROUNDUP(SUMPRODUCT(((($C26:$AG26="301")+($C26:$AG26="302"))*(WEEKDAY($C$6:$AG$6,2)&gt;5))/2),0)</f>
        <v>100:2   200:1   300:1</v>
      </c>
      <c r="BB13" s="1"/>
      <c r="BC13" s="1">
        <v>2031</v>
      </c>
    </row>
    <row r="14" spans="1:59" x14ac:dyDescent="0.25">
      <c r="A14" s="8"/>
      <c r="B14" s="8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I14" s="34"/>
      <c r="AJ14" s="34"/>
      <c r="AK14" s="34"/>
      <c r="AL14" s="35"/>
      <c r="AM14" s="35"/>
      <c r="AN14" s="35"/>
      <c r="AO14" s="35"/>
      <c r="AP14" s="35"/>
      <c r="BB14" s="1"/>
      <c r="BC14" s="1">
        <v>2032</v>
      </c>
    </row>
    <row r="15" spans="1:59" x14ac:dyDescent="0.25">
      <c r="A15" s="11"/>
      <c r="B15" s="30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I15" s="28"/>
      <c r="AJ15" s="28"/>
      <c r="AK15" s="28"/>
      <c r="AL15" s="33"/>
      <c r="AM15" s="33"/>
      <c r="AN15" s="33"/>
      <c r="AO15" s="33"/>
      <c r="AP15" s="33"/>
      <c r="BB15" s="1"/>
      <c r="BC15" s="1">
        <v>2033</v>
      </c>
    </row>
    <row r="16" spans="1:59" x14ac:dyDescent="0.25">
      <c r="A16" s="9"/>
      <c r="B16" s="9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I16" s="34"/>
      <c r="AJ16" s="34"/>
      <c r="AK16" s="34"/>
      <c r="AL16" s="35"/>
      <c r="AM16" s="35"/>
      <c r="AN16" s="35"/>
      <c r="AO16" s="35"/>
      <c r="AP16" s="35"/>
      <c r="BB16" s="1"/>
      <c r="BC16" s="1">
        <v>2034</v>
      </c>
    </row>
    <row r="17" spans="1:55" x14ac:dyDescent="0.25">
      <c r="A17" s="12"/>
      <c r="B17" s="1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I17" s="28">
        <f t="shared" ref="AI17:AI45" si="1">COUNTIF(C17:AG17,$AI$6)+COUNTIF(C17:AG17,$AI$7)</f>
        <v>0</v>
      </c>
      <c r="AJ17" s="28">
        <f t="shared" ref="AJ17:AJ45" si="2">COUNTIF(C17:AG17,$AJ$6)+COUNTIF(C17:AG17,$AJ$7)</f>
        <v>0</v>
      </c>
      <c r="AK17" s="28">
        <f t="shared" ref="AK17:AK45" si="3">COUNTIF(C17:AG17,$AK$6)+COUNTIF(C17:AG17,$AK$7)</f>
        <v>0</v>
      </c>
      <c r="AL17" s="33"/>
      <c r="AM17" s="33"/>
      <c r="AN17" s="33"/>
      <c r="AO17" s="33"/>
      <c r="AP17" s="33" t="str">
        <f t="shared" ref="AP17:AP45" si="4">"100:"&amp;ROUNDUP(SUMPRODUCT((($C17:$AG17="101")*(WEEKDAY($C$6:$AG$6,2)&gt;5))/2),0)&amp;"   200:"&amp;ROUNDUP(SUMPRODUCT(((($C17:$AG17="201")+($C17:$AG17="202"))*(WEEKDAY($C$6:$AG$6,2)&gt;5))/2),0)&amp;"   300:"&amp;ROUNDUP(SUMPRODUCT(((($C17:$AG17="301")+($C17:$AG17="302"))*(WEEKDAY($C$6:$AG$6,2)&gt;5))/2),0)</f>
        <v>100:0   200:0   300:0</v>
      </c>
      <c r="BB17" s="1"/>
      <c r="BC17" s="1">
        <v>2035</v>
      </c>
    </row>
    <row r="18" spans="1:55" x14ac:dyDescent="0.25">
      <c r="A18" s="12"/>
      <c r="B18" s="1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I18" s="28">
        <f t="shared" si="1"/>
        <v>0</v>
      </c>
      <c r="AJ18" s="28">
        <f t="shared" si="2"/>
        <v>0</v>
      </c>
      <c r="AK18" s="28">
        <f t="shared" si="3"/>
        <v>0</v>
      </c>
      <c r="AL18" s="33"/>
      <c r="AM18" s="33"/>
      <c r="AN18" s="33"/>
      <c r="AO18" s="33"/>
      <c r="AP18" s="33" t="str">
        <f t="shared" si="4"/>
        <v>100:0   200:0   300:0</v>
      </c>
      <c r="BB18" s="1"/>
      <c r="BC18" s="1">
        <v>2036</v>
      </c>
    </row>
    <row r="19" spans="1:55" x14ac:dyDescent="0.25">
      <c r="A19" s="13"/>
      <c r="B19" s="29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I19" s="28">
        <f t="shared" si="1"/>
        <v>0</v>
      </c>
      <c r="AJ19" s="28">
        <f t="shared" si="2"/>
        <v>0</v>
      </c>
      <c r="AK19" s="28">
        <f t="shared" si="3"/>
        <v>0</v>
      </c>
      <c r="AL19" s="33"/>
      <c r="AM19" s="33"/>
      <c r="AN19" s="33"/>
      <c r="AO19" s="33"/>
      <c r="AP19" s="33" t="str">
        <f t="shared" si="4"/>
        <v>100:0   200:0   300:0</v>
      </c>
      <c r="BB19" s="1"/>
      <c r="BC19" s="1">
        <v>2037</v>
      </c>
    </row>
    <row r="20" spans="1:55" x14ac:dyDescent="0.25">
      <c r="A20" s="13"/>
      <c r="B20" s="29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I20" s="28">
        <f t="shared" si="1"/>
        <v>0</v>
      </c>
      <c r="AJ20" s="28">
        <f t="shared" si="2"/>
        <v>0</v>
      </c>
      <c r="AK20" s="28">
        <f t="shared" si="3"/>
        <v>0</v>
      </c>
      <c r="AL20" s="33"/>
      <c r="AM20" s="33"/>
      <c r="AN20" s="33"/>
      <c r="AO20" s="33"/>
      <c r="AP20" s="33" t="str">
        <f t="shared" si="4"/>
        <v>100:0   200:0   300:0</v>
      </c>
      <c r="BB20" s="1"/>
      <c r="BC20" s="1">
        <v>2038</v>
      </c>
    </row>
    <row r="21" spans="1:55" x14ac:dyDescent="0.25">
      <c r="A21" s="13"/>
      <c r="B21" s="29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I21" s="28">
        <f t="shared" si="1"/>
        <v>0</v>
      </c>
      <c r="AJ21" s="28">
        <f t="shared" si="2"/>
        <v>0</v>
      </c>
      <c r="AK21" s="28">
        <f t="shared" si="3"/>
        <v>0</v>
      </c>
      <c r="AL21" s="33"/>
      <c r="AM21" s="33"/>
      <c r="AN21" s="33"/>
      <c r="AO21" s="33"/>
      <c r="AP21" s="33" t="str">
        <f t="shared" si="4"/>
        <v>100:0   200:0   300:0</v>
      </c>
    </row>
    <row r="22" spans="1:55" x14ac:dyDescent="0.25">
      <c r="A22" s="13"/>
      <c r="B22" s="29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I22" s="28">
        <f t="shared" si="1"/>
        <v>0</v>
      </c>
      <c r="AJ22" s="28">
        <f t="shared" si="2"/>
        <v>0</v>
      </c>
      <c r="AK22" s="28">
        <f t="shared" si="3"/>
        <v>0</v>
      </c>
      <c r="AL22" s="33"/>
      <c r="AM22" s="33"/>
      <c r="AN22" s="33"/>
      <c r="AO22" s="33"/>
      <c r="AP22" s="33" t="str">
        <f t="shared" si="4"/>
        <v>100:0   200:0   300:0</v>
      </c>
    </row>
    <row r="23" spans="1:55" x14ac:dyDescent="0.25">
      <c r="A23" s="13"/>
      <c r="B23" s="29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I23" s="28">
        <f t="shared" si="1"/>
        <v>0</v>
      </c>
      <c r="AJ23" s="28">
        <f t="shared" si="2"/>
        <v>0</v>
      </c>
      <c r="AK23" s="28">
        <f t="shared" si="3"/>
        <v>0</v>
      </c>
      <c r="AL23" s="33"/>
      <c r="AM23" s="33"/>
      <c r="AN23" s="33"/>
      <c r="AO23" s="33"/>
      <c r="AP23" s="33" t="str">
        <f t="shared" si="4"/>
        <v>100:0   200:0   300:0</v>
      </c>
    </row>
    <row r="24" spans="1:55" x14ac:dyDescent="0.25">
      <c r="A24" s="13"/>
      <c r="B24" s="29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I24" s="28">
        <f t="shared" si="1"/>
        <v>0</v>
      </c>
      <c r="AJ24" s="28">
        <f t="shared" si="2"/>
        <v>0</v>
      </c>
      <c r="AK24" s="28">
        <f t="shared" si="3"/>
        <v>0</v>
      </c>
      <c r="AL24" s="33"/>
      <c r="AM24" s="33"/>
      <c r="AN24" s="33"/>
      <c r="AO24" s="33"/>
      <c r="AP24" s="33" t="str">
        <f t="shared" si="4"/>
        <v>100:0   200:0   300:0</v>
      </c>
    </row>
    <row r="25" spans="1:55" x14ac:dyDescent="0.25">
      <c r="A25" s="13"/>
      <c r="B25" s="29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I25" s="28">
        <f t="shared" si="1"/>
        <v>0</v>
      </c>
      <c r="AJ25" s="28">
        <f t="shared" si="2"/>
        <v>0</v>
      </c>
      <c r="AK25" s="28">
        <f t="shared" si="3"/>
        <v>0</v>
      </c>
      <c r="AL25" s="33"/>
      <c r="AM25" s="33"/>
      <c r="AN25" s="33"/>
      <c r="AO25" s="33"/>
      <c r="AP25" s="33" t="str">
        <f t="shared" si="4"/>
        <v>100:0   200:0   300:0</v>
      </c>
    </row>
    <row r="26" spans="1:55" x14ac:dyDescent="0.25">
      <c r="A26" s="29" t="s">
        <v>38</v>
      </c>
      <c r="B26" s="29" t="s">
        <v>41</v>
      </c>
      <c r="C26" s="22" t="s">
        <v>24</v>
      </c>
      <c r="D26" s="22" t="s">
        <v>27</v>
      </c>
      <c r="E26" s="22" t="s">
        <v>27</v>
      </c>
      <c r="F26" s="22" t="s">
        <v>26</v>
      </c>
      <c r="G26" s="22" t="s">
        <v>26</v>
      </c>
      <c r="H26" s="22" t="s">
        <v>26</v>
      </c>
      <c r="I26" s="22" t="s">
        <v>24</v>
      </c>
      <c r="J26" s="22" t="s">
        <v>24</v>
      </c>
      <c r="K26" s="22" t="s">
        <v>24</v>
      </c>
      <c r="L26" s="22" t="s">
        <v>25</v>
      </c>
      <c r="M26" s="22" t="s">
        <v>27</v>
      </c>
      <c r="N26" s="22" t="s">
        <v>27</v>
      </c>
      <c r="O26" s="22" t="s">
        <v>27</v>
      </c>
      <c r="P26" s="22" t="s">
        <v>28</v>
      </c>
      <c r="Q26" s="22" t="s">
        <v>26</v>
      </c>
      <c r="R26" s="22" t="s">
        <v>31</v>
      </c>
      <c r="S26" s="22" t="s">
        <v>31</v>
      </c>
      <c r="T26" s="22" t="s">
        <v>25</v>
      </c>
      <c r="U26" s="22" t="s">
        <v>26</v>
      </c>
      <c r="V26" s="22" t="s">
        <v>26</v>
      </c>
      <c r="W26" s="22" t="s">
        <v>25</v>
      </c>
      <c r="X26" s="22" t="s">
        <v>25</v>
      </c>
      <c r="Y26" s="22" t="s">
        <v>25</v>
      </c>
      <c r="Z26" s="22" t="s">
        <v>31</v>
      </c>
      <c r="AA26" s="22" t="s">
        <v>31</v>
      </c>
      <c r="AB26" s="22" t="s">
        <v>24</v>
      </c>
      <c r="AC26" s="22" t="s">
        <v>24</v>
      </c>
      <c r="AD26" s="22" t="s">
        <v>26</v>
      </c>
      <c r="AE26" s="22" t="s">
        <v>31</v>
      </c>
      <c r="AF26" s="22" t="s">
        <v>26</v>
      </c>
      <c r="AG26" s="22" t="s">
        <v>31</v>
      </c>
      <c r="AI26" s="28">
        <f t="shared" si="1"/>
        <v>6</v>
      </c>
      <c r="AJ26" s="28">
        <f t="shared" si="2"/>
        <v>5</v>
      </c>
      <c r="AK26" s="28">
        <f t="shared" si="3"/>
        <v>5</v>
      </c>
      <c r="AL26" s="33"/>
      <c r="AM26" s="33"/>
      <c r="AN26" s="33"/>
      <c r="AO26" s="33"/>
      <c r="AP26" s="33" t="str">
        <f t="shared" si="4"/>
        <v>100:2   200:1   300:1</v>
      </c>
    </row>
    <row r="27" spans="1:55" ht="15" customHeight="1" x14ac:dyDescent="0.25">
      <c r="A27" s="29" t="s">
        <v>39</v>
      </c>
      <c r="B27" s="29" t="s">
        <v>36</v>
      </c>
      <c r="C27" s="22" t="s">
        <v>24</v>
      </c>
      <c r="D27" s="22" t="s">
        <v>26</v>
      </c>
      <c r="E27" s="22" t="s">
        <v>25</v>
      </c>
      <c r="F27" s="22" t="s">
        <v>25</v>
      </c>
      <c r="G27" s="22" t="s">
        <v>25</v>
      </c>
      <c r="H27" s="22" t="s">
        <v>26</v>
      </c>
      <c r="I27" s="22" t="s">
        <v>31</v>
      </c>
      <c r="J27" s="22" t="s">
        <v>31</v>
      </c>
      <c r="K27" s="22" t="s">
        <v>24</v>
      </c>
      <c r="L27" s="22" t="s">
        <v>27</v>
      </c>
      <c r="M27" s="22" t="s">
        <v>27</v>
      </c>
      <c r="N27" s="22" t="s">
        <v>27</v>
      </c>
      <c r="O27" s="22" t="s">
        <v>28</v>
      </c>
      <c r="P27" s="22" t="s">
        <v>26</v>
      </c>
      <c r="Q27" s="22" t="s">
        <v>26</v>
      </c>
      <c r="R27" s="22" t="s">
        <v>25</v>
      </c>
      <c r="S27" s="22" t="s">
        <v>25</v>
      </c>
      <c r="T27" s="22" t="s">
        <v>26</v>
      </c>
      <c r="U27" s="22" t="s">
        <v>26</v>
      </c>
      <c r="V27" s="22" t="s">
        <v>24</v>
      </c>
      <c r="W27" s="22" t="s">
        <v>25</v>
      </c>
      <c r="X27" s="22" t="s">
        <v>26</v>
      </c>
      <c r="Y27" s="22" t="s">
        <v>25</v>
      </c>
      <c r="Z27" s="22" t="s">
        <v>26</v>
      </c>
      <c r="AA27" s="22" t="s">
        <v>24</v>
      </c>
      <c r="AB27" s="22" t="s">
        <v>24</v>
      </c>
      <c r="AC27" s="22" t="s">
        <v>27</v>
      </c>
      <c r="AD27" s="22" t="s">
        <v>27</v>
      </c>
      <c r="AE27" s="22" t="s">
        <v>26</v>
      </c>
      <c r="AF27" s="22" t="s">
        <v>26</v>
      </c>
      <c r="AG27" s="22" t="s">
        <v>25</v>
      </c>
      <c r="AI27" s="28">
        <f t="shared" si="1"/>
        <v>5</v>
      </c>
      <c r="AJ27" s="28">
        <f t="shared" si="2"/>
        <v>8</v>
      </c>
      <c r="AK27" s="28">
        <f t="shared" si="3"/>
        <v>5</v>
      </c>
      <c r="AL27" s="33"/>
      <c r="AM27" s="33"/>
      <c r="AN27" s="33"/>
      <c r="AO27" s="33"/>
      <c r="AP27" s="33" t="str">
        <f t="shared" si="4"/>
        <v>100:1   200:1   300:0</v>
      </c>
    </row>
    <row r="28" spans="1:55" x14ac:dyDescent="0.25">
      <c r="A28" s="29" t="s">
        <v>40</v>
      </c>
      <c r="B28" s="29" t="s">
        <v>42</v>
      </c>
      <c r="C28" s="22" t="s">
        <v>26</v>
      </c>
      <c r="D28" s="22" t="s">
        <v>24</v>
      </c>
      <c r="E28" s="22" t="s">
        <v>24</v>
      </c>
      <c r="F28" s="22" t="s">
        <v>25</v>
      </c>
      <c r="G28" s="22" t="s">
        <v>25</v>
      </c>
      <c r="H28" s="22" t="s">
        <v>26</v>
      </c>
      <c r="I28" s="22" t="s">
        <v>33</v>
      </c>
      <c r="J28" s="22" t="s">
        <v>32</v>
      </c>
      <c r="K28" s="22" t="s">
        <v>32</v>
      </c>
      <c r="L28" s="22" t="s">
        <v>28</v>
      </c>
      <c r="M28" s="22" t="s">
        <v>26</v>
      </c>
      <c r="N28" s="22" t="s">
        <v>26</v>
      </c>
      <c r="O28" s="22" t="s">
        <v>24</v>
      </c>
      <c r="P28" s="22" t="s">
        <v>24</v>
      </c>
      <c r="Q28" s="22" t="s">
        <v>24</v>
      </c>
      <c r="R28" s="22" t="s">
        <v>26</v>
      </c>
      <c r="S28" s="22" t="s">
        <v>26</v>
      </c>
      <c r="T28" s="22" t="s">
        <v>33</v>
      </c>
      <c r="U28" s="22" t="s">
        <v>33</v>
      </c>
      <c r="V28" s="22" t="s">
        <v>26</v>
      </c>
      <c r="W28" s="22" t="s">
        <v>24</v>
      </c>
      <c r="X28" s="22" t="s">
        <v>25</v>
      </c>
      <c r="Y28" s="22" t="s">
        <v>26</v>
      </c>
      <c r="Z28" s="22" t="s">
        <v>32</v>
      </c>
      <c r="AA28" s="22" t="s">
        <v>32</v>
      </c>
      <c r="AB28" s="22" t="s">
        <v>32</v>
      </c>
      <c r="AC28" s="22" t="s">
        <v>28</v>
      </c>
      <c r="AD28" s="22" t="s">
        <v>26</v>
      </c>
      <c r="AE28" s="22" t="s">
        <v>27</v>
      </c>
      <c r="AF28" s="22" t="s">
        <v>27</v>
      </c>
      <c r="AG28" s="22" t="s">
        <v>28</v>
      </c>
      <c r="AI28" s="28">
        <f t="shared" si="1"/>
        <v>6</v>
      </c>
      <c r="AJ28" s="28">
        <f t="shared" si="2"/>
        <v>6</v>
      </c>
      <c r="AK28" s="28">
        <f t="shared" si="3"/>
        <v>7</v>
      </c>
      <c r="AL28" s="33"/>
      <c r="AM28" s="33"/>
      <c r="AN28" s="33"/>
      <c r="AO28" s="33"/>
      <c r="AP28" s="33" t="str">
        <f t="shared" si="4"/>
        <v>100:1   200:1   300:2</v>
      </c>
    </row>
    <row r="29" spans="1:55" x14ac:dyDescent="0.25">
      <c r="A29" s="13"/>
      <c r="B29" s="29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I29" s="28">
        <f t="shared" si="1"/>
        <v>0</v>
      </c>
      <c r="AJ29" s="28">
        <f t="shared" si="2"/>
        <v>0</v>
      </c>
      <c r="AK29" s="28">
        <f t="shared" si="3"/>
        <v>0</v>
      </c>
      <c r="AL29" s="33"/>
      <c r="AM29" s="33"/>
      <c r="AN29" s="33"/>
      <c r="AO29" s="33"/>
      <c r="AP29" s="33" t="str">
        <f t="shared" si="4"/>
        <v>100:0   200:0   300:0</v>
      </c>
    </row>
    <row r="30" spans="1:55" x14ac:dyDescent="0.25">
      <c r="A30" s="8"/>
      <c r="B30" s="8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I30" s="34"/>
      <c r="AJ30" s="34"/>
      <c r="AK30" s="34"/>
      <c r="AL30" s="35"/>
      <c r="AM30" s="35"/>
      <c r="AN30" s="35"/>
      <c r="AO30" s="35"/>
      <c r="AP30" s="35"/>
    </row>
    <row r="31" spans="1:55" x14ac:dyDescent="0.25">
      <c r="A31" s="14"/>
      <c r="B31" s="14"/>
      <c r="AI31" s="28">
        <f>COUNTIF(C28:AG28,$AI$6)+COUNTIF(C28:AG28,$AI$7)</f>
        <v>6</v>
      </c>
      <c r="AJ31" s="28">
        <f>COUNTIF(C28:AG28,$AJ$6)+COUNTIF(C28:AG28,$AJ$7)</f>
        <v>6</v>
      </c>
      <c r="AK31" s="28">
        <f>COUNTIF(C28:AG28,$AK$6)+COUNTIF(C28:AG28,$AK$7)</f>
        <v>7</v>
      </c>
      <c r="AL31" s="33"/>
      <c r="AM31" s="33"/>
      <c r="AN31" s="33"/>
      <c r="AO31" s="33"/>
      <c r="AP31" s="33" t="str">
        <f>"100:"&amp;ROUNDUP(SUMPRODUCT((($C28:$AG28="101")*(WEEKDAY($C$6:$AG$6,2)&gt;5))/2),0)&amp;"   200:"&amp;ROUNDUP(SUMPRODUCT(((($C28:$AG28="201")+($C28:$AG28="202"))*(WEEKDAY($C$6:$AG$6,2)&gt;5))/2),0)&amp;"   300:"&amp;ROUNDUP(SUMPRODUCT(((($C28:$AG28="301")+($C28:$AG28="302"))*(WEEKDAY($C$6:$AG$6,2)&gt;5))/2),0)</f>
        <v>100:1   200:1   300:2</v>
      </c>
    </row>
    <row r="32" spans="1:55" x14ac:dyDescent="0.25">
      <c r="A32" s="14"/>
      <c r="B32" s="14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I32" s="28">
        <f t="shared" si="1"/>
        <v>0</v>
      </c>
      <c r="AJ32" s="28">
        <f t="shared" si="2"/>
        <v>0</v>
      </c>
      <c r="AK32" s="28">
        <f t="shared" si="3"/>
        <v>0</v>
      </c>
      <c r="AL32" s="33"/>
      <c r="AM32" s="33"/>
      <c r="AN32" s="33"/>
      <c r="AO32" s="33"/>
      <c r="AP32" s="33" t="str">
        <f t="shared" si="4"/>
        <v>100:0   200:0   300:0</v>
      </c>
    </row>
    <row r="33" spans="1:42" x14ac:dyDescent="0.25">
      <c r="A33" s="14"/>
      <c r="B33" s="14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I33" s="28">
        <f t="shared" si="1"/>
        <v>0</v>
      </c>
      <c r="AJ33" s="28">
        <f t="shared" si="2"/>
        <v>0</v>
      </c>
      <c r="AK33" s="28">
        <f t="shared" si="3"/>
        <v>0</v>
      </c>
      <c r="AL33" s="33"/>
      <c r="AM33" s="33"/>
      <c r="AN33" s="33"/>
      <c r="AO33" s="33"/>
      <c r="AP33" s="33" t="str">
        <f t="shared" si="4"/>
        <v>100:0   200:0   300:0</v>
      </c>
    </row>
    <row r="34" spans="1:42" x14ac:dyDescent="0.25">
      <c r="A34" s="15"/>
      <c r="B34" s="31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I34" s="28">
        <f t="shared" si="1"/>
        <v>0</v>
      </c>
      <c r="AJ34" s="28">
        <f t="shared" si="2"/>
        <v>0</v>
      </c>
      <c r="AK34" s="28">
        <f t="shared" si="3"/>
        <v>0</v>
      </c>
      <c r="AL34" s="33"/>
      <c r="AM34" s="33"/>
      <c r="AN34" s="33"/>
      <c r="AO34" s="33"/>
      <c r="AP34" s="33" t="str">
        <f t="shared" si="4"/>
        <v>100:0   200:0   300:0</v>
      </c>
    </row>
    <row r="35" spans="1:42" x14ac:dyDescent="0.25">
      <c r="A35" s="16"/>
      <c r="B35" s="31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I35" s="28">
        <f t="shared" si="1"/>
        <v>0</v>
      </c>
      <c r="AJ35" s="28">
        <f t="shared" si="2"/>
        <v>0</v>
      </c>
      <c r="AK35" s="28">
        <f t="shared" si="3"/>
        <v>0</v>
      </c>
      <c r="AL35" s="33"/>
      <c r="AM35" s="33"/>
      <c r="AN35" s="33"/>
      <c r="AO35" s="33"/>
      <c r="AP35" s="33" t="str">
        <f t="shared" si="4"/>
        <v>100:0   200:0   300:0</v>
      </c>
    </row>
    <row r="36" spans="1:42" x14ac:dyDescent="0.25">
      <c r="A36" s="15"/>
      <c r="B36" s="31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I36" s="28">
        <f t="shared" si="1"/>
        <v>0</v>
      </c>
      <c r="AJ36" s="28">
        <f t="shared" si="2"/>
        <v>0</v>
      </c>
      <c r="AK36" s="28">
        <f t="shared" si="3"/>
        <v>0</v>
      </c>
      <c r="AL36" s="33"/>
      <c r="AM36" s="33"/>
      <c r="AN36" s="33"/>
      <c r="AO36" s="33"/>
      <c r="AP36" s="33" t="str">
        <f t="shared" si="4"/>
        <v>100:0   200:0   300:0</v>
      </c>
    </row>
    <row r="37" spans="1:42" x14ac:dyDescent="0.25">
      <c r="A37" s="15"/>
      <c r="B37" s="31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I37" s="28">
        <f t="shared" si="1"/>
        <v>0</v>
      </c>
      <c r="AJ37" s="28">
        <f t="shared" si="2"/>
        <v>0</v>
      </c>
      <c r="AK37" s="28">
        <f t="shared" si="3"/>
        <v>0</v>
      </c>
      <c r="AL37" s="33"/>
      <c r="AM37" s="33"/>
      <c r="AN37" s="33"/>
      <c r="AO37" s="33"/>
      <c r="AP37" s="33" t="str">
        <f t="shared" si="4"/>
        <v>100:0   200:0   300:0</v>
      </c>
    </row>
    <row r="38" spans="1:42" x14ac:dyDescent="0.25">
      <c r="A38" s="15"/>
      <c r="B38" s="31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I38" s="28">
        <f t="shared" si="1"/>
        <v>0</v>
      </c>
      <c r="AJ38" s="28">
        <f t="shared" si="2"/>
        <v>0</v>
      </c>
      <c r="AK38" s="28">
        <f t="shared" si="3"/>
        <v>0</v>
      </c>
      <c r="AL38" s="33"/>
      <c r="AM38" s="33"/>
      <c r="AN38" s="33"/>
      <c r="AO38" s="33"/>
      <c r="AP38" s="33" t="str">
        <f t="shared" si="4"/>
        <v>100:0   200:0   300:0</v>
      </c>
    </row>
    <row r="39" spans="1:42" x14ac:dyDescent="0.25">
      <c r="A39" s="16"/>
      <c r="B39" s="31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I39" s="28">
        <f t="shared" si="1"/>
        <v>0</v>
      </c>
      <c r="AJ39" s="28">
        <f t="shared" si="2"/>
        <v>0</v>
      </c>
      <c r="AK39" s="28">
        <f t="shared" si="3"/>
        <v>0</v>
      </c>
      <c r="AL39" s="33"/>
      <c r="AM39" s="33"/>
      <c r="AN39" s="33"/>
      <c r="AO39" s="33"/>
      <c r="AP39" s="33" t="str">
        <f t="shared" si="4"/>
        <v>100:0   200:0   300:0</v>
      </c>
    </row>
    <row r="40" spans="1:42" x14ac:dyDescent="0.25">
      <c r="A40" s="15"/>
      <c r="B40" s="31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I40" s="28">
        <f t="shared" si="1"/>
        <v>0</v>
      </c>
      <c r="AJ40" s="28">
        <f t="shared" si="2"/>
        <v>0</v>
      </c>
      <c r="AK40" s="28">
        <f t="shared" si="3"/>
        <v>0</v>
      </c>
      <c r="AL40" s="33"/>
      <c r="AM40" s="33"/>
      <c r="AN40" s="33"/>
      <c r="AO40" s="33"/>
      <c r="AP40" s="33" t="str">
        <f t="shared" si="4"/>
        <v>100:0   200:0   300:0</v>
      </c>
    </row>
    <row r="41" spans="1:42" x14ac:dyDescent="0.25">
      <c r="A41" s="15"/>
      <c r="B41" s="31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I41" s="28">
        <f t="shared" si="1"/>
        <v>0</v>
      </c>
      <c r="AJ41" s="28">
        <f t="shared" si="2"/>
        <v>0</v>
      </c>
      <c r="AK41" s="28">
        <f t="shared" si="3"/>
        <v>0</v>
      </c>
      <c r="AL41" s="33"/>
      <c r="AM41" s="33"/>
      <c r="AN41" s="33"/>
      <c r="AO41" s="33"/>
      <c r="AP41" s="33" t="str">
        <f t="shared" si="4"/>
        <v>100:0   200:0   300:0</v>
      </c>
    </row>
    <row r="42" spans="1:42" x14ac:dyDescent="0.25">
      <c r="A42" s="15"/>
      <c r="B42" s="31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I42" s="28">
        <f t="shared" si="1"/>
        <v>0</v>
      </c>
      <c r="AJ42" s="28">
        <f t="shared" si="2"/>
        <v>0</v>
      </c>
      <c r="AK42" s="28">
        <f t="shared" si="3"/>
        <v>0</v>
      </c>
      <c r="AL42" s="33"/>
      <c r="AM42" s="33"/>
      <c r="AN42" s="33"/>
      <c r="AO42" s="33"/>
      <c r="AP42" s="33" t="str">
        <f t="shared" si="4"/>
        <v>100:0   200:0   300:0</v>
      </c>
    </row>
    <row r="43" spans="1:42" x14ac:dyDescent="0.25">
      <c r="A43" s="16"/>
      <c r="B43" s="31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I43" s="28">
        <f t="shared" si="1"/>
        <v>0</v>
      </c>
      <c r="AJ43" s="28">
        <f t="shared" si="2"/>
        <v>0</v>
      </c>
      <c r="AK43" s="28">
        <f t="shared" si="3"/>
        <v>0</v>
      </c>
      <c r="AL43" s="33"/>
      <c r="AM43" s="33"/>
      <c r="AN43" s="33"/>
      <c r="AO43" s="33"/>
      <c r="AP43" s="33" t="str">
        <f t="shared" si="4"/>
        <v>100:0   200:0   300:0</v>
      </c>
    </row>
    <row r="44" spans="1:42" x14ac:dyDescent="0.25">
      <c r="A44" s="15"/>
      <c r="B44" s="31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I44" s="28">
        <f t="shared" si="1"/>
        <v>0</v>
      </c>
      <c r="AJ44" s="28">
        <f t="shared" si="2"/>
        <v>0</v>
      </c>
      <c r="AK44" s="28">
        <f t="shared" si="3"/>
        <v>0</v>
      </c>
      <c r="AL44" s="33"/>
      <c r="AM44" s="33"/>
      <c r="AN44" s="33"/>
      <c r="AO44" s="33"/>
      <c r="AP44" s="33" t="str">
        <f t="shared" si="4"/>
        <v>100:0   200:0   300:0</v>
      </c>
    </row>
    <row r="45" spans="1:42" x14ac:dyDescent="0.25">
      <c r="A45" s="15"/>
      <c r="B45" s="31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I45" s="28">
        <f t="shared" si="1"/>
        <v>0</v>
      </c>
      <c r="AJ45" s="28">
        <f t="shared" si="2"/>
        <v>0</v>
      </c>
      <c r="AK45" s="28">
        <f t="shared" si="3"/>
        <v>0</v>
      </c>
      <c r="AL45" s="33"/>
      <c r="AM45" s="33"/>
      <c r="AN45" s="33"/>
      <c r="AO45" s="33"/>
      <c r="AP45" s="33" t="str">
        <f t="shared" si="4"/>
        <v>100:0   200:0   300:0</v>
      </c>
    </row>
    <row r="46" spans="1:42" x14ac:dyDescent="0.25">
      <c r="A46" s="5"/>
      <c r="B46" s="5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I46" s="33"/>
      <c r="AJ46" s="28"/>
      <c r="AK46" s="33"/>
      <c r="AL46" s="33"/>
      <c r="AM46" s="33"/>
      <c r="AN46" s="33"/>
      <c r="AO46" s="33"/>
      <c r="AP46" s="33"/>
    </row>
    <row r="47" spans="1:42" x14ac:dyDescent="0.25">
      <c r="A47" s="24" t="s">
        <v>29</v>
      </c>
      <c r="B47" s="24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I47" s="33"/>
      <c r="AJ47" s="33"/>
      <c r="AK47" s="33"/>
      <c r="AL47" s="33"/>
      <c r="AM47" s="33"/>
      <c r="AN47" s="33"/>
      <c r="AO47" s="33"/>
      <c r="AP47" s="33"/>
    </row>
    <row r="48" spans="1:42" x14ac:dyDescent="0.25">
      <c r="A48" s="26" t="s">
        <v>30</v>
      </c>
      <c r="B48" s="26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I48" s="33"/>
      <c r="AJ48" s="33"/>
      <c r="AK48" s="33"/>
      <c r="AL48" s="33"/>
      <c r="AM48" s="33"/>
      <c r="AN48" s="33"/>
      <c r="AO48" s="33"/>
      <c r="AP48" s="33"/>
    </row>
  </sheetData>
  <customSheetViews>
    <customSheetView guid="{B915EE9F-5D1C-487A-8DE6-393C40EC91EF}" scale="80">
      <pane xSplit="1" topLeftCell="AC1" activePane="topRight" state="frozen"/>
      <selection pane="topRight" activeCell="B34" sqref="B34:B45"/>
      <pageMargins left="0.7" right="0.7" top="0.75" bottom="0.75" header="0.3" footer="0.3"/>
      <pageSetup paperSize="9" orientation="portrait" r:id="rId1"/>
    </customSheetView>
    <customSheetView guid="{DC35499C-6A88-4D34-AA8A-3B43D394F052}" scale="80">
      <pane xSplit="1" topLeftCell="R1" activePane="topRight" state="frozen"/>
      <selection pane="topRight" activeCell="AR20" sqref="AR20"/>
      <pageMargins left="0.7" right="0.7" top="0.75" bottom="0.75" header="0.3" footer="0.3"/>
      <pageSetup paperSize="9" orientation="portrait" r:id="rId2"/>
    </customSheetView>
  </customSheetViews>
  <conditionalFormatting sqref="C6:AG48">
    <cfRule type="expression" dxfId="0" priority="1">
      <formula>WEEKDAY(E$6,2)&gt;5</formula>
    </cfRule>
  </conditionalFormatting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Drop Down 1">
              <controlPr defaultSize="0" autoLine="0" autoPict="0" macro="[0]!Masquer_jour">
                <anchor moveWithCells="1">
                  <from>
                    <xdr:col>56</xdr:col>
                    <xdr:colOff>0</xdr:colOff>
                    <xdr:row>3</xdr:row>
                    <xdr:rowOff>0</xdr:rowOff>
                  </from>
                  <to>
                    <xdr:col>60</xdr:col>
                    <xdr:colOff>476250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Drop Down 3">
              <controlPr defaultSize="0" autoLine="0" autoPict="0" macro="[0]!Masquer_jour">
                <anchor moveWithCells="1">
                  <from>
                    <xdr:col>56</xdr:col>
                    <xdr:colOff>0</xdr:colOff>
                    <xdr:row>4</xdr:row>
                    <xdr:rowOff>0</xdr:rowOff>
                  </from>
                  <to>
                    <xdr:col>60</xdr:col>
                    <xdr:colOff>476250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3"/>
  <sheetViews>
    <sheetView workbookViewId="0">
      <selection activeCell="B14" sqref="B14"/>
    </sheetView>
  </sheetViews>
  <sheetFormatPr baseColWidth="10" defaultRowHeight="15" x14ac:dyDescent="0.25"/>
  <cols>
    <col min="1" max="1" width="23.140625" customWidth="1"/>
    <col min="2" max="2" width="27.28515625" customWidth="1"/>
    <col min="3" max="3" width="23.140625" customWidth="1"/>
  </cols>
  <sheetData>
    <row r="1" spans="1:2" x14ac:dyDescent="0.25">
      <c r="A1" s="1" t="s">
        <v>0</v>
      </c>
      <c r="B1" s="1">
        <f>TS!BG2+2018</f>
        <v>2020</v>
      </c>
    </row>
    <row r="3" spans="1:2" x14ac:dyDescent="0.25">
      <c r="A3" t="s">
        <v>1</v>
      </c>
      <c r="B3" s="3">
        <f>DATE(B1,1,1)</f>
        <v>43831</v>
      </c>
    </row>
    <row r="4" spans="1:2" ht="16.5" x14ac:dyDescent="0.3">
      <c r="A4" t="s">
        <v>2</v>
      </c>
      <c r="B4" s="4">
        <f>ROUND(DATE(B1,4,MOD(234-11*MOD(B1,19),30))/7,)*7-6</f>
        <v>43933</v>
      </c>
    </row>
    <row r="5" spans="1:2" x14ac:dyDescent="0.25">
      <c r="A5" t="s">
        <v>3</v>
      </c>
      <c r="B5" s="3">
        <f>B4+1</f>
        <v>43934</v>
      </c>
    </row>
    <row r="6" spans="1:2" x14ac:dyDescent="0.25">
      <c r="A6" t="s">
        <v>4</v>
      </c>
      <c r="B6" s="3">
        <f>DATE(B1,5,1)</f>
        <v>43952</v>
      </c>
    </row>
    <row r="7" spans="1:2" x14ac:dyDescent="0.25">
      <c r="A7" t="s">
        <v>5</v>
      </c>
      <c r="B7" s="3">
        <f>B4+39</f>
        <v>43972</v>
      </c>
    </row>
    <row r="8" spans="1:2" x14ac:dyDescent="0.25">
      <c r="A8" t="s">
        <v>6</v>
      </c>
      <c r="B8" s="3">
        <f>B4+49</f>
        <v>43982</v>
      </c>
    </row>
    <row r="9" spans="1:2" x14ac:dyDescent="0.25">
      <c r="A9" t="s">
        <v>7</v>
      </c>
      <c r="B9" s="3">
        <f>DATE(B1,7,21)</f>
        <v>44033</v>
      </c>
    </row>
    <row r="10" spans="1:2" x14ac:dyDescent="0.25">
      <c r="A10" t="s">
        <v>8</v>
      </c>
      <c r="B10" s="3"/>
    </row>
    <row r="11" spans="1:2" x14ac:dyDescent="0.25">
      <c r="A11" t="s">
        <v>9</v>
      </c>
      <c r="B11" s="3">
        <f>DATE(B1,11,1)</f>
        <v>44136</v>
      </c>
    </row>
    <row r="12" spans="1:2" x14ac:dyDescent="0.25">
      <c r="A12" t="s">
        <v>10</v>
      </c>
      <c r="B12" s="3">
        <f>DATE(B1,11,11)</f>
        <v>44146</v>
      </c>
    </row>
    <row r="13" spans="1:2" x14ac:dyDescent="0.25">
      <c r="A13" t="s">
        <v>11</v>
      </c>
      <c r="B13" s="3">
        <f>DATE(B1,12,25)</f>
        <v>44190</v>
      </c>
    </row>
  </sheetData>
  <customSheetViews>
    <customSheetView guid="{B915EE9F-5D1C-487A-8DE6-393C40EC91EF}">
      <selection activeCell="B14" sqref="B14"/>
      <pageMargins left="0.7" right="0.7" top="0.75" bottom="0.75" header="0.3" footer="0.3"/>
      <pageSetup paperSize="9" orientation="portrait" r:id="rId1"/>
    </customSheetView>
    <customSheetView guid="{DC35499C-6A88-4D34-AA8A-3B43D394F052}">
      <selection activeCell="B14" sqref="B14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drawing r:id="rId4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4241916780ECA4B844E51EAF8071D7A" ma:contentTypeVersion="8" ma:contentTypeDescription="Create a new document." ma:contentTypeScope="" ma:versionID="02f8765c968782e8d790b8cfaae63024">
  <xsd:schema xmlns:xsd="http://www.w3.org/2001/XMLSchema" xmlns:xs="http://www.w3.org/2001/XMLSchema" xmlns:p="http://schemas.microsoft.com/office/2006/metadata/properties" xmlns:ns3="a63f0913-136f-43c1-877e-476e323c32bd" xmlns:ns4="c4df8fc5-61cb-4b21-b333-b0c9254b3b57" targetNamespace="http://schemas.microsoft.com/office/2006/metadata/properties" ma:root="true" ma:fieldsID="9f21d31dd7d1e881b679478313d9c7f5" ns3:_="" ns4:_="">
    <xsd:import namespace="a63f0913-136f-43c1-877e-476e323c32bd"/>
    <xsd:import namespace="c4df8fc5-61cb-4b21-b333-b0c9254b3b57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63f0913-136f-43c1-877e-476e323c32bd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4df8fc5-61cb-4b21-b333-b0c9254b3b5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0C9B1E7-748A-45A8-AC00-1A0182FD5B43}">
  <ds:schemaRefs>
    <ds:schemaRef ds:uri="http://schemas.microsoft.com/office/2006/metadata/properties"/>
    <ds:schemaRef ds:uri="http://purl.org/dc/dcmitype/"/>
    <ds:schemaRef ds:uri="http://www.w3.org/XML/1998/namespace"/>
    <ds:schemaRef ds:uri="http://schemas.microsoft.com/office/2006/documentManagement/types"/>
    <ds:schemaRef ds:uri="c4df8fc5-61cb-4b21-b333-b0c9254b3b57"/>
    <ds:schemaRef ds:uri="http://purl.org/dc/terms/"/>
    <ds:schemaRef ds:uri="http://schemas.openxmlformats.org/package/2006/metadata/core-properties"/>
    <ds:schemaRef ds:uri="http://schemas.microsoft.com/office/infopath/2007/PartnerControls"/>
    <ds:schemaRef ds:uri="a63f0913-136f-43c1-877e-476e323c32bd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AB588639-C704-4923-9FCB-C04841D51FE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996F04F-2F6D-424E-A26B-55E41FC0003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63f0913-136f-43c1-877e-476e323c32bd"/>
    <ds:schemaRef ds:uri="c4df8fc5-61cb-4b21-b333-b0c9254b3b5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TS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</dc:creator>
  <cp:lastModifiedBy>Regis HANQUET (ZP BOTTE DU HAINAUT (SIVRY-RANCE))</cp:lastModifiedBy>
  <dcterms:created xsi:type="dcterms:W3CDTF">2006-09-16T00:00:00Z</dcterms:created>
  <dcterms:modified xsi:type="dcterms:W3CDTF">2020-01-14T06:55:59Z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0x010100A4241916780ECA4B844E51EAF8071D7A</vt:lpwstr>
  </property>
</Properties>
</file>