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Apprentissage_VBA\"/>
    </mc:Choice>
  </mc:AlternateContent>
  <xr:revisionPtr revIDLastSave="0" documentId="13_ncr:81_{B3D5B869-3B9F-4B93-B5EE-EEC718546D6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S" sheetId="1" r:id="rId1"/>
    <sheet name="Fériés" sheetId="2" r:id="rId2"/>
  </sheets>
  <definedNames>
    <definedName name="exportRange">#REF!</definedName>
    <definedName name="Sheets">TRANSPOSE(GET.WORKBOOK(1))&amp;T(NOW())</definedName>
    <definedName name="weekend">#REF!</definedName>
  </definedNames>
  <calcPr calcId="191029"/>
  <customWorkbookViews>
    <customWorkbookView name="Utilisateur Windows - Affichage personnalisé" guid="{B915EE9F-5D1C-487A-8DE6-393C40EC91EF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17" i="1" l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13" i="1"/>
  <c r="AJ13" i="1"/>
  <c r="AI13" i="1"/>
  <c r="AO17" i="1" l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O13" i="1"/>
  <c r="AN13" i="1"/>
  <c r="AM13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13" i="1"/>
  <c r="B1" i="2"/>
  <c r="B13" i="2" s="1"/>
  <c r="BG3" i="1"/>
  <c r="C6" i="1" s="1"/>
  <c r="D6" i="1" l="1"/>
  <c r="M3" i="1"/>
  <c r="B4" i="2"/>
  <c r="B5" i="2" s="1"/>
  <c r="B9" i="2"/>
  <c r="B3" i="2"/>
  <c r="B11" i="2"/>
  <c r="B12" i="2"/>
  <c r="B6" i="2"/>
  <c r="E6" i="1" l="1"/>
  <c r="B7" i="2"/>
  <c r="B8" i="2"/>
  <c r="F6" i="1" l="1"/>
  <c r="G6" i="1" l="1"/>
  <c r="H6" i="1" l="1"/>
  <c r="I6" i="1" l="1"/>
  <c r="J6" i="1" l="1"/>
  <c r="K6" i="1" l="1"/>
  <c r="L6" i="1" l="1"/>
  <c r="M6" i="1" l="1"/>
  <c r="N6" i="1" l="1"/>
  <c r="O6" i="1" l="1"/>
  <c r="P6" i="1" l="1"/>
  <c r="Q6" i="1" l="1"/>
  <c r="R6" i="1" l="1"/>
  <c r="S6" i="1" l="1"/>
  <c r="T6" i="1" l="1"/>
  <c r="U6" i="1" l="1"/>
  <c r="V6" i="1" l="1"/>
  <c r="W6" i="1" l="1"/>
  <c r="X6" i="1" l="1"/>
  <c r="Y6" i="1" l="1"/>
  <c r="Z6" i="1" l="1"/>
  <c r="AA6" i="1" l="1"/>
  <c r="AB6" i="1" l="1"/>
  <c r="AC6" i="1" l="1"/>
  <c r="AD6" i="1" l="1"/>
  <c r="AE6" i="1" l="1"/>
  <c r="AF6" i="1" l="1"/>
  <c r="AG6" i="1" l="1"/>
</calcChain>
</file>

<file path=xl/sharedStrings.xml><?xml version="1.0" encoding="utf-8"?>
<sst xmlns="http://schemas.openxmlformats.org/spreadsheetml/2006/main" count="102" uniqueCount="102">
  <si>
    <t xml:space="preserve">Année </t>
  </si>
  <si>
    <t>Jour de l'an</t>
  </si>
  <si>
    <t>Pâques</t>
  </si>
  <si>
    <t>Lundi de Pâques</t>
  </si>
  <si>
    <t>Fête du travail</t>
  </si>
  <si>
    <t>Ascension</t>
  </si>
  <si>
    <t>Pentcôte</t>
  </si>
  <si>
    <t>Fête nationale</t>
  </si>
  <si>
    <t>Assomption</t>
  </si>
  <si>
    <t>Toussaint</t>
  </si>
  <si>
    <t>Armistice 14-18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</si>
  <si>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</si>
  <si>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</si>
  <si>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</si>
  <si>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</si>
  <si>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</si>
  <si>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</si>
  <si>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</si>
  <si>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</si>
  <si>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</si>
  <si>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</si>
  <si>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</si>
  <si>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</si>
  <si>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</si>
  <si>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Chgt demande personnel</t>
  </si>
  <si>
    <t>Chgt pour service</t>
  </si>
  <si>
    <t>Salduz</t>
  </si>
  <si>
    <t>PB</t>
  </si>
  <si>
    <t>GPI</t>
  </si>
  <si>
    <t>PZS</t>
  </si>
  <si>
    <t>Nom du Membre du Personnel</t>
  </si>
  <si>
    <t>Matricule</t>
  </si>
  <si>
    <t>441234568</t>
  </si>
  <si>
    <t>441234569</t>
  </si>
  <si>
    <t>441234570</t>
  </si>
  <si>
    <t>441234572</t>
  </si>
  <si>
    <t>441234573</t>
  </si>
  <si>
    <t>441234574</t>
  </si>
  <si>
    <t>441234575</t>
  </si>
  <si>
    <t>441234576</t>
  </si>
  <si>
    <t>441234577</t>
  </si>
  <si>
    <t>441234578</t>
  </si>
  <si>
    <t>441234579</t>
  </si>
  <si>
    <t>441234581</t>
  </si>
  <si>
    <t>441234582</t>
  </si>
  <si>
    <t>441234583</t>
  </si>
  <si>
    <t>441234584</t>
  </si>
  <si>
    <t>441234585</t>
  </si>
  <si>
    <t>441234586</t>
  </si>
  <si>
    <t>441234587</t>
  </si>
  <si>
    <t>441234588</t>
  </si>
  <si>
    <t>441234589</t>
  </si>
  <si>
    <t>441234590</t>
  </si>
  <si>
    <t>441234591</t>
  </si>
  <si>
    <t>441234592</t>
  </si>
  <si>
    <t>441234593</t>
  </si>
  <si>
    <t>441234594</t>
  </si>
  <si>
    <t>441234595</t>
  </si>
  <si>
    <t>441234596</t>
  </si>
  <si>
    <t>441234597</t>
  </si>
  <si>
    <t>Chgt demande perso enr</t>
  </si>
  <si>
    <t>Chgt service enr</t>
  </si>
  <si>
    <t>Membre du personnel 7</t>
  </si>
  <si>
    <t>Membre du personnel 8</t>
  </si>
  <si>
    <t>Membre du personnel 9</t>
  </si>
  <si>
    <t>Membre du personnel 10</t>
  </si>
  <si>
    <t>Membre du personnel 11</t>
  </si>
  <si>
    <t>Membre du personnel 12</t>
  </si>
  <si>
    <t>Membre du personnel 13</t>
  </si>
  <si>
    <t>Membre du personnel 14</t>
  </si>
  <si>
    <t>Membre du personnel 15</t>
  </si>
  <si>
    <t>Membre du personnel 16</t>
  </si>
  <si>
    <t>Membre du personnel 17</t>
  </si>
  <si>
    <t>Membre du personnel 22</t>
  </si>
  <si>
    <t>Membre du personnel 23</t>
  </si>
  <si>
    <t>Membre du personnel 24</t>
  </si>
  <si>
    <t>Membre du personnel 25</t>
  </si>
  <si>
    <t>Membre du personnel 26</t>
  </si>
  <si>
    <t>Membre du personnel 27</t>
  </si>
  <si>
    <t>Membre du personnel 28</t>
  </si>
  <si>
    <t>Membre du personnel 29</t>
  </si>
  <si>
    <t>Membre du personnel 30</t>
  </si>
  <si>
    <t>Membre du personnel 31</t>
  </si>
  <si>
    <t>Membre du personnel 32</t>
  </si>
  <si>
    <t>Membre du personnel 33</t>
  </si>
  <si>
    <t>441234580</t>
  </si>
  <si>
    <t>14&gt;22</t>
  </si>
  <si>
    <t>22&gt;6</t>
  </si>
  <si>
    <t>8&gt;17 ou 9&gt;17</t>
  </si>
  <si>
    <t>dépend, ne pas ajouter sera modifier manuellemen</t>
  </si>
  <si>
    <t>8&gt;17 uniquement les mardis</t>
  </si>
  <si>
    <t>role garde gradé</t>
  </si>
  <si>
    <t>role garde officier</t>
  </si>
  <si>
    <t>Ne pas prendre en compte</t>
  </si>
  <si>
    <t>Membre du personnel 1 - chef (peu de pauses)</t>
  </si>
  <si>
    <t xml:space="preserve">Membre du personnel 5 - chef (peu de pauses) </t>
  </si>
  <si>
    <t>Membre du personnel 6 - chef (peu de pauses)</t>
  </si>
  <si>
    <t>Membre du personnel 19 - chef (peu de pauses)</t>
  </si>
  <si>
    <t>Membre du personnel 20 - chef (peu de pauses)</t>
  </si>
  <si>
    <t>Membre du personnel 21 - chef (peu de pauses)</t>
  </si>
  <si>
    <t>SUD</t>
  </si>
  <si>
    <t>NORD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</si>
</sst>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141414"/>
      <name val="Segoe UI"/>
      <family val="2"/>
    </font>
    <font>
      <b/>
      <u/>
      <sz val="20"/>
      <color rgb="FFFF000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0A9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6" fillId="0" borderId="0"/>
  </cellStyleXfs>
  <cellXfs count="40">
    <xf numFmtId="0" fontId="0" fillId="0" borderId="0" xfId="0"/>
    <xf numFmtId="0" fontId="3" fillId="0" borderId="0" xfId="0" applyFont="1"/>
    <xf numFmtId="14" fontId="0" fillId="0" borderId="0" xfId="0" applyNumberFormat="1"/>
    <xf numFmtId="164" fontId="0" fillId="0" borderId="0" xfId="0" applyNumberFormat="1"/>
    <xf numFmtId="164" fontId="4" fillId="0" borderId="0" xfId="0" applyNumberFormat="1" applyFont="1"/>
    <xf numFmtId="0" fontId="3" fillId="5" borderId="1" xfId="1" applyFont="1" applyFill="1"/>
    <xf numFmtId="165" fontId="3" fillId="5" borderId="1" xfId="1" applyNumberFormat="1" applyFont="1" applyFill="1" applyAlignment="1">
      <alignment horizontal="center" vertical="center" textRotation="45"/>
    </xf>
    <xf numFmtId="49" fontId="3" fillId="5" borderId="1" xfId="1" applyNumberFormat="1" applyFont="1" applyFill="1" applyAlignment="1">
      <alignment horizontal="center" vertical="center" wrapText="1"/>
    </xf>
    <xf numFmtId="49" fontId="3" fillId="6" borderId="1" xfId="1" applyNumberFormat="1" applyFont="1" applyFill="1" applyAlignment="1">
      <alignment horizontal="center" vertical="center" wrapText="1"/>
    </xf>
    <xf numFmtId="49" fontId="3" fillId="6" borderId="1" xfId="1" applyNumberFormat="1" applyFont="1" applyFill="1" applyAlignment="1">
      <alignment horizontal="left" vertical="center" wrapText="1"/>
    </xf>
    <xf numFmtId="0" fontId="3" fillId="7" borderId="1" xfId="1" applyFont="1" applyFill="1" applyAlignment="1">
      <alignment horizontal="left"/>
    </xf>
    <xf numFmtId="49" fontId="3" fillId="10" borderId="1" xfId="1" applyNumberFormat="1" applyFont="1" applyFill="1" applyAlignment="1">
      <alignment horizontal="left" vertical="center" wrapText="1"/>
    </xf>
    <xf numFmtId="49" fontId="1" fillId="3" borderId="1" xfId="1" applyNumberFormat="1" applyFont="1" applyFill="1" applyAlignment="1">
      <alignment horizontal="left" vertical="center" wrapText="1"/>
    </xf>
    <xf numFmtId="49" fontId="3" fillId="8" borderId="1" xfId="1" applyNumberFormat="1" applyFont="1" applyFill="1" applyAlignment="1">
      <alignment horizontal="left" vertical="center" wrapText="1"/>
    </xf>
    <xf numFmtId="49" fontId="3" fillId="4" borderId="1" xfId="1" applyNumberFormat="1" applyFont="1" applyFill="1" applyAlignment="1">
      <alignment horizontal="center" vertical="center" wrapText="1"/>
    </xf>
    <xf numFmtId="49" fontId="3" fillId="9" borderId="1" xfId="1" applyNumberFormat="1" applyFont="1" applyFill="1" applyAlignment="1">
      <alignment horizontal="center" vertical="center" wrapText="1"/>
    </xf>
    <xf numFmtId="49" fontId="3" fillId="11" borderId="1" xfId="1" applyNumberFormat="1" applyFont="1" applyFill="1" applyAlignment="1">
      <alignment horizontal="center" vertical="center" wrapText="1"/>
    </xf>
    <xf numFmtId="49" fontId="3" fillId="12" borderId="1" xfId="1" applyNumberFormat="1" applyFont="1" applyFill="1" applyAlignment="1">
      <alignment horizontal="center" vertical="center" wrapText="1"/>
    </xf>
    <xf numFmtId="0" fontId="5" fillId="0" borderId="0" xfId="0" applyFont="1"/>
    <xf numFmtId="49" fontId="3" fillId="5" borderId="1" xfId="1" applyNumberFormat="1" applyFont="1" applyFill="1" applyAlignment="1">
      <alignment horizontal="center" vertical="center"/>
    </xf>
    <xf numFmtId="49" fontId="3" fillId="6" borderId="1" xfId="1" applyNumberFormat="1" applyFont="1" applyFill="1" applyAlignment="1">
      <alignment horizontal="center" vertical="center"/>
    </xf>
    <xf numFmtId="0" fontId="3" fillId="18" borderId="1" xfId="1" applyFont="1" applyFill="1"/>
    <xf numFmtId="49" fontId="3" fillId="18" borderId="1" xfId="1" applyNumberFormat="1" applyFont="1" applyFill="1" applyAlignment="1">
      <alignment horizontal="center" vertical="center"/>
    </xf>
    <xf numFmtId="0" fontId="3" fillId="19" borderId="1" xfId="1" applyFont="1" applyFill="1"/>
    <xf numFmtId="49" fontId="3" fillId="19" borderId="1" xfId="1" applyNumberFormat="1" applyFont="1" applyFill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14" borderId="2" xfId="0" applyNumberFormat="1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0" borderId="2" xfId="0" applyBorder="1"/>
    <xf numFmtId="49" fontId="0" fillId="0" borderId="2" xfId="0" applyNumberFormat="1" applyBorder="1"/>
    <xf numFmtId="49" fontId="0" fillId="6" borderId="2" xfId="0" applyNumberFormat="1" applyFill="1" applyBorder="1"/>
    <xf numFmtId="0" fontId="0" fillId="6" borderId="2" xfId="0" applyFill="1" applyBorder="1"/>
    <xf numFmtId="49" fontId="0" fillId="3" borderId="1" xfId="1" applyNumberFormat="1" applyFont="1" applyFill="1" applyAlignment="1">
      <alignment horizontal="left" vertical="center" wrapText="1"/>
    </xf>
    <xf numFmtId="49" fontId="0" fillId="9" borderId="1" xfId="1" applyNumberFormat="1" applyFont="1" applyFill="1" applyAlignment="1">
      <alignment vertical="center" wrapText="1"/>
    </xf>
    <xf numFmtId="17" fontId="0" fillId="0" borderId="0" xfId="0" applyNumberFormat="1"/>
    <xf numFmtId="0" fontId="0" fillId="0" borderId="3" xfId="0" applyBorder="1" applyAlignment="1">
      <alignment horizontal="center"/>
    </xf>
    <xf numFmtId="0" fontId="3" fillId="3" borderId="1" xfId="1" applyFont="1" applyFill="1" applyAlignment="1">
      <alignment horizontal="left"/>
    </xf>
  </cellXfs>
  <cellStyles count="3">
    <cellStyle name="Calcul" xfId="1" builtinId="22"/>
    <cellStyle name="Normal" xfId="0" builtinId="0"/>
    <cellStyle name="Normal 2" xfId="2" xr:uid="{00000000-0005-0000-0000-000002000000}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C60A9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C60A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BG$1" fmlaRange="$BB$1:$BB$12" noThreeD="1" sel="1" val="0"/>
</file>

<file path=xl/ctrlProps/ctrlProp2.xml><?xml version="1.0" encoding="utf-8"?>
<formControlPr xmlns="http://schemas.microsoft.com/office/spreadsheetml/2009/9/main" objectType="Drop" dropStyle="combo" dx="16" fmlaLink="$BG$2" fmlaRange="$BC$1:$BC$20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0</xdr:colOff>
          <xdr:row>3</xdr:row>
          <xdr:rowOff>0</xdr:rowOff>
        </xdr:from>
        <xdr:to>
          <xdr:col>60</xdr:col>
          <xdr:colOff>476250</xdr:colOff>
          <xdr:row>4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56</xdr:col>
          <xdr:colOff>0</xdr:colOff>
          <xdr:row>4</xdr:row>
          <xdr:rowOff>0</xdr:rowOff>
        </xdr:from>
        <xdr:to>
          <xdr:col>60</xdr:col>
          <xdr:colOff>476250</xdr:colOff>
          <xdr:row>5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304800</xdr:colOff>
      <xdr:row>4</xdr:row>
      <xdr:rowOff>95250</xdr:rowOff>
    </xdr:to>
    <xdr:sp macro="" textlink="">
      <xdr:nvSpPr>
        <xdr:cNvPr id="2049" name="AutoShape 1" descr=";)">
          <a:extLst>
            <a:ext uri="{FF2B5EF4-FFF2-40B4-BE49-F238E27FC236}">
              <a16:creationId xmlns:a16="http://schemas.microsoft.com/office/drawing/2014/main" id="{00000000-0008-0000-01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1543050" y="571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G48"/>
  <sheetViews>
    <sheetView tabSelected="1" zoomScale="80" zoomScaleNormal="80" workbookViewId="0">
      <pane xSplit="1" topLeftCell="B1" activePane="topRight" state="frozen"/>
      <selection pane="topRight" activeCell="A14" sqref="A14"/>
    </sheetView>
  </sheetViews>
  <sheetFormatPr baseColWidth="10" defaultColWidth="9.140625" defaultRowHeight="15" x14ac:dyDescent="0.25"/>
  <cols>
    <col min="1" max="1" width="43.7109375" customWidth="1"/>
    <col min="2" max="2" width="12.7109375" customWidth="1"/>
    <col min="3" max="33" width="7.140625" customWidth="1"/>
    <col min="34" max="35" width="7.42578125" customWidth="1"/>
    <col min="54" max="54" width="12" customWidth="1"/>
  </cols>
  <sheetData>
    <row r="1" spans="1:59" x14ac:dyDescent="0.25">
      <c r="BB1" s="1" t="s">
        <v>12</v>
      </c>
      <c r="BC1" s="1">
        <v>2019</v>
      </c>
      <c r="BF1">
        <v>1</v>
      </c>
      <c r="BG1">
        <v>1</v>
      </c>
    </row>
    <row r="2" spans="1:59" x14ac:dyDescent="0.25">
      <c r="BB2" s="1" t="s">
        <v>13</v>
      </c>
      <c r="BC2" s="1">
        <v>2020</v>
      </c>
      <c r="BF2">
        <v>2</v>
      </c>
      <c r="BG2">
        <v>2</v>
      </c>
    </row>
    <row r="3" spans="1:59" ht="26.25" x14ac:dyDescent="0.4">
      <c r="M3" s="18" t="str">
        <f>TEXT(BG3,"mmmmmmmmm aaaa")</f>
        <v>janvier 2020</v>
      </c>
      <c r="BB3" s="1" t="s">
        <v>14</v>
      </c>
      <c r="BC3" s="1">
        <v>2021</v>
      </c>
      <c r="BG3" s="2">
        <f>DATE(BG2+2018,BG1,1)</f>
        <v>43831</v>
      </c>
    </row>
    <row r="4" spans="1:59" x14ac:dyDescent="0.25">
      <c r="BB4" s="1" t="s">
        <v>15</v>
      </c>
      <c r="BC4" s="1">
        <v>2022</v>
      </c>
    </row>
    <row r="5" spans="1:59" x14ac:dyDescent="0.25">
      <c r="AI5" s="37">
        <v>41791</v>
      </c>
      <c r="AJ5" t="s">
        <v>86</v>
      </c>
      <c r="AK5" t="s">
        <v>87</v>
      </c>
      <c r="AL5" s="38" t="s">
        <v>88</v>
      </c>
      <c r="AM5" s="38"/>
      <c r="AN5" t="s">
        <v>89</v>
      </c>
      <c r="AO5" t="s">
        <v>90</v>
      </c>
      <c r="BB5" s="1" t="s">
        <v>16</v>
      </c>
      <c r="BC5" s="1">
        <v>2023</v>
      </c>
    </row>
    <row r="6" spans="1:59" ht="35.25" x14ac:dyDescent="0.25">
      <c r="A6" s="5"/>
      <c r="B6" s="5"/>
      <c r="C6" s="6">
        <f>BG3</f>
        <v>43831</v>
      </c>
      <c r="D6" s="6">
        <f>C6+1</f>
        <v>43832</v>
      </c>
      <c r="E6" s="6">
        <f t="shared" ref="E6:AE6" si="0">D6+1</f>
        <v>43833</v>
      </c>
      <c r="F6" s="6">
        <f t="shared" si="0"/>
        <v>43834</v>
      </c>
      <c r="G6" s="6">
        <f t="shared" si="0"/>
        <v>43835</v>
      </c>
      <c r="H6" s="6">
        <f t="shared" si="0"/>
        <v>43836</v>
      </c>
      <c r="I6" s="6">
        <f t="shared" si="0"/>
        <v>43837</v>
      </c>
      <c r="J6" s="6">
        <f t="shared" si="0"/>
        <v>43838</v>
      </c>
      <c r="K6" s="6">
        <f t="shared" si="0"/>
        <v>43839</v>
      </c>
      <c r="L6" s="6">
        <f t="shared" si="0"/>
        <v>43840</v>
      </c>
      <c r="M6" s="6">
        <f t="shared" si="0"/>
        <v>43841</v>
      </c>
      <c r="N6" s="6">
        <f t="shared" si="0"/>
        <v>43842</v>
      </c>
      <c r="O6" s="6">
        <f t="shared" si="0"/>
        <v>43843</v>
      </c>
      <c r="P6" s="6">
        <f t="shared" si="0"/>
        <v>43844</v>
      </c>
      <c r="Q6" s="6">
        <f t="shared" si="0"/>
        <v>43845</v>
      </c>
      <c r="R6" s="6">
        <f t="shared" si="0"/>
        <v>43846</v>
      </c>
      <c r="S6" s="6">
        <f t="shared" si="0"/>
        <v>43847</v>
      </c>
      <c r="T6" s="6">
        <f t="shared" si="0"/>
        <v>43848</v>
      </c>
      <c r="U6" s="6">
        <f t="shared" si="0"/>
        <v>43849</v>
      </c>
      <c r="V6" s="6">
        <f t="shared" si="0"/>
        <v>43850</v>
      </c>
      <c r="W6" s="6">
        <f>V6+1</f>
        <v>43851</v>
      </c>
      <c r="X6" s="6">
        <f t="shared" si="0"/>
        <v>43852</v>
      </c>
      <c r="Y6" s="6">
        <f t="shared" si="0"/>
        <v>43853</v>
      </c>
      <c r="Z6" s="6">
        <f t="shared" si="0"/>
        <v>43854</v>
      </c>
      <c r="AA6" s="6">
        <f t="shared" si="0"/>
        <v>43855</v>
      </c>
      <c r="AB6" s="6">
        <f t="shared" si="0"/>
        <v>43856</v>
      </c>
      <c r="AC6" s="6">
        <f t="shared" si="0"/>
        <v>43857</v>
      </c>
      <c r="AD6" s="6">
        <f t="shared" si="0"/>
        <v>43858</v>
      </c>
      <c r="AE6" s="6">
        <f t="shared" si="0"/>
        <v>43859</v>
      </c>
      <c r="AF6" s="6">
        <f>AE6+1</f>
        <v>43860</v>
      </c>
      <c r="AG6" s="6">
        <f>AF6+1</f>
        <v>43861</v>
      </c>
      <c r="AI6" s="25">
        <v>101</v>
      </c>
      <c r="AJ6" s="25">
        <v>201</v>
      </c>
      <c r="AK6" s="26">
        <v>301</v>
      </c>
      <c r="AL6" s="27" t="s">
        <v>26</v>
      </c>
      <c r="AM6" s="28" t="s">
        <v>27</v>
      </c>
      <c r="AN6" s="29" t="s">
        <v>29</v>
      </c>
      <c r="AO6" s="30" t="s">
        <v>28</v>
      </c>
      <c r="BB6" s="1" t="s">
        <v>17</v>
      </c>
      <c r="BC6" s="1">
        <v>2024</v>
      </c>
    </row>
    <row r="7" spans="1:59" x14ac:dyDescent="0.25">
      <c r="A7" s="14" t="s">
        <v>24</v>
      </c>
      <c r="B7" s="14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I7" s="25"/>
      <c r="AJ7" s="25">
        <v>202</v>
      </c>
      <c r="AK7" s="26">
        <v>302</v>
      </c>
      <c r="AL7" s="31"/>
      <c r="AM7" s="31"/>
      <c r="AN7" s="31"/>
      <c r="AO7" s="31"/>
      <c r="BB7" s="1" t="s">
        <v>18</v>
      </c>
      <c r="BC7" s="1">
        <v>2025</v>
      </c>
    </row>
    <row r="8" spans="1:59" x14ac:dyDescent="0.25">
      <c r="A8" s="15" t="s">
        <v>25</v>
      </c>
      <c r="B8" s="15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I8" s="31"/>
      <c r="AJ8" s="31"/>
      <c r="AK8" s="31"/>
      <c r="AL8" s="31"/>
      <c r="AM8" s="31"/>
      <c r="AN8" s="31"/>
      <c r="AO8" s="31"/>
      <c r="BB8" s="1" t="s">
        <v>19</v>
      </c>
      <c r="BC8" s="1">
        <v>2026</v>
      </c>
    </row>
    <row r="9" spans="1:59" x14ac:dyDescent="0.25">
      <c r="A9" s="16" t="s">
        <v>60</v>
      </c>
      <c r="B9" s="16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I9" s="31"/>
      <c r="AJ9" s="31"/>
      <c r="AK9" s="31"/>
      <c r="AL9" s="31"/>
      <c r="AM9" s="31"/>
      <c r="AN9" s="31"/>
      <c r="AO9" s="31"/>
      <c r="BB9" s="1" t="s">
        <v>20</v>
      </c>
      <c r="BC9" s="1">
        <v>2027</v>
      </c>
    </row>
    <row r="10" spans="1:59" x14ac:dyDescent="0.25">
      <c r="A10" s="17" t="s">
        <v>61</v>
      </c>
      <c r="B10" s="17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I10" s="31"/>
      <c r="AJ10" s="31"/>
      <c r="AK10" s="31"/>
      <c r="AL10" s="31"/>
      <c r="AM10" s="31"/>
      <c r="AN10" s="31"/>
      <c r="AO10" s="31"/>
      <c r="BB10" s="1" t="s">
        <v>21</v>
      </c>
      <c r="BC10" s="1">
        <v>2028</v>
      </c>
    </row>
    <row r="11" spans="1:59" x14ac:dyDescent="0.25">
      <c r="A11" s="5"/>
      <c r="B11" s="5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I11" s="31"/>
      <c r="AJ11" s="31"/>
      <c r="AK11" s="31"/>
      <c r="AL11" s="31"/>
      <c r="AM11" s="31"/>
      <c r="AN11" s="31"/>
      <c r="AO11" s="31"/>
      <c r="BB11" s="1" t="s">
        <v>22</v>
      </c>
      <c r="BC11" s="1">
        <v>2029</v>
      </c>
    </row>
    <row r="12" spans="1:59" x14ac:dyDescent="0.25">
      <c r="A12" s="7" t="s">
        <v>30</v>
      </c>
      <c r="B12" s="7" t="s">
        <v>31</v>
      </c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I12" s="31"/>
      <c r="AJ12" s="31"/>
      <c r="AK12" s="31"/>
      <c r="AL12" s="31"/>
      <c r="AM12" s="31"/>
      <c r="AN12" s="31"/>
      <c r="AO12" s="31"/>
      <c r="BB12" s="1" t="s">
        <v>23</v>
      </c>
      <c r="BC12" s="1">
        <v>2030</v>
      </c>
    </row>
    <row r="13" spans="1:59" x14ac:dyDescent="0.25">
      <c r="A13" s="10" t="s">
        <v>94</v>
      </c>
      <c r="B13" s="10">
        <v>441234567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I13" s="32">
        <f>COUNTIF(C13:AG13,$AI$6)+COUNTIF(C13:AG13,$AI$7)</f>
        <v>0</v>
      </c>
      <c r="AJ13" s="32">
        <f>COUNTIF(C13:AG13,$AJ$6)+COUNTIF(C13:AG13,$AJ$7)</f>
        <v>0</v>
      </c>
      <c r="AK13" s="32">
        <f>COUNTIF(C13:AG13,$AK$6)+COUNTIF(C13:AG13,$AK$7)</f>
        <v>0</v>
      </c>
      <c r="AL13" s="31">
        <f>COUNTIF(C13:AG13,$AL$6)</f>
        <v>0</v>
      </c>
      <c r="AM13" s="31">
        <f>COUNTIF(C13:AG13,$AM$6)</f>
        <v>0</v>
      </c>
      <c r="AN13" s="31">
        <f>COUNTIF(C13:AG13,$AN$6)</f>
        <v>0</v>
      </c>
      <c r="AO13" s="31">
        <f>COUNTIF(C13:AG13,$AO$6)</f>
        <v>0</v>
      </c>
      <c r="BB13" s="1"/>
      <c r="BC13" s="1">
        <v>2031</v>
      </c>
    </row>
    <row r="14" spans="1:59" x14ac:dyDescent="0.25">
      <c r="A14" s="9"/>
      <c r="B14" s="8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I14" s="33"/>
      <c r="AJ14" s="33"/>
      <c r="AK14" s="33"/>
      <c r="AL14" s="34"/>
      <c r="AM14" s="34"/>
      <c r="AN14" s="34"/>
      <c r="AO14" s="34"/>
      <c r="BB14" s="1"/>
      <c r="BC14" s="1">
        <v>2032</v>
      </c>
    </row>
    <row r="15" spans="1:59" x14ac:dyDescent="0.25">
      <c r="A15" s="10" t="s">
        <v>93</v>
      </c>
      <c r="B15" s="36" t="s">
        <v>32</v>
      </c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I15" s="32"/>
      <c r="AJ15" s="32"/>
      <c r="AK15" s="32"/>
      <c r="AL15" s="31"/>
      <c r="AM15" s="31"/>
      <c r="AN15" s="31"/>
      <c r="AO15" s="31"/>
      <c r="BB15" s="1"/>
      <c r="BC15" s="1">
        <v>2033</v>
      </c>
    </row>
    <row r="16" spans="1:59" x14ac:dyDescent="0.25">
      <c r="A16" s="8" t="s">
        <v>101</v>
      </c>
      <c r="B16" s="9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I16" s="33"/>
      <c r="AJ16" s="33"/>
      <c r="AK16" s="33"/>
      <c r="AL16" s="34"/>
      <c r="AM16" s="34"/>
      <c r="AN16" s="34"/>
      <c r="AO16" s="34"/>
      <c r="BB16" s="1"/>
      <c r="BC16" s="1">
        <v>2034</v>
      </c>
    </row>
    <row r="17" spans="1:55" x14ac:dyDescent="0.25">
      <c r="A17" s="10" t="s">
        <v>95</v>
      </c>
      <c r="B17" s="11" t="s">
        <v>33</v>
      </c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I17" s="32">
        <f t="shared" ref="AI17:AI45" si="1">COUNTIF(C17:AG17,$AI$6)+COUNTIF(C17:AG17,$AI$7)</f>
        <v>0</v>
      </c>
      <c r="AJ17" s="32">
        <f t="shared" ref="AJ17:AJ45" si="2">COUNTIF(C17:AG17,$AJ$6)+COUNTIF(C17:AG17,$AJ$7)</f>
        <v>0</v>
      </c>
      <c r="AK17" s="32">
        <f t="shared" ref="AK17:AK45" si="3">COUNTIF(C17:AG17,$AK$6)+COUNTIF(C17:AG17,$AK$7)</f>
        <v>0</v>
      </c>
      <c r="AL17" s="31">
        <f t="shared" ref="AL17:AL45" si="4">COUNTIF(C17:AG17,$AL$6)</f>
        <v>0</v>
      </c>
      <c r="AM17" s="31">
        <f t="shared" ref="AM17:AM45" si="5">COUNTIF(C17:AG17,$AM$6)</f>
        <v>0</v>
      </c>
      <c r="AN17" s="31">
        <f t="shared" ref="AN17:AN45" si="6">COUNTIF(C17:AG17,$AN$6)</f>
        <v>0</v>
      </c>
      <c r="AO17" s="31">
        <f t="shared" ref="AO17:AO45" si="7">COUNTIF(C17:AG17,$AO$6)</f>
        <v>0</v>
      </c>
      <c r="BB17" s="1"/>
      <c r="BC17" s="1">
        <v>2035</v>
      </c>
    </row>
    <row r="18" spans="1:55" x14ac:dyDescent="0.25">
      <c r="A18" s="10" t="s">
        <v>96</v>
      </c>
      <c r="B18" s="11" t="s">
        <v>34</v>
      </c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I18" s="32">
        <f t="shared" si="1"/>
        <v>0</v>
      </c>
      <c r="AJ18" s="32">
        <f t="shared" si="2"/>
        <v>0</v>
      </c>
      <c r="AK18" s="32">
        <f t="shared" si="3"/>
        <v>0</v>
      </c>
      <c r="AL18" s="31">
        <f t="shared" si="4"/>
        <v>0</v>
      </c>
      <c r="AM18" s="31">
        <f t="shared" si="5"/>
        <v>0</v>
      </c>
      <c r="AN18" s="31">
        <f t="shared" si="6"/>
        <v>0</v>
      </c>
      <c r="AO18" s="31">
        <f t="shared" si="7"/>
        <v>0</v>
      </c>
      <c r="BB18" s="1"/>
      <c r="BC18" s="1">
        <v>2036</v>
      </c>
    </row>
    <row r="19" spans="1:55" x14ac:dyDescent="0.25">
      <c r="A19" s="39" t="s">
        <v>62</v>
      </c>
      <c r="B19" s="35" t="s">
        <v>35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I19" s="32">
        <f t="shared" si="1"/>
        <v>0</v>
      </c>
      <c r="AJ19" s="32">
        <f t="shared" si="2"/>
        <v>0</v>
      </c>
      <c r="AK19" s="32">
        <f t="shared" si="3"/>
        <v>0</v>
      </c>
      <c r="AL19" s="31">
        <f t="shared" si="4"/>
        <v>0</v>
      </c>
      <c r="AM19" s="31">
        <f t="shared" si="5"/>
        <v>0</v>
      </c>
      <c r="AN19" s="31">
        <f t="shared" si="6"/>
        <v>0</v>
      </c>
      <c r="AO19" s="31">
        <f t="shared" si="7"/>
        <v>0</v>
      </c>
      <c r="BB19" s="1"/>
      <c r="BC19" s="1">
        <v>2037</v>
      </c>
    </row>
    <row r="20" spans="1:55" x14ac:dyDescent="0.25">
      <c r="A20" s="39" t="s">
        <v>63</v>
      </c>
      <c r="B20" s="35" t="s">
        <v>36</v>
      </c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I20" s="32">
        <f t="shared" si="1"/>
        <v>0</v>
      </c>
      <c r="AJ20" s="32">
        <f t="shared" si="2"/>
        <v>0</v>
      </c>
      <c r="AK20" s="32">
        <f t="shared" si="3"/>
        <v>0</v>
      </c>
      <c r="AL20" s="31">
        <f t="shared" si="4"/>
        <v>0</v>
      </c>
      <c r="AM20" s="31">
        <f t="shared" si="5"/>
        <v>0</v>
      </c>
      <c r="AN20" s="31">
        <f t="shared" si="6"/>
        <v>0</v>
      </c>
      <c r="AO20" s="31">
        <f t="shared" si="7"/>
        <v>0</v>
      </c>
      <c r="BB20" s="1"/>
      <c r="BC20" s="1">
        <v>2038</v>
      </c>
    </row>
    <row r="21" spans="1:55" x14ac:dyDescent="0.25">
      <c r="A21" s="39" t="s">
        <v>64</v>
      </c>
      <c r="B21" s="35" t="s">
        <v>37</v>
      </c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I21" s="32">
        <f t="shared" si="1"/>
        <v>0</v>
      </c>
      <c r="AJ21" s="32">
        <f t="shared" si="2"/>
        <v>0</v>
      </c>
      <c r="AK21" s="32">
        <f t="shared" si="3"/>
        <v>0</v>
      </c>
      <c r="AL21" s="31">
        <f t="shared" si="4"/>
        <v>0</v>
      </c>
      <c r="AM21" s="31">
        <f t="shared" si="5"/>
        <v>0</v>
      </c>
      <c r="AN21" s="31">
        <f t="shared" si="6"/>
        <v>0</v>
      </c>
      <c r="AO21" s="31">
        <f t="shared" si="7"/>
        <v>0</v>
      </c>
    </row>
    <row r="22" spans="1:55" x14ac:dyDescent="0.25">
      <c r="A22" s="39" t="s">
        <v>65</v>
      </c>
      <c r="B22" s="35" t="s">
        <v>38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I22" s="32">
        <f t="shared" si="1"/>
        <v>0</v>
      </c>
      <c r="AJ22" s="32">
        <f t="shared" si="2"/>
        <v>0</v>
      </c>
      <c r="AK22" s="32">
        <f t="shared" si="3"/>
        <v>0</v>
      </c>
      <c r="AL22" s="31">
        <f t="shared" si="4"/>
        <v>0</v>
      </c>
      <c r="AM22" s="31">
        <f t="shared" si="5"/>
        <v>0</v>
      </c>
      <c r="AN22" s="31">
        <f t="shared" si="6"/>
        <v>0</v>
      </c>
      <c r="AO22" s="31">
        <f t="shared" si="7"/>
        <v>0</v>
      </c>
    </row>
    <row r="23" spans="1:55" x14ac:dyDescent="0.25">
      <c r="A23" s="39" t="s">
        <v>66</v>
      </c>
      <c r="B23" s="35" t="s">
        <v>39</v>
      </c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I23" s="32">
        <f t="shared" si="1"/>
        <v>0</v>
      </c>
      <c r="AJ23" s="32">
        <f t="shared" si="2"/>
        <v>0</v>
      </c>
      <c r="AK23" s="32">
        <f t="shared" si="3"/>
        <v>0</v>
      </c>
      <c r="AL23" s="31">
        <f t="shared" si="4"/>
        <v>0</v>
      </c>
      <c r="AM23" s="31">
        <f t="shared" si="5"/>
        <v>0</v>
      </c>
      <c r="AN23" s="31">
        <f t="shared" si="6"/>
        <v>0</v>
      </c>
      <c r="AO23" s="31">
        <f t="shared" si="7"/>
        <v>0</v>
      </c>
    </row>
    <row r="24" spans="1:55" x14ac:dyDescent="0.25">
      <c r="A24" s="39" t="s">
        <v>67</v>
      </c>
      <c r="B24" s="35" t="s">
        <v>40</v>
      </c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I24" s="32">
        <f t="shared" si="1"/>
        <v>0</v>
      </c>
      <c r="AJ24" s="32">
        <f t="shared" si="2"/>
        <v>0</v>
      </c>
      <c r="AK24" s="32">
        <f t="shared" si="3"/>
        <v>0</v>
      </c>
      <c r="AL24" s="31">
        <f t="shared" si="4"/>
        <v>0</v>
      </c>
      <c r="AM24" s="31">
        <f t="shared" si="5"/>
        <v>0</v>
      </c>
      <c r="AN24" s="31">
        <f t="shared" si="6"/>
        <v>0</v>
      </c>
      <c r="AO24" s="31">
        <f t="shared" si="7"/>
        <v>0</v>
      </c>
    </row>
    <row r="25" spans="1:55" x14ac:dyDescent="0.25">
      <c r="A25" s="39" t="s">
        <v>68</v>
      </c>
      <c r="B25" s="35" t="s">
        <v>41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I25" s="32">
        <f t="shared" si="1"/>
        <v>0</v>
      </c>
      <c r="AJ25" s="32">
        <f t="shared" si="2"/>
        <v>0</v>
      </c>
      <c r="AK25" s="32">
        <f t="shared" si="3"/>
        <v>0</v>
      </c>
      <c r="AL25" s="31">
        <f t="shared" si="4"/>
        <v>0</v>
      </c>
      <c r="AM25" s="31">
        <f t="shared" si="5"/>
        <v>0</v>
      </c>
      <c r="AN25" s="31">
        <f t="shared" si="6"/>
        <v>0</v>
      </c>
      <c r="AO25" s="31">
        <f t="shared" si="7"/>
        <v>0</v>
      </c>
    </row>
    <row r="26" spans="1:55" x14ac:dyDescent="0.25">
      <c r="A26" s="39" t="s">
        <v>69</v>
      </c>
      <c r="B26" s="35" t="s">
        <v>42</v>
      </c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I26" s="32">
        <f t="shared" si="1"/>
        <v>0</v>
      </c>
      <c r="AJ26" s="32">
        <f t="shared" si="2"/>
        <v>0</v>
      </c>
      <c r="AK26" s="32">
        <f t="shared" si="3"/>
        <v>0</v>
      </c>
      <c r="AL26" s="31">
        <f t="shared" si="4"/>
        <v>0</v>
      </c>
      <c r="AM26" s="31">
        <f t="shared" si="5"/>
        <v>0</v>
      </c>
      <c r="AN26" s="31">
        <f t="shared" si="6"/>
        <v>0</v>
      </c>
      <c r="AO26" s="31">
        <f t="shared" si="7"/>
        <v>0</v>
      </c>
    </row>
    <row r="27" spans="1:55" ht="15" customHeight="1" x14ac:dyDescent="0.25">
      <c r="A27" s="39" t="s">
        <v>70</v>
      </c>
      <c r="B27" s="35" t="s">
        <v>85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I27" s="32">
        <f t="shared" si="1"/>
        <v>0</v>
      </c>
      <c r="AJ27" s="32">
        <f t="shared" si="2"/>
        <v>0</v>
      </c>
      <c r="AK27" s="32">
        <f t="shared" si="3"/>
        <v>0</v>
      </c>
      <c r="AL27" s="31">
        <f t="shared" si="4"/>
        <v>0</v>
      </c>
      <c r="AM27" s="31">
        <f t="shared" si="5"/>
        <v>0</v>
      </c>
      <c r="AN27" s="31">
        <f t="shared" si="6"/>
        <v>0</v>
      </c>
      <c r="AO27" s="31">
        <f t="shared" si="7"/>
        <v>0</v>
      </c>
    </row>
    <row r="28" spans="1:55" x14ac:dyDescent="0.25">
      <c r="A28" s="39" t="s">
        <v>71</v>
      </c>
      <c r="B28" s="35" t="s">
        <v>43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I28" s="32">
        <f t="shared" si="1"/>
        <v>0</v>
      </c>
      <c r="AJ28" s="32">
        <f t="shared" si="2"/>
        <v>0</v>
      </c>
      <c r="AK28" s="32">
        <f t="shared" si="3"/>
        <v>0</v>
      </c>
      <c r="AL28" s="31">
        <f t="shared" si="4"/>
        <v>0</v>
      </c>
      <c r="AM28" s="31">
        <f t="shared" si="5"/>
        <v>0</v>
      </c>
      <c r="AN28" s="31">
        <f t="shared" si="6"/>
        <v>0</v>
      </c>
      <c r="AO28" s="31">
        <f t="shared" si="7"/>
        <v>0</v>
      </c>
    </row>
    <row r="29" spans="1:55" x14ac:dyDescent="0.25">
      <c r="A29" s="39" t="s">
        <v>72</v>
      </c>
      <c r="B29" s="35" t="s">
        <v>44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I29" s="32">
        <f t="shared" si="1"/>
        <v>0</v>
      </c>
      <c r="AJ29" s="32">
        <f t="shared" si="2"/>
        <v>0</v>
      </c>
      <c r="AK29" s="32">
        <f t="shared" si="3"/>
        <v>0</v>
      </c>
      <c r="AL29" s="31">
        <f t="shared" si="4"/>
        <v>0</v>
      </c>
      <c r="AM29" s="31">
        <f t="shared" si="5"/>
        <v>0</v>
      </c>
      <c r="AN29" s="31">
        <f t="shared" si="6"/>
        <v>0</v>
      </c>
      <c r="AO29" s="31">
        <f t="shared" si="7"/>
        <v>0</v>
      </c>
    </row>
    <row r="30" spans="1:55" x14ac:dyDescent="0.25">
      <c r="A30" s="8" t="s">
        <v>100</v>
      </c>
      <c r="B30" s="8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I30" s="33"/>
      <c r="AJ30" s="33"/>
      <c r="AK30" s="33"/>
      <c r="AL30" s="34"/>
      <c r="AM30" s="34"/>
      <c r="AN30" s="34"/>
      <c r="AO30" s="34"/>
    </row>
    <row r="31" spans="1:55" x14ac:dyDescent="0.25">
      <c r="A31" s="10" t="s">
        <v>97</v>
      </c>
      <c r="B31" s="13" t="s">
        <v>45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I31" s="32">
        <f t="shared" si="1"/>
        <v>0</v>
      </c>
      <c r="AJ31" s="32">
        <f t="shared" si="2"/>
        <v>0</v>
      </c>
      <c r="AK31" s="32">
        <f t="shared" si="3"/>
        <v>0</v>
      </c>
      <c r="AL31" s="31">
        <f t="shared" si="4"/>
        <v>0</v>
      </c>
      <c r="AM31" s="31">
        <f t="shared" si="5"/>
        <v>0</v>
      </c>
      <c r="AN31" s="31">
        <f t="shared" si="6"/>
        <v>0</v>
      </c>
      <c r="AO31" s="31">
        <f t="shared" si="7"/>
        <v>0</v>
      </c>
    </row>
    <row r="32" spans="1:55" x14ac:dyDescent="0.25">
      <c r="A32" s="10" t="s">
        <v>98</v>
      </c>
      <c r="B32" s="13" t="s">
        <v>46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I32" s="32">
        <f t="shared" si="1"/>
        <v>0</v>
      </c>
      <c r="AJ32" s="32">
        <f t="shared" si="2"/>
        <v>0</v>
      </c>
      <c r="AK32" s="32">
        <f t="shared" si="3"/>
        <v>0</v>
      </c>
      <c r="AL32" s="31">
        <f t="shared" si="4"/>
        <v>0</v>
      </c>
      <c r="AM32" s="31">
        <f t="shared" si="5"/>
        <v>0</v>
      </c>
      <c r="AN32" s="31">
        <f t="shared" si="6"/>
        <v>0</v>
      </c>
      <c r="AO32" s="31">
        <f t="shared" si="7"/>
        <v>0</v>
      </c>
    </row>
    <row r="33" spans="1:41" x14ac:dyDescent="0.25">
      <c r="A33" s="10" t="s">
        <v>99</v>
      </c>
      <c r="B33" s="13" t="s">
        <v>47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I33" s="32">
        <f t="shared" si="1"/>
        <v>0</v>
      </c>
      <c r="AJ33" s="32">
        <f t="shared" si="2"/>
        <v>0</v>
      </c>
      <c r="AK33" s="32">
        <f t="shared" si="3"/>
        <v>0</v>
      </c>
      <c r="AL33" s="31">
        <f t="shared" si="4"/>
        <v>0</v>
      </c>
      <c r="AM33" s="31">
        <f t="shared" si="5"/>
        <v>0</v>
      </c>
      <c r="AN33" s="31">
        <f t="shared" si="6"/>
        <v>0</v>
      </c>
      <c r="AO33" s="31">
        <f t="shared" si="7"/>
        <v>0</v>
      </c>
    </row>
    <row r="34" spans="1:41" x14ac:dyDescent="0.25">
      <c r="A34" s="39" t="s">
        <v>73</v>
      </c>
      <c r="B34" s="12" t="s">
        <v>48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I34" s="32">
        <f t="shared" si="1"/>
        <v>0</v>
      </c>
      <c r="AJ34" s="32">
        <f t="shared" si="2"/>
        <v>0</v>
      </c>
      <c r="AK34" s="32">
        <f t="shared" si="3"/>
        <v>0</v>
      </c>
      <c r="AL34" s="31">
        <f t="shared" si="4"/>
        <v>0</v>
      </c>
      <c r="AM34" s="31">
        <f t="shared" si="5"/>
        <v>0</v>
      </c>
      <c r="AN34" s="31">
        <f t="shared" si="6"/>
        <v>0</v>
      </c>
      <c r="AO34" s="31">
        <f t="shared" si="7"/>
        <v>0</v>
      </c>
    </row>
    <row r="35" spans="1:41" x14ac:dyDescent="0.25">
      <c r="A35" s="39" t="s">
        <v>74</v>
      </c>
      <c r="B35" s="12" t="s">
        <v>49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I35" s="32">
        <f t="shared" si="1"/>
        <v>0</v>
      </c>
      <c r="AJ35" s="32">
        <f t="shared" si="2"/>
        <v>0</v>
      </c>
      <c r="AK35" s="32">
        <f t="shared" si="3"/>
        <v>0</v>
      </c>
      <c r="AL35" s="31">
        <f t="shared" si="4"/>
        <v>0</v>
      </c>
      <c r="AM35" s="31">
        <f t="shared" si="5"/>
        <v>0</v>
      </c>
      <c r="AN35" s="31">
        <f t="shared" si="6"/>
        <v>0</v>
      </c>
      <c r="AO35" s="31">
        <f t="shared" si="7"/>
        <v>0</v>
      </c>
    </row>
    <row r="36" spans="1:41" x14ac:dyDescent="0.25">
      <c r="A36" s="39" t="s">
        <v>75</v>
      </c>
      <c r="B36" s="12" t="s">
        <v>50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I36" s="32">
        <f t="shared" si="1"/>
        <v>0</v>
      </c>
      <c r="AJ36" s="32">
        <f t="shared" si="2"/>
        <v>0</v>
      </c>
      <c r="AK36" s="32">
        <f t="shared" si="3"/>
        <v>0</v>
      </c>
      <c r="AL36" s="31">
        <f t="shared" si="4"/>
        <v>0</v>
      </c>
      <c r="AM36" s="31">
        <f t="shared" si="5"/>
        <v>0</v>
      </c>
      <c r="AN36" s="31">
        <f t="shared" si="6"/>
        <v>0</v>
      </c>
      <c r="AO36" s="31">
        <f t="shared" si="7"/>
        <v>0</v>
      </c>
    </row>
    <row r="37" spans="1:41" x14ac:dyDescent="0.25">
      <c r="A37" s="39" t="s">
        <v>76</v>
      </c>
      <c r="B37" s="12" t="s">
        <v>51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I37" s="32">
        <f t="shared" si="1"/>
        <v>0</v>
      </c>
      <c r="AJ37" s="32">
        <f t="shared" si="2"/>
        <v>0</v>
      </c>
      <c r="AK37" s="32">
        <f t="shared" si="3"/>
        <v>0</v>
      </c>
      <c r="AL37" s="31">
        <f t="shared" si="4"/>
        <v>0</v>
      </c>
      <c r="AM37" s="31">
        <f t="shared" si="5"/>
        <v>0</v>
      </c>
      <c r="AN37" s="31">
        <f t="shared" si="6"/>
        <v>0</v>
      </c>
      <c r="AO37" s="31">
        <f t="shared" si="7"/>
        <v>0</v>
      </c>
    </row>
    <row r="38" spans="1:41" x14ac:dyDescent="0.25">
      <c r="A38" s="39" t="s">
        <v>77</v>
      </c>
      <c r="B38" s="12" t="s">
        <v>52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I38" s="32">
        <f t="shared" si="1"/>
        <v>0</v>
      </c>
      <c r="AJ38" s="32">
        <f t="shared" si="2"/>
        <v>0</v>
      </c>
      <c r="AK38" s="32">
        <f t="shared" si="3"/>
        <v>0</v>
      </c>
      <c r="AL38" s="31">
        <f t="shared" si="4"/>
        <v>0</v>
      </c>
      <c r="AM38" s="31">
        <f t="shared" si="5"/>
        <v>0</v>
      </c>
      <c r="AN38" s="31">
        <f t="shared" si="6"/>
        <v>0</v>
      </c>
      <c r="AO38" s="31">
        <f t="shared" si="7"/>
        <v>0</v>
      </c>
    </row>
    <row r="39" spans="1:41" x14ac:dyDescent="0.25">
      <c r="A39" s="39" t="s">
        <v>78</v>
      </c>
      <c r="B39" s="12" t="s">
        <v>53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I39" s="32">
        <f t="shared" si="1"/>
        <v>0</v>
      </c>
      <c r="AJ39" s="32">
        <f t="shared" si="2"/>
        <v>0</v>
      </c>
      <c r="AK39" s="32">
        <f t="shared" si="3"/>
        <v>0</v>
      </c>
      <c r="AL39" s="31">
        <f t="shared" si="4"/>
        <v>0</v>
      </c>
      <c r="AM39" s="31">
        <f t="shared" si="5"/>
        <v>0</v>
      </c>
      <c r="AN39" s="31">
        <f t="shared" si="6"/>
        <v>0</v>
      </c>
      <c r="AO39" s="31">
        <f t="shared" si="7"/>
        <v>0</v>
      </c>
    </row>
    <row r="40" spans="1:41" x14ac:dyDescent="0.25">
      <c r="A40" s="39" t="s">
        <v>79</v>
      </c>
      <c r="B40" s="12" t="s">
        <v>54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I40" s="32">
        <f t="shared" si="1"/>
        <v>0</v>
      </c>
      <c r="AJ40" s="32">
        <f t="shared" si="2"/>
        <v>0</v>
      </c>
      <c r="AK40" s="32">
        <f t="shared" si="3"/>
        <v>0</v>
      </c>
      <c r="AL40" s="31">
        <f t="shared" si="4"/>
        <v>0</v>
      </c>
      <c r="AM40" s="31">
        <f t="shared" si="5"/>
        <v>0</v>
      </c>
      <c r="AN40" s="31">
        <f t="shared" si="6"/>
        <v>0</v>
      </c>
      <c r="AO40" s="31">
        <f t="shared" si="7"/>
        <v>0</v>
      </c>
    </row>
    <row r="41" spans="1:41" x14ac:dyDescent="0.25">
      <c r="A41" s="39" t="s">
        <v>80</v>
      </c>
      <c r="B41" s="12" t="s">
        <v>55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I41" s="32">
        <f t="shared" si="1"/>
        <v>0</v>
      </c>
      <c r="AJ41" s="32">
        <f t="shared" si="2"/>
        <v>0</v>
      </c>
      <c r="AK41" s="32">
        <f t="shared" si="3"/>
        <v>0</v>
      </c>
      <c r="AL41" s="31">
        <f t="shared" si="4"/>
        <v>0</v>
      </c>
      <c r="AM41" s="31">
        <f t="shared" si="5"/>
        <v>0</v>
      </c>
      <c r="AN41" s="31">
        <f t="shared" si="6"/>
        <v>0</v>
      </c>
      <c r="AO41" s="31">
        <f t="shared" si="7"/>
        <v>0</v>
      </c>
    </row>
    <row r="42" spans="1:41" x14ac:dyDescent="0.25">
      <c r="A42" s="39" t="s">
        <v>81</v>
      </c>
      <c r="B42" s="12" t="s">
        <v>56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I42" s="32">
        <f t="shared" si="1"/>
        <v>0</v>
      </c>
      <c r="AJ42" s="32">
        <f t="shared" si="2"/>
        <v>0</v>
      </c>
      <c r="AK42" s="32">
        <f t="shared" si="3"/>
        <v>0</v>
      </c>
      <c r="AL42" s="31">
        <f t="shared" si="4"/>
        <v>0</v>
      </c>
      <c r="AM42" s="31">
        <f t="shared" si="5"/>
        <v>0</v>
      </c>
      <c r="AN42" s="31">
        <f t="shared" si="6"/>
        <v>0</v>
      </c>
      <c r="AO42" s="31">
        <f t="shared" si="7"/>
        <v>0</v>
      </c>
    </row>
    <row r="43" spans="1:41" x14ac:dyDescent="0.25">
      <c r="A43" s="39" t="s">
        <v>82</v>
      </c>
      <c r="B43" s="12" t="s">
        <v>57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I43" s="32">
        <f t="shared" si="1"/>
        <v>0</v>
      </c>
      <c r="AJ43" s="32">
        <f t="shared" si="2"/>
        <v>0</v>
      </c>
      <c r="AK43" s="32">
        <f t="shared" si="3"/>
        <v>0</v>
      </c>
      <c r="AL43" s="31">
        <f t="shared" si="4"/>
        <v>0</v>
      </c>
      <c r="AM43" s="31">
        <f t="shared" si="5"/>
        <v>0</v>
      </c>
      <c r="AN43" s="31">
        <f t="shared" si="6"/>
        <v>0</v>
      </c>
      <c r="AO43" s="31">
        <f t="shared" si="7"/>
        <v>0</v>
      </c>
    </row>
    <row r="44" spans="1:41" x14ac:dyDescent="0.25">
      <c r="A44" s="39" t="s">
        <v>83</v>
      </c>
      <c r="B44" s="12" t="s">
        <v>58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I44" s="32">
        <f t="shared" si="1"/>
        <v>0</v>
      </c>
      <c r="AJ44" s="32">
        <f t="shared" si="2"/>
        <v>0</v>
      </c>
      <c r="AK44" s="32">
        <f t="shared" si="3"/>
        <v>0</v>
      </c>
      <c r="AL44" s="31">
        <f t="shared" si="4"/>
        <v>0</v>
      </c>
      <c r="AM44" s="31">
        <f t="shared" si="5"/>
        <v>0</v>
      </c>
      <c r="AN44" s="31">
        <f t="shared" si="6"/>
        <v>0</v>
      </c>
      <c r="AO44" s="31">
        <f t="shared" si="7"/>
        <v>0</v>
      </c>
    </row>
    <row r="45" spans="1:41" x14ac:dyDescent="0.25">
      <c r="A45" s="39" t="s">
        <v>84</v>
      </c>
      <c r="B45" s="12" t="s">
        <v>59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I45" s="32">
        <f t="shared" si="1"/>
        <v>0</v>
      </c>
      <c r="AJ45" s="32">
        <f t="shared" si="2"/>
        <v>0</v>
      </c>
      <c r="AK45" s="32">
        <f t="shared" si="3"/>
        <v>0</v>
      </c>
      <c r="AL45" s="31">
        <f t="shared" si="4"/>
        <v>0</v>
      </c>
      <c r="AM45" s="31">
        <f t="shared" si="5"/>
        <v>0</v>
      </c>
      <c r="AN45" s="31">
        <f t="shared" si="6"/>
        <v>0</v>
      </c>
      <c r="AO45" s="31">
        <f t="shared" si="7"/>
        <v>0</v>
      </c>
    </row>
    <row r="46" spans="1:41" x14ac:dyDescent="0.25">
      <c r="A46" s="5"/>
      <c r="B46" s="5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I46" s="31"/>
      <c r="AJ46" s="32"/>
      <c r="AK46" s="31"/>
      <c r="AL46" s="31"/>
      <c r="AM46" s="31"/>
      <c r="AN46" s="31"/>
      <c r="AO46" s="31"/>
    </row>
    <row r="47" spans="1:41" x14ac:dyDescent="0.25">
      <c r="A47" s="21" t="s">
        <v>91</v>
      </c>
      <c r="B47" s="21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I47" s="31"/>
      <c r="AJ47" s="31"/>
      <c r="AK47" s="31"/>
      <c r="AL47" s="31"/>
      <c r="AM47" s="31"/>
      <c r="AN47" s="31"/>
      <c r="AO47" s="31"/>
    </row>
    <row r="48" spans="1:41" x14ac:dyDescent="0.25">
      <c r="A48" s="23" t="s">
        <v>92</v>
      </c>
      <c r="B48" s="23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I48" s="31"/>
      <c r="AJ48" s="31"/>
      <c r="AK48" s="31"/>
      <c r="AL48" s="31"/>
      <c r="AM48" s="31"/>
      <c r="AN48" s="31"/>
      <c r="AO48" s="31"/>
    </row>
  </sheetData>
  <customSheetViews>
    <customSheetView guid="{B915EE9F-5D1C-487A-8DE6-393C40EC91EF}" scale="80">
      <pane xSplit="1" topLeftCell="AC1" activePane="topRight" state="frozen"/>
      <selection pane="topRight" activeCell="B34" sqref="B34:B45"/>
      <pageMargins left="0.7" right="0.7" top="0.75" bottom="0.75" header="0.3" footer="0.3"/>
      <pageSetup paperSize="9" orientation="portrait" r:id="rId1"/>
    </customSheetView>
  </customSheetViews>
  <mergeCells count="1">
    <mergeCell ref="AL5:AM5"/>
  </mergeCells>
  <phoneticPr fontId="7" type="noConversion"/>
  <conditionalFormatting sqref="C6:AG48">
    <cfRule type="expression" dxfId="9" priority="10">
      <formula>WEEKDAY(C$6,2)&gt;5</formula>
    </cfRule>
  </conditionalFormatting>
  <conditionalFormatting sqref="C13:AG48">
    <cfRule type="containsText" dxfId="8" priority="1" operator="containsText" text="302">
      <formula>NOT(ISERROR(SEARCH("302",C13)))</formula>
    </cfRule>
    <cfRule type="containsText" dxfId="7" priority="8" operator="containsText" text="301">
      <formula>NOT(ISERROR(SEARCH("301",C13)))</formula>
    </cfRule>
  </conditionalFormatting>
  <conditionalFormatting sqref="C7:AG48">
    <cfRule type="containsText" dxfId="6" priority="2" operator="containsText" text="OPJ">
      <formula>NOT(ISERROR(SEARCH("OPJ",C7)))</formula>
    </cfRule>
    <cfRule type="containsText" dxfId="5" priority="3" operator="containsText" text="GPI">
      <formula>NOT(ISERROR(SEARCH("GPI",C7)))</formula>
    </cfRule>
    <cfRule type="containsText" dxfId="4" priority="4" operator="containsText" text="PZS">
      <formula>NOT(ISERROR(SEARCH("PZS",C7)))</formula>
    </cfRule>
    <cfRule type="containsText" dxfId="3" priority="5" operator="containsText" text="PB">
      <formula>NOT(ISERROR(SEARCH("PB",C7)))</formula>
    </cfRule>
    <cfRule type="containsText" dxfId="2" priority="6" operator="containsText" text="Salduz">
      <formula>NOT(ISERROR(SEARCH("Salduz",C7)))</formula>
    </cfRule>
    <cfRule type="containsText" dxfId="1" priority="7" operator="containsText" text="DN">
      <formula>NOT(ISERROR(SEARCH("DN",C7)))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defaultSize="0" autoLine="0" autoPict="0" macro="[0]!Masquer_jour">
                <anchor moveWithCells="1">
                  <from>
                    <xdr:col>56</xdr:col>
                    <xdr:colOff>0</xdr:colOff>
                    <xdr:row>3</xdr:row>
                    <xdr:rowOff>0</xdr:rowOff>
                  </from>
                  <to>
                    <xdr:col>60</xdr:col>
                    <xdr:colOff>476250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 macro="[0]!Masquer_jour">
                <anchor moveWithCells="1">
                  <from>
                    <xdr:col>56</xdr:col>
                    <xdr:colOff>0</xdr:colOff>
                    <xdr:row>4</xdr:row>
                    <xdr:rowOff>0</xdr:rowOff>
                  </from>
                  <to>
                    <xdr:col>60</xdr:col>
                    <xdr:colOff>476250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1DAEE685-61DF-4789-B875-C6E00C945FD9}">
            <xm:f>NOT(ISNA(VLOOKUP(C$6,Fériés!$B$3:$B$13,1,0)))</xm:f>
            <x14:dxf>
              <fill>
                <patternFill>
                  <bgColor rgb="FFFFC000"/>
                </patternFill>
              </fill>
            </x14:dxf>
          </x14:cfRule>
          <xm:sqref>C6:AG48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3"/>
  <sheetViews>
    <sheetView workbookViewId="0">
      <selection activeCell="B14" sqref="B14"/>
    </sheetView>
  </sheetViews>
  <sheetFormatPr baseColWidth="10" defaultRowHeight="15" x14ac:dyDescent="0.25"/>
  <cols>
    <col min="1" max="1" width="23.140625" customWidth="1"/>
    <col min="2" max="2" width="27.28515625" customWidth="1"/>
    <col min="3" max="3" width="23.140625" customWidth="1"/>
  </cols>
  <sheetData>
    <row r="1" spans="1:2" x14ac:dyDescent="0.25">
      <c r="A1" s="1" t="s">
        <v>0</v>
      </c>
      <c r="B1" s="1">
        <f>TS!BG2+2018</f>
        <v>2020</v>
      </c>
    </row>
    <row r="3" spans="1:2" x14ac:dyDescent="0.25">
      <c r="A3" t="s">
        <v>1</v>
      </c>
      <c r="B3" s="3">
        <f>DATE(B1,1,1)</f>
        <v>43831</v>
      </c>
    </row>
    <row r="4" spans="1:2" ht="16.5" x14ac:dyDescent="0.3">
      <c r="A4" t="s">
        <v>2</v>
      </c>
      <c r="B4" s="4">
        <f>ROUND(DATE(B1,4,MOD(234-11*MOD(B1,19),30))/7,)*7-6</f>
        <v>43933</v>
      </c>
    </row>
    <row r="5" spans="1:2" x14ac:dyDescent="0.25">
      <c r="A5" t="s">
        <v>3</v>
      </c>
      <c r="B5" s="3">
        <f>B4+1</f>
        <v>43934</v>
      </c>
    </row>
    <row r="6" spans="1:2" x14ac:dyDescent="0.25">
      <c r="A6" t="s">
        <v>4</v>
      </c>
      <c r="B6" s="3">
        <f>DATE(B1,5,1)</f>
        <v>43952</v>
      </c>
    </row>
    <row r="7" spans="1:2" x14ac:dyDescent="0.25">
      <c r="A7" t="s">
        <v>5</v>
      </c>
      <c r="B7" s="3">
        <f>B4+39</f>
        <v>43972</v>
      </c>
    </row>
    <row r="8" spans="1:2" x14ac:dyDescent="0.25">
      <c r="A8" t="s">
        <v>6</v>
      </c>
      <c r="B8" s="3">
        <f>B4+49</f>
        <v>43982</v>
      </c>
    </row>
    <row r="9" spans="1:2" x14ac:dyDescent="0.25">
      <c r="A9" t="s">
        <v>7</v>
      </c>
      <c r="B9" s="3">
        <f>DATE(B1,7,21)</f>
        <v>44033</v>
      </c>
    </row>
    <row r="10" spans="1:2" x14ac:dyDescent="0.25">
      <c r="A10" t="s">
        <v>8</v>
      </c>
      <c r="B10" s="3"/>
    </row>
    <row r="11" spans="1:2" x14ac:dyDescent="0.25">
      <c r="A11" t="s">
        <v>9</v>
      </c>
      <c r="B11" s="3">
        <f>DATE(B1,11,1)</f>
        <v>44136</v>
      </c>
    </row>
    <row r="12" spans="1:2" x14ac:dyDescent="0.25">
      <c r="A12" t="s">
        <v>10</v>
      </c>
      <c r="B12" s="3">
        <f>DATE(B1,11,11)</f>
        <v>44146</v>
      </c>
    </row>
    <row r="13" spans="1:2" x14ac:dyDescent="0.25">
      <c r="A13" t="s">
        <v>11</v>
      </c>
      <c r="B13" s="3">
        <f>DATE(B1,12,25)</f>
        <v>44190</v>
      </c>
    </row>
  </sheetData>
  <customSheetViews>
    <customSheetView guid="{B915EE9F-5D1C-487A-8DE6-393C40EC91EF}">
      <selection activeCell="B14" sqref="B14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TS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</dc:creator>
  <cp:lastModifiedBy>Utilisateur Windows</cp:lastModifiedBy>
  <dcterms:created xsi:type="dcterms:W3CDTF">2006-09-16T00:00:00Z</dcterms:created>
  <dcterms:modified xsi:type="dcterms:W3CDTF">2020-01-29T09:45:32Z</dcterms:modified>
</cp:coreProperties>
</file>