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917A2595-97E7-5C45-85F3-CCBA8565C502}" xr6:coauthVersionLast="40" xr6:coauthVersionMax="40" xr10:uidLastSave="{00000000-0000-0000-0000-000000000000}"/>
  <bookViews>
    <workbookView xWindow="1800" yWindow="460" windowWidth="30000" windowHeight="17980" activeTab="3" xr2:uid="{00000000-000D-0000-FFFF-FFFF00000000}"/>
  </bookViews>
  <sheets>
    <sheet name="Base" sheetId="12" r:id="rId1"/>
    <sheet name="Listes" sheetId="3" r:id="rId2"/>
    <sheet name="Leurres" sheetId="7" r:id="rId3"/>
    <sheet name="Saisie" sheetId="8" r:id="rId4"/>
  </sheets>
  <functionGroups builtInGroupCount="19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type">Saisie!$H$4</definedName>
    <definedName name="Meteo">Saisie!$E$4</definedName>
    <definedName name="Remarque">Saisie!$J$4</definedName>
    <definedName name="Riviere">Saisie!$F$4</definedName>
    <definedName name="Secteur">Saisie!$G$4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12" l="1"/>
  <c r="L12" i="12"/>
  <c r="M12" i="12"/>
  <c r="N12" i="12"/>
  <c r="O12" i="12"/>
  <c r="P12" i="12"/>
  <c r="Q12" i="12"/>
  <c r="R12" i="12"/>
  <c r="S12" i="12"/>
  <c r="T12" i="12"/>
  <c r="U12" i="12"/>
  <c r="V12" i="12"/>
  <c r="W12" i="12"/>
  <c r="D22" i="8"/>
  <c r="F22" i="8"/>
  <c r="G22" i="8"/>
  <c r="H22" i="8"/>
  <c r="I22" i="8"/>
  <c r="E22" i="8"/>
</calcChain>
</file>

<file path=xl/sharedStrings.xml><?xml version="1.0" encoding="utf-8"?>
<sst xmlns="http://schemas.openxmlformats.org/spreadsheetml/2006/main" count="324" uniqueCount="159">
  <si>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</si>
  <si>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</si>
  <si>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</si>
  <si>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</si>
  <si>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</si>
  <si>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</si>
  <si>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</si>
  <si>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</si>
  <si>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</si>
  <si>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</si>
  <si>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</si>
  <si>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</si>
  <si>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</si>
  <si>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</si>
  <si>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</si>
  <si>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</si>
  <si>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</si>
  <si>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</si>
  <si>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</si>
  <si>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</si>
  <si>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</si>
  <si>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</si>
  <si>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</si>
  <si>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</si>
  <si>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</si>
  <si>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</si>
  <si>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</si>
  <si>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</si>
  <si>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</si>
  <si>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</si>
  <si>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</si>
  <si>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</si>
  <si>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</si>
  <si>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</si>
  <si>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</si>
  <si>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</si>
  <si>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</si>
  <si>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</si>
  <si>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</si>
  <si>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</si>
  <si>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</si>
  <si>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</si>
  <si>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</si>
  <si>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</si>
  <si>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</si>
  <si>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</si>
  <si>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</si>
  <si>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</si>
  <si>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</si>
  <si>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</si>
  <si>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</si>
  <si>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3 pouces -</t>
  </si>
  <si>
    <t>cranck</t>
  </si>
  <si>
    <t>stick</t>
  </si>
  <si>
    <t>souple à palette</t>
  </si>
  <si>
    <t>asticot</t>
  </si>
  <si>
    <t>cuiller n°1</t>
  </si>
  <si>
    <t>entre 3 et 5 pouces</t>
  </si>
  <si>
    <t>minow</t>
  </si>
  <si>
    <t>popper</t>
  </si>
  <si>
    <t>jig</t>
  </si>
  <si>
    <t>verre de terre</t>
  </si>
  <si>
    <t>cuiller n°2</t>
  </si>
  <si>
    <t>entre 5 et 7 pouces</t>
  </si>
  <si>
    <t>jerk</t>
  </si>
  <si>
    <t>insecte</t>
  </si>
  <si>
    <t>chatter</t>
  </si>
  <si>
    <t>teigne</t>
  </si>
  <si>
    <t>cuiller n°3</t>
  </si>
  <si>
    <t>plus de 7 pouces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</si>
  <si>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</si>
  <si>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</si>
  <si>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</si>
  <si>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</si>
  <si>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</si>
  <si>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</si>
  <si>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</si>
  <si>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</si>
  <si>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</si>
  <si>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</si>
  <si>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</si>
  <si>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</si>
  <si>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</si>
  <si>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</si>
  <si>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</si>
  <si>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</si>
  <si>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etang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</si>
  <si>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</si>
  <si>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</si>
  <si>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</si>
  <si>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</si>
  <si>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</si>
  <si>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</si>
  <si>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</si>
  <si>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</si>
  <si>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</si>
  <si>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</si>
  <si>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</si>
  <si>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</si>
  <si>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</si>
  <si>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</si>
  <si>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</si>
  <si>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</si>
  <si>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</si>
  <si>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</si>
  <si>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</si>
  <si>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</si>
  <si>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</si>
  <si>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</si>
  <si>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</si>
  <si>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</si>
  <si>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</si>
  <si>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</si>
  <si>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</si>
  <si>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</si>
  <si>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</si>
  <si>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</si>
  <si>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</si>
  <si>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</si>
  <si>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</si>
  <si>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</si>
  <si>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</si>
  <si>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</si>
  <si>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</si>
  <si>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</si>
  <si>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</si>
  <si>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Truite</t>
  </si>
  <si>
    <t>Chevesne</t>
  </si>
  <si>
    <t>20 cm -</t>
  </si>
  <si>
    <t>X</t>
  </si>
  <si>
    <t>30 cm -</t>
  </si>
  <si>
    <t>50 cm -</t>
  </si>
  <si>
    <t>de 20 à 29 cm</t>
  </si>
  <si>
    <t>de 30 à 39 cm</t>
  </si>
  <si>
    <t>de 40 à 49 cm</t>
  </si>
  <si>
    <t>de 50 à 59 cm</t>
  </si>
  <si>
    <t>de 60 à 69 cm</t>
  </si>
  <si>
    <t>de 70 à 79 cm</t>
  </si>
  <si>
    <t>de 80 à 89 cm</t>
  </si>
  <si>
    <t>de 90 à 99 cm</t>
  </si>
  <si>
    <t>plus d'un m</t>
  </si>
  <si>
    <t>Total</t>
  </si>
  <si>
    <t>Espece</t>
  </si>
  <si>
    <t>Id</t>
  </si>
  <si>
    <t>Total_espece</t>
  </si>
  <si>
    <t>Autre espece</t>
  </si>
  <si>
    <t>Conditions de pêche</t>
  </si>
  <si>
    <t>Résultats</t>
  </si>
  <si>
    <t>Totaux</t>
  </si>
  <si>
    <t>Aucune</t>
  </si>
  <si>
    <t>Heure début</t>
  </si>
  <si>
    <t>Heure fin</t>
  </si>
  <si>
    <t>Heure_debut</t>
  </si>
  <si>
    <t>Heure_fin</t>
  </si>
  <si>
    <t>id448390,333333333333333</t>
  </si>
  <si>
    <t>id448390,416666666666667</t>
  </si>
  <si>
    <t>id448400,625</t>
  </si>
  <si>
    <t>id448410,25</t>
  </si>
  <si>
    <t>id448420,25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</si>
</sst>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theme="6"/>
      </left>
      <right/>
      <top style="double">
        <color theme="6"/>
      </top>
      <bottom style="thin">
        <color theme="6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164" fontId="1" fillId="0" borderId="3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0" fillId="0" borderId="0" xfId="0" applyBorder="1"/>
    <xf numFmtId="0" fontId="0" fillId="3" borderId="5" xfId="0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71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m/d/yy"/>
    </dxf>
    <dxf>
      <numFmt numFmtId="19" formatCode="m/d/yy"/>
    </dxf>
    <dxf>
      <numFmt numFmtId="19" formatCode="m/d/yy"/>
    </dxf>
    <dxf>
      <numFmt numFmtId="164" formatCode="[$-F400]h:mm:ss\ AM/PM"/>
    </dxf>
    <dxf>
      <numFmt numFmtId="164" formatCode="[$-F400]h:mm:ss\ AM/PM"/>
    </dxf>
    <dxf>
      <numFmt numFmtId="19" formatCode="m/d/yy"/>
    </dxf>
    <dxf>
      <numFmt numFmtId="19" formatCode="m/d/yy"/>
    </dxf>
    <dxf>
      <numFmt numFmtId="19" formatCode="m/d/yy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76200</xdr:colOff>
          <xdr:row>0</xdr:row>
          <xdr:rowOff>304800</xdr:rowOff>
        </xdr:from>
        <xdr:to>
          <xdr:col>2</xdr:col>
          <xdr:colOff>520700</xdr:colOff>
          <xdr:row>1</xdr:row>
          <xdr:rowOff>88900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3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800100</xdr:colOff>
          <xdr:row>6</xdr:row>
          <xdr:rowOff>50800</xdr:rowOff>
        </xdr:from>
        <xdr:to>
          <xdr:col>3</xdr:col>
          <xdr:colOff>63500</xdr:colOff>
          <xdr:row>7</xdr:row>
          <xdr:rowOff>139700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3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b_Base" displayName="tb_Base" ref="A2:X12" totalsRowCount="1" headerRowDxfId="70">
  <autoFilter ref="A2:X11" xr:uid="{00000000-0009-0000-0100-000007000000}"/>
  <sortState ref="A3:X11">
    <sortCondition ref="B2:B12"/>
  </sortState>
  <tableColumns count="24">
    <tableColumn id="15" xr3:uid="{00000000-0010-0000-0000-00000F000000}" name="Id" dataDxfId="69" totalsRowDxfId="15"/>
    <tableColumn id="1" xr3:uid="{00000000-0010-0000-0000-000001000000}" name="Date" totalsRowLabel="Totaux" dataDxfId="68"/>
    <tableColumn id="2" xr3:uid="{00000000-0010-0000-0000-000002000000}" name="Riviere" dataDxfId="67"/>
    <tableColumn id="18" xr3:uid="{00000000-0010-0000-0000-000012000000}" name="Secteur" dataDxfId="66"/>
    <tableColumn id="25" xr3:uid="{00000000-0010-0000-0000-000019000000}" name="Heure_debut" dataDxfId="65"/>
    <tableColumn id="21" xr3:uid="{00000000-0010-0000-0000-000015000000}" name="Heure_fin" dataDxfId="64" totalsRowDxfId="14"/>
    <tableColumn id="16" xr3:uid="{00000000-0010-0000-0000-000010000000}" name="Meteo" dataDxfId="63"/>
    <tableColumn id="17" xr3:uid="{00000000-0010-0000-0000-000011000000}" name="Leurre_type" dataDxfId="62"/>
    <tableColumn id="22" xr3:uid="{00000000-0010-0000-0000-000016000000}" name="Leurre_categorie" dataDxfId="61"/>
    <tableColumn id="3" xr3:uid="{00000000-0010-0000-0000-000003000000}" name="Espece"/>
    <tableColumn id="4" xr3:uid="{00000000-0010-0000-0000-000004000000}" name="20 cm -" totalsRowFunction="sum" dataDxfId="60" totalsRowDxfId="13"/>
    <tableColumn id="5" xr3:uid="{00000000-0010-0000-0000-000005000000}" name="30 cm -" totalsRowFunction="sum" dataDxfId="59" totalsRowDxfId="12"/>
    <tableColumn id="6" xr3:uid="{00000000-0010-0000-0000-000006000000}" name="50 cm -" totalsRowFunction="sum" dataDxfId="58" totalsRowDxfId="11"/>
    <tableColumn id="7" xr3:uid="{00000000-0010-0000-0000-000007000000}" name="de 20 à 29 cm" totalsRowFunction="sum" dataDxfId="57" totalsRowDxfId="10"/>
    <tableColumn id="8" xr3:uid="{00000000-0010-0000-0000-000008000000}" name="de 30 à 39 cm" totalsRowFunction="sum" dataDxfId="56" totalsRowDxfId="9"/>
    <tableColumn id="9" xr3:uid="{00000000-0010-0000-0000-000009000000}" name="de 40 à 49 cm" totalsRowFunction="sum" dataDxfId="55" totalsRowDxfId="8"/>
    <tableColumn id="10" xr3:uid="{00000000-0010-0000-0000-00000A000000}" name="de 50 à 59 cm" totalsRowFunction="sum" dataDxfId="54" totalsRowDxfId="7"/>
    <tableColumn id="11" xr3:uid="{00000000-0010-0000-0000-00000B000000}" name="de 60 à 69 cm" totalsRowFunction="sum" dataDxfId="53" totalsRowDxfId="6"/>
    <tableColumn id="12" xr3:uid="{00000000-0010-0000-0000-00000C000000}" name="de 70 à 79 cm" totalsRowFunction="sum" dataDxfId="52" totalsRowDxfId="5"/>
    <tableColumn id="13" xr3:uid="{00000000-0010-0000-0000-00000D000000}" name="de 80 à 89 cm" totalsRowFunction="sum" dataDxfId="51" totalsRowDxfId="4"/>
    <tableColumn id="14" xr3:uid="{00000000-0010-0000-0000-00000E000000}" name="de 90 à 99 cm" totalsRowFunction="sum" dataDxfId="50" totalsRowDxfId="3"/>
    <tableColumn id="19" xr3:uid="{00000000-0010-0000-0000-000013000000}" name="plus d'un m" totalsRowFunction="sum" dataDxfId="49" totalsRowDxfId="2"/>
    <tableColumn id="23" xr3:uid="{00000000-0010-0000-0000-000017000000}" name="Total_espece" totalsRowFunction="sum" dataDxfId="48" totalsRowDxfId="1"/>
    <tableColumn id="24" xr3:uid="{00000000-0010-0000-0000-000018000000}" name="Remarque" dataDxfId="47" totalsRowDxfId="0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_listes" displayName="tb_listes" ref="A1:O24" totalsRowShown="0" headerRowDxfId="46" headerRowBorderDxfId="45" tableBorderDxfId="44">
  <autoFilter ref="A1:O24" xr:uid="{00000000-0009-0000-0100-000001000000}"/>
  <tableColumns count="15">
    <tableColumn id="2" xr3:uid="{00000000-0010-0000-0100-000002000000}" name="Meteo"/>
    <tableColumn id="3" xr3:uid="{00000000-0010-0000-0100-000003000000}" name="Riviere" dataDxfId="43"/>
    <tableColumn id="4" xr3:uid="{00000000-0010-0000-0100-000004000000}" name="Erve" dataDxfId="42"/>
    <tableColumn id="5" xr3:uid="{00000000-0010-0000-0100-000005000000}" name="Jouanne" dataDxfId="41"/>
    <tableColumn id="6" xr3:uid="{00000000-0010-0000-0100-000006000000}" name="Mayenne" dataDxfId="40"/>
    <tableColumn id="7" xr3:uid="{00000000-0010-0000-0100-000007000000}" name="etang" dataDxfId="39"/>
    <tableColumn id="8" xr3:uid="{00000000-0010-0000-0100-000008000000}" name="Vegre" dataDxfId="38"/>
    <tableColumn id="9" xr3:uid="{00000000-0010-0000-0100-000009000000}" name="Vaige" dataDxfId="37"/>
    <tableColumn id="10" xr3:uid="{00000000-0010-0000-0100-00000A000000}" name="Artax" dataDxfId="36"/>
    <tableColumn id="11" xr3:uid="{00000000-0010-0000-0100-00000B000000}" name="Arriege" dataDxfId="35"/>
    <tableColumn id="12" xr3:uid="{00000000-0010-0000-0100-00000C000000}" name="Ouette" dataDxfId="34"/>
    <tableColumn id="13" xr3:uid="{00000000-0010-0000-0100-00000D000000}" name="Taude" dataDxfId="33"/>
    <tableColumn id="63" xr3:uid="{00000000-0010-0000-0100-00003F000000}" name="Autre" dataDxfId="32"/>
    <tableColumn id="61" xr3:uid="{00000000-0010-0000-0100-00003D000000}" name="AUTRE ESPECE" dataDxfId="31"/>
    <tableColumn id="62" xr3:uid="{00000000-0010-0000-0100-00003E000000}" name="REMARQUE" dataDxfId="3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b_leurres" displayName="tb_leurres" ref="A1:G9" totalsRowShown="0">
  <autoFilter ref="A1:G9" xr:uid="{00000000-0009-0000-0100-000003000000}"/>
  <tableColumns count="7">
    <tableColumn id="1" xr3:uid="{00000000-0010-0000-0200-000001000000}" name="Leurre_type"/>
    <tableColumn id="2" xr3:uid="{00000000-0010-0000-0200-000002000000}" name="Cuiller"/>
    <tableColumn id="3" xr3:uid="{00000000-0010-0000-0200-000003000000}" name="Souple"/>
    <tableColumn id="4" xr3:uid="{00000000-0010-0000-0200-000004000000}" name="Poisson Nageur"/>
    <tableColumn id="5" xr3:uid="{00000000-0010-0000-0200-000005000000}" name="Surface"/>
    <tableColumn id="6" xr3:uid="{00000000-0010-0000-0200-000006000000}" name="Palette"/>
    <tableColumn id="7" xr3:uid="{00000000-0010-0000-0200-000007000000}" name="Appat Naturel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b_Peche" displayName="tb_Peche" ref="C9:I22" totalsRowCount="1" headerRowDxfId="29" dataDxfId="28">
  <autoFilter ref="C9:I21" xr:uid="{00000000-0009-0000-0100-000005000000}"/>
  <tableColumns count="7">
    <tableColumn id="1" xr3:uid="{00000000-0010-0000-0300-000001000000}" name="Afficher tout" totalsRowLabel="Total"/>
    <tableColumn id="2" xr3:uid="{00000000-0010-0000-0300-000002000000}" name="Brochet" totalsRowFunction="sum" dataDxfId="27" totalsRowDxfId="21"/>
    <tableColumn id="3" xr3:uid="{00000000-0010-0000-0300-000003000000}" name="Perche" totalsRowFunction="sum" dataDxfId="26" totalsRowDxfId="20"/>
    <tableColumn id="4" xr3:uid="{00000000-0010-0000-0300-000004000000}" name="Sandre" totalsRowFunction="sum" dataDxfId="25" totalsRowDxfId="19"/>
    <tableColumn id="5" xr3:uid="{00000000-0010-0000-0300-000005000000}" name="Truite" totalsRowFunction="sum" dataDxfId="24" totalsRowDxfId="18"/>
    <tableColumn id="9" xr3:uid="{00000000-0010-0000-0300-000009000000}" name="Chevesne" totalsRowFunction="sum" dataDxfId="23" totalsRowDxfId="17"/>
    <tableColumn id="6" xr3:uid="{00000000-0010-0000-0300-000006000000}" name="Autre espece" totalsRowFunction="sum" dataDxfId="22" totalsRowDxfId="16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X12"/>
  <sheetViews>
    <sheetView showGridLines="0" workbookViewId="0">
      <selection activeCell="A3" sqref="A3:X11"/>
    </sheetView>
  </sheetViews>
  <sheetFormatPr baseColWidth="10" defaultColWidth="11" defaultRowHeight="16"/>
  <cols>
    <col min="1" max="1" width="4.83203125" customWidth="1"/>
    <col min="2" max="2" width="11.6640625" customWidth="1"/>
    <col min="3" max="3" width="8.6640625" bestFit="1" customWidth="1"/>
    <col min="4" max="4" width="24.83203125" bestFit="1" customWidth="1"/>
    <col min="5" max="5" width="16.1640625" bestFit="1" customWidth="1"/>
    <col min="6" max="6" width="13.1640625" style="19" bestFit="1" customWidth="1"/>
    <col min="7" max="7" width="8.5" bestFit="1" customWidth="1"/>
    <col min="8" max="8" width="15.1640625" bestFit="1" customWidth="1"/>
    <col min="9" max="9" width="19.33203125" bestFit="1" customWidth="1"/>
    <col min="10" max="10" width="11.5" bestFit="1" customWidth="1"/>
    <col min="11" max="13" width="11" style="2" bestFit="1" customWidth="1"/>
    <col min="14" max="21" width="16.5" style="2" bestFit="1" customWidth="1"/>
    <col min="22" max="22" width="14.83203125" style="2" bestFit="1" customWidth="1"/>
    <col min="23" max="23" width="16" style="2" bestFit="1" customWidth="1"/>
    <col min="24" max="25" width="17.33203125" bestFit="1" customWidth="1"/>
  </cols>
  <sheetData>
    <row r="1" spans="1:24" ht="17" thickTop="1">
      <c r="K1" s="20" t="s">
        <v>128</v>
      </c>
      <c r="L1" s="20" t="s">
        <v>130</v>
      </c>
      <c r="M1" s="20" t="s">
        <v>131</v>
      </c>
      <c r="N1" s="20" t="s">
        <v>132</v>
      </c>
      <c r="O1" s="20" t="s">
        <v>133</v>
      </c>
      <c r="P1" s="20" t="s">
        <v>134</v>
      </c>
      <c r="Q1" s="20" t="s">
        <v>135</v>
      </c>
      <c r="R1" s="20" t="s">
        <v>136</v>
      </c>
      <c r="S1" s="20" t="s">
        <v>137</v>
      </c>
      <c r="T1" s="20" t="s">
        <v>138</v>
      </c>
      <c r="U1" s="20" t="s">
        <v>139</v>
      </c>
      <c r="V1" s="20" t="s">
        <v>140</v>
      </c>
      <c r="W1" s="21" t="s">
        <v>141</v>
      </c>
    </row>
    <row r="2" spans="1:24">
      <c r="A2" s="9" t="s">
        <v>143</v>
      </c>
      <c r="B2" s="29" t="s">
        <v>0</v>
      </c>
      <c r="C2" s="29" t="s">
        <v>84</v>
      </c>
      <c r="D2" s="12" t="s">
        <v>81</v>
      </c>
      <c r="E2" s="12" t="s">
        <v>152</v>
      </c>
      <c r="F2" s="18" t="s">
        <v>153</v>
      </c>
      <c r="G2" s="29" t="s">
        <v>85</v>
      </c>
      <c r="H2" s="12" t="s">
        <v>118</v>
      </c>
      <c r="I2" s="12" t="s">
        <v>119</v>
      </c>
      <c r="J2" s="9" t="s">
        <v>142</v>
      </c>
      <c r="K2" s="9" t="s">
        <v>128</v>
      </c>
      <c r="L2" s="9" t="s">
        <v>130</v>
      </c>
      <c r="M2" s="9" t="s">
        <v>131</v>
      </c>
      <c r="N2" s="9" t="s">
        <v>132</v>
      </c>
      <c r="O2" s="9" t="s">
        <v>133</v>
      </c>
      <c r="P2" s="9" t="s">
        <v>134</v>
      </c>
      <c r="Q2" s="9" t="s">
        <v>135</v>
      </c>
      <c r="R2" s="9" t="s">
        <v>136</v>
      </c>
      <c r="S2" s="9" t="s">
        <v>137</v>
      </c>
      <c r="T2" s="9" t="s">
        <v>138</v>
      </c>
      <c r="U2" s="9" t="s">
        <v>139</v>
      </c>
      <c r="V2" s="9" t="s">
        <v>140</v>
      </c>
      <c r="W2" s="13" t="s">
        <v>144</v>
      </c>
      <c r="X2" s="14" t="s">
        <v>82</v>
      </c>
    </row>
    <row r="3" spans="1:24">
      <c r="A3" s="17" t="s">
        <v>154</v>
      </c>
      <c r="B3" s="10">
        <v>44839</v>
      </c>
      <c r="C3" s="10" t="s">
        <v>31</v>
      </c>
      <c r="D3" s="10" t="s">
        <v>13</v>
      </c>
      <c r="E3" s="19">
        <v>0.33333333333333331</v>
      </c>
      <c r="F3" s="19">
        <v>0.41666666666666669</v>
      </c>
      <c r="G3" s="10" t="s">
        <v>3</v>
      </c>
      <c r="H3" s="10" t="s">
        <v>117</v>
      </c>
      <c r="I3" s="10" t="s">
        <v>61</v>
      </c>
      <c r="J3" t="s">
        <v>124</v>
      </c>
      <c r="L3" s="2">
        <v>2</v>
      </c>
      <c r="R3" s="2">
        <v>3</v>
      </c>
      <c r="W3" s="2">
        <v>5</v>
      </c>
      <c r="X3" s="17" t="s">
        <v>149</v>
      </c>
    </row>
    <row r="4" spans="1:24">
      <c r="A4" s="17" t="s">
        <v>154</v>
      </c>
      <c r="B4" s="10">
        <v>44839</v>
      </c>
      <c r="C4" s="10" t="s">
        <v>31</v>
      </c>
      <c r="D4" s="10" t="s">
        <v>13</v>
      </c>
      <c r="E4" s="19">
        <v>0.33333333333333331</v>
      </c>
      <c r="F4" s="19">
        <v>0.41666666666666669</v>
      </c>
      <c r="G4" s="10" t="s">
        <v>3</v>
      </c>
      <c r="H4" s="10" t="s">
        <v>117</v>
      </c>
      <c r="I4" s="10" t="s">
        <v>61</v>
      </c>
      <c r="J4" t="s">
        <v>126</v>
      </c>
      <c r="Q4" s="2">
        <v>5</v>
      </c>
      <c r="S4" s="2">
        <v>1</v>
      </c>
      <c r="W4" s="2">
        <v>6</v>
      </c>
      <c r="X4" s="17" t="s">
        <v>149</v>
      </c>
    </row>
    <row r="5" spans="1:24">
      <c r="A5" s="17" t="s">
        <v>155</v>
      </c>
      <c r="B5" s="10">
        <v>44839</v>
      </c>
      <c r="C5" s="10" t="s">
        <v>31</v>
      </c>
      <c r="D5" s="10" t="s">
        <v>97</v>
      </c>
      <c r="E5" s="19">
        <v>0.41666666666666669</v>
      </c>
      <c r="F5" s="19">
        <v>0.5</v>
      </c>
      <c r="G5" s="10" t="s">
        <v>3</v>
      </c>
      <c r="H5" s="10" t="s">
        <v>117</v>
      </c>
      <c r="I5" s="10" t="s">
        <v>61</v>
      </c>
      <c r="J5" t="s">
        <v>124</v>
      </c>
      <c r="L5" s="2">
        <v>2</v>
      </c>
      <c r="R5" s="2">
        <v>3</v>
      </c>
      <c r="W5" s="2">
        <v>5</v>
      </c>
      <c r="X5" s="17" t="s">
        <v>149</v>
      </c>
    </row>
    <row r="6" spans="1:24">
      <c r="A6" s="17" t="s">
        <v>155</v>
      </c>
      <c r="B6" s="10">
        <v>44839</v>
      </c>
      <c r="C6" s="10" t="s">
        <v>31</v>
      </c>
      <c r="D6" s="10" t="s">
        <v>97</v>
      </c>
      <c r="E6" s="19">
        <v>0.41666666666666669</v>
      </c>
      <c r="F6" s="19">
        <v>0.5</v>
      </c>
      <c r="G6" s="10" t="s">
        <v>3</v>
      </c>
      <c r="H6" s="10" t="s">
        <v>117</v>
      </c>
      <c r="I6" s="10" t="s">
        <v>61</v>
      </c>
      <c r="J6" t="s">
        <v>126</v>
      </c>
      <c r="Q6" s="2">
        <v>5</v>
      </c>
      <c r="S6" s="2">
        <v>1</v>
      </c>
      <c r="W6" s="2">
        <v>6</v>
      </c>
      <c r="X6" s="17" t="s">
        <v>149</v>
      </c>
    </row>
    <row r="7" spans="1:24">
      <c r="A7" s="17" t="s">
        <v>156</v>
      </c>
      <c r="B7" s="10">
        <v>44840</v>
      </c>
      <c r="C7" s="10" t="s">
        <v>35</v>
      </c>
      <c r="D7" s="10" t="s">
        <v>83</v>
      </c>
      <c r="E7" s="19">
        <v>0.625</v>
      </c>
      <c r="F7" s="19">
        <v>0.75</v>
      </c>
      <c r="G7" s="10" t="s">
        <v>1</v>
      </c>
      <c r="H7" s="10" t="s">
        <v>116</v>
      </c>
      <c r="I7" s="10" t="s">
        <v>54</v>
      </c>
      <c r="J7" t="s">
        <v>124</v>
      </c>
      <c r="S7" s="2">
        <v>5</v>
      </c>
      <c r="W7" s="2">
        <v>5</v>
      </c>
      <c r="X7" s="17"/>
    </row>
    <row r="8" spans="1:24">
      <c r="A8" s="17" t="s">
        <v>156</v>
      </c>
      <c r="B8" s="10">
        <v>44840</v>
      </c>
      <c r="C8" s="10" t="s">
        <v>35</v>
      </c>
      <c r="D8" s="10" t="s">
        <v>83</v>
      </c>
      <c r="E8" s="19">
        <v>0.625</v>
      </c>
      <c r="F8" s="19">
        <v>0.75</v>
      </c>
      <c r="G8" s="10" t="s">
        <v>1</v>
      </c>
      <c r="H8" s="10" t="s">
        <v>116</v>
      </c>
      <c r="I8" s="10" t="s">
        <v>54</v>
      </c>
      <c r="J8" t="s">
        <v>126</v>
      </c>
      <c r="T8" s="2">
        <v>3</v>
      </c>
      <c r="W8" s="2">
        <v>3</v>
      </c>
      <c r="X8" s="17"/>
    </row>
    <row r="9" spans="1:24">
      <c r="A9" s="17" t="s">
        <v>156</v>
      </c>
      <c r="B9" s="10">
        <v>44840</v>
      </c>
      <c r="C9" s="10" t="s">
        <v>35</v>
      </c>
      <c r="D9" s="10" t="s">
        <v>83</v>
      </c>
      <c r="E9" s="19">
        <v>0.625</v>
      </c>
      <c r="F9" s="19">
        <v>0.75</v>
      </c>
      <c r="G9" s="10" t="s">
        <v>1</v>
      </c>
      <c r="H9" s="10" t="s">
        <v>116</v>
      </c>
      <c r="I9" s="10" t="s">
        <v>54</v>
      </c>
      <c r="J9" t="s">
        <v>145</v>
      </c>
      <c r="N9" s="2">
        <v>2</v>
      </c>
      <c r="W9" s="2">
        <v>2</v>
      </c>
      <c r="X9" s="17"/>
    </row>
    <row r="10" spans="1:24">
      <c r="A10" s="17" t="s">
        <v>157</v>
      </c>
      <c r="B10" s="10">
        <v>44841</v>
      </c>
      <c r="C10" s="10" t="s">
        <v>36</v>
      </c>
      <c r="D10" s="10" t="s">
        <v>91</v>
      </c>
      <c r="E10" s="19">
        <v>0.25</v>
      </c>
      <c r="F10" s="19">
        <v>0.75</v>
      </c>
      <c r="G10" s="10" t="s">
        <v>4</v>
      </c>
      <c r="H10" s="10" t="s">
        <v>117</v>
      </c>
      <c r="I10" s="10" t="s">
        <v>61</v>
      </c>
      <c r="J10" t="s">
        <v>126</v>
      </c>
      <c r="R10" s="2">
        <v>5</v>
      </c>
      <c r="W10" s="2">
        <v>5</v>
      </c>
      <c r="X10" s="17"/>
    </row>
    <row r="11" spans="1:24">
      <c r="A11" s="17" t="s">
        <v>158</v>
      </c>
      <c r="B11" s="10">
        <v>44842</v>
      </c>
      <c r="C11" s="10" t="s">
        <v>30</v>
      </c>
      <c r="D11" s="10" t="s">
        <v>45</v>
      </c>
      <c r="E11" s="19">
        <v>0.25</v>
      </c>
      <c r="F11" s="19">
        <v>0.79166666666666663</v>
      </c>
      <c r="G11" s="10" t="s">
        <v>108</v>
      </c>
      <c r="H11" s="10" t="s">
        <v>113</v>
      </c>
      <c r="I11" s="10"/>
      <c r="J11" t="s">
        <v>126</v>
      </c>
      <c r="Q11" s="2">
        <v>1</v>
      </c>
      <c r="W11" s="2">
        <v>1</v>
      </c>
      <c r="X11" s="17"/>
    </row>
    <row r="12" spans="1:24">
      <c r="A12" s="2"/>
      <c r="B12" t="s">
        <v>148</v>
      </c>
      <c r="K12" s="2">
        <f>SUBTOTAL(109,tb_Base[20 cm -])</f>
        <v>0</v>
      </c>
      <c r="L12" s="2">
        <f>SUBTOTAL(109,tb_Base[30 cm -])</f>
        <v>4</v>
      </c>
      <c r="M12" s="2">
        <f>SUBTOTAL(109,tb_Base[50 cm -])</f>
        <v>0</v>
      </c>
      <c r="N12" s="2">
        <f>SUBTOTAL(109,tb_Base[de 20 à 29 cm])</f>
        <v>2</v>
      </c>
      <c r="O12" s="2">
        <f>SUBTOTAL(109,tb_Base[de 30 à 39 cm])</f>
        <v>0</v>
      </c>
      <c r="P12" s="2">
        <f>SUBTOTAL(109,tb_Base[de 40 à 49 cm])</f>
        <v>0</v>
      </c>
      <c r="Q12" s="2">
        <f>SUBTOTAL(109,tb_Base[de 50 à 59 cm])</f>
        <v>11</v>
      </c>
      <c r="R12" s="2">
        <f>SUBTOTAL(109,tb_Base[de 60 à 69 cm])</f>
        <v>11</v>
      </c>
      <c r="S12" s="2">
        <f>SUBTOTAL(109,tb_Base[de 70 à 79 cm])</f>
        <v>7</v>
      </c>
      <c r="T12" s="2">
        <f>SUBTOTAL(109,tb_Base[de 80 à 89 cm])</f>
        <v>3</v>
      </c>
      <c r="U12" s="2">
        <f>SUBTOTAL(109,tb_Base[de 90 à 99 cm])</f>
        <v>0</v>
      </c>
      <c r="V12" s="2">
        <f>SUBTOTAL(109,tb_Base[plus d''un m])</f>
        <v>0</v>
      </c>
      <c r="W12" s="2">
        <f>SUBTOTAL(109,tb_Base[Total_espece])</f>
        <v>38</v>
      </c>
      <c r="X12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24"/>
  <sheetViews>
    <sheetView workbookViewId="0">
      <selection activeCell="E29" sqref="E29"/>
    </sheetView>
  </sheetViews>
  <sheetFormatPr baseColWidth="10" defaultRowHeight="16"/>
  <cols>
    <col min="1" max="1" width="9.33203125" bestFit="1" customWidth="1"/>
    <col min="2" max="2" width="8.6640625" bestFit="1" customWidth="1"/>
    <col min="3" max="3" width="42.83203125" bestFit="1" customWidth="1"/>
    <col min="4" max="4" width="33.1640625" bestFit="1" customWidth="1"/>
    <col min="5" max="5" width="23.5" bestFit="1" customWidth="1"/>
    <col min="6" max="6" width="30.5" bestFit="1" customWidth="1"/>
    <col min="7" max="7" width="18.83203125" bestFit="1" customWidth="1"/>
    <col min="8" max="8" width="39.6640625" bestFit="1" customWidth="1"/>
    <col min="9" max="9" width="25" bestFit="1" customWidth="1"/>
    <col min="10" max="10" width="23.1640625" bestFit="1" customWidth="1"/>
    <col min="11" max="11" width="49.1640625" bestFit="1" customWidth="1"/>
    <col min="12" max="12" width="20.6640625" bestFit="1" customWidth="1"/>
    <col min="13" max="13" width="7.6640625" bestFit="1" customWidth="1"/>
    <col min="14" max="14" width="17.1640625" bestFit="1" customWidth="1"/>
    <col min="15" max="15" width="14.6640625" bestFit="1" customWidth="1"/>
  </cols>
  <sheetData>
    <row r="1" spans="1:15">
      <c r="A1" t="s">
        <v>85</v>
      </c>
      <c r="B1" s="6" t="s">
        <v>84</v>
      </c>
      <c r="C1" s="6" t="s">
        <v>30</v>
      </c>
      <c r="D1" s="6" t="s">
        <v>31</v>
      </c>
      <c r="E1" s="6" t="s">
        <v>32</v>
      </c>
      <c r="F1" s="6" t="s">
        <v>86</v>
      </c>
      <c r="G1" s="6" t="s">
        <v>87</v>
      </c>
      <c r="H1" s="6" t="s">
        <v>33</v>
      </c>
      <c r="I1" s="6" t="s">
        <v>34</v>
      </c>
      <c r="J1" s="6" t="s">
        <v>88</v>
      </c>
      <c r="K1" s="6" t="s">
        <v>35</v>
      </c>
      <c r="L1" s="7" t="s">
        <v>36</v>
      </c>
      <c r="M1" s="22" t="s">
        <v>83</v>
      </c>
      <c r="N1" s="4" t="s">
        <v>77</v>
      </c>
      <c r="O1" s="5" t="s">
        <v>78</v>
      </c>
    </row>
    <row r="2" spans="1:15">
      <c r="B2" s="1"/>
      <c r="C2" s="1"/>
      <c r="D2" s="1"/>
      <c r="E2" s="1"/>
      <c r="F2" s="1"/>
      <c r="G2" s="1"/>
      <c r="H2" s="1"/>
      <c r="I2" s="1"/>
      <c r="J2" s="1"/>
      <c r="K2" s="1"/>
      <c r="L2" s="3"/>
      <c r="M2" s="3"/>
      <c r="N2" s="30"/>
      <c r="O2" s="30"/>
    </row>
    <row r="3" spans="1:15">
      <c r="A3" t="s">
        <v>2</v>
      </c>
      <c r="B3" s="1" t="s">
        <v>30</v>
      </c>
      <c r="C3" s="1" t="s">
        <v>89</v>
      </c>
      <c r="D3" s="1" t="s">
        <v>10</v>
      </c>
      <c r="E3" s="1" t="s">
        <v>18</v>
      </c>
      <c r="F3" s="1" t="s">
        <v>20</v>
      </c>
      <c r="G3" s="1" t="s">
        <v>23</v>
      </c>
      <c r="H3" s="1" t="s">
        <v>24</v>
      </c>
      <c r="I3" s="1" t="s">
        <v>90</v>
      </c>
      <c r="J3" s="1" t="s">
        <v>28</v>
      </c>
      <c r="K3" s="1" t="s">
        <v>107</v>
      </c>
      <c r="L3" s="3" t="s">
        <v>91</v>
      </c>
      <c r="M3" s="3" t="s">
        <v>83</v>
      </c>
      <c r="N3" s="1"/>
      <c r="O3" s="1"/>
    </row>
    <row r="4" spans="1:15">
      <c r="A4" t="s">
        <v>1</v>
      </c>
      <c r="B4" s="1" t="s">
        <v>31</v>
      </c>
      <c r="C4" s="1" t="s">
        <v>46</v>
      </c>
      <c r="D4" s="1" t="s">
        <v>11</v>
      </c>
      <c r="E4" s="1" t="s">
        <v>19</v>
      </c>
      <c r="F4" s="1" t="s">
        <v>92</v>
      </c>
      <c r="G4" s="1" t="s">
        <v>83</v>
      </c>
      <c r="H4" s="1" t="s">
        <v>83</v>
      </c>
      <c r="I4" s="1" t="s">
        <v>25</v>
      </c>
      <c r="J4" s="1" t="s">
        <v>29</v>
      </c>
      <c r="K4" s="1" t="s">
        <v>83</v>
      </c>
      <c r="L4" s="1" t="s">
        <v>83</v>
      </c>
      <c r="M4" s="1"/>
      <c r="N4" s="1"/>
      <c r="O4" s="1"/>
    </row>
    <row r="5" spans="1:15">
      <c r="A5" t="s">
        <v>37</v>
      </c>
      <c r="B5" s="1" t="s">
        <v>32</v>
      </c>
      <c r="C5" s="1" t="s">
        <v>45</v>
      </c>
      <c r="D5" s="1" t="s">
        <v>12</v>
      </c>
      <c r="E5" s="1" t="s">
        <v>83</v>
      </c>
      <c r="F5" s="1" t="s">
        <v>38</v>
      </c>
      <c r="G5" s="1"/>
      <c r="H5" s="1"/>
      <c r="I5" s="1" t="s">
        <v>26</v>
      </c>
      <c r="J5" s="1" t="s">
        <v>83</v>
      </c>
      <c r="K5" s="1"/>
      <c r="L5" s="3"/>
      <c r="M5" s="3"/>
      <c r="N5" s="1"/>
      <c r="O5" s="1"/>
    </row>
    <row r="6" spans="1:15">
      <c r="A6" t="s">
        <v>3</v>
      </c>
      <c r="B6" s="1" t="s">
        <v>35</v>
      </c>
      <c r="C6" s="1" t="s">
        <v>44</v>
      </c>
      <c r="D6" s="1" t="s">
        <v>13</v>
      </c>
      <c r="E6" s="1"/>
      <c r="F6" s="1" t="s">
        <v>21</v>
      </c>
      <c r="G6" s="1"/>
      <c r="H6" s="1"/>
      <c r="I6" s="1" t="s">
        <v>27</v>
      </c>
      <c r="J6" s="1"/>
      <c r="K6" s="1"/>
      <c r="L6" s="3"/>
      <c r="M6" s="3"/>
      <c r="N6" s="1"/>
      <c r="O6" s="1"/>
    </row>
    <row r="7" spans="1:15">
      <c r="A7" t="s">
        <v>4</v>
      </c>
      <c r="B7" s="1" t="s">
        <v>87</v>
      </c>
      <c r="C7" s="1" t="s">
        <v>5</v>
      </c>
      <c r="D7" s="1" t="s">
        <v>14</v>
      </c>
      <c r="E7" s="1"/>
      <c r="F7" s="1" t="s">
        <v>22</v>
      </c>
      <c r="G7" s="1"/>
      <c r="H7" s="1"/>
      <c r="I7" s="1" t="s">
        <v>93</v>
      </c>
      <c r="J7" s="1"/>
      <c r="K7" s="1"/>
      <c r="L7" s="3"/>
      <c r="M7" s="3"/>
      <c r="N7" s="1"/>
      <c r="O7" s="1"/>
    </row>
    <row r="8" spans="1:15">
      <c r="A8" t="s">
        <v>108</v>
      </c>
      <c r="B8" s="1" t="s">
        <v>33</v>
      </c>
      <c r="C8" s="1" t="s">
        <v>43</v>
      </c>
      <c r="D8" s="1" t="s">
        <v>94</v>
      </c>
      <c r="E8" s="1"/>
      <c r="F8" s="1" t="s">
        <v>95</v>
      </c>
      <c r="G8" s="1"/>
      <c r="H8" s="1"/>
      <c r="I8" s="1" t="s">
        <v>83</v>
      </c>
      <c r="J8" s="1"/>
      <c r="K8" s="1"/>
      <c r="L8" s="3"/>
      <c r="M8" s="3"/>
      <c r="N8" s="1"/>
      <c r="O8" s="1"/>
    </row>
    <row r="9" spans="1:15">
      <c r="B9" s="1" t="s">
        <v>36</v>
      </c>
      <c r="C9" s="1" t="s">
        <v>96</v>
      </c>
      <c r="D9" s="1" t="s">
        <v>97</v>
      </c>
      <c r="E9" s="1"/>
      <c r="F9" s="1" t="s">
        <v>98</v>
      </c>
      <c r="G9" s="1"/>
      <c r="H9" s="1"/>
      <c r="I9" s="1"/>
      <c r="J9" s="1"/>
      <c r="K9" s="1"/>
      <c r="L9" s="3"/>
      <c r="M9" s="3"/>
      <c r="N9" s="1"/>
      <c r="O9" s="1"/>
    </row>
    <row r="10" spans="1:15">
      <c r="B10" s="1" t="s">
        <v>86</v>
      </c>
      <c r="C10" s="1" t="s">
        <v>109</v>
      </c>
      <c r="D10" s="1" t="s">
        <v>99</v>
      </c>
      <c r="E10" s="1"/>
      <c r="F10" s="1" t="s">
        <v>100</v>
      </c>
      <c r="G10" s="1"/>
      <c r="H10" s="1"/>
      <c r="I10" s="1"/>
      <c r="J10" s="1"/>
      <c r="K10" s="1"/>
      <c r="L10" s="3"/>
      <c r="M10" s="3"/>
      <c r="N10" s="1"/>
      <c r="O10" s="1"/>
    </row>
    <row r="11" spans="1:15">
      <c r="B11" s="1" t="s">
        <v>34</v>
      </c>
      <c r="C11" s="1" t="s">
        <v>110</v>
      </c>
      <c r="D11" s="1" t="s">
        <v>101</v>
      </c>
      <c r="E11" s="1"/>
      <c r="F11" s="1" t="s">
        <v>47</v>
      </c>
      <c r="G11" s="1"/>
      <c r="H11" s="1"/>
      <c r="I11" s="1"/>
      <c r="J11" s="1"/>
      <c r="K11" s="1"/>
      <c r="L11" s="3"/>
      <c r="M11" s="3"/>
      <c r="N11" s="1"/>
      <c r="O11" s="1"/>
    </row>
    <row r="12" spans="1:15">
      <c r="B12" s="1" t="s">
        <v>88</v>
      </c>
      <c r="C12" s="1" t="s">
        <v>49</v>
      </c>
      <c r="D12" s="1" t="s">
        <v>102</v>
      </c>
      <c r="E12" s="1"/>
      <c r="F12" s="1" t="s">
        <v>48</v>
      </c>
      <c r="G12" s="1"/>
      <c r="H12" s="1"/>
      <c r="I12" s="1"/>
      <c r="J12" s="1"/>
      <c r="K12" s="1"/>
      <c r="L12" s="3"/>
      <c r="M12" s="3"/>
      <c r="N12" s="1"/>
      <c r="O12" s="1"/>
    </row>
    <row r="13" spans="1:15">
      <c r="B13" s="1" t="s">
        <v>83</v>
      </c>
      <c r="C13" s="1" t="s">
        <v>6</v>
      </c>
      <c r="D13" s="1" t="s">
        <v>103</v>
      </c>
      <c r="E13" s="1"/>
      <c r="F13" s="1" t="s">
        <v>83</v>
      </c>
      <c r="G13" s="1"/>
      <c r="H13" s="1"/>
      <c r="I13" s="1"/>
      <c r="J13" s="1"/>
      <c r="K13" s="1"/>
      <c r="L13" s="3"/>
      <c r="M13" s="3"/>
      <c r="N13" s="1"/>
      <c r="O13" s="1"/>
    </row>
    <row r="14" spans="1:15">
      <c r="B14" s="1"/>
      <c r="C14" s="1" t="s">
        <v>7</v>
      </c>
      <c r="D14" s="1" t="s">
        <v>15</v>
      </c>
      <c r="E14" s="1"/>
      <c r="F14" s="1"/>
      <c r="G14" s="1"/>
      <c r="H14" s="1"/>
      <c r="I14" s="1"/>
      <c r="J14" s="1"/>
      <c r="K14" s="1"/>
      <c r="L14" s="3"/>
      <c r="M14" s="3"/>
      <c r="N14" s="1"/>
      <c r="O14" s="1"/>
    </row>
    <row r="15" spans="1:15">
      <c r="B15" s="1"/>
      <c r="C15" s="1" t="s">
        <v>39</v>
      </c>
      <c r="D15" s="1" t="s">
        <v>16</v>
      </c>
      <c r="E15" s="1"/>
      <c r="F15" s="1"/>
      <c r="G15" s="1"/>
      <c r="H15" s="1"/>
      <c r="I15" s="1"/>
      <c r="J15" s="1"/>
      <c r="K15" s="1"/>
      <c r="L15" s="3"/>
      <c r="M15" s="3"/>
      <c r="N15" s="1"/>
      <c r="O15" s="1"/>
    </row>
    <row r="16" spans="1:15">
      <c r="B16" s="1"/>
      <c r="C16" s="1" t="s">
        <v>42</v>
      </c>
      <c r="D16" s="1" t="s">
        <v>17</v>
      </c>
      <c r="E16" s="1"/>
      <c r="F16" s="1"/>
      <c r="G16" s="1"/>
      <c r="H16" s="1"/>
      <c r="I16" s="1"/>
      <c r="J16" s="1"/>
      <c r="K16" s="1"/>
      <c r="L16" s="3"/>
      <c r="M16" s="3"/>
      <c r="N16" s="1"/>
      <c r="O16" s="1"/>
    </row>
    <row r="17" spans="2:15">
      <c r="B17" s="1"/>
      <c r="C17" s="1" t="s">
        <v>40</v>
      </c>
      <c r="D17" s="1" t="s">
        <v>111</v>
      </c>
      <c r="E17" s="1"/>
      <c r="F17" s="1"/>
      <c r="G17" s="1"/>
      <c r="H17" s="1"/>
      <c r="I17" s="1"/>
      <c r="J17" s="1"/>
      <c r="K17" s="1"/>
      <c r="L17" s="3"/>
      <c r="M17" s="3"/>
      <c r="N17" s="1"/>
      <c r="O17" s="1"/>
    </row>
    <row r="18" spans="2:15">
      <c r="B18" s="1"/>
      <c r="C18" s="1" t="s">
        <v>41</v>
      </c>
      <c r="D18" s="1" t="s">
        <v>83</v>
      </c>
      <c r="E18" s="1"/>
      <c r="F18" s="1"/>
      <c r="G18" s="1"/>
      <c r="H18" s="1"/>
      <c r="I18" s="1"/>
      <c r="J18" s="1"/>
      <c r="K18" s="1"/>
      <c r="L18" s="3"/>
      <c r="M18" s="3"/>
      <c r="N18" s="1"/>
      <c r="O18" s="1"/>
    </row>
    <row r="19" spans="2:15">
      <c r="B19" s="1"/>
      <c r="C19" s="1" t="s">
        <v>104</v>
      </c>
      <c r="D19" s="1"/>
      <c r="E19" s="1"/>
      <c r="F19" s="1"/>
      <c r="G19" s="1"/>
      <c r="H19" s="1"/>
      <c r="I19" s="1"/>
      <c r="J19" s="1"/>
      <c r="K19" s="1"/>
      <c r="L19" s="3"/>
      <c r="M19" s="3"/>
      <c r="N19" s="1"/>
      <c r="O19" s="1"/>
    </row>
    <row r="20" spans="2:15">
      <c r="B20" s="1"/>
      <c r="C20" s="1" t="s">
        <v>105</v>
      </c>
      <c r="D20" s="1"/>
      <c r="E20" s="1"/>
      <c r="F20" s="1"/>
      <c r="G20" s="1"/>
      <c r="H20" s="1"/>
      <c r="I20" s="1"/>
      <c r="J20" s="1"/>
      <c r="K20" s="1"/>
      <c r="L20" s="3"/>
      <c r="M20" s="3"/>
      <c r="N20" s="1"/>
      <c r="O20" s="1"/>
    </row>
    <row r="21" spans="2:15">
      <c r="B21" s="1"/>
      <c r="C21" s="1" t="s">
        <v>106</v>
      </c>
      <c r="D21" s="1"/>
      <c r="E21" s="1"/>
      <c r="F21" s="1"/>
      <c r="G21" s="1"/>
      <c r="H21" s="1"/>
      <c r="I21" s="1"/>
      <c r="J21" s="1"/>
      <c r="K21" s="1"/>
      <c r="L21" s="3"/>
      <c r="M21" s="3"/>
      <c r="N21" s="1"/>
      <c r="O21" s="1"/>
    </row>
    <row r="22" spans="2:15">
      <c r="B22" s="1"/>
      <c r="C22" s="1" t="s">
        <v>8</v>
      </c>
      <c r="D22" s="1"/>
      <c r="E22" s="1"/>
      <c r="F22" s="1"/>
      <c r="G22" s="1"/>
      <c r="H22" s="1"/>
      <c r="I22" s="1"/>
      <c r="J22" s="1"/>
      <c r="K22" s="1"/>
      <c r="L22" s="3"/>
      <c r="M22" s="3"/>
      <c r="N22" s="1"/>
      <c r="O22" s="1"/>
    </row>
    <row r="23" spans="2:15">
      <c r="B23" s="1"/>
      <c r="C23" s="1" t="s">
        <v>9</v>
      </c>
      <c r="D23" s="1"/>
      <c r="E23" s="1"/>
      <c r="F23" s="1"/>
      <c r="G23" s="1"/>
      <c r="H23" s="1"/>
      <c r="I23" s="1"/>
      <c r="J23" s="1"/>
      <c r="K23" s="1"/>
      <c r="L23" s="3"/>
      <c r="M23" s="3"/>
      <c r="N23" s="1"/>
      <c r="O23" s="1"/>
    </row>
    <row r="24" spans="2:15">
      <c r="B24" s="1"/>
      <c r="C24" s="1" t="s">
        <v>83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9"/>
  <sheetViews>
    <sheetView workbookViewId="0">
      <selection activeCell="B12" sqref="B12"/>
    </sheetView>
  </sheetViews>
  <sheetFormatPr baseColWidth="10" defaultRowHeight="16"/>
  <cols>
    <col min="1" max="1" width="23.33203125" customWidth="1"/>
    <col min="2" max="2" width="18.33203125" customWidth="1"/>
    <col min="3" max="3" width="22.5" customWidth="1"/>
    <col min="4" max="4" width="19.33203125" customWidth="1"/>
    <col min="5" max="5" width="27.5" customWidth="1"/>
    <col min="6" max="6" width="17.6640625" customWidth="1"/>
    <col min="7" max="7" width="20.5" customWidth="1"/>
  </cols>
  <sheetData>
    <row r="1" spans="1:7">
      <c r="A1" t="s">
        <v>118</v>
      </c>
      <c r="B1" t="s">
        <v>112</v>
      </c>
      <c r="C1" t="s">
        <v>113</v>
      </c>
      <c r="D1" t="s">
        <v>114</v>
      </c>
      <c r="E1" t="s">
        <v>115</v>
      </c>
      <c r="F1" t="s">
        <v>116</v>
      </c>
      <c r="G1" t="s">
        <v>117</v>
      </c>
    </row>
    <row r="3" spans="1:7">
      <c r="A3" t="s">
        <v>112</v>
      </c>
      <c r="B3" t="s">
        <v>50</v>
      </c>
      <c r="C3" t="s">
        <v>51</v>
      </c>
      <c r="D3" t="s">
        <v>52</v>
      </c>
      <c r="E3" t="s">
        <v>53</v>
      </c>
      <c r="F3" t="s">
        <v>54</v>
      </c>
      <c r="G3" t="s">
        <v>55</v>
      </c>
    </row>
    <row r="4" spans="1:7">
      <c r="A4" t="s">
        <v>113</v>
      </c>
      <c r="B4" t="s">
        <v>56</v>
      </c>
      <c r="C4" t="s">
        <v>57</v>
      </c>
      <c r="D4" t="s">
        <v>58</v>
      </c>
      <c r="E4" t="s">
        <v>59</v>
      </c>
      <c r="F4" t="s">
        <v>60</v>
      </c>
      <c r="G4" t="s">
        <v>61</v>
      </c>
    </row>
    <row r="5" spans="1:7">
      <c r="A5" t="s">
        <v>114</v>
      </c>
      <c r="B5" t="s">
        <v>62</v>
      </c>
      <c r="C5" t="s">
        <v>63</v>
      </c>
      <c r="D5" t="s">
        <v>64</v>
      </c>
      <c r="E5" t="s">
        <v>65</v>
      </c>
      <c r="F5" t="s">
        <v>66</v>
      </c>
      <c r="G5" t="s">
        <v>67</v>
      </c>
    </row>
    <row r="6" spans="1:7">
      <c r="A6" t="s">
        <v>115</v>
      </c>
      <c r="B6" t="s">
        <v>68</v>
      </c>
      <c r="C6" t="s">
        <v>69</v>
      </c>
      <c r="E6" t="s">
        <v>70</v>
      </c>
      <c r="F6" t="s">
        <v>71</v>
      </c>
      <c r="G6" t="s">
        <v>72</v>
      </c>
    </row>
    <row r="7" spans="1:7">
      <c r="A7" t="s">
        <v>116</v>
      </c>
      <c r="B7" t="s">
        <v>73</v>
      </c>
      <c r="G7" t="s">
        <v>74</v>
      </c>
    </row>
    <row r="8" spans="1:7">
      <c r="A8" t="s">
        <v>117</v>
      </c>
      <c r="B8" t="s">
        <v>75</v>
      </c>
    </row>
    <row r="9" spans="1:7">
      <c r="B9" t="s">
        <v>76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J34"/>
  <sheetViews>
    <sheetView showGridLines="0" tabSelected="1" workbookViewId="0">
      <selection activeCell="D5" sqref="D5"/>
    </sheetView>
  </sheetViews>
  <sheetFormatPr baseColWidth="10" defaultRowHeight="16"/>
  <cols>
    <col min="2" max="2" width="11.83203125" style="2" customWidth="1"/>
    <col min="3" max="3" width="13.83203125" style="2" bestFit="1" customWidth="1"/>
    <col min="4" max="4" width="8.33203125" style="2" bestFit="1" customWidth="1"/>
    <col min="5" max="5" width="9.33203125" style="2" bestFit="1" customWidth="1"/>
    <col min="6" max="6" width="8.83203125" customWidth="1"/>
    <col min="7" max="7" width="23.33203125" bestFit="1" customWidth="1"/>
    <col min="8" max="8" width="13.5" customWidth="1"/>
    <col min="9" max="9" width="16" customWidth="1"/>
    <col min="10" max="10" width="75" customWidth="1"/>
    <col min="11" max="11" width="8.6640625" customWidth="1"/>
    <col min="12" max="12" width="8.83203125" customWidth="1"/>
    <col min="13" max="13" width="8" customWidth="1"/>
    <col min="14" max="14" width="10.83203125" customWidth="1"/>
    <col min="15" max="15" width="16" customWidth="1"/>
  </cols>
  <sheetData>
    <row r="1" spans="2:10" ht="50.25" customHeight="1"/>
    <row r="2" spans="2:10" ht="24.75" customHeight="1">
      <c r="B2" s="16" t="s">
        <v>146</v>
      </c>
      <c r="C2" s="15"/>
      <c r="D2" s="15"/>
      <c r="E2" s="15"/>
      <c r="F2" s="15"/>
      <c r="G2" s="15"/>
      <c r="H2" s="15"/>
      <c r="I2" s="15"/>
    </row>
    <row r="3" spans="2:10" s="2" customFormat="1">
      <c r="B3" s="23" t="s">
        <v>0</v>
      </c>
      <c r="C3" s="23" t="s">
        <v>150</v>
      </c>
      <c r="D3" s="23" t="s">
        <v>151</v>
      </c>
      <c r="E3" s="23" t="s">
        <v>80</v>
      </c>
      <c r="F3" s="23" t="s">
        <v>79</v>
      </c>
      <c r="G3" s="23" t="s">
        <v>81</v>
      </c>
      <c r="H3" s="23" t="s">
        <v>120</v>
      </c>
      <c r="I3" s="23" t="s">
        <v>121</v>
      </c>
      <c r="J3" s="23" t="s">
        <v>82</v>
      </c>
    </row>
    <row r="4" spans="2:10">
      <c r="B4" s="24">
        <v>44842</v>
      </c>
      <c r="C4" s="25">
        <v>0.25</v>
      </c>
      <c r="D4" s="25">
        <v>0.79166666666666663</v>
      </c>
      <c r="E4" s="26" t="s">
        <v>108</v>
      </c>
      <c r="F4" s="26" t="s">
        <v>30</v>
      </c>
      <c r="G4" s="27" t="s">
        <v>45</v>
      </c>
      <c r="H4" s="26" t="s">
        <v>113</v>
      </c>
      <c r="I4" s="26"/>
      <c r="J4" s="28"/>
    </row>
    <row r="5" spans="2:10">
      <c r="E5" s="11"/>
      <c r="F5" s="2"/>
      <c r="G5" s="2"/>
      <c r="H5" s="2"/>
      <c r="I5" s="2"/>
    </row>
    <row r="6" spans="2:10" s="2" customFormat="1">
      <c r="J6"/>
    </row>
    <row r="7" spans="2:10">
      <c r="I7" s="2"/>
    </row>
    <row r="8" spans="2:10" ht="19">
      <c r="C8" s="16" t="s">
        <v>147</v>
      </c>
      <c r="D8" s="15"/>
      <c r="E8" s="15"/>
      <c r="F8" s="15"/>
      <c r="G8" s="15"/>
      <c r="H8" s="15"/>
      <c r="I8" s="15"/>
    </row>
    <row r="9" spans="2:10">
      <c r="C9" s="8" t="s">
        <v>122</v>
      </c>
      <c r="D9" s="8" t="s">
        <v>123</v>
      </c>
      <c r="E9" s="8" t="s">
        <v>124</v>
      </c>
      <c r="F9" s="8" t="s">
        <v>125</v>
      </c>
      <c r="G9" s="8" t="s">
        <v>126</v>
      </c>
      <c r="H9" s="8" t="s">
        <v>127</v>
      </c>
      <c r="I9" s="9" t="s">
        <v>145</v>
      </c>
    </row>
    <row r="10" spans="2:10">
      <c r="C10" t="s">
        <v>128</v>
      </c>
      <c r="D10" s="2" t="s">
        <v>129</v>
      </c>
      <c r="F10" s="2" t="s">
        <v>129</v>
      </c>
      <c r="G10" s="2"/>
      <c r="H10" s="2"/>
      <c r="I10" s="2" t="s">
        <v>129</v>
      </c>
    </row>
    <row r="11" spans="2:10">
      <c r="C11" s="8" t="s">
        <v>130</v>
      </c>
      <c r="D11" s="9"/>
      <c r="E11" s="9" t="s">
        <v>129</v>
      </c>
      <c r="F11" s="9"/>
      <c r="G11" s="9" t="s">
        <v>129</v>
      </c>
      <c r="H11" s="9" t="s">
        <v>129</v>
      </c>
      <c r="I11" s="2" t="s">
        <v>129</v>
      </c>
    </row>
    <row r="12" spans="2:10">
      <c r="C12" s="8" t="s">
        <v>131</v>
      </c>
      <c r="D12" s="9"/>
      <c r="E12" s="9" t="s">
        <v>129</v>
      </c>
      <c r="F12" s="9"/>
      <c r="G12" s="9" t="s">
        <v>129</v>
      </c>
      <c r="H12" s="9" t="s">
        <v>129</v>
      </c>
      <c r="I12" s="2" t="s">
        <v>129</v>
      </c>
    </row>
    <row r="13" spans="2:10">
      <c r="C13" s="8" t="s">
        <v>132</v>
      </c>
      <c r="D13" s="9" t="s">
        <v>129</v>
      </c>
      <c r="E13" s="9"/>
      <c r="F13" s="9" t="s">
        <v>129</v>
      </c>
      <c r="G13" s="9"/>
      <c r="H13" s="9"/>
      <c r="I13" s="2" t="s">
        <v>129</v>
      </c>
    </row>
    <row r="14" spans="2:10">
      <c r="C14" s="8" t="s">
        <v>133</v>
      </c>
      <c r="D14" s="9" t="s">
        <v>129</v>
      </c>
      <c r="E14" s="9"/>
      <c r="F14" s="9"/>
      <c r="G14" s="9"/>
      <c r="H14" s="9"/>
      <c r="I14" s="2" t="s">
        <v>129</v>
      </c>
    </row>
    <row r="15" spans="2:10">
      <c r="C15" s="8" t="s">
        <v>134</v>
      </c>
      <c r="D15" s="9" t="s">
        <v>129</v>
      </c>
      <c r="E15" s="9"/>
      <c r="F15" s="9"/>
      <c r="G15" s="9"/>
      <c r="H15" s="9"/>
      <c r="I15" s="2" t="s">
        <v>129</v>
      </c>
    </row>
    <row r="16" spans="2:10">
      <c r="C16" s="8" t="s">
        <v>135</v>
      </c>
      <c r="D16" s="9"/>
      <c r="E16" s="9" t="s">
        <v>129</v>
      </c>
      <c r="F16" s="9"/>
      <c r="G16" s="9">
        <v>1</v>
      </c>
      <c r="H16" s="9"/>
      <c r="I16" s="2" t="s">
        <v>129</v>
      </c>
    </row>
    <row r="17" spans="3:9">
      <c r="C17" s="8" t="s">
        <v>136</v>
      </c>
      <c r="D17" s="9"/>
      <c r="E17" s="9" t="s">
        <v>129</v>
      </c>
      <c r="F17" s="9"/>
      <c r="G17" s="9" t="s">
        <v>129</v>
      </c>
      <c r="H17" s="9" t="s">
        <v>129</v>
      </c>
      <c r="I17" s="2" t="s">
        <v>129</v>
      </c>
    </row>
    <row r="18" spans="3:9">
      <c r="C18" s="8" t="s">
        <v>137</v>
      </c>
      <c r="D18" s="9"/>
      <c r="E18" s="9" t="s">
        <v>129</v>
      </c>
      <c r="F18" s="9"/>
      <c r="G18" s="9" t="s">
        <v>129</v>
      </c>
      <c r="H18" s="9" t="s">
        <v>129</v>
      </c>
      <c r="I18" s="2" t="s">
        <v>129</v>
      </c>
    </row>
    <row r="19" spans="3:9">
      <c r="C19" s="8" t="s">
        <v>138</v>
      </c>
      <c r="D19" s="9"/>
      <c r="E19" s="9" t="s">
        <v>129</v>
      </c>
      <c r="F19" s="9" t="s">
        <v>129</v>
      </c>
      <c r="G19" s="9" t="s">
        <v>129</v>
      </c>
      <c r="H19" s="9" t="s">
        <v>129</v>
      </c>
      <c r="I19" s="2" t="s">
        <v>129</v>
      </c>
    </row>
    <row r="20" spans="3:9">
      <c r="C20" s="8" t="s">
        <v>139</v>
      </c>
      <c r="D20" s="9"/>
      <c r="E20" s="9" t="s">
        <v>129</v>
      </c>
      <c r="F20" s="9" t="s">
        <v>129</v>
      </c>
      <c r="G20" s="9" t="s">
        <v>129</v>
      </c>
      <c r="H20" s="9" t="s">
        <v>129</v>
      </c>
      <c r="I20" s="2" t="s">
        <v>129</v>
      </c>
    </row>
    <row r="21" spans="3:9">
      <c r="C21" s="8" t="s">
        <v>140</v>
      </c>
      <c r="D21" s="9"/>
      <c r="E21" s="9" t="s">
        <v>129</v>
      </c>
      <c r="F21" s="9" t="s">
        <v>129</v>
      </c>
      <c r="G21" s="9" t="s">
        <v>129</v>
      </c>
      <c r="H21" s="9" t="s">
        <v>129</v>
      </c>
      <c r="I21" s="2" t="s">
        <v>129</v>
      </c>
    </row>
    <row r="22" spans="3:9">
      <c r="C22" t="s">
        <v>141</v>
      </c>
      <c r="D22" s="2">
        <f>SUBTOTAL(109,tb_Peche[Brochet])</f>
        <v>0</v>
      </c>
      <c r="E22" s="2">
        <f>SUBTOTAL(109,tb_Peche[Perche])</f>
        <v>0</v>
      </c>
      <c r="F22" s="2">
        <f>SUBTOTAL(109,tb_Peche[Sandre])</f>
        <v>0</v>
      </c>
      <c r="G22" s="2">
        <f>SUBTOTAL(109,tb_Peche[Truite])</f>
        <v>1</v>
      </c>
      <c r="H22" s="2">
        <f>SUBTOTAL(109,tb_Peche[Chevesne])</f>
        <v>0</v>
      </c>
      <c r="I22" s="2">
        <f>SUBTOTAL(109,tb_Peche[Autre espece])</f>
        <v>0</v>
      </c>
    </row>
    <row r="34" spans="3:5">
      <c r="C34"/>
      <c r="D34"/>
      <c r="E34"/>
    </row>
  </sheetData>
  <dataValidations count="5">
    <dataValidation type="list" allowBlank="1" showInputMessage="1" showErrorMessage="1" sqref="E4" xr:uid="{00000000-0002-0000-0300-000000000000}">
      <formula1>INDIRECT("tb_listes[Meteo]")</formula1>
    </dataValidation>
    <dataValidation type="list" allowBlank="1" showInputMessage="1" showErrorMessage="1" sqref="F4" xr:uid="{00000000-0002-0000-0300-000001000000}">
      <formula1>INDIRECT("tb_listes[Riviere]")</formula1>
    </dataValidation>
    <dataValidation type="list" allowBlank="1" showInputMessage="1" showErrorMessage="1" sqref="H4" xr:uid="{00000000-0002-0000-0300-000002000000}">
      <formula1>INDIRECT("tb_leurres[Leurre_type]")</formula1>
    </dataValidation>
    <dataValidation type="list" allowBlank="1" showInputMessage="1" showErrorMessage="1" sqref="I4" xr:uid="{00000000-0002-0000-0300-000003000000}">
      <formula1>INDIRECT("tb_leurres[Souple]")</formula1>
    </dataValidation>
    <dataValidation type="list" allowBlank="1" showInputMessage="1" showErrorMessage="1" sqref="G4" xr:uid="{00000000-0002-0000-0300-000004000000}">
      <formula1>INDIRECT("tb_listes[Erve]")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76200</xdr:colOff>
                    <xdr:row>0</xdr:row>
                    <xdr:rowOff>304800</xdr:rowOff>
                  </from>
                  <to>
                    <xdr:col>2</xdr:col>
                    <xdr:colOff>520700</xdr:colOff>
                    <xdr:row>1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800100</xdr:colOff>
                    <xdr:row>6</xdr:row>
                    <xdr:rowOff>50800</xdr:rowOff>
                  </from>
                  <to>
                    <xdr:col>3</xdr:col>
                    <xdr:colOff>63500</xdr:colOff>
                    <xdr:row>7</xdr:row>
                    <xdr:rowOff>139700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Base</vt:lpstr>
      <vt:lpstr>Listes</vt:lpstr>
      <vt:lpstr>Leurres</vt:lpstr>
      <vt:lpstr>Saisie</vt:lpstr>
      <vt:lpstr>Date</vt:lpstr>
      <vt:lpstr>Heure_debut</vt:lpstr>
      <vt:lpstr>Heure_fin</vt:lpstr>
      <vt:lpstr>Leurre_categorie</vt:lpstr>
      <vt:lpstr>Leurre_type</vt:lpstr>
      <vt:lpstr>Meteo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</dc:creator>
  <cp:lastModifiedBy>Light</cp:lastModifiedBy>
  <dcterms:created xsi:type="dcterms:W3CDTF">2022-09-26T04:59:44Z</dcterms:created>
  <dcterms:modified xsi:type="dcterms:W3CDTF">2022-10-18T04:32:34Z</dcterms:modified>
</cp:coreProperties>
</file>