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rancoischenot/Desktop/"/>
    </mc:Choice>
  </mc:AlternateContent>
  <xr:revisionPtr revIDLastSave="0" documentId="13_ncr:1_{217E9949-C936-2C46-983B-554DA4FC58B2}" xr6:coauthVersionLast="40" xr6:coauthVersionMax="40" xr10:uidLastSave="{00000000-0000-0000-0000-000000000000}"/>
  <bookViews>
    <workbookView xWindow="1800" yWindow="460" windowWidth="30000" windowHeight="17980" xr2:uid="{BA9FF753-DB8B-0048-810F-DBBAC7AAF4D4}"/>
  </bookViews>
  <sheets>
    <sheet name="BDD" sheetId="1" r:id="rId1"/>
    <sheet name="liste déroulante" sheetId="3" r:id="rId2"/>
    <sheet name="leurre" sheetId="7" r:id="rId3"/>
  </sheets>
  <definedNames>
    <definedName name="_xlnm._FilterDatabase" localSheetId="0" hidden="1">BDD!$C$2:$C$2</definedName>
    <definedName name="Arrière">'liste déroulante'!$K$2:$K$3</definedName>
    <definedName name="Artax">'liste déroulante'!$J$2:$J$6</definedName>
    <definedName name="Erve">'liste déroulante'!$D$2:$D$22</definedName>
    <definedName name="étang">'liste déroulante'!$G$2:$G$11</definedName>
    <definedName name="Jouanne">'liste déroulante'!$E$2:$E$16</definedName>
    <definedName name="Mayenne">'liste déroulante'!$F$2:$F$3</definedName>
    <definedName name="Météo">#REF!</definedName>
    <definedName name="mois">#REF!</definedName>
    <definedName name="moment">#REF!</definedName>
    <definedName name="Ouette">'liste déroulante'!$L$2</definedName>
    <definedName name="Rivière">'liste déroulante'!$C$2:$C$11</definedName>
    <definedName name="Taude">'liste déroulante'!$M$2</definedName>
    <definedName name="Vaige">'liste déroulante'!$I$2</definedName>
    <definedName name="Vègre">'liste déroulante'!$H$2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B2" i="1"/>
  <c r="J2" i="1"/>
  <c r="BB2" i="1"/>
  <c r="AU2" i="1"/>
  <c r="AP2" i="1"/>
  <c r="AH2" i="1"/>
  <c r="AB2" i="1"/>
  <c r="W2" i="1"/>
  <c r="R2" i="1"/>
  <c r="I2" i="1"/>
</calcChain>
</file>

<file path=xl/sharedStrings.xml><?xml version="1.0" encoding="utf-8"?>
<sst xmlns="http://schemas.openxmlformats.org/spreadsheetml/2006/main" count="195" uniqueCount="177">
  <si>
    <t>Date</t>
  </si>
  <si>
    <t>année</t>
  </si>
  <si>
    <t>mois</t>
  </si>
  <si>
    <t>moment</t>
  </si>
  <si>
    <t>nb heure</t>
  </si>
  <si>
    <t>météo</t>
  </si>
  <si>
    <t>autre espece</t>
  </si>
  <si>
    <t>remarque</t>
  </si>
  <si>
    <t>matin</t>
  </si>
  <si>
    <t>midi</t>
  </si>
  <si>
    <t>après midi</t>
  </si>
  <si>
    <t>après 18h</t>
  </si>
  <si>
    <t>journée entière</t>
  </si>
  <si>
    <t>pluie</t>
  </si>
  <si>
    <t>froid</t>
  </si>
  <si>
    <t>bon</t>
  </si>
  <si>
    <t>chaud</t>
  </si>
  <si>
    <t>très chaud</t>
  </si>
  <si>
    <t>rivière</t>
  </si>
  <si>
    <t>secteur</t>
  </si>
  <si>
    <t>Champ</t>
  </si>
  <si>
    <t>St Pierre du pont romain au moulin de Go</t>
  </si>
  <si>
    <t>St Pierre du moulin d'Hardray au pont romain</t>
  </si>
  <si>
    <t>Auvers le Hamon Les roches</t>
  </si>
  <si>
    <t>Auvers le Hamon la jeune panne</t>
  </si>
  <si>
    <t>Neau en face du plan d'eau</t>
  </si>
  <si>
    <t>Montsurs amont du pont du centre ville</t>
  </si>
  <si>
    <t>Montsurs aval du pont du centre ville</t>
  </si>
  <si>
    <t>Montsurs les petits ifs amont</t>
  </si>
  <si>
    <t>Montsurs les petits ifs aval</t>
  </si>
  <si>
    <t>St Cénéré lavoir amont</t>
  </si>
  <si>
    <t>St Cénéré lavoir aval</t>
  </si>
  <si>
    <t>Argentré la courbe</t>
  </si>
  <si>
    <t>Argentré amont du plan d'eau</t>
  </si>
  <si>
    <t>Argentré en face du plan d'eau</t>
  </si>
  <si>
    <t>Argentré aval du plan d'eau</t>
  </si>
  <si>
    <t>L'Hermitage</t>
  </si>
  <si>
    <t>Moulin de Pochard amont</t>
  </si>
  <si>
    <t>Moulin de Porchard aval</t>
  </si>
  <si>
    <t>Entrammes Carrière</t>
  </si>
  <si>
    <t>No Kill Montgiroux</t>
  </si>
  <si>
    <t>Le port (sud de montgiroux)</t>
  </si>
  <si>
    <t>Saint jean sur Erve</t>
  </si>
  <si>
    <t>La courbe Origné</t>
  </si>
  <si>
    <t>Neau</t>
  </si>
  <si>
    <t>Blandouet</t>
  </si>
  <si>
    <t>Argentré</t>
  </si>
  <si>
    <t>Plan d'eau fédé Bonchamp les Laval</t>
  </si>
  <si>
    <t>Mézangers le Gué de sel</t>
  </si>
  <si>
    <t>Brûlon moulin du pont</t>
  </si>
  <si>
    <t>Entre Beauomon pied de Bouef et val du Maine</t>
  </si>
  <si>
    <t>Montée vers gourbit</t>
  </si>
  <si>
    <t>Terrain et alentours</t>
  </si>
  <si>
    <t>Eychargelat au pont de pierre</t>
  </si>
  <si>
    <t>Au dessus du pont de pierre</t>
  </si>
  <si>
    <t>Arriège</t>
  </si>
  <si>
    <t>parcours famillial Tarascon</t>
  </si>
  <si>
    <t>Mercus</t>
  </si>
  <si>
    <t>La Malabrière (entre Entrammes et maisoncelle du Maine)</t>
  </si>
  <si>
    <t>Sauvigné sur Sarthe aval</t>
  </si>
  <si>
    <t>Rivière</t>
  </si>
  <si>
    <t>Erve</t>
  </si>
  <si>
    <t>Jouanne</t>
  </si>
  <si>
    <t>Mayenne</t>
  </si>
  <si>
    <t>Vègre</t>
  </si>
  <si>
    <t>Vaige</t>
  </si>
  <si>
    <t>Artax</t>
  </si>
  <si>
    <t>étang d'Artax</t>
  </si>
  <si>
    <t>Ouette</t>
  </si>
  <si>
    <t>Taude</t>
  </si>
  <si>
    <t>étang</t>
  </si>
  <si>
    <t>total prises</t>
  </si>
  <si>
    <t>T brochet</t>
  </si>
  <si>
    <t>T perche</t>
  </si>
  <si>
    <t>T Chevesne</t>
  </si>
  <si>
    <t>T B.Bass</t>
  </si>
  <si>
    <t>B - 50</t>
  </si>
  <si>
    <t>B 50 à 59</t>
  </si>
  <si>
    <t>B 60 à 69</t>
  </si>
  <si>
    <t>B 70 à 79</t>
  </si>
  <si>
    <t>B 80 à 89</t>
  </si>
  <si>
    <t>B 90 à 99</t>
  </si>
  <si>
    <t>B + 100</t>
  </si>
  <si>
    <t>P - 20</t>
  </si>
  <si>
    <t>0 20 à 29</t>
  </si>
  <si>
    <t>P 30 à 39</t>
  </si>
  <si>
    <t>P + 40</t>
  </si>
  <si>
    <t>Ch - 20</t>
  </si>
  <si>
    <t>Ch 30 à 39</t>
  </si>
  <si>
    <t>Ch 40 à 49</t>
  </si>
  <si>
    <t>Ch + 50</t>
  </si>
  <si>
    <t>BB - 20</t>
  </si>
  <si>
    <t>BB 20 à 29</t>
  </si>
  <si>
    <t>BB 30 à 39</t>
  </si>
  <si>
    <t>BB + 40</t>
  </si>
  <si>
    <t>BB + 50</t>
  </si>
  <si>
    <t>T Sandre</t>
  </si>
  <si>
    <t>S - 30</t>
  </si>
  <si>
    <t>S 30 à 39</t>
  </si>
  <si>
    <t>S 40 à 49</t>
  </si>
  <si>
    <t>S 60 à 70</t>
  </si>
  <si>
    <t>S 50 à 59</t>
  </si>
  <si>
    <t>S 70 à 80</t>
  </si>
  <si>
    <t>S + 80</t>
  </si>
  <si>
    <t>T. Fario</t>
  </si>
  <si>
    <t>TF - 20</t>
  </si>
  <si>
    <t>TF 20 à 29</t>
  </si>
  <si>
    <t>TF 30 à 39</t>
  </si>
  <si>
    <t>TF + 40</t>
  </si>
  <si>
    <t>T. Arc</t>
  </si>
  <si>
    <t>TA - 20</t>
  </si>
  <si>
    <t>TA 30 à 39</t>
  </si>
  <si>
    <t>TA 20 à 29</t>
  </si>
  <si>
    <t>TA 40 à 49</t>
  </si>
  <si>
    <t>TA 49 à 50</t>
  </si>
  <si>
    <t>TA + 50</t>
  </si>
  <si>
    <t>T. Silure</t>
  </si>
  <si>
    <t>Si - 80</t>
  </si>
  <si>
    <t>Si 80 à 99</t>
  </si>
  <si>
    <t>Si 100 à 149</t>
  </si>
  <si>
    <t>Si 150 à 199</t>
  </si>
  <si>
    <t>Si 200 +</t>
  </si>
  <si>
    <t>gris</t>
  </si>
  <si>
    <t>La Fenderie</t>
  </si>
  <si>
    <t>St Pierre du moulin d'Hardray à la Roche Brault</t>
  </si>
  <si>
    <t>Oratoire amont</t>
  </si>
  <si>
    <t>Oratoire aval</t>
  </si>
  <si>
    <t>Entre moulin de pré et oratoire</t>
  </si>
  <si>
    <t>Moulin de pré</t>
  </si>
  <si>
    <t>Moulin de Thévales</t>
  </si>
  <si>
    <t>No kill de Saulges</t>
  </si>
  <si>
    <t>Nationale à maison</t>
  </si>
  <si>
    <t>En face de l'étang de St Jean</t>
  </si>
  <si>
    <t>Autoroute à Davier</t>
  </si>
  <si>
    <t>Terrain 4X4</t>
  </si>
  <si>
    <t>Entre 4X4 et forges</t>
  </si>
  <si>
    <t>T. Carpe</t>
  </si>
  <si>
    <t>Vaiges</t>
  </si>
  <si>
    <t>Olivet</t>
  </si>
  <si>
    <t>St pierre enrtre moulin de Go et moulin aux moines</t>
  </si>
  <si>
    <t>St Jean La rivière Amont</t>
  </si>
  <si>
    <t>St pierre entre moulin aux moines et la rivière</t>
  </si>
  <si>
    <t>Chammes entre église et route de Blanoudet</t>
  </si>
  <si>
    <t>leurre</t>
  </si>
  <si>
    <t>cuiller</t>
  </si>
  <si>
    <t>souple</t>
  </si>
  <si>
    <t>poisson nageur</t>
  </si>
  <si>
    <t>surface</t>
  </si>
  <si>
    <t>palette</t>
  </si>
  <si>
    <t>appat naturel</t>
  </si>
  <si>
    <t>cuiller n°0</t>
  </si>
  <si>
    <t>3 pouces -</t>
  </si>
  <si>
    <t>cranck</t>
  </si>
  <si>
    <t>stick</t>
  </si>
  <si>
    <t>souple à palette</t>
  </si>
  <si>
    <t>asticot</t>
  </si>
  <si>
    <t>cuiller n°1</t>
  </si>
  <si>
    <t>entre 3 et 5 pouces</t>
  </si>
  <si>
    <t>minow</t>
  </si>
  <si>
    <t>popper</t>
  </si>
  <si>
    <t>jig</t>
  </si>
  <si>
    <t>verre de terre</t>
  </si>
  <si>
    <t>cuiller n°2</t>
  </si>
  <si>
    <t>entre 5 et 7 pouces</t>
  </si>
  <si>
    <t>jerk</t>
  </si>
  <si>
    <t>insecte</t>
  </si>
  <si>
    <t>chatter</t>
  </si>
  <si>
    <t>teigne</t>
  </si>
  <si>
    <t>cuiller n°3</t>
  </si>
  <si>
    <t>plus de 7 pouces</t>
  </si>
  <si>
    <t>whopper plopper</t>
  </si>
  <si>
    <t>spiner</t>
  </si>
  <si>
    <t>mouche</t>
  </si>
  <si>
    <t>cuiller n°4</t>
  </si>
  <si>
    <t>pimkie</t>
  </si>
  <si>
    <t>cuiller n°5</t>
  </si>
  <si>
    <t>cuiller ondulante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</si>
</sst>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&quot;_&quot;mmmm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left"/>
    </xf>
    <xf numFmtId="0" fontId="0" fillId="0" borderId="7" xfId="0" applyBorder="1"/>
  </cellXfs>
  <cellStyles count="1">
    <cellStyle name="Normal" xfId="0" builtinId="0"/>
  </cellStyles>
  <dxfs count="31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</border>
    </dxf>
    <dxf>
      <border diagonalUp="0" diagonalDown="0">
        <left style="thin">
          <color auto="1"/>
        </left>
        <right/>
        <top/>
        <bottom/>
        <vertical/>
        <horizontal/>
      </border>
    </dxf>
    <dxf>
      <border diagonalUp="0" diagonalDown="0">
        <left style="thin">
          <color auto="1"/>
        </left>
        <right/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vertical/>
      </border>
    </dxf>
    <dxf>
      <numFmt numFmtId="0" formatCode="General"/>
      <border diagonalUp="0" diagonalDown="0">
        <left style="thin">
          <color auto="1"/>
        </left>
        <right/>
        <top/>
        <bottom/>
        <vertical/>
        <horizontal/>
      </border>
    </dxf>
    <dxf>
      <numFmt numFmtId="0" formatCode="General"/>
      <border diagonalUp="0" diagonalDown="0">
        <left style="thin">
          <color auto="1"/>
        </left>
        <right/>
        <top/>
        <bottom/>
        <vertical/>
        <horizontal/>
      </border>
    </dxf>
    <dxf>
      <numFmt numFmtId="0" formatCode="General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0" formatCode="General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0" formatCode="General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0" formatCode="General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0" formatCode="General"/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auto="1"/>
        </left>
        <right/>
        <top/>
        <bottom/>
        <vertical/>
        <horizontal/>
      </border>
    </dxf>
    <dxf>
      <border diagonalUp="0" diagonalDown="0">
        <left style="thin">
          <color auto="1"/>
        </left>
        <right/>
        <top/>
        <bottom/>
        <vertical/>
        <horizontal/>
      </border>
    </dxf>
    <dxf>
      <numFmt numFmtId="164" formatCode="mm&quot;_&quot;mmmm"/>
    </dxf>
    <dxf>
      <numFmt numFmtId="19" formatCode="dd/mm/yyyy"/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C3519C7-24B9-1D42-8A32-663A8F32E7DC}" name="Tableau2" displayName="Tableau2" ref="A1:BJ2" totalsRowShown="0" headerRowDxfId="30" headerRowBorderDxfId="29">
  <autoFilter ref="A1:BJ2" xr:uid="{3A016691-0733-064E-ACA7-1308EB3CACAF}"/>
  <sortState ref="A2:BJ2">
    <sortCondition ref="A1:A2"/>
  </sortState>
  <tableColumns count="62">
    <tableColumn id="1" xr3:uid="{8BC27F90-ABC9-5F49-A6CB-5DF097E34E2F}" name="Date" dataDxfId="28"/>
    <tableColumn id="2" xr3:uid="{10ECF32C-CA79-144B-8BAE-D0B93F3F228A}" name="année"/>
    <tableColumn id="3" xr3:uid="{5E5055B2-3F13-1E48-9D99-5F5C996B5D4C}" name="mois" dataDxfId="27"/>
    <tableColumn id="4" xr3:uid="{8E655414-4958-524F-93DA-F8D98BFB42A1}" name="moment" dataDxfId="26"/>
    <tableColumn id="5" xr3:uid="{C154347A-286F-6C41-BD59-61BE9D86D892}" name="nb heure"/>
    <tableColumn id="6" xr3:uid="{E5837C96-6A1B-CF4B-B5C1-945C4E2EAF73}" name="météo"/>
    <tableColumn id="7" xr3:uid="{AC060F93-581A-0242-AA0D-CD94A9F23733}" name="rivière" dataDxfId="25"/>
    <tableColumn id="8" xr3:uid="{BD5A9D48-B12E-3C49-971F-48BDBED4CE6D}" name="secteur"/>
    <tableColumn id="10" xr3:uid="{E6AE33BE-253B-384D-AE3F-B52CCF9A240B}" name="total prises" dataDxfId="24">
      <calculatedColumnFormula>SUM(Tableau2[[#This Row],[T brochet]]+Tableau2[[#This Row],[T perche]]+Tableau2[[#This Row],[T Chevesne]]+Tableau2[[#This Row],[T B.Bass]]+Tableau2[[#This Row],[T Sandre]]+Tableau2[[#This Row],[T. Fario]]+Tableau2[[#This Row],[T. Arc]]+Tableau2[[#This Row],[T. Silure]])</calculatedColumnFormula>
    </tableColumn>
    <tableColumn id="9" xr3:uid="{5419EA85-0E8A-4242-AB30-2F01A6E47E64}" name="T brochet" dataDxfId="23">
      <calculatedColumnFormula>SUM(Tableau2[[#This Row],[B - 50]:[B + 100]])</calculatedColumnFormula>
    </tableColumn>
    <tableColumn id="11" xr3:uid="{B0F2F914-24B4-AD4F-A0D4-71DFF78E2285}" name="B - 50"/>
    <tableColumn id="12" xr3:uid="{1C03769F-CFCE-3B49-BA9F-6BDA39CA4B7E}" name="B 50 à 59"/>
    <tableColumn id="13" xr3:uid="{5008E3E0-BC7A-A248-A224-63952B0B2516}" name="B 60 à 69"/>
    <tableColumn id="14" xr3:uid="{D150599C-08CA-4544-B404-429ABD607438}" name="B 70 à 79"/>
    <tableColumn id="15" xr3:uid="{B99DFE95-D5A7-C24D-A304-C27C244BB97E}" name="B 80 à 89"/>
    <tableColumn id="16" xr3:uid="{5C0FD0DD-C66F-894F-BA87-83C713D541FC}" name="B 90 à 99"/>
    <tableColumn id="17" xr3:uid="{00BAD5F7-4257-FD4A-8FCB-44D11B8C08F2}" name="B + 100"/>
    <tableColumn id="51" xr3:uid="{AF704702-C185-7D49-B8BA-2A3253D0C916}" name="T perche" dataDxfId="22">
      <calculatedColumnFormula>SUM(Tableau2[[#This Row],[P - 20]:[P + 40]])</calculatedColumnFormula>
    </tableColumn>
    <tableColumn id="18" xr3:uid="{86FE0BAE-8A2C-E149-93AA-F5790CD355BC}" name="P - 20"/>
    <tableColumn id="19" xr3:uid="{0CA89F2E-8858-C84C-9C5B-E937FDD26A17}" name="0 20 à 29"/>
    <tableColumn id="20" xr3:uid="{95D9C5D3-689E-634A-B04E-9D03AB0A8479}" name="P 30 à 39"/>
    <tableColumn id="21" xr3:uid="{14FAEA8D-B2FF-4748-A347-9F22A6F45266}" name="P + 40"/>
    <tableColumn id="52" xr3:uid="{60EA343D-2B3A-B74C-A54B-3D22386AB439}" name="T Chevesne" dataDxfId="21">
      <calculatedColumnFormula>SUM(Tableau2[[#This Row],[Ch - 20]:[Ch + 50]])</calculatedColumnFormula>
    </tableColumn>
    <tableColumn id="22" xr3:uid="{DDAF41ED-E10C-C44F-A66E-0E20D3B8268B}" name="Ch - 20"/>
    <tableColumn id="23" xr3:uid="{14C9DC6D-4DF9-5147-9210-FE48F964A696}" name="Ch 30 à 39"/>
    <tableColumn id="24" xr3:uid="{B4B6EA98-2855-384B-8938-DAF2A853A40E}" name="Ch 40 à 49"/>
    <tableColumn id="25" xr3:uid="{F4663069-06BE-1F42-B41E-6707E41E8113}" name="Ch + 50"/>
    <tableColumn id="53" xr3:uid="{5B5158A2-E0B6-2A4E-A20F-495FD4F9F558}" name="T B.Bass" dataDxfId="20">
      <calculatedColumnFormula>SUM(Tableau2[[#This Row],[BB - 20]:[BB + 50]])</calculatedColumnFormula>
    </tableColumn>
    <tableColumn id="26" xr3:uid="{F35CC6BF-86D7-9442-A3C5-BBAE32F5DD14}" name="BB - 20"/>
    <tableColumn id="27" xr3:uid="{A774AC74-F9C2-8D46-B046-7792A423C9F9}" name="BB 20 à 29"/>
    <tableColumn id="28" xr3:uid="{FDC1F97D-4435-A143-8007-1B3C26D33969}" name="BB 30 à 39"/>
    <tableColumn id="29" xr3:uid="{7E6BBE16-6C09-AC4E-B7CC-FA23B329AAC0}" name="BB + 40"/>
    <tableColumn id="54" xr3:uid="{7C91DB0C-DDE4-D641-96F0-12E3F5C02D8E}" name="BB + 50"/>
    <tableColumn id="30" xr3:uid="{DF862835-C611-DA46-8C4B-388C15546B4A}" name="T Sandre" dataDxfId="19">
      <calculatedColumnFormula>SUM(Tableau2[[#This Row],[S - 30]:[S + 80]])</calculatedColumnFormula>
    </tableColumn>
    <tableColumn id="55" xr3:uid="{5B6AEBF7-133B-9244-88DF-921597DDB315}" name="S - 30"/>
    <tableColumn id="31" xr3:uid="{D519F217-CFE6-B949-AD27-20446FB6B9F1}" name="S 30 à 39"/>
    <tableColumn id="32" xr3:uid="{701F6C51-1500-EB42-B5C3-9B92574D8EFA}" name="S 40 à 49"/>
    <tableColumn id="33" xr3:uid="{5FC62243-27AB-CB4C-8EDF-4E16181AD5E1}" name="S 50 à 59"/>
    <tableColumn id="34" xr3:uid="{997D91A4-591E-E44B-98DB-99DA7B02EF6E}" name="S 60 à 70"/>
    <tableColumn id="35" xr3:uid="{3E757526-B4CB-B34E-9368-A85DDCDDED20}" name="S 70 à 80"/>
    <tableColumn id="57" xr3:uid="{E5679D67-49B6-984F-990C-DC0E07DE5A28}" name="S + 80"/>
    <tableColumn id="56" xr3:uid="{A78EE6FD-0180-5344-8406-509A9CB3C41A}" name="T. Fario" dataDxfId="18">
      <calculatedColumnFormula>SUM(Tableau2[[#This Row],[TF - 20]:[TF + 40]])</calculatedColumnFormula>
    </tableColumn>
    <tableColumn id="36" xr3:uid="{9202A7E2-788B-1A4C-A4EB-F3FC81767DC8}" name="TF - 20"/>
    <tableColumn id="37" xr3:uid="{E6BE2EEB-0F40-5743-A25F-FC2278464CC1}" name="TF 20 à 29"/>
    <tableColumn id="38" xr3:uid="{01525E75-CFA5-3B48-A146-9AB770B8768E}" name="TF 30 à 39"/>
    <tableColumn id="39" xr3:uid="{613EF3D6-152B-9145-87F1-791E2614CADF}" name="TF + 40"/>
    <tableColumn id="58" xr3:uid="{BF4BA4D2-022A-804B-8C0A-E54593519A20}" name="T. Arc" dataDxfId="17">
      <calculatedColumnFormula>SUM(Tableau2[[#This Row],[TA - 20]:[TA + 50]])</calculatedColumnFormula>
    </tableColumn>
    <tableColumn id="40" xr3:uid="{A2341F0C-482E-6F4A-A767-844855E8FB91}" name="TA - 20"/>
    <tableColumn id="41" xr3:uid="{A8D969EE-93A0-D548-8614-71D789ED9B29}" name="TA 20 à 29"/>
    <tableColumn id="42" xr3:uid="{B0E11492-D1D3-1D4B-A1A2-AB1F2DEF46F7}" name="TA 30 à 39"/>
    <tableColumn id="43" xr3:uid="{C834CD69-CF41-7A46-8438-C0067F2BC8C0}" name="TA 40 à 49"/>
    <tableColumn id="60" xr3:uid="{0E3F9C39-37CE-1A4D-8B65-1E4FE5C1B49A}" name="TA 49 à 50"/>
    <tableColumn id="59" xr3:uid="{907F9E6A-E724-504D-BAC7-C8BB0D366811}" name="TA + 50"/>
    <tableColumn id="61" xr3:uid="{2F5AB1A9-FBE2-7E4A-B346-B4968EFA68DA}" name="T. Silure" dataDxfId="16">
      <calculatedColumnFormula>SUM(Tableau2[[#This Row],[Si - 80]:[Si 200 +]])</calculatedColumnFormula>
    </tableColumn>
    <tableColumn id="44" xr3:uid="{A3C09AF5-5B98-7644-8AF3-0CC848B576BA}" name="Si - 80"/>
    <tableColumn id="45" xr3:uid="{575B563F-5C80-0E43-AE21-7CBBFBB7A3CB}" name="Si 80 à 99"/>
    <tableColumn id="46" xr3:uid="{76C2A9EF-C0CE-3146-BEC7-3D17407DB495}" name="Si 100 à 149"/>
    <tableColumn id="47" xr3:uid="{F5BDECF1-7A1A-4A45-9E48-F145AB8C4E79}" name="Si 150 à 199"/>
    <tableColumn id="48" xr3:uid="{408C2999-9053-9D4C-9128-FC220EC7A0C8}" name="Si 200 +"/>
    <tableColumn id="62" xr3:uid="{E9C9968F-AFCB-8843-B48E-F9EE9598F9C1}" name="T. Carpe" dataDxfId="15"/>
    <tableColumn id="49" xr3:uid="{3F5F2F00-53BC-DC43-AD0B-063E67573332}" name="autre espece" dataDxfId="14"/>
    <tableColumn id="50" xr3:uid="{61567505-BADA-ED46-AA8D-CA7C1274FD7F}" name="remarque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DAADF3-B3E5-F84E-89EB-50737C1DBF17}" name="Tableau1" displayName="Tableau1" ref="A1:M22" totalsRowShown="0" headerRowDxfId="0" tableBorderDxfId="12">
  <autoFilter ref="A1:M22" xr:uid="{5EE71CC2-5783-404B-9B78-59B531D3BCED}"/>
  <tableColumns count="13">
    <tableColumn id="1" xr3:uid="{6B2526C0-D273-5E47-9E33-5B06769FD24D}" name="moment"/>
    <tableColumn id="2" xr3:uid="{E571DAE6-E804-CC46-9A38-55C5470CEDD2}" name="météo"/>
    <tableColumn id="3" xr3:uid="{2B919D83-2921-1A4E-9972-48E170616766}" name="Rivière" dataDxfId="11"/>
    <tableColumn id="4" xr3:uid="{21222CC2-01F7-7F40-B852-25A52D9CAA31}" name="Erve" dataDxfId="10"/>
    <tableColumn id="5" xr3:uid="{22139CB3-A7FB-2546-B28F-232E794A0163}" name="Jouanne" dataDxfId="9"/>
    <tableColumn id="6" xr3:uid="{CF161D34-CF88-A742-B0E5-C3CA09F5345F}" name="Mayenne" dataDxfId="8"/>
    <tableColumn id="7" xr3:uid="{AE299709-EBD9-4542-B716-5401F7837EE6}" name="étang" dataDxfId="7"/>
    <tableColumn id="8" xr3:uid="{6A4A0476-3671-6E46-94A2-639DDF3CB747}" name="Vègre" dataDxfId="6"/>
    <tableColumn id="9" xr3:uid="{0584E7C9-4231-9940-A403-A26E148633A5}" name="Vaige" dataDxfId="5"/>
    <tableColumn id="10" xr3:uid="{487F30C0-F90E-704A-B503-AAB0323EC532}" name="Artax" dataDxfId="4"/>
    <tableColumn id="11" xr3:uid="{EE533C72-F0F7-4644-911B-3CE3FD018347}" name="Arriège" dataDxfId="3"/>
    <tableColumn id="12" xr3:uid="{23728F76-6546-164C-9C42-80256022FA39}" name="Ouette" dataDxfId="2"/>
    <tableColumn id="13" xr3:uid="{0A981F48-0C0A-3942-8E59-4FE25DD84011}" name="Taude" dataDxfId="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89E6376-B7DB-C546-A765-E694E19F9FF6}" name="Tableau3" displayName="Tableau3" ref="A1:G8" totalsRowShown="0">
  <autoFilter ref="A1:G8" xr:uid="{79FCCD27-702E-DE4D-8898-C70CB3E6DB0C}"/>
  <tableColumns count="7">
    <tableColumn id="1" xr3:uid="{348F8B20-3D7F-B849-B5A0-E519FB85D7EE}" name="leurre"/>
    <tableColumn id="2" xr3:uid="{9DAF5976-E17B-9945-AE4F-1700E5B5A391}" name="cuiller"/>
    <tableColumn id="3" xr3:uid="{F10D5587-26FC-D04B-8982-0A5E4AE08DE7}" name="souple"/>
    <tableColumn id="4" xr3:uid="{DFDC01E1-9D4E-9040-AE2D-E0A2CDE2E6B9}" name="poisson nageur"/>
    <tableColumn id="5" xr3:uid="{AE48DF4A-1D59-1E45-A86C-F2F6658EFA23}" name="surface"/>
    <tableColumn id="6" xr3:uid="{67FD7509-708F-B74E-96E2-A238B052902C}" name="palette"/>
    <tableColumn id="7" xr3:uid="{92C89833-FC4C-A84E-9495-3659A4A63ED7}" name="appat naturel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248B9-0A02-FA4C-8E18-672EA40A9CA7}">
  <dimension ref="A1:BJ4"/>
  <sheetViews>
    <sheetView tabSelected="1" topLeftCell="AU1" workbookViewId="0">
      <pane ySplit="1" topLeftCell="A2" activePane="bottomLeft" state="frozen"/>
      <selection pane="bottomLeft" activeCell="BC2" sqref="BC2"/>
    </sheetView>
  </sheetViews>
  <sheetFormatPr baseColWidth="10" defaultRowHeight="16"/>
  <cols>
    <col min="3" max="3" width="14" customWidth="1"/>
    <col min="4" max="4" width="13.83203125" customWidth="1"/>
    <col min="7" max="7" width="21.83203125" customWidth="1"/>
    <col min="8" max="8" width="51.83203125" customWidth="1"/>
    <col min="10" max="58" width="11.83203125" customWidth="1"/>
    <col min="59" max="60" width="9.6640625" customWidth="1"/>
    <col min="61" max="62" width="14.5" customWidth="1"/>
  </cols>
  <sheetData>
    <row r="1" spans="1:62" s="4" customFormat="1">
      <c r="A1" s="6" t="s">
        <v>0</v>
      </c>
      <c r="B1" s="6" t="s">
        <v>1</v>
      </c>
      <c r="C1" s="6" t="s">
        <v>2</v>
      </c>
      <c r="D1" s="7" t="s">
        <v>3</v>
      </c>
      <c r="E1" s="6" t="s">
        <v>4</v>
      </c>
      <c r="F1" s="6" t="s">
        <v>5</v>
      </c>
      <c r="G1" s="7" t="s">
        <v>18</v>
      </c>
      <c r="H1" s="6" t="s">
        <v>19</v>
      </c>
      <c r="I1" s="8" t="s">
        <v>71</v>
      </c>
      <c r="J1" s="7" t="s">
        <v>72</v>
      </c>
      <c r="K1" s="6" t="s">
        <v>76</v>
      </c>
      <c r="L1" s="6" t="s">
        <v>77</v>
      </c>
      <c r="M1" s="6" t="s">
        <v>78</v>
      </c>
      <c r="N1" s="6" t="s">
        <v>79</v>
      </c>
      <c r="O1" s="6" t="s">
        <v>80</v>
      </c>
      <c r="P1" s="6" t="s">
        <v>81</v>
      </c>
      <c r="Q1" s="6" t="s">
        <v>82</v>
      </c>
      <c r="R1" s="7" t="s">
        <v>73</v>
      </c>
      <c r="S1" s="6" t="s">
        <v>83</v>
      </c>
      <c r="T1" s="6" t="s">
        <v>84</v>
      </c>
      <c r="U1" s="6" t="s">
        <v>85</v>
      </c>
      <c r="V1" s="6" t="s">
        <v>86</v>
      </c>
      <c r="W1" s="7" t="s">
        <v>74</v>
      </c>
      <c r="X1" s="6" t="s">
        <v>87</v>
      </c>
      <c r="Y1" s="6" t="s">
        <v>88</v>
      </c>
      <c r="Z1" s="6" t="s">
        <v>89</v>
      </c>
      <c r="AA1" s="6" t="s">
        <v>90</v>
      </c>
      <c r="AB1" s="7" t="s">
        <v>75</v>
      </c>
      <c r="AC1" s="6" t="s">
        <v>91</v>
      </c>
      <c r="AD1" s="6" t="s">
        <v>92</v>
      </c>
      <c r="AE1" s="6" t="s">
        <v>93</v>
      </c>
      <c r="AF1" s="6" t="s">
        <v>94</v>
      </c>
      <c r="AG1" s="6" t="s">
        <v>95</v>
      </c>
      <c r="AH1" s="7" t="s">
        <v>96</v>
      </c>
      <c r="AI1" s="6" t="s">
        <v>97</v>
      </c>
      <c r="AJ1" s="6" t="s">
        <v>98</v>
      </c>
      <c r="AK1" s="6" t="s">
        <v>99</v>
      </c>
      <c r="AL1" s="6" t="s">
        <v>101</v>
      </c>
      <c r="AM1" s="6" t="s">
        <v>100</v>
      </c>
      <c r="AN1" s="6" t="s">
        <v>102</v>
      </c>
      <c r="AO1" s="6" t="s">
        <v>103</v>
      </c>
      <c r="AP1" s="7" t="s">
        <v>104</v>
      </c>
      <c r="AQ1" s="6" t="s">
        <v>105</v>
      </c>
      <c r="AR1" s="6" t="s">
        <v>106</v>
      </c>
      <c r="AS1" s="6" t="s">
        <v>107</v>
      </c>
      <c r="AT1" s="6" t="s">
        <v>108</v>
      </c>
      <c r="AU1" s="7" t="s">
        <v>109</v>
      </c>
      <c r="AV1" s="6" t="s">
        <v>110</v>
      </c>
      <c r="AW1" s="6" t="s">
        <v>112</v>
      </c>
      <c r="AX1" s="6" t="s">
        <v>111</v>
      </c>
      <c r="AY1" s="6" t="s">
        <v>113</v>
      </c>
      <c r="AZ1" s="6" t="s">
        <v>114</v>
      </c>
      <c r="BA1" s="6" t="s">
        <v>115</v>
      </c>
      <c r="BB1" s="7" t="s">
        <v>116</v>
      </c>
      <c r="BC1" s="6" t="s">
        <v>117</v>
      </c>
      <c r="BD1" s="6" t="s">
        <v>118</v>
      </c>
      <c r="BE1" s="6" t="s">
        <v>119</v>
      </c>
      <c r="BF1" s="6" t="s">
        <v>120</v>
      </c>
      <c r="BG1" s="6" t="s">
        <v>121</v>
      </c>
      <c r="BH1" s="8" t="s">
        <v>136</v>
      </c>
      <c r="BI1" s="7" t="s">
        <v>6</v>
      </c>
      <c r="BJ1" s="7" t="s">
        <v>7</v>
      </c>
    </row>
    <row r="2" spans="1:62">
      <c r="A2" s="3"/>
      <c r="B2" t="str">
        <f>IF(Tableau2[[#This Row],[Date]]="","",YEAR(Tableau2[[#This Row],[Date]]))</f>
        <v/>
      </c>
      <c r="C2" s="10" t="str">
        <f>IF(Tableau2[[#This Row],[Date]]="","",Tableau2[[#This Row],[Date]])</f>
        <v/>
      </c>
      <c r="D2" s="5"/>
      <c r="G2" s="5"/>
      <c r="I2" s="2">
        <f>SUM(Tableau2[[#This Row],[T brochet]]+Tableau2[[#This Row],[T perche]]+Tableau2[[#This Row],[T Chevesne]]+Tableau2[[#This Row],[T B.Bass]]+Tableau2[[#This Row],[T Sandre]]+Tableau2[[#This Row],[T. Fario]]+Tableau2[[#This Row],[T. Arc]]+Tableau2[[#This Row],[T. Silure]])</f>
        <v>0</v>
      </c>
      <c r="J2" s="5">
        <f>SUM(Tableau2[[#This Row],[B - 50]:[B + 100]])</f>
        <v>0</v>
      </c>
      <c r="R2" s="5">
        <f>SUM(Tableau2[[#This Row],[P - 20]:[P + 40]])</f>
        <v>0</v>
      </c>
      <c r="W2" s="5">
        <f>SUM(Tableau2[[#This Row],[Ch - 20]:[Ch + 50]])</f>
        <v>0</v>
      </c>
      <c r="AB2" s="5">
        <f>SUM(Tableau2[[#This Row],[BB - 20]:[BB + 50]])</f>
        <v>0</v>
      </c>
      <c r="AH2" s="5">
        <f>SUM(Tableau2[[#This Row],[S - 30]:[S + 80]])</f>
        <v>0</v>
      </c>
      <c r="AP2" s="5">
        <f>SUM(Tableau2[[#This Row],[TF - 20]:[TF + 40]])</f>
        <v>0</v>
      </c>
      <c r="AU2" s="5">
        <f>SUM(Tableau2[[#This Row],[TA - 20]:[TA + 50]])</f>
        <v>0</v>
      </c>
      <c r="BB2" s="5">
        <f>SUM(Tableau2[[#This Row],[Si - 80]:[Si 200 +]])</f>
        <v>0</v>
      </c>
      <c r="BH2" s="2"/>
      <c r="BI2" s="5"/>
      <c r="BJ2" s="5"/>
    </row>
    <row r="4" spans="1:62">
      <c r="C4" s="9"/>
    </row>
  </sheetData>
  <dataValidations count="5">
    <dataValidation type="list" allowBlank="1" showInputMessage="1" showErrorMessage="1" sqref="H3:H13" xr:uid="{163F643A-0DC2-BC46-9ADE-201AE31F15F4}">
      <formula1>INDIRECT(#REF!)</formula1>
    </dataValidation>
    <dataValidation type="list" allowBlank="1" showInputMessage="1" showErrorMessage="1" sqref="D2:D28" xr:uid="{F2FAEE76-D3AF-5243-8A63-42E87EF3A2B7}">
      <formula1>moment</formula1>
    </dataValidation>
    <dataValidation type="list" allowBlank="1" showInputMessage="1" showErrorMessage="1" sqref="F2:F25" xr:uid="{A972F658-A186-3741-99E3-DBF69CCAEA8C}">
      <formula1>Météo</formula1>
    </dataValidation>
    <dataValidation type="list" allowBlank="1" showInputMessage="1" showErrorMessage="1" sqref="G2:G11" xr:uid="{6B3761C9-A5B5-AD45-B5E5-8E238F241C34}">
      <formula1>Rivière</formula1>
    </dataValidation>
    <dataValidation type="list" allowBlank="1" showInputMessage="1" showErrorMessage="1" sqref="H2" xr:uid="{5751C2E5-4FF8-FF48-B25C-02E2D01E06D9}">
      <formula1>INDIRECT(G2)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157FF-15CF-EE41-8D18-63D5FDDDC562}">
  <dimension ref="A1:M22"/>
  <sheetViews>
    <sheetView workbookViewId="0">
      <selection activeCell="B2" sqref="B2:B7"/>
    </sheetView>
  </sheetViews>
  <sheetFormatPr baseColWidth="10" defaultRowHeight="16"/>
  <cols>
    <col min="3" max="3" width="17.1640625" customWidth="1"/>
    <col min="4" max="4" width="42.83203125" customWidth="1"/>
    <col min="5" max="5" width="33.6640625" customWidth="1"/>
    <col min="6" max="6" width="26.5" customWidth="1"/>
    <col min="7" max="7" width="34.1640625" customWidth="1"/>
    <col min="8" max="8" width="25.33203125" customWidth="1"/>
    <col min="9" max="9" width="42.5" customWidth="1"/>
    <col min="10" max="10" width="29" customWidth="1"/>
    <col min="11" max="11" width="28.1640625" customWidth="1"/>
    <col min="12" max="12" width="53.83203125" customWidth="1"/>
    <col min="13" max="13" width="22.1640625" customWidth="1"/>
  </cols>
  <sheetData>
    <row r="1" spans="1:13">
      <c r="A1" t="s">
        <v>3</v>
      </c>
      <c r="B1" t="s">
        <v>5</v>
      </c>
      <c r="C1" s="1" t="s">
        <v>60</v>
      </c>
      <c r="D1" s="1" t="s">
        <v>61</v>
      </c>
      <c r="E1" s="1" t="s">
        <v>62</v>
      </c>
      <c r="F1" s="1" t="s">
        <v>63</v>
      </c>
      <c r="G1" s="1" t="s">
        <v>70</v>
      </c>
      <c r="H1" s="1" t="s">
        <v>64</v>
      </c>
      <c r="I1" s="1" t="s">
        <v>65</v>
      </c>
      <c r="J1" s="1" t="s">
        <v>66</v>
      </c>
      <c r="K1" s="1" t="s">
        <v>55</v>
      </c>
      <c r="L1" s="1" t="s">
        <v>68</v>
      </c>
      <c r="M1" s="11" t="s">
        <v>69</v>
      </c>
    </row>
    <row r="2" spans="1:13">
      <c r="A2" t="s">
        <v>8</v>
      </c>
      <c r="B2" t="s">
        <v>14</v>
      </c>
      <c r="C2" s="2" t="s">
        <v>61</v>
      </c>
      <c r="D2" s="2" t="s">
        <v>142</v>
      </c>
      <c r="E2" s="2" t="s">
        <v>25</v>
      </c>
      <c r="F2" s="2" t="s">
        <v>40</v>
      </c>
      <c r="G2" s="2" t="s">
        <v>42</v>
      </c>
      <c r="H2" s="2" t="s">
        <v>49</v>
      </c>
      <c r="I2" s="2" t="s">
        <v>50</v>
      </c>
      <c r="J2" s="2" t="s">
        <v>51</v>
      </c>
      <c r="K2" s="2" t="s">
        <v>56</v>
      </c>
      <c r="L2" s="2" t="s">
        <v>58</v>
      </c>
      <c r="M2" s="5" t="s">
        <v>59</v>
      </c>
    </row>
    <row r="3" spans="1:13">
      <c r="A3" t="s">
        <v>9</v>
      </c>
      <c r="B3" t="s">
        <v>13</v>
      </c>
      <c r="C3" s="2" t="s">
        <v>62</v>
      </c>
      <c r="D3" s="2" t="s">
        <v>135</v>
      </c>
      <c r="E3" s="2" t="s">
        <v>26</v>
      </c>
      <c r="F3" s="2" t="s">
        <v>41</v>
      </c>
      <c r="G3" s="2" t="s">
        <v>43</v>
      </c>
      <c r="H3" s="2"/>
      <c r="I3" s="2"/>
      <c r="J3" s="2" t="s">
        <v>52</v>
      </c>
      <c r="K3" s="2" t="s">
        <v>57</v>
      </c>
      <c r="L3" s="2"/>
      <c r="M3" s="5"/>
    </row>
    <row r="4" spans="1:13">
      <c r="A4" t="s">
        <v>10</v>
      </c>
      <c r="B4" t="s">
        <v>122</v>
      </c>
      <c r="C4" s="2" t="s">
        <v>63</v>
      </c>
      <c r="D4" s="2" t="s">
        <v>134</v>
      </c>
      <c r="E4" s="2" t="s">
        <v>27</v>
      </c>
      <c r="F4" s="2"/>
      <c r="G4" s="2" t="s">
        <v>123</v>
      </c>
      <c r="H4" s="2"/>
      <c r="I4" s="2"/>
      <c r="J4" s="2" t="s">
        <v>53</v>
      </c>
      <c r="K4" s="2"/>
      <c r="L4" s="2"/>
      <c r="M4" s="5"/>
    </row>
    <row r="5" spans="1:13">
      <c r="A5" t="s">
        <v>11</v>
      </c>
      <c r="B5" t="s">
        <v>15</v>
      </c>
      <c r="C5" s="2" t="s">
        <v>68</v>
      </c>
      <c r="D5" s="2" t="s">
        <v>133</v>
      </c>
      <c r="E5" s="2" t="s">
        <v>28</v>
      </c>
      <c r="F5" s="2"/>
      <c r="G5" s="2" t="s">
        <v>44</v>
      </c>
      <c r="H5" s="2"/>
      <c r="I5" s="2"/>
      <c r="J5" s="2" t="s">
        <v>54</v>
      </c>
      <c r="K5" s="2"/>
      <c r="L5" s="2"/>
      <c r="M5" s="5"/>
    </row>
    <row r="6" spans="1:13">
      <c r="A6" t="s">
        <v>12</v>
      </c>
      <c r="B6" t="s">
        <v>16</v>
      </c>
      <c r="C6" s="2" t="s">
        <v>64</v>
      </c>
      <c r="D6" s="2" t="s">
        <v>20</v>
      </c>
      <c r="E6" s="2" t="s">
        <v>29</v>
      </c>
      <c r="F6" s="2"/>
      <c r="G6" s="2" t="s">
        <v>45</v>
      </c>
      <c r="H6" s="2"/>
      <c r="I6" s="2"/>
      <c r="J6" s="2" t="s">
        <v>67</v>
      </c>
      <c r="K6" s="2"/>
      <c r="L6" s="2"/>
      <c r="M6" s="5"/>
    </row>
    <row r="7" spans="1:13">
      <c r="B7" t="s">
        <v>17</v>
      </c>
      <c r="C7" s="2" t="s">
        <v>65</v>
      </c>
      <c r="D7" s="2" t="s">
        <v>131</v>
      </c>
      <c r="E7" s="2" t="s">
        <v>30</v>
      </c>
      <c r="F7" s="2"/>
      <c r="G7" s="2" t="s">
        <v>46</v>
      </c>
      <c r="H7" s="2"/>
      <c r="I7" s="2"/>
      <c r="J7" s="2"/>
      <c r="K7" s="2"/>
      <c r="L7" s="2"/>
      <c r="M7" s="5"/>
    </row>
    <row r="8" spans="1:13">
      <c r="C8" s="2" t="s">
        <v>69</v>
      </c>
      <c r="D8" s="2" t="s">
        <v>132</v>
      </c>
      <c r="E8" s="2" t="s">
        <v>31</v>
      </c>
      <c r="F8" s="2"/>
      <c r="G8" s="2" t="s">
        <v>47</v>
      </c>
      <c r="H8" s="2"/>
      <c r="I8" s="2"/>
      <c r="J8" s="2"/>
      <c r="K8" s="2"/>
      <c r="L8" s="2"/>
      <c r="M8" s="5"/>
    </row>
    <row r="9" spans="1:13">
      <c r="C9" s="2" t="s">
        <v>70</v>
      </c>
      <c r="D9" s="2" t="s">
        <v>140</v>
      </c>
      <c r="E9" s="2" t="s">
        <v>32</v>
      </c>
      <c r="F9" s="2"/>
      <c r="G9" s="2" t="s">
        <v>48</v>
      </c>
      <c r="H9" s="2"/>
      <c r="I9" s="2"/>
      <c r="J9" s="2"/>
      <c r="K9" s="2"/>
      <c r="L9" s="2"/>
      <c r="M9" s="5"/>
    </row>
    <row r="10" spans="1:13">
      <c r="C10" s="2" t="s">
        <v>66</v>
      </c>
      <c r="D10" s="2" t="s">
        <v>141</v>
      </c>
      <c r="E10" s="2" t="s">
        <v>33</v>
      </c>
      <c r="F10" s="2"/>
      <c r="G10" s="2" t="s">
        <v>137</v>
      </c>
      <c r="H10" s="2"/>
      <c r="I10" s="2"/>
      <c r="J10" s="2"/>
      <c r="K10" s="2"/>
      <c r="L10" s="2"/>
      <c r="M10" s="5"/>
    </row>
    <row r="11" spans="1:13">
      <c r="C11" s="2" t="s">
        <v>55</v>
      </c>
      <c r="D11" s="2" t="s">
        <v>139</v>
      </c>
      <c r="E11" s="2" t="s">
        <v>34</v>
      </c>
      <c r="F11" s="2"/>
      <c r="G11" s="2" t="s">
        <v>138</v>
      </c>
      <c r="H11" s="2"/>
      <c r="I11" s="2"/>
      <c r="J11" s="2"/>
      <c r="K11" s="2"/>
      <c r="L11" s="2"/>
      <c r="M11" s="5"/>
    </row>
    <row r="12" spans="1:13">
      <c r="C12" s="2"/>
      <c r="D12" s="2" t="s">
        <v>21</v>
      </c>
      <c r="E12" s="2" t="s">
        <v>35</v>
      </c>
      <c r="F12" s="2"/>
      <c r="G12" s="2"/>
      <c r="H12" s="2"/>
      <c r="I12" s="2"/>
      <c r="J12" s="2"/>
      <c r="K12" s="2"/>
      <c r="L12" s="2"/>
      <c r="M12" s="5"/>
    </row>
    <row r="13" spans="1:13">
      <c r="C13" s="2"/>
      <c r="D13" s="2" t="s">
        <v>22</v>
      </c>
      <c r="E13" s="2" t="s">
        <v>36</v>
      </c>
      <c r="F13" s="2"/>
      <c r="G13" s="2"/>
      <c r="H13" s="2"/>
      <c r="I13" s="2"/>
      <c r="J13" s="2"/>
      <c r="K13" s="2"/>
      <c r="L13" s="2"/>
      <c r="M13" s="5"/>
    </row>
    <row r="14" spans="1:13">
      <c r="C14" s="2"/>
      <c r="D14" s="2" t="s">
        <v>124</v>
      </c>
      <c r="E14" s="2" t="s">
        <v>37</v>
      </c>
      <c r="F14" s="2"/>
      <c r="G14" s="2"/>
      <c r="H14" s="2"/>
      <c r="I14" s="2"/>
      <c r="J14" s="2"/>
      <c r="K14" s="2"/>
      <c r="L14" s="2"/>
      <c r="M14" s="5"/>
    </row>
    <row r="15" spans="1:13">
      <c r="C15" s="2"/>
      <c r="D15" s="2" t="s">
        <v>130</v>
      </c>
      <c r="E15" s="2" t="s">
        <v>38</v>
      </c>
      <c r="F15" s="2"/>
      <c r="G15" s="2"/>
      <c r="H15" s="2"/>
      <c r="I15" s="2"/>
      <c r="J15" s="2"/>
      <c r="K15" s="2"/>
      <c r="L15" s="2"/>
      <c r="M15" s="5"/>
    </row>
    <row r="16" spans="1:13">
      <c r="C16" s="2"/>
      <c r="D16" s="2" t="s">
        <v>125</v>
      </c>
      <c r="E16" s="2" t="s">
        <v>39</v>
      </c>
      <c r="F16" s="2"/>
      <c r="G16" s="2"/>
      <c r="H16" s="2"/>
      <c r="I16" s="2"/>
      <c r="J16" s="2"/>
      <c r="K16" s="2"/>
      <c r="L16" s="2"/>
      <c r="M16" s="5"/>
    </row>
    <row r="17" spans="3:13">
      <c r="C17" s="2"/>
      <c r="D17" s="2" t="s">
        <v>126</v>
      </c>
      <c r="E17" s="2"/>
      <c r="F17" s="2"/>
      <c r="G17" s="2"/>
      <c r="H17" s="2"/>
      <c r="I17" s="2"/>
      <c r="J17" s="2"/>
      <c r="K17" s="2"/>
      <c r="L17" s="2"/>
      <c r="M17" s="5"/>
    </row>
    <row r="18" spans="3:13">
      <c r="C18" s="2"/>
      <c r="D18" s="2" t="s">
        <v>127</v>
      </c>
      <c r="E18" s="2"/>
      <c r="F18" s="2"/>
      <c r="G18" s="2"/>
      <c r="H18" s="2"/>
      <c r="I18" s="2"/>
      <c r="J18" s="2"/>
      <c r="K18" s="2"/>
      <c r="L18" s="2"/>
      <c r="M18" s="5"/>
    </row>
    <row r="19" spans="3:13">
      <c r="C19" s="2"/>
      <c r="D19" s="2" t="s">
        <v>128</v>
      </c>
      <c r="E19" s="2"/>
      <c r="F19" s="2"/>
      <c r="G19" s="2"/>
      <c r="H19" s="2"/>
      <c r="I19" s="2"/>
      <c r="J19" s="2"/>
      <c r="K19" s="2"/>
      <c r="L19" s="2"/>
      <c r="M19" s="5"/>
    </row>
    <row r="20" spans="3:13">
      <c r="C20" s="2"/>
      <c r="D20" s="2" t="s">
        <v>129</v>
      </c>
      <c r="E20" s="2"/>
      <c r="F20" s="2"/>
      <c r="G20" s="2"/>
      <c r="H20" s="2"/>
      <c r="I20" s="2"/>
      <c r="J20" s="2"/>
      <c r="K20" s="2"/>
      <c r="L20" s="2"/>
      <c r="M20" s="5"/>
    </row>
    <row r="21" spans="3:13">
      <c r="C21" s="2"/>
      <c r="D21" s="2" t="s">
        <v>23</v>
      </c>
      <c r="E21" s="2"/>
      <c r="F21" s="2"/>
      <c r="G21" s="2"/>
      <c r="H21" s="2"/>
      <c r="I21" s="2"/>
      <c r="J21" s="2"/>
      <c r="K21" s="2"/>
      <c r="L21" s="2"/>
      <c r="M21" s="5"/>
    </row>
    <row r="22" spans="3:13">
      <c r="C22" s="2"/>
      <c r="D22" s="2" t="s">
        <v>24</v>
      </c>
      <c r="E22" s="2"/>
      <c r="F22" s="2"/>
      <c r="G22" s="2"/>
      <c r="H22" s="2"/>
      <c r="I22" s="2"/>
      <c r="J22" s="2"/>
      <c r="K22" s="2"/>
      <c r="L22" s="2"/>
      <c r="M22" s="5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710F7-BED2-5344-87C6-17E0EE366B9B}">
  <dimension ref="A1:G8"/>
  <sheetViews>
    <sheetView workbookViewId="0">
      <selection activeCell="E24" sqref="E24"/>
    </sheetView>
  </sheetViews>
  <sheetFormatPr baseColWidth="10" defaultRowHeight="16"/>
  <cols>
    <col min="1" max="1" width="23.33203125" customWidth="1"/>
    <col min="2" max="2" width="18.33203125" customWidth="1"/>
    <col min="3" max="3" width="22.5" customWidth="1"/>
    <col min="4" max="4" width="19.33203125" customWidth="1"/>
    <col min="5" max="5" width="27.5" customWidth="1"/>
    <col min="6" max="6" width="17.6640625" customWidth="1"/>
    <col min="7" max="7" width="20.5" customWidth="1"/>
  </cols>
  <sheetData>
    <row r="1" spans="1:7">
      <c r="A1" t="s">
        <v>143</v>
      </c>
      <c r="B1" t="s">
        <v>144</v>
      </c>
      <c r="C1" t="s">
        <v>145</v>
      </c>
      <c r="D1" t="s">
        <v>146</v>
      </c>
      <c r="E1" t="s">
        <v>147</v>
      </c>
      <c r="F1" t="s">
        <v>148</v>
      </c>
      <c r="G1" t="s">
        <v>149</v>
      </c>
    </row>
    <row r="2" spans="1:7">
      <c r="A2" t="s">
        <v>144</v>
      </c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</row>
    <row r="3" spans="1:7">
      <c r="A3" t="s">
        <v>145</v>
      </c>
      <c r="B3" t="s">
        <v>156</v>
      </c>
      <c r="C3" t="s">
        <v>157</v>
      </c>
      <c r="D3" t="s">
        <v>158</v>
      </c>
      <c r="E3" t="s">
        <v>159</v>
      </c>
      <c r="F3" t="s">
        <v>160</v>
      </c>
      <c r="G3" t="s">
        <v>161</v>
      </c>
    </row>
    <row r="4" spans="1:7">
      <c r="A4" t="s">
        <v>146</v>
      </c>
      <c r="B4" t="s">
        <v>162</v>
      </c>
      <c r="C4" t="s">
        <v>163</v>
      </c>
      <c r="D4" t="s">
        <v>164</v>
      </c>
      <c r="E4" t="s">
        <v>165</v>
      </c>
      <c r="F4" t="s">
        <v>166</v>
      </c>
      <c r="G4" t="s">
        <v>167</v>
      </c>
    </row>
    <row r="5" spans="1:7">
      <c r="A5" t="s">
        <v>147</v>
      </c>
      <c r="B5" t="s">
        <v>168</v>
      </c>
      <c r="C5" t="s">
        <v>169</v>
      </c>
      <c r="E5" t="s">
        <v>170</v>
      </c>
      <c r="F5" t="s">
        <v>171</v>
      </c>
      <c r="G5" t="s">
        <v>172</v>
      </c>
    </row>
    <row r="6" spans="1:7">
      <c r="A6" t="s">
        <v>148</v>
      </c>
      <c r="B6" t="s">
        <v>173</v>
      </c>
      <c r="G6" t="s">
        <v>174</v>
      </c>
    </row>
    <row r="7" spans="1:7">
      <c r="A7" t="s">
        <v>149</v>
      </c>
      <c r="B7" t="s">
        <v>175</v>
      </c>
    </row>
    <row r="8" spans="1:7">
      <c r="B8" t="s">
        <v>176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BDD</vt:lpstr>
      <vt:lpstr>liste déroulante</vt:lpstr>
      <vt:lpstr>leurre</vt:lpstr>
      <vt:lpstr>Arrière</vt:lpstr>
      <vt:lpstr>Artax</vt:lpstr>
      <vt:lpstr>Erve</vt:lpstr>
      <vt:lpstr>étang</vt:lpstr>
      <vt:lpstr>Jouanne</vt:lpstr>
      <vt:lpstr>Mayenne</vt:lpstr>
      <vt:lpstr>Ouette</vt:lpstr>
      <vt:lpstr>Rivière</vt:lpstr>
      <vt:lpstr>Taude</vt:lpstr>
      <vt:lpstr>Vaige</vt:lpstr>
      <vt:lpstr>Vègre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Light</dc:creator>
  <cp:lastModifiedBy>Light</cp:lastModifiedBy>
  <dcterms:created xsi:type="dcterms:W3CDTF">2022-09-26T04:59:44Z</dcterms:created>
  <dcterms:modified xsi:type="dcterms:W3CDTF">2022-10-10T12:34:42Z</dcterms:modified>
</cp:coreProperties>
</file>