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20730" windowHeight="89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39" i="1" l="1"/>
  <c r="M39" i="1"/>
  <c r="M19" i="1"/>
  <c r="N19" i="1" s="1"/>
  <c r="L14" i="1" l="1"/>
  <c r="I27" i="1" l="1"/>
  <c r="K27" i="1" s="1"/>
  <c r="I26" i="1" l="1"/>
  <c r="K26" i="1" s="1"/>
  <c r="I46" i="1"/>
  <c r="K46" i="1" s="1"/>
  <c r="I47" i="1"/>
  <c r="K47" i="1" s="1"/>
  <c r="I25" i="1"/>
  <c r="K25" i="1" s="1"/>
  <c r="I24" i="1" l="1"/>
  <c r="K24" i="1" s="1"/>
  <c r="I45" i="1"/>
  <c r="K45" i="1" s="1"/>
  <c r="I23" i="1" l="1"/>
  <c r="K23" i="1" s="1"/>
  <c r="I44" i="1"/>
  <c r="K44" i="1" s="1"/>
  <c r="I22" i="1" l="1"/>
  <c r="K22" i="1" s="1"/>
  <c r="I43" i="1"/>
  <c r="K43" i="1" s="1"/>
  <c r="I30" i="1" l="1"/>
  <c r="K30" i="1" s="1"/>
  <c r="I42" i="1"/>
  <c r="K42" i="1" s="1"/>
  <c r="I29" i="1" l="1"/>
  <c r="K29" i="1" s="1"/>
  <c r="I28" i="1" s="1"/>
  <c r="I50" i="1"/>
  <c r="K50" i="1" s="1"/>
  <c r="I49" i="1" l="1"/>
  <c r="K49" i="1" s="1"/>
  <c r="I48" i="1" s="1"/>
</calcChain>
</file>

<file path=xl/sharedStrings.xml><?xml version="1.0" encoding="utf-8"?>
<sst xmlns="http://schemas.openxmlformats.org/spreadsheetml/2006/main" count="67" uniqueCount="42">
  <si>
    <t>COMMANDE DE REGARDS</t>
  </si>
  <si>
    <t>Code du chantier</t>
  </si>
  <si>
    <t>Nom du chantier</t>
  </si>
  <si>
    <t>Nombre de regards</t>
  </si>
  <si>
    <t>REGARDS</t>
  </si>
  <si>
    <t>COMPOSITION</t>
  </si>
  <si>
    <t>N° :</t>
  </si>
  <si>
    <t>Angle :</t>
  </si>
  <si>
    <t>Diamètre du regard :</t>
  </si>
  <si>
    <t>Diamètre d'entrée :</t>
  </si>
  <si>
    <t>Diamètre de sortie :</t>
  </si>
  <si>
    <t>Anneau de 30 :</t>
  </si>
  <si>
    <t>Anneau de 60 :</t>
  </si>
  <si>
    <t>Anneau de 90 :</t>
  </si>
  <si>
    <t>Anneau de 120 :</t>
  </si>
  <si>
    <t>Cône de réduction :</t>
  </si>
  <si>
    <t>Dalle de réduction :</t>
  </si>
  <si>
    <t>Réhausse\cadre de 10 :</t>
  </si>
  <si>
    <t>Réhausse\cadre de 15 :</t>
  </si>
  <si>
    <t>Réhausse\cadre de 20 :</t>
  </si>
  <si>
    <t>Hauteur totale Fe-TN :</t>
  </si>
  <si>
    <t>m</t>
  </si>
  <si>
    <t>Marge :</t>
  </si>
  <si>
    <t>Tampon + béton :</t>
  </si>
  <si>
    <t>Commentaires :</t>
  </si>
  <si>
    <t>EU2</t>
  </si>
  <si>
    <t>EU4</t>
  </si>
  <si>
    <t>A angle</t>
  </si>
  <si>
    <t>PP annelé</t>
  </si>
  <si>
    <t>Béton armé</t>
  </si>
  <si>
    <t>Fonte</t>
  </si>
  <si>
    <t>Bonjour à tous,</t>
  </si>
  <si>
    <t xml:space="preserve">Le bouton "Générer commande" lancer une macro qui va copier les lignes 37 à 56 vers le bas de la feuille, </t>
  </si>
  <si>
    <t>le même nombre de fois que la valeur indiquée en L14, celle-ci est variable.</t>
  </si>
  <si>
    <t>Celle-ci fonctionne parfaitement.</t>
  </si>
  <si>
    <t>En revanche, la copie du graphique me pose problème, car la plage de données reste la même</t>
  </si>
  <si>
    <t xml:space="preserve">lors de la copie. </t>
  </si>
  <si>
    <t>Pour les graphiques suivants, j'aimerai créer une macro qui va leur attribuer les plages de cellules respectives lors de la copie.</t>
  </si>
  <si>
    <t>Le but étant de  pouvoir modifier chaque graphique en modifiant les angles en colonne E.</t>
  </si>
  <si>
    <t>Merci à vous pour votre aide !</t>
  </si>
  <si>
    <t>La plage de donnée du premier graphique se situe en L19:M19, et la plage du deuxième graphique en L39:N39.</t>
  </si>
  <si>
    <t>Par exemple, le troisième graphique comportera la plage M59:N59, la quatrième comportera la plage M79:N79 et ainsi de suite.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</si>
</sst>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°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0" xfId="0" applyFont="1"/>
    <xf numFmtId="0" fontId="5" fillId="0" borderId="0" xfId="0" applyFont="1"/>
    <xf numFmtId="14" fontId="7" fillId="0" borderId="0" xfId="0" applyNumberFormat="1" applyFont="1"/>
    <xf numFmtId="0" fontId="0" fillId="3" borderId="5" xfId="0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9" fillId="0" borderId="9" xfId="0" applyFont="1" applyBorder="1" applyAlignment="1">
      <alignment horizontal="right"/>
    </xf>
    <xf numFmtId="0" fontId="6" fillId="3" borderId="0" xfId="0" applyFont="1" applyFill="1" applyBorder="1" applyAlignment="1">
      <alignment horizontal="center"/>
    </xf>
    <xf numFmtId="0" fontId="0" fillId="0" borderId="0" xfId="0" applyBorder="1"/>
    <xf numFmtId="0" fontId="9" fillId="0" borderId="0" xfId="0" applyFont="1" applyBorder="1" applyAlignment="1">
      <alignment horizontal="right"/>
    </xf>
    <xf numFmtId="164" fontId="1" fillId="4" borderId="5" xfId="0" applyNumberFormat="1" applyFont="1" applyFill="1" applyBorder="1" applyAlignment="1">
      <alignment horizontal="center"/>
    </xf>
    <xf numFmtId="0" fontId="0" fillId="0" borderId="9" xfId="0" applyBorder="1"/>
    <xf numFmtId="1" fontId="0" fillId="0" borderId="0" xfId="0" applyNumberFormat="1" applyBorder="1" applyAlignment="1">
      <alignment horizontal="center"/>
    </xf>
    <xf numFmtId="0" fontId="0" fillId="0" borderId="4" xfId="0" applyBorder="1"/>
    <xf numFmtId="0" fontId="0" fillId="0" borderId="0" xfId="0" applyBorder="1" applyAlignment="1">
      <alignment horizontal="center"/>
    </xf>
    <xf numFmtId="0" fontId="2" fillId="0" borderId="0" xfId="0" applyFont="1" applyBorder="1"/>
    <xf numFmtId="0" fontId="2" fillId="0" borderId="4" xfId="0" applyFont="1" applyBorder="1"/>
    <xf numFmtId="0" fontId="2" fillId="0" borderId="0" xfId="0" applyFont="1" applyFill="1" applyBorder="1"/>
    <xf numFmtId="2" fontId="2" fillId="0" borderId="4" xfId="0" applyNumberFormat="1" applyFont="1" applyBorder="1"/>
    <xf numFmtId="2" fontId="2" fillId="0" borderId="4" xfId="0" applyNumberFormat="1" applyFont="1" applyFill="1" applyBorder="1"/>
    <xf numFmtId="2" fontId="0" fillId="3" borderId="5" xfId="0" applyNumberFormat="1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6" fillId="0" borderId="0" xfId="0" applyFont="1"/>
    <xf numFmtId="1" fontId="6" fillId="0" borderId="0" xfId="0" applyNumberFormat="1" applyFont="1"/>
    <xf numFmtId="0" fontId="10" fillId="0" borderId="0" xfId="0" applyFont="1"/>
    <xf numFmtId="0" fontId="1" fillId="0" borderId="0" xfId="0" applyFont="1"/>
    <xf numFmtId="0" fontId="5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right" indent="1"/>
    </xf>
    <xf numFmtId="0" fontId="4" fillId="0" borderId="4" xfId="0" applyFont="1" applyBorder="1" applyAlignment="1">
      <alignment horizontal="right" indent="1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750780363810991"/>
          <c:y val="3.502188178204256E-2"/>
          <c:w val="0.74815999735048888"/>
          <c:h val="0.88993122868500907"/>
        </c:manualLayout>
      </c:layout>
      <c:pieChart>
        <c:varyColors val="0"/>
        <c:ser>
          <c:idx val="0"/>
          <c:order val="0"/>
          <c:dPt>
            <c:idx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 w="25400">
                <a:solidFill>
                  <a:schemeClr val="tx1"/>
                </a:solidFill>
              </a:ln>
            </c:spPr>
          </c:dPt>
          <c:dPt>
            <c:idx val="1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 w="25400">
                <a:solidFill>
                  <a:schemeClr val="tx1"/>
                </a:solidFill>
              </a:ln>
            </c:spPr>
          </c:dPt>
          <c:dLbls>
            <c:numFmt formatCode="#\°" sourceLinked="0"/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Feuil1!$M$39:$N$39</c:f>
              <c:numCache>
                <c:formatCode>0</c:formatCode>
                <c:ptCount val="2"/>
                <c:pt idx="0">
                  <c:v>140</c:v>
                </c:pt>
                <c:pt idx="1">
                  <c:v>220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0"/>
        </c:dLbls>
        <c:firstSliceAng val="18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750780363810991"/>
          <c:y val="3.502188178204256E-2"/>
          <c:w val="0.74815999735048888"/>
          <c:h val="0.88993122868500907"/>
        </c:manualLayout>
      </c:layout>
      <c:pieChart>
        <c:varyColors val="1"/>
        <c:ser>
          <c:idx val="0"/>
          <c:order val="0"/>
          <c:spPr>
            <a:solidFill>
              <a:schemeClr val="accent1">
                <a:lumMod val="40000"/>
                <a:lumOff val="60000"/>
              </a:schemeClr>
            </a:solidFill>
            <a:ln w="22225">
              <a:solidFill>
                <a:schemeClr val="tx1"/>
              </a:solidFill>
            </a:ln>
          </c:spPr>
          <c:dLbls>
            <c:dLbl>
              <c:idx val="0"/>
              <c:layout/>
              <c:numFmt formatCode="#\°" sourceLinked="0"/>
              <c:spPr/>
              <c:txPr>
                <a:bodyPr/>
                <a:lstStyle/>
                <a:p>
                  <a:pPr>
                    <a:defRPr sz="1600" b="1"/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numFmt formatCode="#\°" sourceLinked="0"/>
              <c:spPr/>
              <c:txPr>
                <a:bodyPr/>
                <a:lstStyle/>
                <a:p>
                  <a:pPr>
                    <a:defRPr sz="1600" b="1"/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val>
            <c:numRef>
              <c:f>Feuil1!$M$19:$N$19</c:f>
              <c:numCache>
                <c:formatCode>0</c:formatCode>
                <c:ptCount val="2"/>
                <c:pt idx="0">
                  <c:v>135</c:v>
                </c:pt>
                <c:pt idx="1">
                  <c:v>225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0"/>
        </c:dLbls>
        <c:firstSliceAng val="18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552450</xdr:colOff>
      <xdr:row>40</xdr:row>
      <xdr:rowOff>38100</xdr:rowOff>
    </xdr:from>
    <xdr:to>
      <xdr:col>4</xdr:col>
      <xdr:colOff>266700</xdr:colOff>
      <xdr:row>52</xdr:row>
      <xdr:rowOff>123825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390526</xdr:colOff>
      <xdr:row>51</xdr:row>
      <xdr:rowOff>85725</xdr:rowOff>
    </xdr:from>
    <xdr:to>
      <xdr:col>2</xdr:col>
      <xdr:colOff>400050</xdr:colOff>
      <xdr:row>54</xdr:row>
      <xdr:rowOff>152400</xdr:rowOff>
    </xdr:to>
    <xdr:grpSp>
      <xdr:nvGrpSpPr>
        <xdr:cNvPr id="4" name="Groupe 3"/>
        <xdr:cNvGrpSpPr/>
      </xdr:nvGrpSpPr>
      <xdr:grpSpPr>
        <a:xfrm>
          <a:off x="1914526" y="10077450"/>
          <a:ext cx="9524" cy="657225"/>
          <a:chOff x="1647826" y="9734550"/>
          <a:chExt cx="9524" cy="561975"/>
        </a:xfrm>
      </xdr:grpSpPr>
      <xdr:cxnSp macro="">
        <xdr:nvCxnSpPr>
          <xdr:cNvPr id="5" name="Connecteur droit avec flèche 4"/>
          <xdr:cNvCxnSpPr/>
        </xdr:nvCxnSpPr>
        <xdr:spPr>
          <a:xfrm flipH="1" flipV="1">
            <a:off x="1652586" y="9934575"/>
            <a:ext cx="4764" cy="361950"/>
          </a:xfrm>
          <a:prstGeom prst="straightConnector1">
            <a:avLst/>
          </a:prstGeom>
          <a:ln w="22225">
            <a:solidFill>
              <a:schemeClr val="tx1"/>
            </a:solidFill>
            <a:headEnd type="none" w="lg" len="med"/>
            <a:tailEnd type="triangle" w="lg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" name="Connecteur droit 5"/>
          <xdr:cNvCxnSpPr/>
        </xdr:nvCxnSpPr>
        <xdr:spPr>
          <a:xfrm>
            <a:off x="1647826" y="9734550"/>
            <a:ext cx="4761" cy="238125"/>
          </a:xfrm>
          <a:prstGeom prst="line">
            <a:avLst/>
          </a:prstGeom>
          <a:ln w="2222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714375</xdr:colOff>
          <xdr:row>15</xdr:row>
          <xdr:rowOff>95250</xdr:rowOff>
        </xdr:from>
        <xdr:to>
          <xdr:col>19</xdr:col>
          <xdr:colOff>85725</xdr:colOff>
          <xdr:row>17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1 - GENERER COMMANDE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495300</xdr:colOff>
      <xdr:row>20</xdr:row>
      <xdr:rowOff>57150</xdr:rowOff>
    </xdr:from>
    <xdr:to>
      <xdr:col>4</xdr:col>
      <xdr:colOff>209550</xdr:colOff>
      <xdr:row>32</xdr:row>
      <xdr:rowOff>142875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333376</xdr:colOff>
      <xdr:row>31</xdr:row>
      <xdr:rowOff>104775</xdr:rowOff>
    </xdr:from>
    <xdr:to>
      <xdr:col>2</xdr:col>
      <xdr:colOff>342900</xdr:colOff>
      <xdr:row>34</xdr:row>
      <xdr:rowOff>171450</xdr:rowOff>
    </xdr:to>
    <xdr:grpSp>
      <xdr:nvGrpSpPr>
        <xdr:cNvPr id="10" name="Groupe 9"/>
        <xdr:cNvGrpSpPr/>
      </xdr:nvGrpSpPr>
      <xdr:grpSpPr>
        <a:xfrm>
          <a:off x="1857376" y="6210300"/>
          <a:ext cx="9524" cy="657225"/>
          <a:chOff x="1647826" y="9734550"/>
          <a:chExt cx="9524" cy="561975"/>
        </a:xfrm>
      </xdr:grpSpPr>
      <xdr:cxnSp macro="">
        <xdr:nvCxnSpPr>
          <xdr:cNvPr id="11" name="Connecteur droit avec flèche 10"/>
          <xdr:cNvCxnSpPr/>
        </xdr:nvCxnSpPr>
        <xdr:spPr>
          <a:xfrm flipH="1" flipV="1">
            <a:off x="1652586" y="9934575"/>
            <a:ext cx="4764" cy="361950"/>
          </a:xfrm>
          <a:prstGeom prst="straightConnector1">
            <a:avLst/>
          </a:prstGeom>
          <a:ln w="22225">
            <a:solidFill>
              <a:schemeClr val="tx1"/>
            </a:solidFill>
            <a:headEnd type="none" w="lg" len="med"/>
            <a:tailEnd type="triangle" w="lg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11"/>
          <xdr:cNvCxnSpPr/>
        </xdr:nvCxnSpPr>
        <xdr:spPr>
          <a:xfrm>
            <a:off x="1647826" y="9734550"/>
            <a:ext cx="4761" cy="238125"/>
          </a:xfrm>
          <a:prstGeom prst="line">
            <a:avLst/>
          </a:prstGeom>
          <a:ln w="2222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56"/>
  <sheetViews>
    <sheetView tabSelected="1" topLeftCell="F1" workbookViewId="0">
      <selection activeCell="P19" sqref="P19"/>
    </sheetView>
  </sheetViews>
  <sheetFormatPr baseColWidth="10" defaultRowHeight="15" x14ac:dyDescent="0.25"/>
  <cols>
    <col min="6" max="6" width="1.42578125" customWidth="1"/>
  </cols>
  <sheetData>
    <row r="1" spans="1:13" ht="15.75" x14ac:dyDescent="0.25">
      <c r="A1" s="1"/>
    </row>
    <row r="2" spans="1:13" x14ac:dyDescent="0.25">
      <c r="A2" s="2"/>
      <c r="M2" s="33" t="s">
        <v>31</v>
      </c>
    </row>
    <row r="3" spans="1:13" x14ac:dyDescent="0.25">
      <c r="M3" s="33"/>
    </row>
    <row r="4" spans="1:13" x14ac:dyDescent="0.25">
      <c r="A4" s="2"/>
      <c r="M4" s="33" t="s">
        <v>32</v>
      </c>
    </row>
    <row r="5" spans="1:13" x14ac:dyDescent="0.25">
      <c r="A5" s="2"/>
      <c r="M5" s="33" t="s">
        <v>33</v>
      </c>
    </row>
    <row r="6" spans="1:13" x14ac:dyDescent="0.25">
      <c r="A6" s="2"/>
      <c r="M6" s="33" t="s">
        <v>34</v>
      </c>
    </row>
    <row r="7" spans="1:13" x14ac:dyDescent="0.25">
      <c r="M7" s="34"/>
    </row>
    <row r="8" spans="1:13" x14ac:dyDescent="0.25">
      <c r="K8" s="3"/>
      <c r="M8" s="33" t="s">
        <v>35</v>
      </c>
    </row>
    <row r="9" spans="1:13" ht="15.75" thickBot="1" x14ac:dyDescent="0.3">
      <c r="M9" s="33" t="s">
        <v>36</v>
      </c>
    </row>
    <row r="10" spans="1:13" ht="19.5" thickBot="1" x14ac:dyDescent="0.3">
      <c r="A10" s="36" t="s">
        <v>0</v>
      </c>
      <c r="B10" s="37"/>
      <c r="C10" s="37"/>
      <c r="D10" s="37"/>
      <c r="E10" s="37"/>
      <c r="F10" s="37"/>
      <c r="G10" s="37"/>
      <c r="H10" s="37"/>
      <c r="I10" s="37"/>
      <c r="J10" s="37"/>
      <c r="K10" s="38"/>
      <c r="M10" s="33" t="s">
        <v>40</v>
      </c>
    </row>
    <row r="11" spans="1:13" ht="15.75" thickBot="1" x14ac:dyDescent="0.3">
      <c r="M11" s="33" t="s">
        <v>37</v>
      </c>
    </row>
    <row r="12" spans="1:13" ht="16.5" thickBot="1" x14ac:dyDescent="0.3">
      <c r="A12" s="39" t="s">
        <v>1</v>
      </c>
      <c r="B12" s="40"/>
      <c r="C12" s="4"/>
      <c r="M12" s="33" t="s">
        <v>41</v>
      </c>
    </row>
    <row r="13" spans="1:13" ht="15.75" thickBot="1" x14ac:dyDescent="0.3">
      <c r="M13" s="34"/>
    </row>
    <row r="14" spans="1:13" ht="16.5" thickBot="1" x14ac:dyDescent="0.3">
      <c r="A14" s="39" t="s">
        <v>2</v>
      </c>
      <c r="B14" s="40"/>
      <c r="C14" s="41"/>
      <c r="D14" s="42"/>
      <c r="E14" s="43"/>
      <c r="I14" s="39" t="s">
        <v>3</v>
      </c>
      <c r="J14" s="40"/>
      <c r="K14" s="5">
        <v>10</v>
      </c>
      <c r="L14" s="35">
        <f>K14-2</f>
        <v>8</v>
      </c>
      <c r="M14" s="33" t="s">
        <v>38</v>
      </c>
    </row>
    <row r="15" spans="1:13" ht="15.75" thickBot="1" x14ac:dyDescent="0.3"/>
    <row r="16" spans="1:13" ht="15.75" thickBot="1" x14ac:dyDescent="0.3">
      <c r="A16" s="44" t="s">
        <v>4</v>
      </c>
      <c r="B16" s="45"/>
      <c r="C16" s="45"/>
      <c r="D16" s="45"/>
      <c r="E16" s="46"/>
      <c r="G16" s="44" t="s">
        <v>5</v>
      </c>
      <c r="H16" s="45"/>
      <c r="I16" s="45"/>
      <c r="J16" s="45"/>
      <c r="K16" s="46"/>
      <c r="M16" s="33" t="s">
        <v>39</v>
      </c>
    </row>
    <row r="17" spans="1:14" ht="15.75" thickBot="1" x14ac:dyDescent="0.3">
      <c r="C17" s="6"/>
    </row>
    <row r="18" spans="1:14" ht="15.75" thickBot="1" x14ac:dyDescent="0.3">
      <c r="A18" s="7"/>
      <c r="B18" s="8"/>
      <c r="C18" s="8"/>
      <c r="D18" s="8"/>
      <c r="E18" s="9"/>
      <c r="G18" s="7"/>
      <c r="H18" s="8"/>
      <c r="I18" s="8"/>
      <c r="J18" s="8"/>
      <c r="K18" s="9"/>
    </row>
    <row r="19" spans="1:14" ht="15.75" thickBot="1" x14ac:dyDescent="0.3">
      <c r="A19" s="10" t="s">
        <v>6</v>
      </c>
      <c r="B19" s="11" t="s">
        <v>25</v>
      </c>
      <c r="C19" s="12"/>
      <c r="D19" s="13" t="s">
        <v>7</v>
      </c>
      <c r="E19" s="14">
        <v>135</v>
      </c>
      <c r="G19" s="15"/>
      <c r="H19" s="13" t="s">
        <v>8</v>
      </c>
      <c r="I19" s="16">
        <v>1000</v>
      </c>
      <c r="J19" s="12"/>
      <c r="K19" s="17"/>
      <c r="L19" s="31">
        <v>360</v>
      </c>
      <c r="M19" s="32">
        <f>E19</f>
        <v>135</v>
      </c>
      <c r="N19" s="32">
        <f>L19-M19</f>
        <v>225</v>
      </c>
    </row>
    <row r="20" spans="1:14" x14ac:dyDescent="0.25">
      <c r="A20" s="15"/>
      <c r="B20" s="12"/>
      <c r="C20" s="12"/>
      <c r="D20" s="12"/>
      <c r="E20" s="17"/>
      <c r="G20" s="15"/>
      <c r="H20" s="13" t="s">
        <v>9</v>
      </c>
      <c r="I20" s="18">
        <v>125</v>
      </c>
      <c r="J20" s="12" t="s">
        <v>28</v>
      </c>
      <c r="K20" s="17"/>
    </row>
    <row r="21" spans="1:14" x14ac:dyDescent="0.25">
      <c r="A21" s="15"/>
      <c r="B21" s="12"/>
      <c r="C21" s="12"/>
      <c r="D21" s="12"/>
      <c r="E21" s="17"/>
      <c r="G21" s="15"/>
      <c r="H21" s="13" t="s">
        <v>10</v>
      </c>
      <c r="I21" s="18">
        <v>1000</v>
      </c>
      <c r="J21" s="12" t="s">
        <v>29</v>
      </c>
      <c r="K21" s="17"/>
    </row>
    <row r="22" spans="1:14" x14ac:dyDescent="0.25">
      <c r="A22" s="15"/>
      <c r="B22" s="12"/>
      <c r="C22" s="12"/>
      <c r="D22" s="12"/>
      <c r="E22" s="17"/>
      <c r="G22" s="15"/>
      <c r="H22" s="13" t="s">
        <v>11</v>
      </c>
      <c r="I22" s="18">
        <f>IF(K23&gt;J22,ROUNDDOWN(K23/J22,0),0)</f>
        <v>0</v>
      </c>
      <c r="J22" s="19">
        <v>0.3</v>
      </c>
      <c r="K22" s="20">
        <f>K23-J22*I22</f>
        <v>0.11000000000000021</v>
      </c>
    </row>
    <row r="23" spans="1:14" x14ac:dyDescent="0.25">
      <c r="A23" s="15"/>
      <c r="B23" s="12"/>
      <c r="C23" s="12"/>
      <c r="D23" s="12"/>
      <c r="E23" s="17"/>
      <c r="G23" s="15"/>
      <c r="H23" s="13" t="s">
        <v>12</v>
      </c>
      <c r="I23" s="18">
        <f>IF(K24&gt;J23,ROUNDDOWN(K24/J23,0),0)</f>
        <v>0</v>
      </c>
      <c r="J23" s="19">
        <v>0.6</v>
      </c>
      <c r="K23" s="20">
        <f>K24-I23*J23</f>
        <v>0.11000000000000021</v>
      </c>
    </row>
    <row r="24" spans="1:14" x14ac:dyDescent="0.25">
      <c r="A24" s="15"/>
      <c r="B24" s="12"/>
      <c r="C24" s="12"/>
      <c r="D24" s="12"/>
      <c r="E24" s="17"/>
      <c r="G24" s="15"/>
      <c r="H24" s="13" t="s">
        <v>13</v>
      </c>
      <c r="I24" s="18">
        <f>IF(K25&gt;J24,ROUNDDOWN(K25/J24,0),0)</f>
        <v>1</v>
      </c>
      <c r="J24" s="19">
        <v>0.9</v>
      </c>
      <c r="K24" s="20">
        <f>K25-I24*J24</f>
        <v>0.11000000000000021</v>
      </c>
    </row>
    <row r="25" spans="1:14" x14ac:dyDescent="0.25">
      <c r="A25" s="15"/>
      <c r="B25" s="12"/>
      <c r="C25" s="12"/>
      <c r="D25" s="12"/>
      <c r="E25" s="17"/>
      <c r="G25" s="15"/>
      <c r="H25" s="13" t="s">
        <v>14</v>
      </c>
      <c r="I25" s="18">
        <f>IF(K27=0,IF(K26&gt;J25,ROUNDDOWN(K26/J25,0),0),IF(K27&gt;J25,ROUNDDOWN(K27/J25,0),0))</f>
        <v>0</v>
      </c>
      <c r="J25" s="21">
        <v>1.2</v>
      </c>
      <c r="K25" s="20">
        <f>K26-I25*J25</f>
        <v>1.0100000000000002</v>
      </c>
    </row>
    <row r="26" spans="1:14" x14ac:dyDescent="0.25">
      <c r="A26" s="15"/>
      <c r="B26" s="12"/>
      <c r="C26" s="12"/>
      <c r="D26" s="12"/>
      <c r="E26" s="17"/>
      <c r="G26" s="15"/>
      <c r="H26" s="13" t="s">
        <v>15</v>
      </c>
      <c r="I26" s="18">
        <f>IF(I19&gt;1000,0,IF(I31&gt;1,1,0))</f>
        <v>1</v>
      </c>
      <c r="J26" s="21">
        <v>0.75</v>
      </c>
      <c r="K26" s="22">
        <f>IF(I26=0,0,I31-I32-I33-J26*I26-0.54)</f>
        <v>1.0100000000000002</v>
      </c>
    </row>
    <row r="27" spans="1:14" x14ac:dyDescent="0.25">
      <c r="A27" s="15"/>
      <c r="B27" s="12"/>
      <c r="C27" s="12"/>
      <c r="D27" s="12"/>
      <c r="E27" s="17"/>
      <c r="G27" s="15"/>
      <c r="H27" s="13" t="s">
        <v>16</v>
      </c>
      <c r="I27" s="18">
        <f>IF((I31-I32-I33)&lt;0.84,"H trop faible !",IF(I31&gt;1,0,1))</f>
        <v>0</v>
      </c>
      <c r="J27" s="21">
        <v>0.3</v>
      </c>
      <c r="K27" s="23">
        <f>IF(I27=0,0,I31-I32-I33-I27*J27-0.54)</f>
        <v>0</v>
      </c>
    </row>
    <row r="28" spans="1:14" x14ac:dyDescent="0.25">
      <c r="A28" s="15"/>
      <c r="B28" s="12"/>
      <c r="C28" s="12"/>
      <c r="D28" s="12"/>
      <c r="E28" s="17"/>
      <c r="G28" s="15"/>
      <c r="H28" s="13" t="s">
        <v>17</v>
      </c>
      <c r="I28" s="18">
        <f>IF(K29&gt;J28,ROUNDDOWN(K29/J28,0),0)</f>
        <v>1</v>
      </c>
      <c r="J28" s="21">
        <v>0.1</v>
      </c>
      <c r="K28" s="20"/>
    </row>
    <row r="29" spans="1:14" x14ac:dyDescent="0.25">
      <c r="A29" s="15"/>
      <c r="B29" s="12"/>
      <c r="C29" s="12"/>
      <c r="D29" s="12"/>
      <c r="E29" s="17"/>
      <c r="G29" s="15"/>
      <c r="H29" s="13" t="s">
        <v>18</v>
      </c>
      <c r="I29" s="18">
        <f>IF(K30&gt;J29,ROUNDDOWN(K30/J29,0),0)</f>
        <v>0</v>
      </c>
      <c r="J29" s="21">
        <v>0.15</v>
      </c>
      <c r="K29" s="20">
        <f>K30-I29*J29</f>
        <v>0.11000000000000021</v>
      </c>
    </row>
    <row r="30" spans="1:14" ht="15.75" thickBot="1" x14ac:dyDescent="0.3">
      <c r="A30" s="15"/>
      <c r="B30" s="12"/>
      <c r="C30" s="12"/>
      <c r="D30" s="12"/>
      <c r="E30" s="17"/>
      <c r="G30" s="15"/>
      <c r="H30" s="13" t="s">
        <v>19</v>
      </c>
      <c r="I30" s="18">
        <f>IF(K22&gt;J30,ROUNDDOWN(K22/J30,0),0)</f>
        <v>0</v>
      </c>
      <c r="J30" s="21">
        <v>0.2</v>
      </c>
      <c r="K30" s="20">
        <f>K22-I30*J30</f>
        <v>0.11000000000000021</v>
      </c>
    </row>
    <row r="31" spans="1:14" ht="15.75" thickBot="1" x14ac:dyDescent="0.3">
      <c r="A31" s="15"/>
      <c r="B31" s="12"/>
      <c r="C31" s="12"/>
      <c r="D31" s="12"/>
      <c r="E31" s="17"/>
      <c r="G31" s="15"/>
      <c r="H31" s="13" t="s">
        <v>20</v>
      </c>
      <c r="I31" s="24">
        <v>2.5</v>
      </c>
      <c r="J31" s="12" t="s">
        <v>21</v>
      </c>
      <c r="K31" s="20"/>
    </row>
    <row r="32" spans="1:14" ht="15.75" thickBot="1" x14ac:dyDescent="0.3">
      <c r="A32" s="15"/>
      <c r="B32" s="12"/>
      <c r="C32" s="12"/>
      <c r="D32" s="12"/>
      <c r="E32" s="17"/>
      <c r="G32" s="15"/>
      <c r="H32" s="13" t="s">
        <v>22</v>
      </c>
      <c r="I32" s="25">
        <v>0.05</v>
      </c>
      <c r="J32" s="12" t="s">
        <v>21</v>
      </c>
      <c r="K32" s="20"/>
    </row>
    <row r="33" spans="1:14" ht="15.75" thickBot="1" x14ac:dyDescent="0.3">
      <c r="A33" s="15"/>
      <c r="B33" s="12"/>
      <c r="C33" s="12"/>
      <c r="D33" s="12"/>
      <c r="E33" s="17"/>
      <c r="G33" s="15"/>
      <c r="H33" s="13" t="s">
        <v>23</v>
      </c>
      <c r="I33" s="25">
        <v>0.15</v>
      </c>
      <c r="J33" s="12" t="s">
        <v>21</v>
      </c>
      <c r="K33" s="17"/>
    </row>
    <row r="34" spans="1:14" x14ac:dyDescent="0.25">
      <c r="A34" s="15"/>
      <c r="B34" s="12"/>
      <c r="C34" s="12"/>
      <c r="D34" s="12"/>
      <c r="E34" s="17"/>
      <c r="G34" s="15"/>
      <c r="H34" s="13"/>
      <c r="I34" s="18"/>
      <c r="J34" s="12"/>
      <c r="K34" s="17"/>
    </row>
    <row r="35" spans="1:14" x14ac:dyDescent="0.25">
      <c r="A35" s="15"/>
      <c r="B35" s="12"/>
      <c r="C35" s="26"/>
      <c r="D35" s="26"/>
      <c r="E35" s="17"/>
      <c r="G35" s="15"/>
      <c r="H35" s="13" t="s">
        <v>24</v>
      </c>
      <c r="I35" s="27" t="s">
        <v>27</v>
      </c>
      <c r="J35" s="12"/>
      <c r="K35" s="17"/>
    </row>
    <row r="36" spans="1:14" ht="15.75" thickBot="1" x14ac:dyDescent="0.3">
      <c r="A36" s="28"/>
      <c r="B36" s="29"/>
      <c r="C36" s="29"/>
      <c r="D36" s="29"/>
      <c r="E36" s="30"/>
      <c r="G36" s="28"/>
      <c r="H36" s="29"/>
      <c r="I36" s="29"/>
      <c r="J36" s="29"/>
      <c r="K36" s="30"/>
    </row>
    <row r="37" spans="1:14" ht="15.75" thickBot="1" x14ac:dyDescent="0.3"/>
    <row r="38" spans="1:14" ht="15.75" thickBot="1" x14ac:dyDescent="0.3">
      <c r="A38" s="7"/>
      <c r="B38" s="8"/>
      <c r="C38" s="8"/>
      <c r="D38" s="8"/>
      <c r="E38" s="9"/>
      <c r="G38" s="7"/>
      <c r="H38" s="8"/>
      <c r="I38" s="8"/>
      <c r="J38" s="8"/>
      <c r="K38" s="9"/>
    </row>
    <row r="39" spans="1:14" ht="15.75" thickBot="1" x14ac:dyDescent="0.3">
      <c r="A39" s="10" t="s">
        <v>6</v>
      </c>
      <c r="B39" s="11" t="s">
        <v>26</v>
      </c>
      <c r="C39" s="12"/>
      <c r="D39" s="13" t="s">
        <v>7</v>
      </c>
      <c r="E39" s="14">
        <v>140</v>
      </c>
      <c r="G39" s="15"/>
      <c r="H39" s="13" t="s">
        <v>8</v>
      </c>
      <c r="I39" s="16">
        <v>1000</v>
      </c>
      <c r="J39" s="12"/>
      <c r="K39" s="17"/>
      <c r="L39" s="31">
        <v>360</v>
      </c>
      <c r="M39" s="32">
        <f>E39</f>
        <v>140</v>
      </c>
      <c r="N39" s="32">
        <f>L39-M39</f>
        <v>220</v>
      </c>
    </row>
    <row r="40" spans="1:14" x14ac:dyDescent="0.25">
      <c r="A40" s="15"/>
      <c r="B40" s="12"/>
      <c r="C40" s="12"/>
      <c r="D40" s="12"/>
      <c r="E40" s="17"/>
      <c r="G40" s="15"/>
      <c r="H40" s="13" t="s">
        <v>9</v>
      </c>
      <c r="I40" s="18">
        <v>125</v>
      </c>
      <c r="J40" s="12" t="s">
        <v>30</v>
      </c>
      <c r="K40" s="17"/>
    </row>
    <row r="41" spans="1:14" x14ac:dyDescent="0.25">
      <c r="A41" s="15"/>
      <c r="B41" s="12"/>
      <c r="C41" s="12"/>
      <c r="D41" s="12"/>
      <c r="E41" s="17"/>
      <c r="G41" s="15"/>
      <c r="H41" s="13" t="s">
        <v>10</v>
      </c>
      <c r="I41" s="18">
        <v>125</v>
      </c>
      <c r="J41" s="12" t="s">
        <v>30</v>
      </c>
      <c r="K41" s="17"/>
    </row>
    <row r="42" spans="1:14" x14ac:dyDescent="0.25">
      <c r="A42" s="15"/>
      <c r="B42" s="12"/>
      <c r="C42" s="12"/>
      <c r="D42" s="12"/>
      <c r="E42" s="17"/>
      <c r="G42" s="15"/>
      <c r="H42" s="13" t="s">
        <v>11</v>
      </c>
      <c r="I42" s="18">
        <f>IF(K43&gt;J42,ROUNDDOWN(K43/J42,0),0)</f>
        <v>1</v>
      </c>
      <c r="J42" s="19">
        <v>0.3</v>
      </c>
      <c r="K42" s="20">
        <f>K43-J42*I42</f>
        <v>0.21000000000000002</v>
      </c>
    </row>
    <row r="43" spans="1:14" x14ac:dyDescent="0.25">
      <c r="A43" s="15"/>
      <c r="B43" s="12"/>
      <c r="C43" s="12"/>
      <c r="D43" s="12"/>
      <c r="E43" s="17"/>
      <c r="G43" s="15"/>
      <c r="H43" s="13" t="s">
        <v>12</v>
      </c>
      <c r="I43" s="18">
        <f>IF(K44&gt;J43,ROUNDDOWN(K44/J43,0),0)</f>
        <v>0</v>
      </c>
      <c r="J43" s="19">
        <v>0.6</v>
      </c>
      <c r="K43" s="20">
        <f>K44-I43*J43</f>
        <v>0.51</v>
      </c>
    </row>
    <row r="44" spans="1:14" x14ac:dyDescent="0.25">
      <c r="A44" s="15"/>
      <c r="B44" s="12"/>
      <c r="C44" s="12"/>
      <c r="D44" s="12"/>
      <c r="E44" s="17"/>
      <c r="G44" s="15"/>
      <c r="H44" s="13" t="s">
        <v>13</v>
      </c>
      <c r="I44" s="18">
        <f>IF(K45&gt;J44,ROUNDDOWN(K45/J44,0),0)</f>
        <v>0</v>
      </c>
      <c r="J44" s="19">
        <v>0.9</v>
      </c>
      <c r="K44" s="20">
        <f>K45-I44*J44</f>
        <v>0.51</v>
      </c>
    </row>
    <row r="45" spans="1:14" x14ac:dyDescent="0.25">
      <c r="A45" s="15"/>
      <c r="B45" s="12"/>
      <c r="C45" s="12"/>
      <c r="D45" s="12"/>
      <c r="E45" s="17"/>
      <c r="G45" s="15"/>
      <c r="H45" s="13" t="s">
        <v>14</v>
      </c>
      <c r="I45" s="18">
        <f>IF(K47=0,IF(K46&gt;J45,ROUNDDOWN(K46/J45,0),0),IF(K47&gt;J45,ROUNDDOWN(K47/J45,0),0))</f>
        <v>0</v>
      </c>
      <c r="J45" s="21">
        <v>1.2</v>
      </c>
      <c r="K45" s="20">
        <f>K46-I45*J45</f>
        <v>0.51</v>
      </c>
    </row>
    <row r="46" spans="1:14" x14ac:dyDescent="0.25">
      <c r="A46" s="15"/>
      <c r="B46" s="12"/>
      <c r="C46" s="12"/>
      <c r="D46" s="12"/>
      <c r="E46" s="17"/>
      <c r="G46" s="15"/>
      <c r="H46" s="13" t="s">
        <v>15</v>
      </c>
      <c r="I46" s="18">
        <f>IF(I51&gt;1,1,0)</f>
        <v>1</v>
      </c>
      <c r="J46" s="21">
        <v>0.75</v>
      </c>
      <c r="K46" s="22">
        <f>IF(I46=0,0,I51-I52-I53-J46*I46-0.54)</f>
        <v>0.51</v>
      </c>
    </row>
    <row r="47" spans="1:14" x14ac:dyDescent="0.25">
      <c r="A47" s="15"/>
      <c r="B47" s="12"/>
      <c r="C47" s="12"/>
      <c r="D47" s="12"/>
      <c r="E47" s="17"/>
      <c r="G47" s="15"/>
      <c r="H47" s="13" t="s">
        <v>16</v>
      </c>
      <c r="I47" s="18">
        <f>IF((I51-I52-I53)&lt;0.84,"H trop faible !",IF(I51&gt;1,0,1))</f>
        <v>0</v>
      </c>
      <c r="J47" s="21">
        <v>0.3</v>
      </c>
      <c r="K47" s="22">
        <f>IF(I47=0,0,I51-I52-I53-I47*J47-0.54)</f>
        <v>0</v>
      </c>
    </row>
    <row r="48" spans="1:14" x14ac:dyDescent="0.25">
      <c r="A48" s="15"/>
      <c r="B48" s="12"/>
      <c r="C48" s="12"/>
      <c r="D48" s="12"/>
      <c r="E48" s="17"/>
      <c r="G48" s="15"/>
      <c r="H48" s="13" t="s">
        <v>17</v>
      </c>
      <c r="I48" s="18">
        <f>IF(K49&gt;J48,ROUNDDOWN(K49/J48,0),0)</f>
        <v>0</v>
      </c>
      <c r="J48" s="21">
        <v>0.1</v>
      </c>
      <c r="K48" s="20"/>
    </row>
    <row r="49" spans="1:11" x14ac:dyDescent="0.25">
      <c r="A49" s="15"/>
      <c r="B49" s="12"/>
      <c r="C49" s="12"/>
      <c r="D49" s="12"/>
      <c r="E49" s="17"/>
      <c r="G49" s="15"/>
      <c r="H49" s="13" t="s">
        <v>18</v>
      </c>
      <c r="I49" s="18">
        <f>IF(K50&gt;J49,ROUNDDOWN(K50/J49,0),0)</f>
        <v>0</v>
      </c>
      <c r="J49" s="21">
        <v>0.15</v>
      </c>
      <c r="K49" s="20">
        <f>K50-I49*J49</f>
        <v>1.0000000000000009E-2</v>
      </c>
    </row>
    <row r="50" spans="1:11" ht="15.75" thickBot="1" x14ac:dyDescent="0.3">
      <c r="A50" s="15"/>
      <c r="B50" s="12"/>
      <c r="C50" s="12"/>
      <c r="D50" s="12"/>
      <c r="E50" s="17"/>
      <c r="G50" s="15"/>
      <c r="H50" s="13" t="s">
        <v>19</v>
      </c>
      <c r="I50" s="18">
        <f>IF(K42&gt;J50,ROUNDDOWN(K42/J50,0),0)</f>
        <v>1</v>
      </c>
      <c r="J50" s="21">
        <v>0.2</v>
      </c>
      <c r="K50" s="20">
        <f>K42-I50*J50</f>
        <v>1.0000000000000009E-2</v>
      </c>
    </row>
    <row r="51" spans="1:11" ht="15.75" thickBot="1" x14ac:dyDescent="0.3">
      <c r="A51" s="15"/>
      <c r="B51" s="12"/>
      <c r="C51" s="12"/>
      <c r="D51" s="12"/>
      <c r="E51" s="17"/>
      <c r="G51" s="15"/>
      <c r="H51" s="13" t="s">
        <v>20</v>
      </c>
      <c r="I51" s="24">
        <v>2</v>
      </c>
      <c r="J51" s="12" t="s">
        <v>21</v>
      </c>
      <c r="K51" s="17"/>
    </row>
    <row r="52" spans="1:11" ht="15.75" thickBot="1" x14ac:dyDescent="0.3">
      <c r="A52" s="15"/>
      <c r="B52" s="12"/>
      <c r="C52" s="12"/>
      <c r="D52" s="12"/>
      <c r="E52" s="17"/>
      <c r="G52" s="15"/>
      <c r="H52" s="13" t="s">
        <v>22</v>
      </c>
      <c r="I52" s="25">
        <v>0.05</v>
      </c>
      <c r="J52" s="12" t="s">
        <v>21</v>
      </c>
      <c r="K52" s="17"/>
    </row>
    <row r="53" spans="1:11" ht="15.75" thickBot="1" x14ac:dyDescent="0.3">
      <c r="A53" s="15"/>
      <c r="B53" s="12"/>
      <c r="C53" s="12"/>
      <c r="D53" s="12"/>
      <c r="E53" s="17"/>
      <c r="G53" s="15"/>
      <c r="H53" s="13" t="s">
        <v>23</v>
      </c>
      <c r="I53" s="25">
        <v>0.15</v>
      </c>
      <c r="J53" s="12" t="s">
        <v>21</v>
      </c>
      <c r="K53" s="17"/>
    </row>
    <row r="54" spans="1:11" x14ac:dyDescent="0.25">
      <c r="A54" s="15"/>
      <c r="B54" s="12"/>
      <c r="C54" s="12"/>
      <c r="D54" s="12"/>
      <c r="E54" s="17"/>
      <c r="G54" s="15"/>
      <c r="H54" s="13"/>
      <c r="I54" s="18"/>
      <c r="J54" s="12"/>
      <c r="K54" s="17"/>
    </row>
    <row r="55" spans="1:11" x14ac:dyDescent="0.25">
      <c r="A55" s="15"/>
      <c r="B55" s="12"/>
      <c r="C55" s="26"/>
      <c r="D55" s="26"/>
      <c r="E55" s="17"/>
      <c r="G55" s="15"/>
      <c r="H55" s="13" t="s">
        <v>24</v>
      </c>
      <c r="I55" s="27" t="s">
        <v>27</v>
      </c>
      <c r="J55" s="12"/>
      <c r="K55" s="17"/>
    </row>
    <row r="56" spans="1:11" ht="15.75" thickBot="1" x14ac:dyDescent="0.3">
      <c r="A56" s="28"/>
      <c r="B56" s="29"/>
      <c r="C56" s="29"/>
      <c r="D56" s="29"/>
      <c r="E56" s="30"/>
      <c r="G56" s="28"/>
      <c r="H56" s="29"/>
      <c r="I56" s="29"/>
      <c r="J56" s="29"/>
      <c r="K56" s="30"/>
    </row>
  </sheetData>
  <mergeCells count="7">
    <mergeCell ref="A16:E16"/>
    <mergeCell ref="G16:K16"/>
    <mergeCell ref="A10:K10"/>
    <mergeCell ref="A12:B12"/>
    <mergeCell ref="A14:B14"/>
    <mergeCell ref="C14:E14"/>
    <mergeCell ref="I14:J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generer">
                <anchor moveWithCells="1" sizeWithCells="1">
                  <from>
                    <xdr:col>16</xdr:col>
                    <xdr:colOff>714375</xdr:colOff>
                    <xdr:row>15</xdr:row>
                    <xdr:rowOff>95250</xdr:rowOff>
                  </from>
                  <to>
                    <xdr:col>19</xdr:col>
                    <xdr:colOff>85725</xdr:colOff>
                    <xdr:row>17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Anaïs</cp:lastModifiedBy>
  <dcterms:created xsi:type="dcterms:W3CDTF">2013-08-23T12:28:57Z</dcterms:created>
  <dcterms:modified xsi:type="dcterms:W3CDTF">2013-08-23T21:52:21Z</dcterms:modified>
</cp:coreProperties>
</file>