
<file path=[Content_Types].xml><?xml version="1.0" encoding="utf-8"?>
<Types xmlns="http://schemas.openxmlformats.org/package/2006/content-types">
  <Default Extension="png" ContentType="image/png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tabRatio="424" activeTab="3"/>
  </bookViews>
  <sheets>
    <sheet name="Suivi offres" sheetId="17" r:id="rId1"/>
    <sheet name="Suivi mails" sheetId="20" r:id="rId2"/>
    <sheet name="Suivi candidatures" sheetId="14" r:id="rId3"/>
    <sheet name="Listes déroulantes" sheetId="16" r:id="rId4"/>
  </sheets>
  <definedNames>
    <definedName name="Liste.Activitée">'Listes déroulantes'!$C$6:$C$15</definedName>
    <definedName name="Liste.Emetteur">'Listes déroulantes'!$E$6:$E$29</definedName>
    <definedName name="Liste.Libellé">'Listes déroulantes'!$D$6:$D$23</definedName>
    <definedName name="Liste.Lieu">'Listes déroulantes'!$F$6:$F$21</definedName>
    <definedName name="Liste.Statut">'Listes déroulantes'!$G$6:$G$20</definedName>
    <definedName name="Liste.Type.Offre">'Listes déroulantes'!$B$6:$B$9</definedName>
    <definedName name="Observations">'Listes déroulantes'!$H$6:$H$31</definedName>
  </definedNames>
  <calcPr calcId="125725"/>
</workbook>
</file>

<file path=xl/calcChain.xml><?xml version="1.0" encoding="utf-8"?>
<calcChain xmlns="http://schemas.openxmlformats.org/spreadsheetml/2006/main">
  <c r="E16" i="17"/>
  <c r="E15"/>
  <c r="E14"/>
  <c r="E13"/>
  <c r="E12"/>
  <c r="E11"/>
  <c r="E10"/>
  <c r="E9"/>
  <c r="E8"/>
  <c r="E7"/>
  <c r="E6"/>
  <c r="E5"/>
  <c r="L16"/>
  <c r="L15"/>
  <c r="L14"/>
  <c r="L13"/>
  <c r="L12"/>
  <c r="L11"/>
  <c r="L10"/>
  <c r="L9"/>
  <c r="L8"/>
  <c r="L7"/>
  <c r="L6"/>
  <c r="L5"/>
  <c r="P16"/>
  <c r="P15"/>
  <c r="P14"/>
  <c r="P13"/>
  <c r="P12"/>
  <c r="P11"/>
  <c r="P10"/>
  <c r="P9"/>
  <c r="P8"/>
  <c r="P7"/>
  <c r="P6"/>
  <c r="P5"/>
  <c r="G34" i="20"/>
  <c r="Q13"/>
  <c r="Q12"/>
  <c r="Q11"/>
  <c r="Q10"/>
  <c r="Q9"/>
  <c r="Q8"/>
  <c r="Q7"/>
  <c r="Q6"/>
  <c r="Q5"/>
  <c r="M16"/>
  <c r="M15"/>
  <c r="M14"/>
  <c r="M13"/>
  <c r="M12"/>
  <c r="M11"/>
  <c r="M10"/>
  <c r="M9"/>
  <c r="M8"/>
  <c r="M7"/>
  <c r="M6"/>
  <c r="M5"/>
  <c r="E16"/>
  <c r="E15"/>
  <c r="E14"/>
  <c r="E13"/>
  <c r="E12"/>
  <c r="E11"/>
  <c r="E10"/>
  <c r="E9"/>
  <c r="E8"/>
  <c r="E7"/>
  <c r="E6"/>
  <c r="E5"/>
  <c r="T34"/>
  <c r="S34"/>
  <c r="P34"/>
  <c r="O34"/>
  <c r="L34"/>
  <c r="K34"/>
  <c r="J34"/>
  <c r="I34"/>
  <c r="H34"/>
  <c r="F34"/>
  <c r="C34"/>
  <c r="Q33"/>
  <c r="M33"/>
  <c r="E33"/>
  <c r="Q32"/>
  <c r="M32"/>
  <c r="E32"/>
  <c r="Q31"/>
  <c r="M31"/>
  <c r="E31"/>
  <c r="Q30"/>
  <c r="M30"/>
  <c r="E30"/>
  <c r="Q29"/>
  <c r="M29"/>
  <c r="E29"/>
  <c r="Q28"/>
  <c r="M28"/>
  <c r="E28"/>
  <c r="Q27"/>
  <c r="M27"/>
  <c r="E27"/>
  <c r="Q26"/>
  <c r="M26"/>
  <c r="E26"/>
  <c r="Q25"/>
  <c r="M25"/>
  <c r="E25"/>
  <c r="Q24"/>
  <c r="M24"/>
  <c r="E24"/>
  <c r="Q23"/>
  <c r="M23"/>
  <c r="E23"/>
  <c r="Q22"/>
  <c r="M22"/>
  <c r="E22"/>
  <c r="Q21"/>
  <c r="M21"/>
  <c r="E21"/>
  <c r="Q20"/>
  <c r="M20"/>
  <c r="E20"/>
  <c r="Q19"/>
  <c r="M19"/>
  <c r="E19"/>
  <c r="Q18"/>
  <c r="M18"/>
  <c r="E18"/>
  <c r="Q17"/>
  <c r="M17"/>
  <c r="E17"/>
  <c r="Q16"/>
  <c r="Q15"/>
  <c r="Q14"/>
  <c r="B8" i="14"/>
  <c r="K31"/>
  <c r="G45" i="17"/>
  <c r="H45"/>
  <c r="I45"/>
  <c r="J45"/>
  <c r="K45"/>
  <c r="N45"/>
  <c r="O45"/>
  <c r="R45"/>
  <c r="F45"/>
  <c r="C45"/>
  <c r="S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L44"/>
  <c r="E44"/>
  <c r="L43"/>
  <c r="E43"/>
  <c r="L42"/>
  <c r="E42"/>
  <c r="L41"/>
  <c r="E41"/>
  <c r="L40"/>
  <c r="E40"/>
  <c r="L39"/>
  <c r="E39"/>
  <c r="L38"/>
  <c r="E38"/>
  <c r="L37"/>
  <c r="E37"/>
  <c r="L36"/>
  <c r="E36"/>
  <c r="L35"/>
  <c r="E35"/>
  <c r="L34"/>
  <c r="E34"/>
  <c r="L33"/>
  <c r="E33"/>
  <c r="L32"/>
  <c r="E32"/>
  <c r="L31"/>
  <c r="E31"/>
  <c r="L30"/>
  <c r="E30"/>
  <c r="L29"/>
  <c r="E29"/>
  <c r="L28"/>
  <c r="E28"/>
  <c r="L27"/>
  <c r="E27"/>
  <c r="L26"/>
  <c r="E26"/>
  <c r="L25"/>
  <c r="E25"/>
  <c r="L24"/>
  <c r="E24"/>
  <c r="L23"/>
  <c r="E23"/>
  <c r="L22"/>
  <c r="E22"/>
  <c r="L21"/>
  <c r="E21"/>
  <c r="L20"/>
  <c r="E20"/>
  <c r="L19"/>
  <c r="E19"/>
  <c r="L18"/>
  <c r="E18"/>
  <c r="L17"/>
  <c r="E17"/>
  <c r="C32" i="14"/>
  <c r="R32"/>
  <c r="P32"/>
  <c r="O32"/>
  <c r="M32"/>
  <c r="L32"/>
  <c r="J32"/>
  <c r="I32"/>
  <c r="H32"/>
  <c r="G32"/>
  <c r="F32"/>
  <c r="E32"/>
  <c r="D32"/>
  <c r="S32"/>
  <c r="Q30"/>
  <c r="N30"/>
  <c r="B30"/>
  <c r="K30" s="1"/>
  <c r="Q29"/>
  <c r="N29"/>
  <c r="B29"/>
  <c r="K29" s="1"/>
  <c r="Q28"/>
  <c r="N28"/>
  <c r="B28"/>
  <c r="K28" s="1"/>
  <c r="Q27"/>
  <c r="N27"/>
  <c r="B27"/>
  <c r="K27" s="1"/>
  <c r="Q26"/>
  <c r="N26"/>
  <c r="B26"/>
  <c r="K26" s="1"/>
  <c r="Q25"/>
  <c r="N25"/>
  <c r="B25"/>
  <c r="K25" s="1"/>
  <c r="Q24"/>
  <c r="N24"/>
  <c r="B24"/>
  <c r="K24" s="1"/>
  <c r="Q23"/>
  <c r="N23"/>
  <c r="B23"/>
  <c r="K23" s="1"/>
  <c r="Q22"/>
  <c r="N22"/>
  <c r="B22"/>
  <c r="K22" s="1"/>
  <c r="Q21"/>
  <c r="N21"/>
  <c r="B21"/>
  <c r="K21" s="1"/>
  <c r="Q20"/>
  <c r="N20"/>
  <c r="B20"/>
  <c r="K20" s="1"/>
  <c r="Q19"/>
  <c r="N19"/>
  <c r="B19"/>
  <c r="K19" s="1"/>
  <c r="Q18"/>
  <c r="N18"/>
  <c r="B18"/>
  <c r="K18" s="1"/>
  <c r="Q17"/>
  <c r="N17"/>
  <c r="B17"/>
  <c r="K17" s="1"/>
  <c r="Q16"/>
  <c r="N16"/>
  <c r="B16"/>
  <c r="K16" s="1"/>
  <c r="Q15"/>
  <c r="N15"/>
  <c r="B15"/>
  <c r="K15" s="1"/>
  <c r="Q14"/>
  <c r="N14"/>
  <c r="B14"/>
  <c r="K14" s="1"/>
  <c r="Q13"/>
  <c r="N13"/>
  <c r="B13"/>
  <c r="K13" s="1"/>
  <c r="Q12"/>
  <c r="N12"/>
  <c r="B12"/>
  <c r="K12" s="1"/>
  <c r="Q11"/>
  <c r="N11"/>
  <c r="B11"/>
  <c r="K11" s="1"/>
  <c r="Q9"/>
  <c r="N9"/>
  <c r="B9"/>
  <c r="K9" s="1"/>
  <c r="Q10"/>
  <c r="N10"/>
  <c r="B10"/>
  <c r="K10" s="1"/>
  <c r="Q6"/>
  <c r="N6"/>
  <c r="B6"/>
  <c r="K6" s="1"/>
  <c r="Q5"/>
  <c r="N5"/>
  <c r="B5"/>
  <c r="K5" s="1"/>
  <c r="Q7"/>
  <c r="N7"/>
  <c r="B7"/>
  <c r="K7" s="1"/>
  <c r="Q8"/>
  <c r="N8"/>
  <c r="K8"/>
</calcChain>
</file>

<file path=xl/sharedStrings.xml><?xml version="1.0" encoding="utf-8"?>
<sst xmlns="http://schemas.openxmlformats.org/spreadsheetml/2006/main" count="136" uniqueCount="116">
  <si>
    <t>Observations</t>
  </si>
  <si>
    <t>Libellé du Poste</t>
  </si>
  <si>
    <t>Lieu</t>
  </si>
  <si>
    <t>Libellé du Poste :</t>
  </si>
  <si>
    <t>Lieu :</t>
  </si>
  <si>
    <t>Type Offre</t>
  </si>
  <si>
    <t>Candidature spontanée</t>
  </si>
  <si>
    <t>Nom Contact :</t>
  </si>
  <si>
    <t>Statut Candidature</t>
  </si>
  <si>
    <t>Embauché</t>
  </si>
  <si>
    <t xml:space="preserve"> Date MAJ</t>
  </si>
  <si>
    <t>Emetteur</t>
  </si>
  <si>
    <t>Emetteur :</t>
  </si>
  <si>
    <t>Entreprise :</t>
  </si>
  <si>
    <t>Type Candidature</t>
  </si>
  <si>
    <t xml:space="preserve"> Date Env</t>
  </si>
  <si>
    <t>Observations :</t>
  </si>
  <si>
    <t>Candidature ce jour à l'employeur</t>
  </si>
  <si>
    <t>Offre retirée par l'employeur</t>
  </si>
  <si>
    <t>Mail ou Tél Contact :</t>
  </si>
  <si>
    <t xml:space="preserve"> N° Offre</t>
  </si>
  <si>
    <t>Heure</t>
  </si>
  <si>
    <t xml:space="preserve"> Dern. MAJ</t>
  </si>
  <si>
    <t>Remarques :</t>
  </si>
  <si>
    <t>Critères de sélection non remplis</t>
  </si>
  <si>
    <t>Date Emission</t>
  </si>
  <si>
    <t>Poste non adapté</t>
  </si>
  <si>
    <t>Candidature en attente de réponse</t>
  </si>
  <si>
    <t>Rép. offre pôle emploi</t>
  </si>
  <si>
    <t>Rép. offre partenaire</t>
  </si>
  <si>
    <t>Candidature ce jour sur site internet</t>
  </si>
  <si>
    <t>Candidature ce jour à agence intérim</t>
  </si>
  <si>
    <t>Appel tél en attente</t>
  </si>
  <si>
    <t>Non émise</t>
  </si>
  <si>
    <t>Refus net</t>
  </si>
  <si>
    <t>Emise sans réponse</t>
  </si>
  <si>
    <t>Appel tél effectué</t>
  </si>
  <si>
    <t>Candidature acceptée par le conseiller</t>
  </si>
  <si>
    <t>Candidature acceptée par l'employeur</t>
  </si>
  <si>
    <t xml:space="preserve">Candidature ce jour à pôle emploi </t>
  </si>
  <si>
    <t>Rdv pris</t>
  </si>
  <si>
    <t>Rdv à prendre</t>
  </si>
  <si>
    <t>Dois tél à employeur pour infos &amp; Rdv</t>
  </si>
  <si>
    <t>Dois tél agence intérim pour infos &amp; Rdv</t>
  </si>
  <si>
    <t>En attente de prise Rdv</t>
  </si>
  <si>
    <t>En attente réponse suite Rdv</t>
  </si>
  <si>
    <t>Pas de Rdv pris à ce jour</t>
  </si>
  <si>
    <t>Offre retirée par moi du classeur</t>
  </si>
  <si>
    <t xml:space="preserve"> Statut Candidature</t>
  </si>
  <si>
    <t>Accusé réception reçu par mail</t>
  </si>
  <si>
    <t>Emise</t>
  </si>
  <si>
    <t>Envoyée</t>
  </si>
  <si>
    <t>Candidature refusée par le conseiller</t>
  </si>
  <si>
    <t>Candidature refusée par l'employeur</t>
  </si>
  <si>
    <t>Contact absent, à recontacter</t>
  </si>
  <si>
    <t>Pas d'appel tél effectué à ce jour</t>
  </si>
  <si>
    <t>A recontacter pour repostuler</t>
  </si>
  <si>
    <t>Refusée pour l'immédiat</t>
  </si>
  <si>
    <t xml:space="preserve"> Statut Candidature.</t>
  </si>
  <si>
    <t>Candidature différé</t>
  </si>
  <si>
    <t>Recrutement suspendu</t>
  </si>
  <si>
    <t>En attente avant envoi candidature</t>
  </si>
  <si>
    <t>Transmission pôle emploi</t>
  </si>
  <si>
    <t>Envoi au contact</t>
  </si>
  <si>
    <t>Envoyée sans réponse</t>
  </si>
  <si>
    <t>Adresse</t>
  </si>
  <si>
    <t>Ville</t>
  </si>
  <si>
    <t>Nom Entreprise</t>
  </si>
  <si>
    <t>Tél.</t>
  </si>
  <si>
    <t>Adresse mail</t>
  </si>
  <si>
    <t>Date envoi</t>
  </si>
  <si>
    <t>Réf.</t>
  </si>
  <si>
    <t>SPO-001</t>
  </si>
  <si>
    <t>MAJ.1</t>
  </si>
  <si>
    <t>MAJ.2</t>
  </si>
  <si>
    <t>SPO-002</t>
  </si>
  <si>
    <t>SPO-003</t>
  </si>
  <si>
    <t>SPO-004</t>
  </si>
  <si>
    <t>SPO-005</t>
  </si>
  <si>
    <t>SPO-006</t>
  </si>
  <si>
    <t>SPO-007</t>
  </si>
  <si>
    <t>SPO-008</t>
  </si>
  <si>
    <t>SPO-009</t>
  </si>
  <si>
    <t>SPO-010</t>
  </si>
  <si>
    <t>SPO-011</t>
  </si>
  <si>
    <t>SPO-012</t>
  </si>
  <si>
    <t>SPO-013</t>
  </si>
  <si>
    <t>SPO-014</t>
  </si>
  <si>
    <t>SPO-015</t>
  </si>
  <si>
    <t>SPO-016</t>
  </si>
  <si>
    <t>SPO-017</t>
  </si>
  <si>
    <t>SPO-018</t>
  </si>
  <si>
    <t>SPO-019</t>
  </si>
  <si>
    <t>SPO-020</t>
  </si>
  <si>
    <t>SPO-021</t>
  </si>
  <si>
    <t>SPO-022</t>
  </si>
  <si>
    <t>SPO-023</t>
  </si>
  <si>
    <t>SPO-024</t>
  </si>
  <si>
    <t>SPO-025</t>
  </si>
  <si>
    <t>SPO-026</t>
  </si>
  <si>
    <t xml:space="preserve">  Nom Contact</t>
  </si>
  <si>
    <t>C.Postal</t>
  </si>
  <si>
    <t>Statut candidature</t>
  </si>
  <si>
    <t>Statut candidature2</t>
  </si>
  <si>
    <t>Statut candidature1</t>
  </si>
  <si>
    <t>Observations1</t>
  </si>
  <si>
    <t>Observations2</t>
  </si>
  <si>
    <t>Domaine Activité</t>
  </si>
  <si>
    <t xml:space="preserve">                                                                             LISTES   DE   CHOIX</t>
  </si>
  <si>
    <t xml:space="preserve">Totaux : </t>
  </si>
  <si>
    <t>&gt;&gt;&gt;&gt;&gt;&gt;&gt;&gt;&gt;</t>
  </si>
  <si>
    <t>Heure.</t>
  </si>
  <si>
    <t>TOTAUX  :</t>
  </si>
  <si>
    <t xml:space="preserve">   MAJ</t>
  </si>
  <si>
    <t>Domaine Activitée</t>
  </si>
  <si>
    <t xml:space="preserve"> Domaine Activitée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</si>
</sst>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00000"/>
  </numFmts>
  <fonts count="36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u/>
      <sz val="11"/>
      <color theme="10"/>
      <name val="Calibri"/>
      <family val="2"/>
    </font>
    <font>
      <b/>
      <sz val="11"/>
      <color rgb="FFFF0000"/>
      <name val="Arial"/>
      <family val="2"/>
    </font>
    <font>
      <b/>
      <sz val="11"/>
      <color theme="1" tint="0.249977111117893"/>
      <name val="Arial"/>
      <family val="2"/>
    </font>
    <font>
      <b/>
      <sz val="11"/>
      <color rgb="FF143154"/>
      <name val="Arial"/>
      <family val="2"/>
    </font>
    <font>
      <sz val="11"/>
      <color theme="5" tint="-0.499984740745262"/>
      <name val="Calibri"/>
      <family val="2"/>
      <scheme val="minor"/>
    </font>
    <font>
      <sz val="18"/>
      <color theme="1" tint="0.34998626667073579"/>
      <name val="Berlin Sans FB"/>
      <family val="2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Arial"/>
      <family val="2"/>
    </font>
    <font>
      <b/>
      <sz val="11"/>
      <color theme="5" tint="-0.499984740745262"/>
      <name val="Arial"/>
      <family val="2"/>
    </font>
    <font>
      <b/>
      <sz val="11"/>
      <color rgb="FF376091"/>
      <name val="Arial"/>
      <family val="2"/>
    </font>
    <font>
      <b/>
      <sz val="11"/>
      <color theme="4" tint="-0.499984740745262"/>
      <name val="Arial"/>
      <family val="2"/>
    </font>
    <font>
      <sz val="11"/>
      <color rgb="FF6F2927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rgb="FF376091"/>
      <name val="Calibri"/>
      <family val="2"/>
      <scheme val="minor"/>
    </font>
    <font>
      <sz val="11"/>
      <color rgb="FF143154"/>
      <name val="Calibri"/>
      <family val="2"/>
      <scheme val="minor"/>
    </font>
    <font>
      <sz val="11"/>
      <color rgb="FFFF0000"/>
      <name val="Arial"/>
      <family val="2"/>
    </font>
    <font>
      <b/>
      <sz val="11"/>
      <color rgb="FF6F2927"/>
      <name val="Arial"/>
      <family val="2"/>
    </font>
    <font>
      <b/>
      <sz val="11"/>
      <color theme="1" tint="0.249977111117893"/>
      <name val="Arial Narrow"/>
      <family val="2"/>
    </font>
    <font>
      <b/>
      <sz val="11"/>
      <color theme="5" tint="-0.499984740745262"/>
      <name val="Arial Narrow"/>
      <family val="2"/>
    </font>
    <font>
      <b/>
      <sz val="11"/>
      <color theme="5" tint="-0.249977111117893"/>
      <name val="Arial Narrow"/>
      <family val="2"/>
    </font>
    <font>
      <b/>
      <sz val="11"/>
      <color rgb="FF376091"/>
      <name val="Arial Narrow"/>
      <family val="2"/>
    </font>
    <font>
      <b/>
      <sz val="11"/>
      <color theme="4" tint="-0.499984740745262"/>
      <name val="Arial Narrow"/>
      <family val="2"/>
    </font>
    <font>
      <b/>
      <sz val="11"/>
      <color rgb="FF143154"/>
      <name val="Arial Narrow"/>
      <family val="2"/>
    </font>
    <font>
      <b/>
      <sz val="10"/>
      <color theme="5" tint="-0.249977111117893"/>
      <name val="Calibri"/>
      <family val="2"/>
      <scheme val="minor"/>
    </font>
    <font>
      <b/>
      <sz val="10"/>
      <color rgb="FF6F2927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  <font>
      <b/>
      <sz val="10"/>
      <color rgb="FF376091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sz val="10"/>
      <color theme="5" tint="-0.249977111117893"/>
      <name val="Calibri"/>
      <family val="2"/>
      <scheme val="minor"/>
    </font>
    <font>
      <sz val="10"/>
      <color theme="5" tint="-0.499984740745262"/>
      <name val="Calibri"/>
      <family val="2"/>
      <scheme val="minor"/>
    </font>
    <font>
      <u/>
      <sz val="10"/>
      <color theme="10"/>
      <name val="Calibri"/>
      <family val="2"/>
      <scheme val="minor"/>
    </font>
    <font>
      <i/>
      <sz val="10"/>
      <color theme="5" tint="-0.499984740745262"/>
      <name val="Calibri"/>
      <family val="2"/>
      <scheme val="minor"/>
    </font>
    <font>
      <b/>
      <sz val="11"/>
      <color theme="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rgb="FFD5D0B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8C29C"/>
        <bgColor indexed="64"/>
      </patternFill>
    </fill>
    <fill>
      <patternFill patternType="solid">
        <fgColor rgb="FFBEB78C"/>
        <bgColor indexed="64"/>
      </patternFill>
    </fill>
    <fill>
      <patternFill patternType="lightGray">
        <bgColor rgb="FFC8C29C"/>
      </patternFill>
    </fill>
    <fill>
      <patternFill patternType="lightGray">
        <bgColor theme="4" tint="0.79998168889431442"/>
      </patternFill>
    </fill>
    <fill>
      <patternFill patternType="solid">
        <fgColor rgb="FFDBE5F1"/>
        <bgColor indexed="64"/>
      </patternFill>
    </fill>
    <fill>
      <patternFill patternType="solid">
        <fgColor rgb="FFABC77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67B00"/>
        <bgColor indexed="64"/>
      </patternFill>
    </fill>
    <fill>
      <patternFill patternType="solid">
        <fgColor rgb="FFFF8A15"/>
        <bgColor indexed="64"/>
      </patternFill>
    </fill>
    <fill>
      <patternFill patternType="solid">
        <fgColor rgb="FFA3995D"/>
        <bgColor indexed="64"/>
      </patternFill>
    </fill>
    <fill>
      <patternFill patternType="solid">
        <fgColor rgb="FF8A8A8A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3F3F"/>
        <bgColor indexed="64"/>
      </patternFill>
    </fill>
    <fill>
      <patternFill patternType="solid">
        <fgColor rgb="FFC76361"/>
        <bgColor indexed="64"/>
      </patternFill>
    </fill>
    <fill>
      <patternFill patternType="solid">
        <fgColor rgb="FFCCC6A4"/>
        <bgColor indexed="64"/>
      </patternFill>
    </fill>
    <fill>
      <patternFill patternType="gray125">
        <bgColor rgb="FFDBE5F1"/>
      </patternFill>
    </fill>
    <fill>
      <patternFill patternType="lightGray">
        <bgColor rgb="FFDBE5F1"/>
      </patternFill>
    </fill>
  </fills>
  <borders count="43">
    <border>
      <left/>
      <right/>
      <top/>
      <bottom/>
      <diagonal/>
    </border>
    <border>
      <left style="thick">
        <color theme="1" tint="0.34998626667073579"/>
      </left>
      <right/>
      <top style="thick">
        <color theme="1" tint="0.34998626667073579"/>
      </top>
      <bottom style="thick">
        <color theme="1" tint="0.34998626667073579"/>
      </bottom>
      <diagonal/>
    </border>
    <border>
      <left/>
      <right/>
      <top style="thick">
        <color theme="1" tint="0.34998626667073579"/>
      </top>
      <bottom style="thick">
        <color theme="1" tint="0.34998626667073579"/>
      </bottom>
      <diagonal/>
    </border>
    <border>
      <left/>
      <right style="thick">
        <color theme="1" tint="0.34998626667073579"/>
      </right>
      <top style="thick">
        <color theme="1" tint="0.34998626667073579"/>
      </top>
      <bottom style="thick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ck">
        <color theme="1" tint="0.34998626667073579"/>
      </top>
      <bottom style="medium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medium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medium">
        <color theme="1" tint="0.34998626667073579"/>
      </bottom>
      <diagonal/>
    </border>
    <border>
      <left style="thin">
        <color theme="1" tint="0.34998626667073579"/>
      </left>
      <right/>
      <top/>
      <bottom style="medium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/>
      <top/>
      <bottom/>
      <diagonal/>
    </border>
    <border>
      <left/>
      <right/>
      <top style="medium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 style="medium">
        <color theme="1" tint="0.34998626667073579"/>
      </top>
      <bottom/>
      <diagonal/>
    </border>
    <border>
      <left style="thin">
        <color theme="1" tint="0.34998626667073579"/>
      </left>
      <right/>
      <top style="medium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/>
      <bottom style="thin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 style="thick">
        <color theme="1" tint="0.34998626667073579"/>
      </top>
      <bottom style="medium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 style="thick">
        <color theme="1" tint="0.34998626667073579"/>
      </top>
      <bottom style="medium">
        <color theme="1" tint="0.34998626667073579"/>
      </bottom>
      <diagonal/>
    </border>
    <border>
      <left/>
      <right style="thin">
        <color theme="1" tint="0.34998626667073579"/>
      </right>
      <top style="medium">
        <color theme="1" tint="0.34998626667073579"/>
      </top>
      <bottom/>
      <diagonal/>
    </border>
    <border>
      <left style="medium">
        <color theme="1" tint="0.34998626667073579"/>
      </left>
      <right style="thin">
        <color theme="1" tint="0.34998626667073579"/>
      </right>
      <top/>
      <bottom style="medium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/>
      <bottom style="medium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 style="medium">
        <color theme="1" tint="0.34998626667073579"/>
      </right>
      <top style="thin">
        <color theme="1" tint="0.34998626667073579"/>
      </top>
      <bottom/>
      <diagonal/>
    </border>
    <border>
      <left style="medium">
        <color theme="1" tint="0.34998626667073579"/>
      </left>
      <right style="thin">
        <color theme="1" tint="0.34998626667073579"/>
      </right>
      <top style="medium">
        <color theme="1" tint="0.34998626667073579"/>
      </top>
      <bottom/>
      <diagonal/>
    </border>
    <border>
      <left style="thin">
        <color theme="1" tint="0.34998626667073579"/>
      </left>
      <right style="medium">
        <color theme="1" tint="0.34998626667073579"/>
      </right>
      <top style="medium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 style="medium">
        <color theme="1" tint="0.34998626667073579"/>
      </top>
      <bottom style="thick">
        <color theme="1" tint="0.34998626667073579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64">
    <xf numFmtId="0" fontId="0" fillId="0" borderId="0" xfId="0"/>
    <xf numFmtId="14" fontId="13" fillId="11" borderId="6" xfId="0" applyNumberFormat="1" applyFont="1" applyFill="1" applyBorder="1" applyAlignment="1">
      <alignment horizontal="center" vertical="center"/>
    </xf>
    <xf numFmtId="14" fontId="8" fillId="11" borderId="6" xfId="0" applyNumberFormat="1" applyFont="1" applyFill="1" applyBorder="1" applyAlignment="1">
      <alignment horizontal="center" vertical="center"/>
    </xf>
    <xf numFmtId="14" fontId="8" fillId="11" borderId="4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14" fontId="15" fillId="15" borderId="6" xfId="0" applyNumberFormat="1" applyFont="1" applyFill="1" applyBorder="1" applyAlignment="1">
      <alignment horizontal="center" vertical="center"/>
    </xf>
    <xf numFmtId="0" fontId="16" fillId="9" borderId="7" xfId="0" applyFont="1" applyFill="1" applyBorder="1" applyAlignment="1">
      <alignment horizontal="center" vertical="center"/>
    </xf>
    <xf numFmtId="0" fontId="16" fillId="9" borderId="5" xfId="0" applyFont="1" applyFill="1" applyBorder="1" applyAlignment="1">
      <alignment horizontal="center" vertical="center"/>
    </xf>
    <xf numFmtId="0" fontId="6" fillId="12" borderId="9" xfId="0" applyNumberFormat="1" applyFont="1" applyFill="1" applyBorder="1" applyAlignment="1">
      <alignment horizontal="center" vertical="center"/>
    </xf>
    <xf numFmtId="0" fontId="6" fillId="12" borderId="13" xfId="0" applyNumberFormat="1" applyFont="1" applyFill="1" applyBorder="1" applyAlignment="1">
      <alignment horizontal="center" vertical="center"/>
    </xf>
    <xf numFmtId="14" fontId="13" fillId="11" borderId="14" xfId="0" applyNumberFormat="1" applyFont="1" applyFill="1" applyBorder="1" applyAlignment="1">
      <alignment horizontal="center" vertical="center"/>
    </xf>
    <xf numFmtId="14" fontId="8" fillId="11" borderId="14" xfId="0" applyNumberFormat="1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center" vertical="center"/>
    </xf>
    <xf numFmtId="0" fontId="16" fillId="9" borderId="15" xfId="0" applyFont="1" applyFill="1" applyBorder="1" applyAlignment="1">
      <alignment horizontal="center" vertical="center"/>
    </xf>
    <xf numFmtId="14" fontId="15" fillId="15" borderId="14" xfId="0" applyNumberFormat="1" applyFont="1" applyFill="1" applyBorder="1" applyAlignment="1">
      <alignment horizontal="center" vertical="center"/>
    </xf>
    <xf numFmtId="0" fontId="17" fillId="12" borderId="18" xfId="0" applyFont="1" applyFill="1" applyBorder="1" applyAlignment="1">
      <alignment horizontal="center" vertical="center"/>
    </xf>
    <xf numFmtId="0" fontId="17" fillId="11" borderId="19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17" fillId="4" borderId="19" xfId="0" applyFont="1" applyFill="1" applyBorder="1" applyAlignment="1">
      <alignment horizontal="center" vertical="center"/>
    </xf>
    <xf numFmtId="0" fontId="17" fillId="9" borderId="20" xfId="0" applyFont="1" applyFill="1" applyBorder="1" applyAlignment="1">
      <alignment horizontal="center" vertical="center"/>
    </xf>
    <xf numFmtId="0" fontId="10" fillId="12" borderId="10" xfId="0" applyFont="1" applyFill="1" applyBorder="1" applyAlignment="1">
      <alignment horizontal="center"/>
    </xf>
    <xf numFmtId="0" fontId="18" fillId="11" borderId="11" xfId="0" applyFont="1" applyFill="1" applyBorder="1" applyAlignment="1">
      <alignment horizontal="center"/>
    </xf>
    <xf numFmtId="0" fontId="9" fillId="11" borderId="11" xfId="0" applyFont="1" applyFill="1" applyBorder="1" applyAlignment="1">
      <alignment horizontal="center"/>
    </xf>
    <xf numFmtId="0" fontId="10" fillId="2" borderId="11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5" fillId="9" borderId="12" xfId="0" applyFont="1" applyFill="1" applyBorder="1" applyAlignment="1">
      <alignment horizontal="center"/>
    </xf>
    <xf numFmtId="0" fontId="11" fillId="15" borderId="11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left"/>
    </xf>
    <xf numFmtId="0" fontId="10" fillId="2" borderId="11" xfId="0" applyFont="1" applyFill="1" applyBorder="1" applyAlignment="1">
      <alignment horizontal="left"/>
    </xf>
    <xf numFmtId="164" fontId="0" fillId="3" borderId="6" xfId="0" applyNumberFormat="1" applyFont="1" applyFill="1" applyBorder="1" applyAlignment="1">
      <alignment horizontal="center" vertical="center"/>
    </xf>
    <xf numFmtId="164" fontId="0" fillId="3" borderId="4" xfId="0" applyNumberFormat="1" applyFont="1" applyFill="1" applyBorder="1" applyAlignment="1">
      <alignment horizontal="center" vertical="center"/>
    </xf>
    <xf numFmtId="164" fontId="0" fillId="3" borderId="14" xfId="0" applyNumberFormat="1" applyFon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left"/>
    </xf>
    <xf numFmtId="0" fontId="0" fillId="26" borderId="0" xfId="0" applyFill="1"/>
    <xf numFmtId="0" fontId="0" fillId="2" borderId="26" xfId="0" applyFill="1" applyBorder="1" applyAlignment="1">
      <alignment horizontal="center" vertical="center"/>
    </xf>
    <xf numFmtId="0" fontId="0" fillId="24" borderId="4" xfId="0" applyFill="1" applyBorder="1" applyAlignment="1">
      <alignment horizontal="center" vertical="center"/>
    </xf>
    <xf numFmtId="0" fontId="0" fillId="16" borderId="27" xfId="0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0" fillId="21" borderId="4" xfId="0" applyFill="1" applyBorder="1" applyAlignment="1">
      <alignment horizontal="center" vertical="center"/>
    </xf>
    <xf numFmtId="0" fontId="0" fillId="22" borderId="27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23" borderId="4" xfId="0" applyFill="1" applyBorder="1" applyAlignment="1">
      <alignment horizontal="center" vertical="center"/>
    </xf>
    <xf numFmtId="0" fontId="0" fillId="18" borderId="4" xfId="0" applyFill="1" applyBorder="1" applyAlignment="1">
      <alignment horizontal="center" vertical="center"/>
    </xf>
    <xf numFmtId="0" fontId="0" fillId="18" borderId="27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1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20" borderId="4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21" borderId="27" xfId="0" applyFill="1" applyBorder="1" applyAlignment="1">
      <alignment horizontal="center" vertical="center"/>
    </xf>
    <xf numFmtId="0" fontId="0" fillId="22" borderId="4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25" borderId="4" xfId="0" applyFill="1" applyBorder="1" applyAlignment="1">
      <alignment vertical="center"/>
    </xf>
    <xf numFmtId="0" fontId="0" fillId="19" borderId="27" xfId="0" applyFill="1" applyBorder="1" applyAlignment="1">
      <alignment horizontal="center" vertical="center"/>
    </xf>
    <xf numFmtId="0" fontId="0" fillId="10" borderId="27" xfId="0" applyFill="1" applyBorder="1" applyAlignment="1">
      <alignment horizontal="center"/>
    </xf>
    <xf numFmtId="0" fontId="0" fillId="25" borderId="27" xfId="0" applyFill="1" applyBorder="1" applyAlignment="1">
      <alignment horizontal="center" vertical="center"/>
    </xf>
    <xf numFmtId="0" fontId="0" fillId="17" borderId="27" xfId="0" applyFill="1" applyBorder="1" applyAlignment="1">
      <alignment horizontal="center" vertical="center"/>
    </xf>
    <xf numFmtId="0" fontId="0" fillId="23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14" fontId="0" fillId="2" borderId="6" xfId="0" applyNumberFormat="1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17" fillId="27" borderId="19" xfId="0" applyFont="1" applyFill="1" applyBorder="1" applyAlignment="1">
      <alignment horizontal="center" vertical="center"/>
    </xf>
    <xf numFmtId="0" fontId="17" fillId="11" borderId="35" xfId="0" applyFont="1" applyFill="1" applyBorder="1" applyAlignment="1">
      <alignment horizontal="center" vertical="center"/>
    </xf>
    <xf numFmtId="0" fontId="0" fillId="12" borderId="0" xfId="0" applyFill="1"/>
    <xf numFmtId="0" fontId="23" fillId="4" borderId="16" xfId="0" applyFont="1" applyFill="1" applyBorder="1" applyAlignment="1">
      <alignment horizontal="left" vertical="center"/>
    </xf>
    <xf numFmtId="0" fontId="24" fillId="9" borderId="17" xfId="0" applyFont="1" applyFill="1" applyBorder="1" applyAlignment="1">
      <alignment horizontal="center" vertical="center"/>
    </xf>
    <xf numFmtId="14" fontId="25" fillId="11" borderId="4" xfId="0" applyNumberFormat="1" applyFont="1" applyFill="1" applyBorder="1" applyAlignment="1">
      <alignment horizontal="center" vertical="center"/>
    </xf>
    <xf numFmtId="0" fontId="26" fillId="11" borderId="21" xfId="0" applyFont="1" applyFill="1" applyBorder="1" applyAlignment="1">
      <alignment horizontal="center"/>
    </xf>
    <xf numFmtId="14" fontId="25" fillId="11" borderId="21" xfId="0" applyNumberFormat="1" applyFont="1" applyFill="1" applyBorder="1" applyAlignment="1">
      <alignment horizontal="center"/>
    </xf>
    <xf numFmtId="0" fontId="26" fillId="11" borderId="4" xfId="0" applyFont="1" applyFill="1" applyBorder="1" applyAlignment="1">
      <alignment horizontal="center"/>
    </xf>
    <xf numFmtId="14" fontId="25" fillId="11" borderId="4" xfId="0" applyNumberFormat="1" applyFont="1" applyFill="1" applyBorder="1" applyAlignment="1">
      <alignment horizontal="center"/>
    </xf>
    <xf numFmtId="0" fontId="27" fillId="12" borderId="9" xfId="0" applyFont="1" applyFill="1" applyBorder="1" applyAlignment="1">
      <alignment horizontal="center"/>
    </xf>
    <xf numFmtId="14" fontId="28" fillId="15" borderId="24" xfId="0" applyNumberFormat="1" applyFont="1" applyFill="1" applyBorder="1" applyAlignment="1">
      <alignment horizontal="center" vertical="center"/>
    </xf>
    <xf numFmtId="20" fontId="29" fillId="15" borderId="4" xfId="0" applyNumberFormat="1" applyFont="1" applyFill="1" applyBorder="1" applyAlignment="1">
      <alignment horizontal="center" vertical="center"/>
    </xf>
    <xf numFmtId="0" fontId="30" fillId="4" borderId="21" xfId="0" applyFont="1" applyFill="1" applyBorder="1" applyAlignment="1">
      <alignment horizontal="center" vertical="center"/>
    </xf>
    <xf numFmtId="0" fontId="30" fillId="4" borderId="4" xfId="0" applyFont="1" applyFill="1" applyBorder="1" applyAlignment="1">
      <alignment horizontal="center" vertical="center"/>
    </xf>
    <xf numFmtId="16" fontId="30" fillId="4" borderId="4" xfId="0" applyNumberFormat="1" applyFont="1" applyFill="1" applyBorder="1" applyAlignment="1">
      <alignment horizontal="center" vertical="center"/>
    </xf>
    <xf numFmtId="0" fontId="31" fillId="11" borderId="21" xfId="0" applyFont="1" applyFill="1" applyBorder="1" applyAlignment="1">
      <alignment horizontal="center"/>
    </xf>
    <xf numFmtId="0" fontId="32" fillId="2" borderId="21" xfId="0" applyFont="1" applyFill="1" applyBorder="1" applyAlignment="1">
      <alignment horizontal="center"/>
    </xf>
    <xf numFmtId="0" fontId="33" fillId="3" borderId="22" xfId="1" applyFont="1" applyFill="1" applyBorder="1" applyAlignment="1" applyProtection="1">
      <alignment horizontal="center"/>
    </xf>
    <xf numFmtId="0" fontId="31" fillId="11" borderId="4" xfId="0" applyFont="1" applyFill="1" applyBorder="1" applyAlignment="1">
      <alignment horizontal="center"/>
    </xf>
    <xf numFmtId="0" fontId="32" fillId="2" borderId="4" xfId="0" applyFont="1" applyFill="1" applyBorder="1" applyAlignment="1">
      <alignment horizontal="center"/>
    </xf>
    <xf numFmtId="0" fontId="34" fillId="2" borderId="4" xfId="0" applyFont="1" applyFill="1" applyBorder="1" applyAlignment="1">
      <alignment horizontal="center"/>
    </xf>
    <xf numFmtId="0" fontId="33" fillId="3" borderId="5" xfId="1" applyFont="1" applyFill="1" applyBorder="1" applyAlignment="1" applyProtection="1">
      <alignment horizontal="center"/>
    </xf>
    <xf numFmtId="14" fontId="28" fillId="15" borderId="9" xfId="0" applyNumberFormat="1" applyFont="1" applyFill="1" applyBorder="1" applyAlignment="1">
      <alignment horizontal="center" vertical="center"/>
    </xf>
    <xf numFmtId="0" fontId="20" fillId="12" borderId="10" xfId="0" applyFont="1" applyFill="1" applyBorder="1" applyAlignment="1">
      <alignment horizontal="left" vertical="center"/>
    </xf>
    <xf numFmtId="0" fontId="20" fillId="11" borderId="11" xfId="0" applyFont="1" applyFill="1" applyBorder="1" applyAlignment="1">
      <alignment horizontal="left" vertical="center"/>
    </xf>
    <xf numFmtId="0" fontId="21" fillId="11" borderId="11" xfId="0" applyFont="1" applyFill="1" applyBorder="1" applyAlignment="1">
      <alignment horizontal="left" vertical="center"/>
    </xf>
    <xf numFmtId="0" fontId="21" fillId="11" borderId="11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/>
    </xf>
    <xf numFmtId="0" fontId="19" fillId="3" borderId="11" xfId="0" applyFont="1" applyFill="1" applyBorder="1" applyAlignment="1">
      <alignment horizontal="center" vertical="center"/>
    </xf>
    <xf numFmtId="0" fontId="19" fillId="3" borderId="12" xfId="0" applyFont="1" applyFill="1" applyBorder="1" applyAlignment="1">
      <alignment horizontal="center" vertical="center"/>
    </xf>
    <xf numFmtId="0" fontId="22" fillId="8" borderId="36" xfId="0" applyFont="1" applyFill="1" applyBorder="1" applyAlignment="1">
      <alignment horizontal="left" vertical="center"/>
    </xf>
    <xf numFmtId="0" fontId="22" fillId="8" borderId="11" xfId="0" applyFont="1" applyFill="1" applyBorder="1" applyAlignment="1">
      <alignment horizontal="left" vertical="center"/>
    </xf>
    <xf numFmtId="0" fontId="23" fillId="4" borderId="11" xfId="0" applyFont="1" applyFill="1" applyBorder="1" applyAlignment="1">
      <alignment horizontal="left" vertical="center"/>
    </xf>
    <xf numFmtId="0" fontId="24" fillId="9" borderId="37" xfId="0" applyFont="1" applyFill="1" applyBorder="1" applyAlignment="1">
      <alignment horizontal="center" vertical="center"/>
    </xf>
    <xf numFmtId="0" fontId="22" fillId="8" borderId="10" xfId="0" applyFont="1" applyFill="1" applyBorder="1" applyAlignment="1">
      <alignment horizontal="left" vertical="center"/>
    </xf>
    <xf numFmtId="0" fontId="27" fillId="12" borderId="13" xfId="0" applyFont="1" applyFill="1" applyBorder="1" applyAlignment="1">
      <alignment horizontal="center"/>
    </xf>
    <xf numFmtId="0" fontId="26" fillId="11" borderId="14" xfId="0" applyFont="1" applyFill="1" applyBorder="1" applyAlignment="1">
      <alignment horizontal="center"/>
    </xf>
    <xf numFmtId="14" fontId="25" fillId="11" borderId="14" xfId="0" applyNumberFormat="1" applyFont="1" applyFill="1" applyBorder="1" applyAlignment="1">
      <alignment horizontal="center"/>
    </xf>
    <xf numFmtId="14" fontId="25" fillId="11" borderId="14" xfId="0" applyNumberFormat="1" applyFont="1" applyFill="1" applyBorder="1" applyAlignment="1">
      <alignment horizontal="center" vertical="center"/>
    </xf>
    <xf numFmtId="0" fontId="31" fillId="11" borderId="14" xfId="0" applyFont="1" applyFill="1" applyBorder="1" applyAlignment="1">
      <alignment horizontal="center"/>
    </xf>
    <xf numFmtId="14" fontId="28" fillId="15" borderId="38" xfId="0" applyNumberFormat="1" applyFont="1" applyFill="1" applyBorder="1" applyAlignment="1">
      <alignment horizontal="center" vertical="center"/>
    </xf>
    <xf numFmtId="20" fontId="29" fillId="15" borderId="14" xfId="0" applyNumberFormat="1" applyFont="1" applyFill="1" applyBorder="1" applyAlignment="1">
      <alignment horizontal="center" vertical="center"/>
    </xf>
    <xf numFmtId="0" fontId="30" fillId="4" borderId="14" xfId="0" applyFont="1" applyFill="1" applyBorder="1" applyAlignment="1">
      <alignment horizontal="center" vertical="center"/>
    </xf>
    <xf numFmtId="14" fontId="28" fillId="15" borderId="13" xfId="0" applyNumberFormat="1" applyFont="1" applyFill="1" applyBorder="1" applyAlignment="1">
      <alignment horizontal="center" vertical="center"/>
    </xf>
    <xf numFmtId="0" fontId="3" fillId="12" borderId="0" xfId="0" applyFont="1" applyFill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3" fillId="11" borderId="19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3" fillId="3" borderId="19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 vertical="center"/>
    </xf>
    <xf numFmtId="0" fontId="3" fillId="9" borderId="41" xfId="0" applyFont="1" applyFill="1" applyBorder="1" applyAlignment="1">
      <alignment horizontal="center" vertical="center"/>
    </xf>
    <xf numFmtId="0" fontId="3" fillId="9" borderId="20" xfId="0" applyFont="1" applyFill="1" applyBorder="1" applyAlignment="1">
      <alignment horizontal="center" vertical="center"/>
    </xf>
    <xf numFmtId="0" fontId="35" fillId="13" borderId="42" xfId="0" applyFont="1" applyFill="1" applyBorder="1" applyAlignment="1">
      <alignment horizontal="center" vertical="center"/>
    </xf>
    <xf numFmtId="0" fontId="3" fillId="28" borderId="40" xfId="0" applyFont="1" applyFill="1" applyBorder="1" applyAlignment="1">
      <alignment horizontal="center" vertical="center"/>
    </xf>
    <xf numFmtId="1" fontId="35" fillId="14" borderId="42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0" fillId="2" borderId="27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32" fillId="2" borderId="14" xfId="0" applyFont="1" applyFill="1" applyBorder="1" applyAlignment="1">
      <alignment horizontal="center"/>
    </xf>
    <xf numFmtId="0" fontId="32" fillId="3" borderId="21" xfId="0" applyFont="1" applyFill="1" applyBorder="1" applyAlignment="1">
      <alignment horizontal="center"/>
    </xf>
    <xf numFmtId="0" fontId="32" fillId="3" borderId="4" xfId="0" applyFont="1" applyFill="1" applyBorder="1" applyAlignment="1">
      <alignment horizontal="center"/>
    </xf>
    <xf numFmtId="0" fontId="34" fillId="3" borderId="4" xfId="0" applyFont="1" applyFill="1" applyBorder="1" applyAlignment="1">
      <alignment horizontal="center"/>
    </xf>
    <xf numFmtId="0" fontId="32" fillId="3" borderId="5" xfId="0" applyFont="1" applyFill="1" applyBorder="1" applyAlignment="1">
      <alignment horizontal="center"/>
    </xf>
    <xf numFmtId="0" fontId="34" fillId="3" borderId="5" xfId="0" applyFont="1" applyFill="1" applyBorder="1" applyAlignment="1">
      <alignment horizontal="center"/>
    </xf>
    <xf numFmtId="0" fontId="32" fillId="3" borderId="14" xfId="0" applyFont="1" applyFill="1" applyBorder="1" applyAlignment="1">
      <alignment horizontal="center"/>
    </xf>
    <xf numFmtId="0" fontId="32" fillId="3" borderId="15" xfId="0" applyFont="1" applyFill="1" applyBorder="1" applyAlignment="1">
      <alignment horizontal="center"/>
    </xf>
    <xf numFmtId="0" fontId="30" fillId="9" borderId="23" xfId="0" applyFont="1" applyFill="1" applyBorder="1" applyAlignment="1">
      <alignment horizontal="center" vertical="center"/>
    </xf>
    <xf numFmtId="0" fontId="30" fillId="9" borderId="25" xfId="0" applyFont="1" applyFill="1" applyBorder="1" applyAlignment="1">
      <alignment horizontal="center" vertical="center"/>
    </xf>
    <xf numFmtId="0" fontId="30" fillId="9" borderId="39" xfId="0" applyFont="1" applyFill="1" applyBorder="1" applyAlignment="1">
      <alignment horizontal="center" vertical="center"/>
    </xf>
    <xf numFmtId="0" fontId="30" fillId="9" borderId="22" xfId="0" applyFont="1" applyFill="1" applyBorder="1" applyAlignment="1">
      <alignment horizontal="center" vertical="center"/>
    </xf>
    <xf numFmtId="0" fontId="30" fillId="9" borderId="5" xfId="0" applyFont="1" applyFill="1" applyBorder="1" applyAlignment="1">
      <alignment horizontal="center" vertical="center"/>
    </xf>
    <xf numFmtId="0" fontId="30" fillId="9" borderId="15" xfId="0" applyFont="1" applyFill="1" applyBorder="1" applyAlignment="1">
      <alignment horizontal="center" vertical="center"/>
    </xf>
    <xf numFmtId="165" fontId="6" fillId="2" borderId="6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165" fontId="6" fillId="2" borderId="14" xfId="0" applyNumberFormat="1" applyFont="1" applyFill="1" applyBorder="1" applyAlignment="1">
      <alignment horizontal="center" vertical="center"/>
    </xf>
    <xf numFmtId="0" fontId="11" fillId="15" borderId="11" xfId="0" applyFont="1" applyFill="1" applyBorder="1" applyAlignment="1">
      <alignment horizontal="left"/>
    </xf>
    <xf numFmtId="0" fontId="27" fillId="12" borderId="35" xfId="0" applyFont="1" applyFill="1" applyBorder="1" applyAlignment="1">
      <alignment horizontal="center"/>
    </xf>
    <xf numFmtId="14" fontId="0" fillId="2" borderId="4" xfId="0" applyNumberForma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left" vertical="center"/>
    </xf>
    <xf numFmtId="0" fontId="7" fillId="12" borderId="2" xfId="0" applyFont="1" applyFill="1" applyBorder="1" applyAlignment="1">
      <alignment horizontal="left" vertical="center"/>
    </xf>
    <xf numFmtId="0" fontId="7" fillId="12" borderId="3" xfId="0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9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/>
        <top style="medium">
          <color theme="1" tint="0.3499862666707357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43154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theme="1" tint="0.34998626667073579"/>
        </left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gray125">
          <fgColor indexed="64"/>
          <bgColor rgb="FFDBE5F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6091"/>
        <name val="Calibri"/>
        <scheme val="minor"/>
      </font>
      <numFmt numFmtId="19" formatCode="dd/mm/yyyy"/>
      <fill>
        <patternFill patternType="solid">
          <fgColor indexed="64"/>
          <bgColor rgb="FFDBE5F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theme="1" tint="0.34998626667073579"/>
        </left>
        <right style="thin">
          <color theme="1" tint="0.34998626667073579"/>
        </right>
        <top/>
        <bottom style="thin">
          <color theme="1" tint="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/>
        <top style="medium">
          <color theme="1" tint="0.3499862666707357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43154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theme="1" tint="0.34998626667073579"/>
        </left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499984740745262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gray125">
          <fgColor indexed="64"/>
          <bgColor rgb="FFDBE5F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/>
        <top style="medium">
          <color theme="1" tint="0.3499862666707357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gray125">
          <fgColor indexed="64"/>
          <bgColor rgb="FFDBE5F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6091"/>
        <name val="Calibri"/>
        <scheme val="minor"/>
      </font>
      <numFmt numFmtId="19" formatCode="dd/mm/yyyy"/>
      <fill>
        <patternFill patternType="solid">
          <fgColor indexed="64"/>
          <bgColor rgb="FFDBE5F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/>
        <bottom style="thin">
          <color theme="1" tint="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numFmt numFmtId="164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rgb="FFD5D0B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rgb="FFD5D0B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numFmt numFmtId="165" formatCode="00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rgb="FFD5D0B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rgb="FFD5D0B3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499984740745262"/>
        <name val="Calibri"/>
        <scheme val="minor"/>
      </font>
      <fill>
        <patternFill patternType="solid">
          <fgColor indexed="64"/>
          <bgColor rgb="FFD5D0B3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rgb="FFC8C29C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rgb="FFC8C29C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rgb="FFBEB78C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 style="medium">
          <color theme="1" tint="0.34998626667073579"/>
        </top>
        <bottom/>
      </border>
    </dxf>
    <dxf>
      <border>
        <top style="medium">
          <color theme="1" tint="0.34998626667073579"/>
        </top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Arial"/>
        <scheme val="none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left style="thick">
          <color theme="1" tint="0.34998626667073579"/>
        </left>
        <right style="thick">
          <color theme="1" tint="0.34998626667073579"/>
        </right>
        <top style="thick">
          <color theme="1" tint="0.34998626667073579"/>
        </top>
        <bottom style="thick">
          <color theme="1" tint="0.34998626667073579"/>
        </bottom>
      </border>
    </dxf>
    <dxf>
      <border outline="0">
        <bottom style="medium">
          <color theme="1" tint="0.34998626667073579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/>
        <top style="medium">
          <color theme="1" tint="0.34998626667073579"/>
        </top>
        <bottom/>
      </border>
    </dxf>
    <dxf>
      <font>
        <strike val="0"/>
        <outline val="0"/>
        <shadow val="0"/>
        <u val="none"/>
        <vertAlign val="baseline"/>
        <sz val="10"/>
        <color theme="4" tint="-0.499984740745262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border outline="0">
        <right style="thin">
          <color theme="1" tint="0.34998626667073579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1" formatCode="0"/>
      <fill>
        <patternFill patternType="lightGray">
          <fgColor indexed="64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 style="thick">
          <color theme="1" tint="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25" formatCode="hh:mm"/>
      <fill>
        <patternFill patternType="solid">
          <fgColor indexed="64"/>
          <bgColor rgb="FFDBE5F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lightGray">
          <fgColor indexed="64"/>
          <bgColor rgb="FFDBE5F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medium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376091"/>
        <name val="Calibri"/>
        <scheme val="minor"/>
      </font>
      <numFmt numFmtId="19" formatCode="dd/mm/yyyy"/>
      <fill>
        <patternFill patternType="solid">
          <fgColor indexed="64"/>
          <bgColor rgb="FFDBE5F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medium">
          <color theme="1" tint="0.34998626667073579"/>
        </right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1" formatCode="0"/>
      <fill>
        <patternFill patternType="lightGray">
          <fgColor indexed="64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 style="thick">
          <color theme="1" tint="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25" formatCode="hh:mm"/>
      <fill>
        <patternFill patternType="solid">
          <fgColor indexed="64"/>
          <bgColor rgb="FFDBE5F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lightGray">
          <fgColor indexed="64"/>
          <bgColor rgb="FFDBE5F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medium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/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rgb="FFD5D0B3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rgb="FFD5D0B3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rgb="FFD5D0B3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rgb="FFC8C29C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5" tint="-0.249977111117893"/>
        <name val="Calibri"/>
        <scheme val="minor"/>
      </font>
      <fill>
        <patternFill patternType="solid">
          <fgColor indexed="64"/>
          <bgColor rgb="FFC8C29C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rgb="FFC8C29C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lightGray">
          <fgColor indexed="64"/>
          <bgColor rgb="FFC8C29C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 style="thick">
          <color theme="1" tint="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 tint="-0.249977111117893"/>
        <name val="Calibri"/>
        <scheme val="minor"/>
      </font>
      <numFmt numFmtId="19" formatCode="dd/mm/yyyy"/>
      <fill>
        <patternFill patternType="solid">
          <fgColor indexed="64"/>
          <bgColor rgb="FFC8C29C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lightGray">
          <fgColor indexed="64"/>
          <bgColor rgb="FFC8C29C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 style="thick">
          <color theme="1" tint="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 tint="-0.249977111117893"/>
        <name val="Calibri"/>
        <scheme val="minor"/>
      </font>
      <numFmt numFmtId="19" formatCode="dd/mm/yyyy"/>
      <fill>
        <patternFill patternType="solid">
          <fgColor indexed="64"/>
          <bgColor rgb="FFC8C29C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rgb="FFC8C29C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rgb="FFBEB78C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theme="1" tint="0.34998626667073579"/>
        </right>
        <top style="medium">
          <color theme="1" tint="0.34998626667073579"/>
        </top>
        <bottom/>
      </border>
    </dxf>
    <dxf>
      <border>
        <top style="medium">
          <color rgb="FF5A5A5A"/>
        </top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rgb="FFFF0000"/>
        <name val="Arial"/>
        <scheme val="none"/>
      </font>
      <alignment horizontal="center" textRotation="0" wrapText="0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ck">
          <color rgb="FF5A5A5A"/>
        </left>
        <right style="thick">
          <color rgb="FF5A5A5A"/>
        </right>
        <top style="thick">
          <color rgb="FF5A5A5A"/>
        </top>
        <bottom style="thick">
          <color rgb="FF5A5A5A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/>
        <top style="medium">
          <color theme="1" tint="0.34998626667073579"/>
        </top>
        <bottom/>
      </border>
    </dxf>
    <dxf>
      <font>
        <strike val="0"/>
        <outline val="0"/>
        <shadow val="0"/>
        <u val="none"/>
        <vertAlign val="baseline"/>
        <sz val="10"/>
        <color theme="4" tint="-0.499984740745262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border outline="0">
        <right style="thin">
          <color theme="1" tint="0.34998626667073579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1" formatCode="0"/>
      <fill>
        <patternFill patternType="lightGray">
          <fgColor indexed="64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 style="thick">
          <color theme="1" tint="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25" formatCode="hh:mm"/>
      <fill>
        <patternFill patternType="solid">
          <fgColor indexed="64"/>
          <bgColor rgb="FFDBE5F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lightGray">
          <fgColor indexed="64"/>
          <bgColor rgb="FFDBE5F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medium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376091"/>
        <name val="Calibri"/>
        <scheme val="minor"/>
      </font>
      <numFmt numFmtId="19" formatCode="dd/mm/yyyy"/>
      <fill>
        <patternFill patternType="solid">
          <fgColor indexed="64"/>
          <bgColor rgb="FFDBE5F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medium">
          <color theme="1" tint="0.34998626667073579"/>
        </right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1" formatCode="0"/>
      <fill>
        <patternFill patternType="lightGray">
          <fgColor indexed="64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 style="thick">
          <color theme="1" tint="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numFmt numFmtId="25" formatCode="hh:mm"/>
      <fill>
        <patternFill patternType="solid">
          <fgColor indexed="64"/>
          <bgColor rgb="FFDBE5F1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lightGray">
          <fgColor indexed="64"/>
          <bgColor rgb="FFDBE5F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medium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/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rgb="FFD5D0B3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rgb="FFD5D0B3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rgb="FFD5D0B3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rgb="FFC8C29C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lightGray">
          <fgColor indexed="64"/>
          <bgColor rgb="FFC8C29C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 style="thick">
          <color theme="1" tint="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 tint="-0.249977111117893"/>
        <name val="Calibri"/>
        <scheme val="minor"/>
      </font>
      <numFmt numFmtId="19" formatCode="dd/mm/yyyy"/>
      <fill>
        <patternFill patternType="solid">
          <fgColor indexed="64"/>
          <bgColor rgb="FFC8C29C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lightGray">
          <fgColor indexed="64"/>
          <bgColor rgb="FFC8C29C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 style="thick">
          <color theme="1" tint="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5" tint="-0.249977111117893"/>
        <name val="Calibri"/>
        <scheme val="minor"/>
      </font>
      <numFmt numFmtId="19" formatCode="dd/mm/yyyy"/>
      <fill>
        <patternFill patternType="solid">
          <fgColor indexed="64"/>
          <bgColor rgb="FFC8C29C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rgb="FFC8C29C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1" tint="0.34998626667073579"/>
        </left>
        <right style="thin">
          <color theme="1" tint="0.34998626667073579"/>
        </right>
        <top style="medium">
          <color theme="1" tint="0.3499862666707357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rial"/>
        <scheme val="none"/>
      </font>
      <fill>
        <patternFill patternType="solid">
          <fgColor indexed="64"/>
          <bgColor rgb="FFBEB78C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theme="1" tint="0.34998626667073579"/>
        </right>
        <top style="medium">
          <color theme="1" tint="0.34998626667073579"/>
        </top>
        <bottom/>
      </border>
    </dxf>
    <dxf>
      <border>
        <top style="medium">
          <color theme="1" tint="0.34998626667073579"/>
        </top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rgb="FFFF0000"/>
        <name val="Arial"/>
        <scheme val="none"/>
      </font>
      <alignment horizontal="center" textRotation="0" wrapText="0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ck">
          <color theme="1" tint="0.34998626667073579"/>
        </left>
        <right style="thick">
          <color theme="1" tint="0.34998626667073579"/>
        </right>
        <top style="thick">
          <color theme="1" tint="0.34998626667073579"/>
        </top>
        <bottom style="thick">
          <color theme="1" tint="0.34998626667073579"/>
        </bottom>
      </border>
    </dxf>
  </dxfs>
  <tableStyles count="0" defaultTableStyle="TableStyleMedium9" defaultPivotStyle="PivotStyleLight16"/>
  <colors>
    <mruColors>
      <color rgb="FFCCC6A4"/>
      <color rgb="FFD5D0B3"/>
      <color rgb="FFBEB78C"/>
      <color rgb="FFB5AD7D"/>
      <color rgb="FF9A8F58"/>
      <color rgb="FF605936"/>
      <color rgb="FFC6C09A"/>
      <color rgb="FFBBB487"/>
      <color rgb="FFAFA671"/>
      <color rgb="FF70684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7" Type="http://schemas.openxmlformats.org/officeDocument/2006/relationships/image" Target="../media/image5.jpeg"/><Relationship Id="rId2" Type="http://schemas.openxmlformats.org/officeDocument/2006/relationships/image" Target="../media/image1.jpeg"/><Relationship Id="rId1" Type="http://schemas.openxmlformats.org/officeDocument/2006/relationships/hyperlink" Target="https://candidat.pole-emploi.fr/candidat/espacepersonnel/authentification" TargetMode="External"/><Relationship Id="rId6" Type="http://schemas.openxmlformats.org/officeDocument/2006/relationships/image" Target="../media/image4.jpeg"/><Relationship Id="rId5" Type="http://schemas.openxmlformats.org/officeDocument/2006/relationships/hyperlink" Target="file:///C:\Program%20Files%20(x86)\CVitae%205\cvitae5.exe" TargetMode="External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7" Type="http://schemas.openxmlformats.org/officeDocument/2006/relationships/image" Target="../media/image5.jpeg"/><Relationship Id="rId2" Type="http://schemas.openxmlformats.org/officeDocument/2006/relationships/image" Target="../media/image1.jpeg"/><Relationship Id="rId1" Type="http://schemas.openxmlformats.org/officeDocument/2006/relationships/hyperlink" Target="https://candidat.pole-emploi.fr/candidat/espacepersonnel/authentification" TargetMode="External"/><Relationship Id="rId6" Type="http://schemas.openxmlformats.org/officeDocument/2006/relationships/image" Target="../media/image4.jpeg"/><Relationship Id="rId5" Type="http://schemas.openxmlformats.org/officeDocument/2006/relationships/hyperlink" Target="file:///C:\Program%20Files%20(x86)\CVitae%205\cvitae5.exe" TargetMode="External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7" Type="http://schemas.openxmlformats.org/officeDocument/2006/relationships/image" Target="../media/image5.jpeg"/><Relationship Id="rId2" Type="http://schemas.openxmlformats.org/officeDocument/2006/relationships/image" Target="../media/image1.jpeg"/><Relationship Id="rId1" Type="http://schemas.openxmlformats.org/officeDocument/2006/relationships/hyperlink" Target="https://candidat.pole-emploi.fr/candidat/espacepersonnel/authentification" TargetMode="External"/><Relationship Id="rId6" Type="http://schemas.openxmlformats.org/officeDocument/2006/relationships/image" Target="../media/image4.jpeg"/><Relationship Id="rId5" Type="http://schemas.openxmlformats.org/officeDocument/2006/relationships/hyperlink" Target="file:///C:\Program%20Files%20(x86)\CVitae%205\cvitae5.exe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647701</xdr:colOff>
      <xdr:row>1</xdr:row>
      <xdr:rowOff>2</xdr:rowOff>
    </xdr:from>
    <xdr:to>
      <xdr:col>8</xdr:col>
      <xdr:colOff>600075</xdr:colOff>
      <xdr:row>2</xdr:row>
      <xdr:rowOff>104775</xdr:rowOff>
    </xdr:to>
    <xdr:pic>
      <xdr:nvPicPr>
        <xdr:cNvPr id="3" name="Image 2" descr="Pôle Emploi (01).jp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58201" y="85727"/>
          <a:ext cx="1304924" cy="485773"/>
        </a:xfrm>
        <a:prstGeom prst="rect">
          <a:avLst/>
        </a:prstGeom>
      </xdr:spPr>
    </xdr:pic>
    <xdr:clientData/>
  </xdr:twoCellAnchor>
  <xdr:twoCellAnchor editAs="oneCell">
    <xdr:from>
      <xdr:col>10</xdr:col>
      <xdr:colOff>276226</xdr:colOff>
      <xdr:row>0</xdr:row>
      <xdr:rowOff>76200</xdr:rowOff>
    </xdr:from>
    <xdr:to>
      <xdr:col>10</xdr:col>
      <xdr:colOff>1666876</xdr:colOff>
      <xdr:row>2</xdr:row>
      <xdr:rowOff>114300</xdr:rowOff>
    </xdr:to>
    <xdr:pic>
      <xdr:nvPicPr>
        <xdr:cNvPr id="4" name="Image 3" descr="contrat-travail (01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2401551" y="76200"/>
          <a:ext cx="1390650" cy="504825"/>
        </a:xfrm>
        <a:prstGeom prst="rect">
          <a:avLst/>
        </a:prstGeom>
      </xdr:spPr>
    </xdr:pic>
    <xdr:clientData/>
  </xdr:twoCellAnchor>
  <xdr:twoCellAnchor editAs="oneCell">
    <xdr:from>
      <xdr:col>13</xdr:col>
      <xdr:colOff>857250</xdr:colOff>
      <xdr:row>0</xdr:row>
      <xdr:rowOff>57150</xdr:rowOff>
    </xdr:from>
    <xdr:to>
      <xdr:col>14</xdr:col>
      <xdr:colOff>2028825</xdr:colOff>
      <xdr:row>2</xdr:row>
      <xdr:rowOff>161925</xdr:rowOff>
    </xdr:to>
    <xdr:pic>
      <xdr:nvPicPr>
        <xdr:cNvPr id="5" name="Image 4" descr="Usine (04)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6506825" y="57150"/>
          <a:ext cx="2562225" cy="571500"/>
        </a:xfrm>
        <a:prstGeom prst="rect">
          <a:avLst/>
        </a:prstGeom>
      </xdr:spPr>
    </xdr:pic>
    <xdr:clientData/>
  </xdr:twoCellAnchor>
  <xdr:twoCellAnchor editAs="oneCell">
    <xdr:from>
      <xdr:col>8</xdr:col>
      <xdr:colOff>1257301</xdr:colOff>
      <xdr:row>1</xdr:row>
      <xdr:rowOff>9525</xdr:rowOff>
    </xdr:from>
    <xdr:to>
      <xdr:col>9</xdr:col>
      <xdr:colOff>1257300</xdr:colOff>
      <xdr:row>2</xdr:row>
      <xdr:rowOff>95250</xdr:rowOff>
    </xdr:to>
    <xdr:pic>
      <xdr:nvPicPr>
        <xdr:cNvPr id="6" name="Image 5" descr="imagesUPC5AT0T.jpg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420351" y="95250"/>
          <a:ext cx="1304924" cy="466725"/>
        </a:xfrm>
        <a:prstGeom prst="rect">
          <a:avLst/>
        </a:prstGeom>
      </xdr:spPr>
    </xdr:pic>
    <xdr:clientData/>
  </xdr:twoCellAnchor>
  <xdr:twoCellAnchor editAs="oneCell">
    <xdr:from>
      <xdr:col>11</xdr:col>
      <xdr:colOff>133350</xdr:colOff>
      <xdr:row>1</xdr:row>
      <xdr:rowOff>19049</xdr:rowOff>
    </xdr:from>
    <xdr:to>
      <xdr:col>13</xdr:col>
      <xdr:colOff>171450</xdr:colOff>
      <xdr:row>2</xdr:row>
      <xdr:rowOff>85724</xdr:rowOff>
    </xdr:to>
    <xdr:pic>
      <xdr:nvPicPr>
        <xdr:cNvPr id="7" name="Image 6" descr="Code du Travail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4458950" y="104774"/>
          <a:ext cx="1362075" cy="447675"/>
        </a:xfrm>
        <a:prstGeom prst="rect">
          <a:avLst/>
        </a:prstGeom>
      </xdr:spPr>
    </xdr:pic>
    <xdr:clientData/>
  </xdr:twoCellAnchor>
  <xdr:twoCellAnchor editAs="oneCell">
    <xdr:from>
      <xdr:col>15</xdr:col>
      <xdr:colOff>904875</xdr:colOff>
      <xdr:row>1</xdr:row>
      <xdr:rowOff>0</xdr:rowOff>
    </xdr:from>
    <xdr:to>
      <xdr:col>16</xdr:col>
      <xdr:colOff>0</xdr:colOff>
      <xdr:row>2</xdr:row>
      <xdr:rowOff>123825</xdr:rowOff>
    </xdr:to>
    <xdr:pic>
      <xdr:nvPicPr>
        <xdr:cNvPr id="10" name="Image 9" descr="contrat-travail (01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9450050" y="76200"/>
          <a:ext cx="1447800" cy="504825"/>
        </a:xfrm>
        <a:prstGeom prst="rect">
          <a:avLst/>
        </a:prstGeom>
      </xdr:spPr>
    </xdr:pic>
    <xdr:clientData/>
  </xdr:twoCellAnchor>
  <xdr:twoCellAnchor>
    <xdr:from>
      <xdr:col>0</xdr:col>
      <xdr:colOff>66675</xdr:colOff>
      <xdr:row>1</xdr:row>
      <xdr:rowOff>66675</xdr:rowOff>
    </xdr:from>
    <xdr:to>
      <xdr:col>6</xdr:col>
      <xdr:colOff>1514475</xdr:colOff>
      <xdr:row>2</xdr:row>
      <xdr:rowOff>66675</xdr:rowOff>
    </xdr:to>
    <xdr:sp macro="" textlink="">
      <xdr:nvSpPr>
        <xdr:cNvPr id="11" name="Rectangle 10"/>
        <xdr:cNvSpPr/>
      </xdr:nvSpPr>
      <xdr:spPr>
        <a:xfrm>
          <a:off x="66675" y="152400"/>
          <a:ext cx="7696200" cy="381000"/>
        </a:xfrm>
        <a:prstGeom prst="rect">
          <a:avLst/>
        </a:prstGeom>
        <a:solidFill>
          <a:srgbClr val="9A8F58"/>
        </a:solidFill>
        <a:ln>
          <a:solidFill>
            <a:schemeClr val="tx1">
              <a:lumMod val="65000"/>
              <a:lumOff val="35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chemeClr val="bg2">
                  <a:lumMod val="25000"/>
                </a:schemeClr>
              </a:solidFill>
              <a:latin typeface="Berlin Sans FB" pitchFamily="34" charset="0"/>
            </a:rPr>
            <a:t>SUIVI   DETAILLE   DES   CANDIDATURES   ENVOYEES   A   PÔLE   EMPLOI   OU</a:t>
          </a:r>
          <a:r>
            <a:rPr lang="fr-FR" sz="1200" b="0" baseline="0">
              <a:solidFill>
                <a:schemeClr val="bg2">
                  <a:lumMod val="25000"/>
                </a:schemeClr>
              </a:solidFill>
              <a:latin typeface="Berlin Sans FB" pitchFamily="34" charset="0"/>
            </a:rPr>
            <a:t>   AUX   </a:t>
          </a:r>
          <a:r>
            <a:rPr lang="fr-FR" sz="1200" b="0">
              <a:solidFill>
                <a:schemeClr val="bg2">
                  <a:lumMod val="25000"/>
                </a:schemeClr>
              </a:solidFill>
              <a:latin typeface="Berlin Sans FB" pitchFamily="34" charset="0"/>
            </a:rPr>
            <a:t>ENTREPRISES</a:t>
          </a:r>
        </a:p>
      </xdr:txBody>
    </xdr:sp>
    <xdr:clientData/>
  </xdr:twoCellAnchor>
  <xdr:twoCellAnchor editAs="oneCell">
    <xdr:from>
      <xdr:col>15</xdr:col>
      <xdr:colOff>904875</xdr:colOff>
      <xdr:row>1</xdr:row>
      <xdr:rowOff>0</xdr:rowOff>
    </xdr:from>
    <xdr:to>
      <xdr:col>16</xdr:col>
      <xdr:colOff>0</xdr:colOff>
      <xdr:row>2</xdr:row>
      <xdr:rowOff>123825</xdr:rowOff>
    </xdr:to>
    <xdr:pic>
      <xdr:nvPicPr>
        <xdr:cNvPr id="19" name="Image 18" descr="contrat-travail (01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9450050" y="76200"/>
          <a:ext cx="1447800" cy="504825"/>
        </a:xfrm>
        <a:prstGeom prst="rect">
          <a:avLst/>
        </a:prstGeom>
      </xdr:spPr>
    </xdr:pic>
    <xdr:clientData/>
  </xdr:twoCellAnchor>
  <xdr:twoCellAnchor editAs="oneCell">
    <xdr:from>
      <xdr:col>17</xdr:col>
      <xdr:colOff>1171576</xdr:colOff>
      <xdr:row>0</xdr:row>
      <xdr:rowOff>66675</xdr:rowOff>
    </xdr:from>
    <xdr:to>
      <xdr:col>19</xdr:col>
      <xdr:colOff>19051</xdr:colOff>
      <xdr:row>3</xdr:row>
      <xdr:rowOff>0</xdr:rowOff>
    </xdr:to>
    <xdr:pic>
      <xdr:nvPicPr>
        <xdr:cNvPr id="26" name="Image 25" descr="Usine (04)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1745576" y="66675"/>
          <a:ext cx="2419350" cy="571500"/>
        </a:xfrm>
        <a:prstGeom prst="rect">
          <a:avLst/>
        </a:prstGeom>
      </xdr:spPr>
    </xdr:pic>
    <xdr:clientData/>
  </xdr:twoCellAnchor>
  <xdr:twoCellAnchor editAs="oneCell">
    <xdr:from>
      <xdr:col>15</xdr:col>
      <xdr:colOff>904875</xdr:colOff>
      <xdr:row>1</xdr:row>
      <xdr:rowOff>0</xdr:rowOff>
    </xdr:from>
    <xdr:to>
      <xdr:col>16</xdr:col>
      <xdr:colOff>0</xdr:colOff>
      <xdr:row>2</xdr:row>
      <xdr:rowOff>123825</xdr:rowOff>
    </xdr:to>
    <xdr:pic>
      <xdr:nvPicPr>
        <xdr:cNvPr id="28" name="Image 27" descr="contrat-travail (01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9450050" y="76200"/>
          <a:ext cx="1447800" cy="504825"/>
        </a:xfrm>
        <a:prstGeom prst="rect">
          <a:avLst/>
        </a:prstGeom>
      </xdr:spPr>
    </xdr:pic>
    <xdr:clientData/>
  </xdr:twoCellAnchor>
  <xdr:twoCellAnchor editAs="oneCell">
    <xdr:from>
      <xdr:col>15</xdr:col>
      <xdr:colOff>504825</xdr:colOff>
      <xdr:row>1</xdr:row>
      <xdr:rowOff>38099</xdr:rowOff>
    </xdr:from>
    <xdr:to>
      <xdr:col>17</xdr:col>
      <xdr:colOff>495300</xdr:colOff>
      <xdr:row>2</xdr:row>
      <xdr:rowOff>104774</xdr:rowOff>
    </xdr:to>
    <xdr:pic>
      <xdr:nvPicPr>
        <xdr:cNvPr id="36" name="Image 35" descr="Code du Travail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9726275" y="123824"/>
          <a:ext cx="1343025" cy="447675"/>
        </a:xfrm>
        <a:prstGeom prst="rect">
          <a:avLst/>
        </a:prstGeom>
      </xdr:spPr>
    </xdr:pic>
    <xdr:clientData/>
  </xdr:twoCellAnchor>
  <xdr:twoCellAnchor editAs="oneCell">
    <xdr:from>
      <xdr:col>15</xdr:col>
      <xdr:colOff>904875</xdr:colOff>
      <xdr:row>1</xdr:row>
      <xdr:rowOff>0</xdr:rowOff>
    </xdr:from>
    <xdr:to>
      <xdr:col>16</xdr:col>
      <xdr:colOff>0</xdr:colOff>
      <xdr:row>2</xdr:row>
      <xdr:rowOff>123825</xdr:rowOff>
    </xdr:to>
    <xdr:pic>
      <xdr:nvPicPr>
        <xdr:cNvPr id="37" name="Image 36" descr="contrat-travail (01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9450050" y="76200"/>
          <a:ext cx="1447800" cy="5048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647701</xdr:colOff>
      <xdr:row>1</xdr:row>
      <xdr:rowOff>2</xdr:rowOff>
    </xdr:from>
    <xdr:to>
      <xdr:col>9</xdr:col>
      <xdr:colOff>600075</xdr:colOff>
      <xdr:row>2</xdr:row>
      <xdr:rowOff>104775</xdr:rowOff>
    </xdr:to>
    <xdr:pic>
      <xdr:nvPicPr>
        <xdr:cNvPr id="2" name="Image 1" descr="Pôle Emploi (01).jp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58201" y="85727"/>
          <a:ext cx="1304924" cy="485773"/>
        </a:xfrm>
        <a:prstGeom prst="rect">
          <a:avLst/>
        </a:prstGeom>
      </xdr:spPr>
    </xdr:pic>
    <xdr:clientData/>
  </xdr:twoCellAnchor>
  <xdr:twoCellAnchor editAs="oneCell">
    <xdr:from>
      <xdr:col>11</xdr:col>
      <xdr:colOff>276226</xdr:colOff>
      <xdr:row>0</xdr:row>
      <xdr:rowOff>76200</xdr:rowOff>
    </xdr:from>
    <xdr:to>
      <xdr:col>11</xdr:col>
      <xdr:colOff>1666876</xdr:colOff>
      <xdr:row>2</xdr:row>
      <xdr:rowOff>114300</xdr:rowOff>
    </xdr:to>
    <xdr:pic>
      <xdr:nvPicPr>
        <xdr:cNvPr id="3" name="Image 2" descr="contrat-travail (01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2401551" y="76200"/>
          <a:ext cx="1390650" cy="504825"/>
        </a:xfrm>
        <a:prstGeom prst="rect">
          <a:avLst/>
        </a:prstGeom>
      </xdr:spPr>
    </xdr:pic>
    <xdr:clientData/>
  </xdr:twoCellAnchor>
  <xdr:twoCellAnchor editAs="oneCell">
    <xdr:from>
      <xdr:col>14</xdr:col>
      <xdr:colOff>857250</xdr:colOff>
      <xdr:row>0</xdr:row>
      <xdr:rowOff>57150</xdr:rowOff>
    </xdr:from>
    <xdr:to>
      <xdr:col>15</xdr:col>
      <xdr:colOff>2028825</xdr:colOff>
      <xdr:row>2</xdr:row>
      <xdr:rowOff>161925</xdr:rowOff>
    </xdr:to>
    <xdr:pic>
      <xdr:nvPicPr>
        <xdr:cNvPr id="4" name="Image 3" descr="Usine (04)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6506825" y="57150"/>
          <a:ext cx="2562225" cy="571500"/>
        </a:xfrm>
        <a:prstGeom prst="rect">
          <a:avLst/>
        </a:prstGeom>
      </xdr:spPr>
    </xdr:pic>
    <xdr:clientData/>
  </xdr:twoCellAnchor>
  <xdr:twoCellAnchor editAs="oneCell">
    <xdr:from>
      <xdr:col>9</xdr:col>
      <xdr:colOff>1257301</xdr:colOff>
      <xdr:row>1</xdr:row>
      <xdr:rowOff>9525</xdr:rowOff>
    </xdr:from>
    <xdr:to>
      <xdr:col>10</xdr:col>
      <xdr:colOff>1257300</xdr:colOff>
      <xdr:row>2</xdr:row>
      <xdr:rowOff>95250</xdr:rowOff>
    </xdr:to>
    <xdr:pic>
      <xdr:nvPicPr>
        <xdr:cNvPr id="5" name="Image 4" descr="imagesUPC5AT0T.jpg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0420351" y="95250"/>
          <a:ext cx="1304924" cy="466725"/>
        </a:xfrm>
        <a:prstGeom prst="rect">
          <a:avLst/>
        </a:prstGeom>
      </xdr:spPr>
    </xdr:pic>
    <xdr:clientData/>
  </xdr:twoCellAnchor>
  <xdr:twoCellAnchor editAs="oneCell">
    <xdr:from>
      <xdr:col>12</xdr:col>
      <xdr:colOff>133350</xdr:colOff>
      <xdr:row>1</xdr:row>
      <xdr:rowOff>19049</xdr:rowOff>
    </xdr:from>
    <xdr:to>
      <xdr:col>14</xdr:col>
      <xdr:colOff>171450</xdr:colOff>
      <xdr:row>2</xdr:row>
      <xdr:rowOff>85724</xdr:rowOff>
    </xdr:to>
    <xdr:pic>
      <xdr:nvPicPr>
        <xdr:cNvPr id="6" name="Image 5" descr="Code du Travail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4458950" y="104774"/>
          <a:ext cx="1362075" cy="447675"/>
        </a:xfrm>
        <a:prstGeom prst="rect">
          <a:avLst/>
        </a:prstGeom>
      </xdr:spPr>
    </xdr:pic>
    <xdr:clientData/>
  </xdr:twoCellAnchor>
  <xdr:twoCellAnchor editAs="oneCell">
    <xdr:from>
      <xdr:col>16</xdr:col>
      <xdr:colOff>904875</xdr:colOff>
      <xdr:row>1</xdr:row>
      <xdr:rowOff>0</xdr:rowOff>
    </xdr:from>
    <xdr:to>
      <xdr:col>17</xdr:col>
      <xdr:colOff>0</xdr:colOff>
      <xdr:row>2</xdr:row>
      <xdr:rowOff>123825</xdr:rowOff>
    </xdr:to>
    <xdr:pic>
      <xdr:nvPicPr>
        <xdr:cNvPr id="7" name="Image 6" descr="contrat-travail (01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0031075" y="85725"/>
          <a:ext cx="0" cy="504825"/>
        </a:xfrm>
        <a:prstGeom prst="rect">
          <a:avLst/>
        </a:prstGeom>
      </xdr:spPr>
    </xdr:pic>
    <xdr:clientData/>
  </xdr:twoCellAnchor>
  <xdr:twoCellAnchor>
    <xdr:from>
      <xdr:col>0</xdr:col>
      <xdr:colOff>66675</xdr:colOff>
      <xdr:row>1</xdr:row>
      <xdr:rowOff>66675</xdr:rowOff>
    </xdr:from>
    <xdr:to>
      <xdr:col>7</xdr:col>
      <xdr:colOff>1514475</xdr:colOff>
      <xdr:row>2</xdr:row>
      <xdr:rowOff>66675</xdr:rowOff>
    </xdr:to>
    <xdr:sp macro="" textlink="">
      <xdr:nvSpPr>
        <xdr:cNvPr id="8" name="Rectangle 7"/>
        <xdr:cNvSpPr/>
      </xdr:nvSpPr>
      <xdr:spPr>
        <a:xfrm>
          <a:off x="66675" y="152400"/>
          <a:ext cx="7696200" cy="381000"/>
        </a:xfrm>
        <a:prstGeom prst="rect">
          <a:avLst/>
        </a:prstGeom>
        <a:solidFill>
          <a:srgbClr val="9A8F58"/>
        </a:solidFill>
        <a:ln>
          <a:solidFill>
            <a:schemeClr val="tx1">
              <a:lumMod val="65000"/>
              <a:lumOff val="35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chemeClr val="bg2">
                  <a:lumMod val="25000"/>
                </a:schemeClr>
              </a:solidFill>
              <a:latin typeface="Berlin Sans FB" pitchFamily="34" charset="0"/>
            </a:rPr>
            <a:t>SUIVI   DETAILLE   DES   MAILS   ENVOYES   </a:t>
          </a:r>
          <a:r>
            <a:rPr lang="fr-FR" sz="1200" b="0" baseline="0">
              <a:solidFill>
                <a:schemeClr val="bg2">
                  <a:lumMod val="25000"/>
                </a:schemeClr>
              </a:solidFill>
              <a:latin typeface="Berlin Sans FB" pitchFamily="34" charset="0"/>
            </a:rPr>
            <a:t>AUX   </a:t>
          </a:r>
          <a:r>
            <a:rPr lang="fr-FR" sz="1200" b="0">
              <a:solidFill>
                <a:schemeClr val="bg2">
                  <a:lumMod val="25000"/>
                </a:schemeClr>
              </a:solidFill>
              <a:latin typeface="Berlin Sans FB" pitchFamily="34" charset="0"/>
            </a:rPr>
            <a:t>ENTREPRISES   OU   AGENCES   INTERIMS</a:t>
          </a:r>
        </a:p>
      </xdr:txBody>
    </xdr:sp>
    <xdr:clientData/>
  </xdr:twoCellAnchor>
  <xdr:twoCellAnchor editAs="oneCell">
    <xdr:from>
      <xdr:col>16</xdr:col>
      <xdr:colOff>904875</xdr:colOff>
      <xdr:row>1</xdr:row>
      <xdr:rowOff>0</xdr:rowOff>
    </xdr:from>
    <xdr:to>
      <xdr:col>17</xdr:col>
      <xdr:colOff>0</xdr:colOff>
      <xdr:row>2</xdr:row>
      <xdr:rowOff>123825</xdr:rowOff>
    </xdr:to>
    <xdr:pic>
      <xdr:nvPicPr>
        <xdr:cNvPr id="9" name="Image 8" descr="contrat-travail (01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0031075" y="85725"/>
          <a:ext cx="0" cy="504825"/>
        </a:xfrm>
        <a:prstGeom prst="rect">
          <a:avLst/>
        </a:prstGeom>
      </xdr:spPr>
    </xdr:pic>
    <xdr:clientData/>
  </xdr:twoCellAnchor>
  <xdr:twoCellAnchor editAs="oneCell">
    <xdr:from>
      <xdr:col>18</xdr:col>
      <xdr:colOff>1171576</xdr:colOff>
      <xdr:row>0</xdr:row>
      <xdr:rowOff>66675</xdr:rowOff>
    </xdr:from>
    <xdr:to>
      <xdr:col>20</xdr:col>
      <xdr:colOff>19051</xdr:colOff>
      <xdr:row>3</xdr:row>
      <xdr:rowOff>0</xdr:rowOff>
    </xdr:to>
    <xdr:pic>
      <xdr:nvPicPr>
        <xdr:cNvPr id="10" name="Image 9" descr="Usine (04)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1745576" y="66675"/>
          <a:ext cx="2419350" cy="571500"/>
        </a:xfrm>
        <a:prstGeom prst="rect">
          <a:avLst/>
        </a:prstGeom>
      </xdr:spPr>
    </xdr:pic>
    <xdr:clientData/>
  </xdr:twoCellAnchor>
  <xdr:twoCellAnchor editAs="oneCell">
    <xdr:from>
      <xdr:col>16</xdr:col>
      <xdr:colOff>904875</xdr:colOff>
      <xdr:row>1</xdr:row>
      <xdr:rowOff>0</xdr:rowOff>
    </xdr:from>
    <xdr:to>
      <xdr:col>17</xdr:col>
      <xdr:colOff>0</xdr:colOff>
      <xdr:row>2</xdr:row>
      <xdr:rowOff>123825</xdr:rowOff>
    </xdr:to>
    <xdr:pic>
      <xdr:nvPicPr>
        <xdr:cNvPr id="11" name="Image 10" descr="contrat-travail (01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0031075" y="85725"/>
          <a:ext cx="0" cy="504825"/>
        </a:xfrm>
        <a:prstGeom prst="rect">
          <a:avLst/>
        </a:prstGeom>
      </xdr:spPr>
    </xdr:pic>
    <xdr:clientData/>
  </xdr:twoCellAnchor>
  <xdr:twoCellAnchor editAs="oneCell">
    <xdr:from>
      <xdr:col>16</xdr:col>
      <xdr:colOff>504825</xdr:colOff>
      <xdr:row>1</xdr:row>
      <xdr:rowOff>38099</xdr:rowOff>
    </xdr:from>
    <xdr:to>
      <xdr:col>18</xdr:col>
      <xdr:colOff>495300</xdr:colOff>
      <xdr:row>2</xdr:row>
      <xdr:rowOff>104774</xdr:rowOff>
    </xdr:to>
    <xdr:pic>
      <xdr:nvPicPr>
        <xdr:cNvPr id="12" name="Image 11" descr="Code du Travail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9726275" y="123824"/>
          <a:ext cx="1343025" cy="447675"/>
        </a:xfrm>
        <a:prstGeom prst="rect">
          <a:avLst/>
        </a:prstGeom>
      </xdr:spPr>
    </xdr:pic>
    <xdr:clientData/>
  </xdr:twoCellAnchor>
  <xdr:twoCellAnchor editAs="oneCell">
    <xdr:from>
      <xdr:col>16</xdr:col>
      <xdr:colOff>904875</xdr:colOff>
      <xdr:row>1</xdr:row>
      <xdr:rowOff>0</xdr:rowOff>
    </xdr:from>
    <xdr:to>
      <xdr:col>17</xdr:col>
      <xdr:colOff>0</xdr:colOff>
      <xdr:row>2</xdr:row>
      <xdr:rowOff>123825</xdr:rowOff>
    </xdr:to>
    <xdr:pic>
      <xdr:nvPicPr>
        <xdr:cNvPr id="13" name="Image 12" descr="contrat-travail (01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0031075" y="85725"/>
          <a:ext cx="0" cy="5048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1</xdr:row>
      <xdr:rowOff>19050</xdr:rowOff>
    </xdr:from>
    <xdr:to>
      <xdr:col>7</xdr:col>
      <xdr:colOff>19051</xdr:colOff>
      <xdr:row>2</xdr:row>
      <xdr:rowOff>19050</xdr:rowOff>
    </xdr:to>
    <xdr:sp macro="" textlink="">
      <xdr:nvSpPr>
        <xdr:cNvPr id="3" name="Rectangle 2"/>
        <xdr:cNvSpPr/>
      </xdr:nvSpPr>
      <xdr:spPr>
        <a:xfrm>
          <a:off x="28576" y="209550"/>
          <a:ext cx="9620250" cy="381000"/>
        </a:xfrm>
        <a:prstGeom prst="rect">
          <a:avLst/>
        </a:prstGeom>
        <a:solidFill>
          <a:srgbClr val="9A8F58"/>
        </a:solidFill>
        <a:ln>
          <a:solidFill>
            <a:schemeClr val="tx1">
              <a:lumMod val="65000"/>
              <a:lumOff val="35000"/>
            </a:schemeClr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chemeClr val="bg2">
                  <a:lumMod val="25000"/>
                </a:schemeClr>
              </a:solidFill>
              <a:latin typeface="Berlin Sans FB" pitchFamily="34" charset="0"/>
            </a:rPr>
            <a:t>SUIVI</a:t>
          </a:r>
          <a:r>
            <a:rPr lang="fr-FR" sz="1200" b="0" baseline="0">
              <a:solidFill>
                <a:schemeClr val="bg2">
                  <a:lumMod val="25000"/>
                </a:schemeClr>
              </a:solidFill>
              <a:latin typeface="Berlin Sans FB" pitchFamily="34" charset="0"/>
            </a:rPr>
            <a:t>   </a:t>
          </a:r>
          <a:r>
            <a:rPr lang="fr-FR" sz="1200" b="0">
              <a:solidFill>
                <a:schemeClr val="bg2">
                  <a:lumMod val="25000"/>
                </a:schemeClr>
              </a:solidFill>
              <a:latin typeface="Berlin Sans FB" pitchFamily="34" charset="0"/>
            </a:rPr>
            <a:t>DETAILLE   DES</a:t>
          </a:r>
          <a:r>
            <a:rPr lang="fr-FR" sz="1200" b="0" baseline="0">
              <a:solidFill>
                <a:schemeClr val="bg2">
                  <a:lumMod val="25000"/>
                </a:schemeClr>
              </a:solidFill>
              <a:latin typeface="Berlin Sans FB" pitchFamily="34" charset="0"/>
            </a:rPr>
            <a:t>   </a:t>
          </a:r>
          <a:r>
            <a:rPr lang="fr-FR" sz="1200" b="0">
              <a:solidFill>
                <a:schemeClr val="bg2">
                  <a:lumMod val="25000"/>
                </a:schemeClr>
              </a:solidFill>
              <a:latin typeface="Berlin Sans FB" pitchFamily="34" charset="0"/>
            </a:rPr>
            <a:t>CANDIDATURES    SPONTANEES</a:t>
          </a:r>
          <a:r>
            <a:rPr lang="fr-FR" sz="1200" b="0" baseline="0">
              <a:solidFill>
                <a:schemeClr val="bg2">
                  <a:lumMod val="25000"/>
                </a:schemeClr>
              </a:solidFill>
              <a:latin typeface="Berlin Sans FB" pitchFamily="34" charset="0"/>
            </a:rPr>
            <a:t>   </a:t>
          </a:r>
          <a:r>
            <a:rPr lang="fr-FR" sz="1200" b="0">
              <a:solidFill>
                <a:schemeClr val="bg2">
                  <a:lumMod val="25000"/>
                </a:schemeClr>
              </a:solidFill>
              <a:latin typeface="Berlin Sans FB" pitchFamily="34" charset="0"/>
            </a:rPr>
            <a:t>ENVOYES    </a:t>
          </a:r>
          <a:r>
            <a:rPr lang="fr-FR" sz="1200" b="0" baseline="0">
              <a:solidFill>
                <a:schemeClr val="bg2">
                  <a:lumMod val="25000"/>
                </a:schemeClr>
              </a:solidFill>
              <a:latin typeface="Berlin Sans FB" pitchFamily="34" charset="0"/>
            </a:rPr>
            <a:t>AUX    </a:t>
          </a:r>
          <a:r>
            <a:rPr lang="fr-FR" sz="1200" b="0">
              <a:solidFill>
                <a:schemeClr val="bg2">
                  <a:lumMod val="25000"/>
                </a:schemeClr>
              </a:solidFill>
              <a:latin typeface="Berlin Sans FB" pitchFamily="34" charset="0"/>
            </a:rPr>
            <a:t>ENTREPRISES</a:t>
          </a:r>
        </a:p>
      </xdr:txBody>
    </xdr:sp>
    <xdr:clientData/>
  </xdr:twoCellAnchor>
  <xdr:twoCellAnchor editAs="oneCell">
    <xdr:from>
      <xdr:col>7</xdr:col>
      <xdr:colOff>647701</xdr:colOff>
      <xdr:row>1</xdr:row>
      <xdr:rowOff>2</xdr:rowOff>
    </xdr:from>
    <xdr:to>
      <xdr:col>8</xdr:col>
      <xdr:colOff>600075</xdr:colOff>
      <xdr:row>2</xdr:row>
      <xdr:rowOff>104775</xdr:rowOff>
    </xdr:to>
    <xdr:pic>
      <xdr:nvPicPr>
        <xdr:cNvPr id="4" name="Image 3" descr="Pôle Emploi (01).jp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58201" y="85727"/>
          <a:ext cx="1304924" cy="485773"/>
        </a:xfrm>
        <a:prstGeom prst="rect">
          <a:avLst/>
        </a:prstGeom>
      </xdr:spPr>
    </xdr:pic>
    <xdr:clientData/>
  </xdr:twoCellAnchor>
  <xdr:twoCellAnchor editAs="oneCell">
    <xdr:from>
      <xdr:col>10</xdr:col>
      <xdr:colOff>533401</xdr:colOff>
      <xdr:row>0</xdr:row>
      <xdr:rowOff>76200</xdr:rowOff>
    </xdr:from>
    <xdr:to>
      <xdr:col>11</xdr:col>
      <xdr:colOff>1085852</xdr:colOff>
      <xdr:row>2</xdr:row>
      <xdr:rowOff>133350</xdr:rowOff>
    </xdr:to>
    <xdr:pic>
      <xdr:nvPicPr>
        <xdr:cNvPr id="5" name="Image 4" descr="contrat-travail (01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3325476" y="76200"/>
          <a:ext cx="1266826" cy="561975"/>
        </a:xfrm>
        <a:prstGeom prst="rect">
          <a:avLst/>
        </a:prstGeom>
      </xdr:spPr>
    </xdr:pic>
    <xdr:clientData/>
  </xdr:twoCellAnchor>
  <xdr:twoCellAnchor editAs="oneCell">
    <xdr:from>
      <xdr:col>13</xdr:col>
      <xdr:colOff>581025</xdr:colOff>
      <xdr:row>0</xdr:row>
      <xdr:rowOff>0</xdr:rowOff>
    </xdr:from>
    <xdr:to>
      <xdr:col>15</xdr:col>
      <xdr:colOff>962025</xdr:colOff>
      <xdr:row>2</xdr:row>
      <xdr:rowOff>171450</xdr:rowOff>
    </xdr:to>
    <xdr:pic>
      <xdr:nvPicPr>
        <xdr:cNvPr id="6" name="Image 5" descr="Usine (04)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7811750" y="0"/>
          <a:ext cx="2524125" cy="676275"/>
        </a:xfrm>
        <a:prstGeom prst="rect">
          <a:avLst/>
        </a:prstGeom>
      </xdr:spPr>
    </xdr:pic>
    <xdr:clientData/>
  </xdr:twoCellAnchor>
  <xdr:twoCellAnchor editAs="oneCell">
    <xdr:from>
      <xdr:col>9</xdr:col>
      <xdr:colOff>333376</xdr:colOff>
      <xdr:row>1</xdr:row>
      <xdr:rowOff>0</xdr:rowOff>
    </xdr:from>
    <xdr:to>
      <xdr:col>9</xdr:col>
      <xdr:colOff>1590675</xdr:colOff>
      <xdr:row>2</xdr:row>
      <xdr:rowOff>85725</xdr:rowOff>
    </xdr:to>
    <xdr:pic>
      <xdr:nvPicPr>
        <xdr:cNvPr id="7" name="Image 6" descr="imagesUPC5AT0T.jpg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220451" y="123825"/>
          <a:ext cx="1257299" cy="466725"/>
        </a:xfrm>
        <a:prstGeom prst="rect">
          <a:avLst/>
        </a:prstGeom>
      </xdr:spPr>
    </xdr:pic>
    <xdr:clientData/>
  </xdr:twoCellAnchor>
  <xdr:twoCellAnchor editAs="oneCell">
    <xdr:from>
      <xdr:col>12</xdr:col>
      <xdr:colOff>504826</xdr:colOff>
      <xdr:row>0</xdr:row>
      <xdr:rowOff>123824</xdr:rowOff>
    </xdr:from>
    <xdr:to>
      <xdr:col>12</xdr:col>
      <xdr:colOff>2019300</xdr:colOff>
      <xdr:row>2</xdr:row>
      <xdr:rowOff>66674</xdr:rowOff>
    </xdr:to>
    <xdr:pic>
      <xdr:nvPicPr>
        <xdr:cNvPr id="8" name="Image 7" descr="Code du Travail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5440026" y="123824"/>
          <a:ext cx="1514474" cy="447675"/>
        </a:xfrm>
        <a:prstGeom prst="rect">
          <a:avLst/>
        </a:prstGeom>
      </xdr:spPr>
    </xdr:pic>
    <xdr:clientData/>
  </xdr:twoCellAnchor>
  <xdr:twoCellAnchor editAs="oneCell">
    <xdr:from>
      <xdr:col>16</xdr:col>
      <xdr:colOff>904875</xdr:colOff>
      <xdr:row>1</xdr:row>
      <xdr:rowOff>0</xdr:rowOff>
    </xdr:from>
    <xdr:to>
      <xdr:col>17</xdr:col>
      <xdr:colOff>0</xdr:colOff>
      <xdr:row>2</xdr:row>
      <xdr:rowOff>123825</xdr:rowOff>
    </xdr:to>
    <xdr:pic>
      <xdr:nvPicPr>
        <xdr:cNvPr id="9" name="Image 8" descr="contrat-travail (01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0031075" y="85725"/>
          <a:ext cx="0" cy="504825"/>
        </a:xfrm>
        <a:prstGeom prst="rect">
          <a:avLst/>
        </a:prstGeom>
      </xdr:spPr>
    </xdr:pic>
    <xdr:clientData/>
  </xdr:twoCellAnchor>
  <xdr:twoCellAnchor editAs="oneCell">
    <xdr:from>
      <xdr:col>16</xdr:col>
      <xdr:colOff>904875</xdr:colOff>
      <xdr:row>1</xdr:row>
      <xdr:rowOff>0</xdr:rowOff>
    </xdr:from>
    <xdr:to>
      <xdr:col>17</xdr:col>
      <xdr:colOff>0</xdr:colOff>
      <xdr:row>2</xdr:row>
      <xdr:rowOff>123825</xdr:rowOff>
    </xdr:to>
    <xdr:pic>
      <xdr:nvPicPr>
        <xdr:cNvPr id="10" name="Image 9" descr="contrat-travail (01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0031075" y="85725"/>
          <a:ext cx="0" cy="504825"/>
        </a:xfrm>
        <a:prstGeom prst="rect">
          <a:avLst/>
        </a:prstGeom>
      </xdr:spPr>
    </xdr:pic>
    <xdr:clientData/>
  </xdr:twoCellAnchor>
  <xdr:twoCellAnchor editAs="oneCell">
    <xdr:from>
      <xdr:col>17</xdr:col>
      <xdr:colOff>1133474</xdr:colOff>
      <xdr:row>0</xdr:row>
      <xdr:rowOff>0</xdr:rowOff>
    </xdr:from>
    <xdr:to>
      <xdr:col>18</xdr:col>
      <xdr:colOff>2266949</xdr:colOff>
      <xdr:row>3</xdr:row>
      <xdr:rowOff>0</xdr:rowOff>
    </xdr:to>
    <xdr:pic>
      <xdr:nvPicPr>
        <xdr:cNvPr id="11" name="Image 10" descr="Usine (04)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3517224" y="0"/>
          <a:ext cx="2562225" cy="695325"/>
        </a:xfrm>
        <a:prstGeom prst="rect">
          <a:avLst/>
        </a:prstGeom>
      </xdr:spPr>
    </xdr:pic>
    <xdr:clientData/>
  </xdr:twoCellAnchor>
  <xdr:twoCellAnchor editAs="oneCell">
    <xdr:from>
      <xdr:col>16</xdr:col>
      <xdr:colOff>904875</xdr:colOff>
      <xdr:row>1</xdr:row>
      <xdr:rowOff>0</xdr:rowOff>
    </xdr:from>
    <xdr:to>
      <xdr:col>17</xdr:col>
      <xdr:colOff>0</xdr:colOff>
      <xdr:row>2</xdr:row>
      <xdr:rowOff>123825</xdr:rowOff>
    </xdr:to>
    <xdr:pic>
      <xdr:nvPicPr>
        <xdr:cNvPr id="12" name="Image 11" descr="contrat-travail (01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0031075" y="85725"/>
          <a:ext cx="0" cy="504825"/>
        </a:xfrm>
        <a:prstGeom prst="rect">
          <a:avLst/>
        </a:prstGeom>
      </xdr:spPr>
    </xdr:pic>
    <xdr:clientData/>
  </xdr:twoCellAnchor>
  <xdr:twoCellAnchor editAs="oneCell">
    <xdr:from>
      <xdr:col>15</xdr:col>
      <xdr:colOff>1628775</xdr:colOff>
      <xdr:row>0</xdr:row>
      <xdr:rowOff>123824</xdr:rowOff>
    </xdr:from>
    <xdr:to>
      <xdr:col>17</xdr:col>
      <xdr:colOff>390525</xdr:colOff>
      <xdr:row>2</xdr:row>
      <xdr:rowOff>66674</xdr:rowOff>
    </xdr:to>
    <xdr:pic>
      <xdr:nvPicPr>
        <xdr:cNvPr id="13" name="Image 12" descr="Code du Travail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0288250" y="123824"/>
          <a:ext cx="1771650" cy="447675"/>
        </a:xfrm>
        <a:prstGeom prst="rect">
          <a:avLst/>
        </a:prstGeom>
      </xdr:spPr>
    </xdr:pic>
    <xdr:clientData/>
  </xdr:twoCellAnchor>
  <xdr:twoCellAnchor editAs="oneCell">
    <xdr:from>
      <xdr:col>16</xdr:col>
      <xdr:colOff>904875</xdr:colOff>
      <xdr:row>1</xdr:row>
      <xdr:rowOff>0</xdr:rowOff>
    </xdr:from>
    <xdr:to>
      <xdr:col>17</xdr:col>
      <xdr:colOff>0</xdr:colOff>
      <xdr:row>2</xdr:row>
      <xdr:rowOff>123825</xdr:rowOff>
    </xdr:to>
    <xdr:pic>
      <xdr:nvPicPr>
        <xdr:cNvPr id="14" name="Image 13" descr="contrat-travail (01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0031075" y="85725"/>
          <a:ext cx="0" cy="504825"/>
        </a:xfrm>
        <a:prstGeom prst="rect">
          <a:avLst/>
        </a:prstGeom>
      </xdr:spPr>
    </xdr:pic>
    <xdr:clientData/>
  </xdr:twoCellAnchor>
  <xdr:twoCellAnchor editAs="oneCell">
    <xdr:from>
      <xdr:col>7</xdr:col>
      <xdr:colOff>647701</xdr:colOff>
      <xdr:row>0</xdr:row>
      <xdr:rowOff>85725</xdr:rowOff>
    </xdr:from>
    <xdr:to>
      <xdr:col>8</xdr:col>
      <xdr:colOff>600075</xdr:colOff>
      <xdr:row>2</xdr:row>
      <xdr:rowOff>104775</xdr:rowOff>
    </xdr:to>
    <xdr:pic>
      <xdr:nvPicPr>
        <xdr:cNvPr id="15" name="Image 14" descr="Pôle Emploi (01).jp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258301" y="85725"/>
          <a:ext cx="1276349" cy="523875"/>
        </a:xfrm>
        <a:prstGeom prst="rect">
          <a:avLst/>
        </a:prstGeom>
      </xdr:spPr>
    </xdr:pic>
    <xdr:clientData/>
  </xdr:twoCellAnchor>
  <xdr:twoCellAnchor editAs="oneCell">
    <xdr:from>
      <xdr:col>16</xdr:col>
      <xdr:colOff>904875</xdr:colOff>
      <xdr:row>1</xdr:row>
      <xdr:rowOff>0</xdr:rowOff>
    </xdr:from>
    <xdr:to>
      <xdr:col>17</xdr:col>
      <xdr:colOff>0</xdr:colOff>
      <xdr:row>2</xdr:row>
      <xdr:rowOff>123825</xdr:rowOff>
    </xdr:to>
    <xdr:pic>
      <xdr:nvPicPr>
        <xdr:cNvPr id="20" name="Image 19" descr="contrat-travail (01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0031075" y="85725"/>
          <a:ext cx="0" cy="504825"/>
        </a:xfrm>
        <a:prstGeom prst="rect">
          <a:avLst/>
        </a:prstGeom>
      </xdr:spPr>
    </xdr:pic>
    <xdr:clientData/>
  </xdr:twoCellAnchor>
  <xdr:twoCellAnchor editAs="oneCell">
    <xdr:from>
      <xdr:col>16</xdr:col>
      <xdr:colOff>904875</xdr:colOff>
      <xdr:row>1</xdr:row>
      <xdr:rowOff>0</xdr:rowOff>
    </xdr:from>
    <xdr:to>
      <xdr:col>17</xdr:col>
      <xdr:colOff>0</xdr:colOff>
      <xdr:row>2</xdr:row>
      <xdr:rowOff>123825</xdr:rowOff>
    </xdr:to>
    <xdr:pic>
      <xdr:nvPicPr>
        <xdr:cNvPr id="21" name="Image 20" descr="contrat-travail (01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0031075" y="85725"/>
          <a:ext cx="0" cy="504825"/>
        </a:xfrm>
        <a:prstGeom prst="rect">
          <a:avLst/>
        </a:prstGeom>
      </xdr:spPr>
    </xdr:pic>
    <xdr:clientData/>
  </xdr:twoCellAnchor>
  <xdr:twoCellAnchor editAs="oneCell">
    <xdr:from>
      <xdr:col>16</xdr:col>
      <xdr:colOff>904875</xdr:colOff>
      <xdr:row>1</xdr:row>
      <xdr:rowOff>0</xdr:rowOff>
    </xdr:from>
    <xdr:to>
      <xdr:col>17</xdr:col>
      <xdr:colOff>0</xdr:colOff>
      <xdr:row>2</xdr:row>
      <xdr:rowOff>123825</xdr:rowOff>
    </xdr:to>
    <xdr:pic>
      <xdr:nvPicPr>
        <xdr:cNvPr id="23" name="Image 22" descr="contrat-travail (01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0031075" y="85725"/>
          <a:ext cx="0" cy="504825"/>
        </a:xfrm>
        <a:prstGeom prst="rect">
          <a:avLst/>
        </a:prstGeom>
      </xdr:spPr>
    </xdr:pic>
    <xdr:clientData/>
  </xdr:twoCellAnchor>
  <xdr:twoCellAnchor editAs="oneCell">
    <xdr:from>
      <xdr:col>16</xdr:col>
      <xdr:colOff>904875</xdr:colOff>
      <xdr:row>1</xdr:row>
      <xdr:rowOff>0</xdr:rowOff>
    </xdr:from>
    <xdr:to>
      <xdr:col>17</xdr:col>
      <xdr:colOff>0</xdr:colOff>
      <xdr:row>2</xdr:row>
      <xdr:rowOff>123825</xdr:rowOff>
    </xdr:to>
    <xdr:pic>
      <xdr:nvPicPr>
        <xdr:cNvPr id="25" name="Image 24" descr="contrat-travail (01)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0031075" y="85725"/>
          <a:ext cx="0" cy="5048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7</xdr:col>
      <xdr:colOff>2438400</xdr:colOff>
      <xdr:row>3</xdr:row>
      <xdr:rowOff>19050</xdr:rowOff>
    </xdr:to>
    <xdr:sp macro="" textlink="">
      <xdr:nvSpPr>
        <xdr:cNvPr id="2" name="Rectangle 1"/>
        <xdr:cNvSpPr/>
      </xdr:nvSpPr>
      <xdr:spPr>
        <a:xfrm>
          <a:off x="895350" y="390525"/>
          <a:ext cx="13096875" cy="266700"/>
        </a:xfrm>
        <a:prstGeom prst="rect">
          <a:avLst/>
        </a:prstGeom>
        <a:solidFill>
          <a:srgbClr val="BBB487"/>
        </a:solidFill>
        <a:ln>
          <a:solidFill>
            <a:schemeClr val="tx1">
              <a:lumMod val="65000"/>
              <a:lumOff val="35000"/>
            </a:schemeClr>
          </a:solidFill>
        </a:ln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FR" sz="1400">
              <a:solidFill>
                <a:schemeClr val="tx1">
                  <a:lumMod val="65000"/>
                  <a:lumOff val="35000"/>
                </a:schemeClr>
              </a:solidFill>
              <a:latin typeface="Arial Rounded MT Bold" pitchFamily="34" charset="0"/>
            </a:rPr>
            <a:t>                                                                                                                           LISTES   DE   CHOIX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7</xdr:col>
      <xdr:colOff>2438400</xdr:colOff>
      <xdr:row>3</xdr:row>
      <xdr:rowOff>19050</xdr:rowOff>
    </xdr:to>
    <xdr:sp macro="" textlink="">
      <xdr:nvSpPr>
        <xdr:cNvPr id="3" name="Rectangle 2"/>
        <xdr:cNvSpPr/>
      </xdr:nvSpPr>
      <xdr:spPr>
        <a:xfrm>
          <a:off x="895350" y="390525"/>
          <a:ext cx="13096875" cy="266700"/>
        </a:xfrm>
        <a:prstGeom prst="rect">
          <a:avLst/>
        </a:prstGeom>
        <a:solidFill>
          <a:srgbClr val="BBB487"/>
        </a:solidFill>
        <a:ln>
          <a:solidFill>
            <a:schemeClr val="tx1">
              <a:lumMod val="65000"/>
              <a:lumOff val="35000"/>
            </a:schemeClr>
          </a:solidFill>
        </a:ln>
        <a:scene3d>
          <a:camera prst="orthographicFront"/>
          <a:lightRig rig="threePt" dir="t"/>
        </a:scene3d>
        <a:sp3d>
          <a:bevelT w="139700" prst="cross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fr-FR" sz="1400">
              <a:solidFill>
                <a:schemeClr val="tx1">
                  <a:lumMod val="65000"/>
                  <a:lumOff val="35000"/>
                </a:schemeClr>
              </a:solidFill>
              <a:latin typeface="Arial Rounded MT Bold" pitchFamily="34" charset="0"/>
            </a:rPr>
            <a:t>                                                                                                                           LISTES   DE   CHOIX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4:S45" totalsRowCount="1" totalsRowDxfId="89" tableBorderDxfId="90" totalsRowBorderDxfId="88">
  <autoFilter ref="B4:S44"/>
  <tableColumns count="18">
    <tableColumn id="1" name="Type Candidature" totalsRowLabel="TOTAUX  :" totalsRowDxfId="87"/>
    <tableColumn id="2" name=" N° Offre" totalsRowFunction="count" totalsRowDxfId="86"/>
    <tableColumn id="3" name="Date Emission" dataDxfId="85" totalsRowDxfId="84"/>
    <tableColumn id="4" name=" Date Env" dataDxfId="83" totalsRowDxfId="82">
      <calculatedColumnFormula>TODAY()</calculatedColumnFormula>
    </tableColumn>
    <tableColumn id="5" name="Libellé du Poste :" totalsRowFunction="count" totalsRowDxfId="81"/>
    <tableColumn id="6" name="Emetteur :" totalsRowFunction="count" totalsRowDxfId="80"/>
    <tableColumn id="7" name="Entreprise :" totalsRowFunction="count" totalsRowDxfId="79"/>
    <tableColumn id="8" name="Lieu :" totalsRowFunction="count" totalsRowDxfId="78"/>
    <tableColumn id="9" name="Nom Contact :" totalsRowFunction="count" totalsRowDxfId="77"/>
    <tableColumn id="10" name="Mail ou Tél Contact :" totalsRowFunction="count" totalsRowDxfId="76"/>
    <tableColumn id="11" name=" Date MAJ" totalsRowDxfId="75">
      <calculatedColumnFormula>TODAY()</calculatedColumnFormula>
    </tableColumn>
    <tableColumn id="12" name="Heure" dataDxfId="74" totalsRowDxfId="73"/>
    <tableColumn id="13" name=" Statut Candidature" totalsRowFunction="count" totalsRowDxfId="72"/>
    <tableColumn id="14" name="Observations :" totalsRowFunction="count" totalsRowDxfId="71"/>
    <tableColumn id="15" name=" Dern. MAJ" dataDxfId="70" totalsRowDxfId="69">
      <calculatedColumnFormula>TODAY()</calculatedColumnFormula>
    </tableColumn>
    <tableColumn id="16" name="Heure." dataDxfId="68" totalsRowDxfId="67"/>
    <tableColumn id="17" name=" Statut Candidature." totalsRowFunction="count" dataDxfId="66" totalsRowDxfId="65"/>
    <tableColumn id="18" name="Remarques :" totalsRowFunction="count" dataDxfId="64" totalsRowDxfId="6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ableau3" displayName="Tableau3" ref="B4:T34" totalsRowCount="1" totalsRowDxfId="61" tableBorderDxfId="62" totalsRowBorderDxfId="60">
  <autoFilter ref="B4:T33">
    <filterColumn colId="5"/>
  </autoFilter>
  <tableColumns count="19">
    <tableColumn id="1" name="Type Candidature" totalsRowLabel="TOTAUX  :" totalsRowDxfId="59"/>
    <tableColumn id="2" name=" N° Offre" totalsRowFunction="count" totalsRowDxfId="58"/>
    <tableColumn id="3" name="Date Emission" dataDxfId="57" totalsRowDxfId="56"/>
    <tableColumn id="4" name=" Date Env" dataDxfId="55" totalsRowDxfId="54">
      <calculatedColumnFormula>TODAY()</calculatedColumnFormula>
    </tableColumn>
    <tableColumn id="5" name=" Domaine Activitée" totalsRowFunction="count" totalsRowDxfId="53"/>
    <tableColumn id="19" name="Libellé du Poste :" totalsRowFunction="count" dataDxfId="52" totalsRowDxfId="51"/>
    <tableColumn id="6" name="Emetteur :" totalsRowFunction="count" totalsRowDxfId="50"/>
    <tableColumn id="7" name="Entreprise :" totalsRowFunction="count" totalsRowDxfId="49"/>
    <tableColumn id="8" name="Lieu :" totalsRowFunction="count" totalsRowDxfId="48"/>
    <tableColumn id="9" name="Nom Contact :" totalsRowFunction="count" totalsRowDxfId="47"/>
    <tableColumn id="10" name="Mail ou Tél Contact :" totalsRowFunction="count" totalsRowDxfId="46"/>
    <tableColumn id="11" name=" Date MAJ" totalsRowDxfId="45">
      <calculatedColumnFormula>TODAY()</calculatedColumnFormula>
    </tableColumn>
    <tableColumn id="12" name="Heure" dataDxfId="44" totalsRowDxfId="43"/>
    <tableColumn id="13" name=" Statut Candidature" totalsRowFunction="count" totalsRowDxfId="42"/>
    <tableColumn id="14" name="Observations :" totalsRowFunction="count" totalsRowDxfId="41"/>
    <tableColumn id="15" name=" Dern. MAJ" dataDxfId="40" totalsRowDxfId="39">
      <calculatedColumnFormula>TODAY()</calculatedColumnFormula>
    </tableColumn>
    <tableColumn id="16" name="Heure." dataDxfId="38" totalsRowDxfId="37"/>
    <tableColumn id="17" name=" Statut Candidature." totalsRowFunction="count" dataDxfId="36" totalsRowDxfId="35"/>
    <tableColumn id="18" name="Remarques :" totalsRowFunction="count" dataDxfId="34" totalsRowDxfId="3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3" name="Tableau4" displayName="Tableau4" ref="A4:S32" totalsRowCount="1" headerRowDxfId="32" totalsRowDxfId="29" headerRowBorderDxfId="31" tableBorderDxfId="30" totalsRowBorderDxfId="28">
  <autoFilter ref="A4:S31">
    <filterColumn colId="10"/>
  </autoFilter>
  <sortState ref="A5:R31">
    <sortCondition ref="C5"/>
  </sortState>
  <tableColumns count="19">
    <tableColumn id="1" name="Réf." totalsRowLabel="Totaux : " totalsRowDxfId="27"/>
    <tableColumn id="2" name="Date envoi" totalsRowLabel="&gt;&gt;&gt;&gt;&gt;&gt;&gt;&gt;&gt;" totalsRowDxfId="26"/>
    <tableColumn id="3" name="Domaine Activité" totalsRowFunction="count" totalsRowDxfId="25"/>
    <tableColumn id="4" name="Nom Entreprise" totalsRowFunction="count" dataDxfId="24" totalsRowDxfId="23"/>
    <tableColumn id="5" name="Adresse" totalsRowFunction="count" totalsRowDxfId="22"/>
    <tableColumn id="6" name="C.Postal" totalsRowFunction="count" dataDxfId="21" totalsRowDxfId="20"/>
    <tableColumn id="7" name="Ville" totalsRowFunction="count" totalsRowDxfId="19"/>
    <tableColumn id="8" name="  Nom Contact" totalsRowFunction="count" totalsRowDxfId="18"/>
    <tableColumn id="9" name="Tél." totalsRowFunction="count" dataDxfId="17" totalsRowDxfId="16"/>
    <tableColumn id="10" name="Adresse mail" totalsRowFunction="count" totalsRowDxfId="15"/>
    <tableColumn id="19" name="   MAJ" dataDxfId="14" totalsRowDxfId="13">
      <calculatedColumnFormula>Tableau4[[#This Row],[Date envoi]]</calculatedColumnFormula>
    </tableColumn>
    <tableColumn id="11" name="Statut candidature" totalsRowFunction="count" totalsRowDxfId="12"/>
    <tableColumn id="12" name="Observations" totalsRowFunction="count" totalsRowDxfId="11"/>
    <tableColumn id="13" name="MAJ.1" totalsRowDxfId="10"/>
    <tableColumn id="14" name="Statut candidature1" totalsRowFunction="count" dataDxfId="9" totalsRowDxfId="8"/>
    <tableColumn id="15" name="Observations1" totalsRowFunction="count" dataDxfId="7" totalsRowDxfId="6"/>
    <tableColumn id="16" name="MAJ.2" dataDxfId="5" totalsRowDxfId="4"/>
    <tableColumn id="17" name="Statut candidature2" totalsRowFunction="count" dataDxfId="3" totalsRowDxfId="2"/>
    <tableColumn id="18" name="Observations2" totalsRowFunction="count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B1:S54"/>
  <sheetViews>
    <sheetView showGridLines="0" showRowColHeaders="0" workbookViewId="0">
      <pane ySplit="4" topLeftCell="A5" activePane="bottomLeft" state="frozen"/>
      <selection pane="bottomLeft" activeCell="B5" sqref="B5"/>
    </sheetView>
  </sheetViews>
  <sheetFormatPr baseColWidth="10" defaultRowHeight="15"/>
  <cols>
    <col min="1" max="1" width="1.42578125" style="78" customWidth="1"/>
    <col min="2" max="2" width="19.140625" style="78" customWidth="1"/>
    <col min="3" max="3" width="10.5703125" style="78" customWidth="1"/>
    <col min="4" max="4" width="15.5703125" style="78" customWidth="1"/>
    <col min="5" max="5" width="11.42578125" style="78"/>
    <col min="6" max="6" width="35.5703125" style="78" customWidth="1"/>
    <col min="7" max="7" width="23.42578125" style="78" customWidth="1"/>
    <col min="8" max="8" width="20.28515625" style="78" customWidth="1"/>
    <col min="9" max="9" width="19.5703125" style="78" customWidth="1"/>
    <col min="10" max="10" width="24.85546875" style="78" customWidth="1"/>
    <col min="11" max="11" width="33" style="78" customWidth="1"/>
    <col min="12" max="12" width="11.7109375" style="78" customWidth="1"/>
    <col min="13" max="13" width="8.140625" style="78" customWidth="1"/>
    <col min="14" max="14" width="20.85546875" style="78" customWidth="1"/>
    <col min="15" max="15" width="32.7109375" style="78" customWidth="1"/>
    <col min="16" max="16" width="12.140625" style="78" customWidth="1"/>
    <col min="17" max="17" width="8.140625" style="78" customWidth="1"/>
    <col min="18" max="18" width="20.85546875" style="78" customWidth="1"/>
    <col min="19" max="19" width="32.7109375" style="78" customWidth="1"/>
    <col min="20" max="16384" width="11.42578125" style="78"/>
  </cols>
  <sheetData>
    <row r="1" spans="2:19" ht="6.95" customHeight="1"/>
    <row r="2" spans="2:19" ht="30" customHeight="1"/>
    <row r="3" spans="2:19" ht="13.7" customHeight="1"/>
    <row r="4" spans="2:19" ht="18" customHeight="1" thickBot="1">
      <c r="B4" s="100" t="s">
        <v>14</v>
      </c>
      <c r="C4" s="101" t="s">
        <v>20</v>
      </c>
      <c r="D4" s="102" t="s">
        <v>25</v>
      </c>
      <c r="E4" s="102" t="s">
        <v>15</v>
      </c>
      <c r="F4" s="103" t="s">
        <v>3</v>
      </c>
      <c r="G4" s="104" t="s">
        <v>12</v>
      </c>
      <c r="H4" s="104" t="s">
        <v>13</v>
      </c>
      <c r="I4" s="104" t="s">
        <v>4</v>
      </c>
      <c r="J4" s="105" t="s">
        <v>7</v>
      </c>
      <c r="K4" s="106" t="s">
        <v>19</v>
      </c>
      <c r="L4" s="107" t="s">
        <v>10</v>
      </c>
      <c r="M4" s="108" t="s">
        <v>21</v>
      </c>
      <c r="N4" s="109" t="s">
        <v>48</v>
      </c>
      <c r="O4" s="110" t="s">
        <v>16</v>
      </c>
      <c r="P4" s="111" t="s">
        <v>22</v>
      </c>
      <c r="Q4" s="108" t="s">
        <v>111</v>
      </c>
      <c r="R4" s="79" t="s">
        <v>58</v>
      </c>
      <c r="S4" s="80" t="s">
        <v>23</v>
      </c>
    </row>
    <row r="5" spans="2:19">
      <c r="B5" s="159"/>
      <c r="C5" s="82"/>
      <c r="D5" s="83"/>
      <c r="E5" s="81">
        <f t="shared" ref="E5:E16" ca="1" si="0">TODAY()</f>
        <v>42309</v>
      </c>
      <c r="F5" s="92"/>
      <c r="G5" s="93"/>
      <c r="H5" s="93"/>
      <c r="I5" s="93"/>
      <c r="J5" s="142"/>
      <c r="K5" s="94"/>
      <c r="L5" s="87">
        <f t="shared" ref="L5:L16" ca="1" si="1">TODAY()</f>
        <v>42309</v>
      </c>
      <c r="M5" s="88">
        <v>0</v>
      </c>
      <c r="N5" s="89"/>
      <c r="O5" s="149"/>
      <c r="P5" s="99">
        <f t="shared" ref="P5:P16" ca="1" si="2">TODAY()</f>
        <v>42309</v>
      </c>
      <c r="Q5" s="88">
        <v>0</v>
      </c>
      <c r="R5" s="89"/>
      <c r="S5" s="152"/>
    </row>
    <row r="6" spans="2:19">
      <c r="B6" s="86"/>
      <c r="C6" s="84"/>
      <c r="D6" s="85"/>
      <c r="E6" s="81">
        <f t="shared" ca="1" si="0"/>
        <v>42309</v>
      </c>
      <c r="F6" s="95"/>
      <c r="G6" s="96"/>
      <c r="H6" s="97"/>
      <c r="I6" s="96"/>
      <c r="J6" s="143"/>
      <c r="K6" s="98"/>
      <c r="L6" s="87">
        <f t="shared" ca="1" si="1"/>
        <v>42309</v>
      </c>
      <c r="M6" s="88">
        <v>0</v>
      </c>
      <c r="N6" s="90"/>
      <c r="O6" s="150"/>
      <c r="P6" s="99">
        <f t="shared" ca="1" si="2"/>
        <v>42309</v>
      </c>
      <c r="Q6" s="88">
        <v>0</v>
      </c>
      <c r="R6" s="90"/>
      <c r="S6" s="153"/>
    </row>
    <row r="7" spans="2:19">
      <c r="B7" s="86"/>
      <c r="C7" s="84"/>
      <c r="D7" s="85"/>
      <c r="E7" s="81">
        <f t="shared" ca="1" si="0"/>
        <v>42309</v>
      </c>
      <c r="F7" s="95"/>
      <c r="G7" s="96"/>
      <c r="H7" s="96"/>
      <c r="I7" s="96"/>
      <c r="J7" s="143"/>
      <c r="K7" s="98"/>
      <c r="L7" s="87">
        <f t="shared" ca="1" si="1"/>
        <v>42309</v>
      </c>
      <c r="M7" s="88">
        <v>0</v>
      </c>
      <c r="N7" s="90"/>
      <c r="O7" s="150"/>
      <c r="P7" s="99">
        <f t="shared" ca="1" si="2"/>
        <v>42309</v>
      </c>
      <c r="Q7" s="88">
        <v>0</v>
      </c>
      <c r="R7" s="90"/>
      <c r="S7" s="153"/>
    </row>
    <row r="8" spans="2:19">
      <c r="B8" s="86"/>
      <c r="C8" s="84"/>
      <c r="D8" s="85"/>
      <c r="E8" s="81">
        <f t="shared" ca="1" si="0"/>
        <v>42309</v>
      </c>
      <c r="F8" s="95"/>
      <c r="G8" s="96"/>
      <c r="H8" s="96"/>
      <c r="I8" s="96"/>
      <c r="J8" s="143"/>
      <c r="K8" s="98"/>
      <c r="L8" s="87">
        <f t="shared" ca="1" si="1"/>
        <v>42309</v>
      </c>
      <c r="M8" s="88">
        <v>0</v>
      </c>
      <c r="N8" s="90"/>
      <c r="O8" s="150"/>
      <c r="P8" s="99">
        <f t="shared" ca="1" si="2"/>
        <v>42309</v>
      </c>
      <c r="Q8" s="88">
        <v>0</v>
      </c>
      <c r="R8" s="90"/>
      <c r="S8" s="153"/>
    </row>
    <row r="9" spans="2:19">
      <c r="B9" s="86"/>
      <c r="C9" s="84"/>
      <c r="D9" s="85"/>
      <c r="E9" s="81">
        <f t="shared" ca="1" si="0"/>
        <v>42309</v>
      </c>
      <c r="F9" s="95"/>
      <c r="G9" s="96"/>
      <c r="H9" s="96"/>
      <c r="I9" s="96"/>
      <c r="J9" s="143"/>
      <c r="K9" s="145"/>
      <c r="L9" s="87">
        <f t="shared" ca="1" si="1"/>
        <v>42309</v>
      </c>
      <c r="M9" s="88">
        <v>0</v>
      </c>
      <c r="N9" s="90"/>
      <c r="O9" s="150"/>
      <c r="P9" s="99">
        <f t="shared" ca="1" si="2"/>
        <v>42309</v>
      </c>
      <c r="Q9" s="88">
        <v>0</v>
      </c>
      <c r="R9" s="90"/>
      <c r="S9" s="153"/>
    </row>
    <row r="10" spans="2:19">
      <c r="B10" s="86"/>
      <c r="C10" s="84"/>
      <c r="D10" s="85"/>
      <c r="E10" s="81">
        <f t="shared" ca="1" si="0"/>
        <v>42309</v>
      </c>
      <c r="F10" s="95"/>
      <c r="G10" s="96"/>
      <c r="H10" s="96"/>
      <c r="I10" s="96"/>
      <c r="J10" s="143"/>
      <c r="K10" s="98"/>
      <c r="L10" s="87">
        <f t="shared" ca="1" si="1"/>
        <v>42309</v>
      </c>
      <c r="M10" s="88">
        <v>0</v>
      </c>
      <c r="N10" s="90"/>
      <c r="O10" s="150"/>
      <c r="P10" s="99">
        <f t="shared" ca="1" si="2"/>
        <v>42309</v>
      </c>
      <c r="Q10" s="88">
        <v>0</v>
      </c>
      <c r="R10" s="90"/>
      <c r="S10" s="153"/>
    </row>
    <row r="11" spans="2:19">
      <c r="B11" s="86"/>
      <c r="C11" s="84"/>
      <c r="D11" s="85"/>
      <c r="E11" s="81">
        <f t="shared" ca="1" si="0"/>
        <v>42309</v>
      </c>
      <c r="F11" s="95"/>
      <c r="G11" s="96"/>
      <c r="H11" s="96"/>
      <c r="I11" s="96"/>
      <c r="J11" s="143"/>
      <c r="K11" s="145"/>
      <c r="L11" s="87">
        <f t="shared" ca="1" si="1"/>
        <v>42309</v>
      </c>
      <c r="M11" s="88">
        <v>0</v>
      </c>
      <c r="N11" s="91"/>
      <c r="O11" s="150"/>
      <c r="P11" s="99">
        <f t="shared" ca="1" si="2"/>
        <v>42309</v>
      </c>
      <c r="Q11" s="88">
        <v>0</v>
      </c>
      <c r="R11" s="90"/>
      <c r="S11" s="153"/>
    </row>
    <row r="12" spans="2:19">
      <c r="B12" s="86"/>
      <c r="C12" s="84"/>
      <c r="D12" s="85"/>
      <c r="E12" s="81">
        <f t="shared" ca="1" si="0"/>
        <v>42309</v>
      </c>
      <c r="F12" s="95"/>
      <c r="G12" s="96"/>
      <c r="H12" s="96"/>
      <c r="I12" s="96"/>
      <c r="J12" s="144"/>
      <c r="K12" s="146"/>
      <c r="L12" s="87">
        <f t="shared" ca="1" si="1"/>
        <v>42309</v>
      </c>
      <c r="M12" s="88">
        <v>0</v>
      </c>
      <c r="N12" s="90"/>
      <c r="O12" s="150"/>
      <c r="P12" s="99">
        <f t="shared" ca="1" si="2"/>
        <v>42309</v>
      </c>
      <c r="Q12" s="88">
        <v>0</v>
      </c>
      <c r="R12" s="90"/>
      <c r="S12" s="153"/>
    </row>
    <row r="13" spans="2:19">
      <c r="B13" s="86"/>
      <c r="C13" s="84"/>
      <c r="D13" s="85"/>
      <c r="E13" s="81">
        <f t="shared" ca="1" si="0"/>
        <v>42309</v>
      </c>
      <c r="F13" s="95"/>
      <c r="G13" s="96"/>
      <c r="H13" s="96"/>
      <c r="I13" s="96"/>
      <c r="J13" s="143"/>
      <c r="K13" s="145"/>
      <c r="L13" s="87">
        <f t="shared" ca="1" si="1"/>
        <v>42309</v>
      </c>
      <c r="M13" s="88">
        <v>0</v>
      </c>
      <c r="N13" s="90"/>
      <c r="O13" s="150"/>
      <c r="P13" s="99">
        <f t="shared" ca="1" si="2"/>
        <v>42309</v>
      </c>
      <c r="Q13" s="88">
        <v>0</v>
      </c>
      <c r="R13" s="90"/>
      <c r="S13" s="153"/>
    </row>
    <row r="14" spans="2:19">
      <c r="B14" s="86"/>
      <c r="C14" s="84"/>
      <c r="D14" s="85"/>
      <c r="E14" s="81">
        <f t="shared" ca="1" si="0"/>
        <v>42309</v>
      </c>
      <c r="F14" s="95"/>
      <c r="G14" s="96"/>
      <c r="H14" s="96"/>
      <c r="I14" s="96"/>
      <c r="J14" s="144"/>
      <c r="K14" s="146"/>
      <c r="L14" s="87">
        <f t="shared" ca="1" si="1"/>
        <v>42309</v>
      </c>
      <c r="M14" s="88">
        <v>0</v>
      </c>
      <c r="N14" s="90"/>
      <c r="O14" s="150"/>
      <c r="P14" s="99">
        <f t="shared" ca="1" si="2"/>
        <v>42309</v>
      </c>
      <c r="Q14" s="88">
        <v>0</v>
      </c>
      <c r="R14" s="90"/>
      <c r="S14" s="153"/>
    </row>
    <row r="15" spans="2:19">
      <c r="B15" s="86"/>
      <c r="C15" s="84"/>
      <c r="D15" s="85"/>
      <c r="E15" s="81">
        <f t="shared" ca="1" si="0"/>
        <v>42309</v>
      </c>
      <c r="F15" s="95"/>
      <c r="G15" s="96"/>
      <c r="H15" s="96"/>
      <c r="I15" s="96"/>
      <c r="J15" s="144"/>
      <c r="K15" s="146"/>
      <c r="L15" s="87">
        <f t="shared" ca="1" si="1"/>
        <v>42309</v>
      </c>
      <c r="M15" s="88">
        <v>0</v>
      </c>
      <c r="N15" s="90"/>
      <c r="O15" s="150"/>
      <c r="P15" s="99">
        <f t="shared" ca="1" si="2"/>
        <v>42309</v>
      </c>
      <c r="Q15" s="88">
        <v>0</v>
      </c>
      <c r="R15" s="90"/>
      <c r="S15" s="153"/>
    </row>
    <row r="16" spans="2:19">
      <c r="B16" s="86"/>
      <c r="C16" s="84"/>
      <c r="D16" s="85"/>
      <c r="E16" s="81">
        <f t="shared" ca="1" si="0"/>
        <v>42309</v>
      </c>
      <c r="F16" s="95"/>
      <c r="G16" s="96"/>
      <c r="H16" s="96"/>
      <c r="I16" s="96"/>
      <c r="J16" s="144"/>
      <c r="K16" s="146"/>
      <c r="L16" s="87">
        <f t="shared" ca="1" si="1"/>
        <v>42309</v>
      </c>
      <c r="M16" s="88">
        <v>0</v>
      </c>
      <c r="N16" s="90"/>
      <c r="O16" s="150"/>
      <c r="P16" s="99">
        <f t="shared" ca="1" si="2"/>
        <v>42309</v>
      </c>
      <c r="Q16" s="88">
        <v>0</v>
      </c>
      <c r="R16" s="90"/>
      <c r="S16" s="153"/>
    </row>
    <row r="17" spans="2:19">
      <c r="B17" s="86"/>
      <c r="C17" s="84"/>
      <c r="D17" s="85"/>
      <c r="E17" s="81">
        <f t="shared" ref="E17:E44" ca="1" si="3">TODAY()</f>
        <v>42309</v>
      </c>
      <c r="F17" s="95"/>
      <c r="G17" s="96"/>
      <c r="H17" s="96"/>
      <c r="I17" s="96"/>
      <c r="J17" s="143"/>
      <c r="K17" s="145"/>
      <c r="L17" s="87">
        <f t="shared" ref="L17:L44" ca="1" si="4">TODAY()</f>
        <v>42309</v>
      </c>
      <c r="M17" s="88">
        <v>0</v>
      </c>
      <c r="N17" s="90"/>
      <c r="O17" s="150"/>
      <c r="P17" s="99">
        <f t="shared" ref="P17:P44" ca="1" si="5">TODAY()</f>
        <v>42309</v>
      </c>
      <c r="Q17" s="88">
        <v>0</v>
      </c>
      <c r="R17" s="90"/>
      <c r="S17" s="153"/>
    </row>
    <row r="18" spans="2:19">
      <c r="B18" s="86"/>
      <c r="C18" s="84"/>
      <c r="D18" s="85"/>
      <c r="E18" s="81">
        <f t="shared" ca="1" si="3"/>
        <v>42309</v>
      </c>
      <c r="F18" s="95"/>
      <c r="G18" s="96"/>
      <c r="H18" s="96"/>
      <c r="I18" s="96"/>
      <c r="J18" s="143"/>
      <c r="K18" s="145"/>
      <c r="L18" s="87">
        <f t="shared" ca="1" si="4"/>
        <v>42309</v>
      </c>
      <c r="M18" s="88">
        <v>0</v>
      </c>
      <c r="N18" s="90"/>
      <c r="O18" s="150"/>
      <c r="P18" s="99">
        <f t="shared" ca="1" si="5"/>
        <v>42309</v>
      </c>
      <c r="Q18" s="88">
        <v>0</v>
      </c>
      <c r="R18" s="90"/>
      <c r="S18" s="153"/>
    </row>
    <row r="19" spans="2:19">
      <c r="B19" s="86"/>
      <c r="C19" s="84"/>
      <c r="D19" s="85"/>
      <c r="E19" s="81">
        <f t="shared" ca="1" si="3"/>
        <v>42309</v>
      </c>
      <c r="F19" s="95"/>
      <c r="G19" s="96"/>
      <c r="H19" s="96"/>
      <c r="I19" s="96"/>
      <c r="J19" s="143"/>
      <c r="K19" s="145"/>
      <c r="L19" s="87">
        <f t="shared" ca="1" si="4"/>
        <v>42309</v>
      </c>
      <c r="M19" s="88">
        <v>0</v>
      </c>
      <c r="N19" s="90"/>
      <c r="O19" s="150"/>
      <c r="P19" s="99">
        <f t="shared" ca="1" si="5"/>
        <v>42309</v>
      </c>
      <c r="Q19" s="88">
        <v>0</v>
      </c>
      <c r="R19" s="90"/>
      <c r="S19" s="153"/>
    </row>
    <row r="20" spans="2:19">
      <c r="B20" s="86"/>
      <c r="C20" s="84"/>
      <c r="D20" s="85"/>
      <c r="E20" s="81">
        <f t="shared" ca="1" si="3"/>
        <v>42309</v>
      </c>
      <c r="F20" s="95"/>
      <c r="G20" s="96"/>
      <c r="H20" s="96"/>
      <c r="I20" s="96"/>
      <c r="J20" s="143"/>
      <c r="K20" s="145"/>
      <c r="L20" s="87">
        <f t="shared" ca="1" si="4"/>
        <v>42309</v>
      </c>
      <c r="M20" s="88">
        <v>0</v>
      </c>
      <c r="N20" s="90"/>
      <c r="O20" s="150"/>
      <c r="P20" s="99">
        <f t="shared" ca="1" si="5"/>
        <v>42309</v>
      </c>
      <c r="Q20" s="88">
        <v>0</v>
      </c>
      <c r="R20" s="90"/>
      <c r="S20" s="153"/>
    </row>
    <row r="21" spans="2:19">
      <c r="B21" s="86"/>
      <c r="C21" s="84"/>
      <c r="D21" s="85"/>
      <c r="E21" s="81">
        <f t="shared" ca="1" si="3"/>
        <v>42309</v>
      </c>
      <c r="F21" s="95"/>
      <c r="G21" s="96"/>
      <c r="H21" s="96"/>
      <c r="I21" s="96"/>
      <c r="J21" s="143"/>
      <c r="K21" s="145"/>
      <c r="L21" s="87">
        <f t="shared" ca="1" si="4"/>
        <v>42309</v>
      </c>
      <c r="M21" s="88">
        <v>0</v>
      </c>
      <c r="N21" s="90"/>
      <c r="O21" s="150"/>
      <c r="P21" s="99">
        <f t="shared" ca="1" si="5"/>
        <v>42309</v>
      </c>
      <c r="Q21" s="88">
        <v>0</v>
      </c>
      <c r="R21" s="90"/>
      <c r="S21" s="153"/>
    </row>
    <row r="22" spans="2:19">
      <c r="B22" s="86"/>
      <c r="C22" s="84"/>
      <c r="D22" s="85"/>
      <c r="E22" s="81">
        <f t="shared" ca="1" si="3"/>
        <v>42309</v>
      </c>
      <c r="F22" s="95"/>
      <c r="G22" s="96"/>
      <c r="H22" s="96"/>
      <c r="I22" s="96"/>
      <c r="J22" s="143"/>
      <c r="K22" s="145"/>
      <c r="L22" s="87">
        <f t="shared" ca="1" si="4"/>
        <v>42309</v>
      </c>
      <c r="M22" s="88">
        <v>0</v>
      </c>
      <c r="N22" s="90"/>
      <c r="O22" s="150"/>
      <c r="P22" s="99">
        <f t="shared" ca="1" si="5"/>
        <v>42309</v>
      </c>
      <c r="Q22" s="88">
        <v>0</v>
      </c>
      <c r="R22" s="90"/>
      <c r="S22" s="153"/>
    </row>
    <row r="23" spans="2:19">
      <c r="B23" s="86"/>
      <c r="C23" s="84"/>
      <c r="D23" s="85"/>
      <c r="E23" s="81">
        <f t="shared" ca="1" si="3"/>
        <v>42309</v>
      </c>
      <c r="F23" s="95"/>
      <c r="G23" s="96"/>
      <c r="H23" s="96"/>
      <c r="I23" s="96"/>
      <c r="J23" s="143"/>
      <c r="K23" s="145"/>
      <c r="L23" s="87">
        <f t="shared" ca="1" si="4"/>
        <v>42309</v>
      </c>
      <c r="M23" s="88">
        <v>0</v>
      </c>
      <c r="N23" s="90"/>
      <c r="O23" s="150"/>
      <c r="P23" s="99">
        <f t="shared" ca="1" si="5"/>
        <v>42309</v>
      </c>
      <c r="Q23" s="88">
        <v>0</v>
      </c>
      <c r="R23" s="90"/>
      <c r="S23" s="153"/>
    </row>
    <row r="24" spans="2:19">
      <c r="B24" s="86"/>
      <c r="C24" s="84"/>
      <c r="D24" s="85"/>
      <c r="E24" s="81">
        <f t="shared" ca="1" si="3"/>
        <v>42309</v>
      </c>
      <c r="F24" s="95"/>
      <c r="G24" s="96"/>
      <c r="H24" s="96"/>
      <c r="I24" s="96"/>
      <c r="J24" s="143"/>
      <c r="K24" s="145"/>
      <c r="L24" s="87">
        <f t="shared" ca="1" si="4"/>
        <v>42309</v>
      </c>
      <c r="M24" s="88">
        <v>0</v>
      </c>
      <c r="N24" s="90"/>
      <c r="O24" s="150"/>
      <c r="P24" s="99">
        <f t="shared" ca="1" si="5"/>
        <v>42309</v>
      </c>
      <c r="Q24" s="88">
        <v>0</v>
      </c>
      <c r="R24" s="90"/>
      <c r="S24" s="153"/>
    </row>
    <row r="25" spans="2:19">
      <c r="B25" s="86"/>
      <c r="C25" s="84"/>
      <c r="D25" s="85"/>
      <c r="E25" s="81">
        <f t="shared" ca="1" si="3"/>
        <v>42309</v>
      </c>
      <c r="F25" s="95"/>
      <c r="G25" s="96"/>
      <c r="H25" s="96"/>
      <c r="I25" s="96"/>
      <c r="J25" s="143"/>
      <c r="K25" s="145"/>
      <c r="L25" s="87">
        <f t="shared" ca="1" si="4"/>
        <v>42309</v>
      </c>
      <c r="M25" s="88">
        <v>0</v>
      </c>
      <c r="N25" s="90"/>
      <c r="O25" s="150"/>
      <c r="P25" s="99">
        <f t="shared" ca="1" si="5"/>
        <v>42309</v>
      </c>
      <c r="Q25" s="88">
        <v>0</v>
      </c>
      <c r="R25" s="90"/>
      <c r="S25" s="153"/>
    </row>
    <row r="26" spans="2:19">
      <c r="B26" s="86"/>
      <c r="C26" s="84"/>
      <c r="D26" s="85"/>
      <c r="E26" s="81">
        <f t="shared" ca="1" si="3"/>
        <v>42309</v>
      </c>
      <c r="F26" s="95"/>
      <c r="G26" s="96"/>
      <c r="H26" s="96"/>
      <c r="I26" s="96"/>
      <c r="J26" s="143"/>
      <c r="K26" s="145"/>
      <c r="L26" s="87">
        <f t="shared" ca="1" si="4"/>
        <v>42309</v>
      </c>
      <c r="M26" s="88">
        <v>0</v>
      </c>
      <c r="N26" s="90"/>
      <c r="O26" s="150"/>
      <c r="P26" s="99">
        <f t="shared" ca="1" si="5"/>
        <v>42309</v>
      </c>
      <c r="Q26" s="88">
        <v>0</v>
      </c>
      <c r="R26" s="90"/>
      <c r="S26" s="153"/>
    </row>
    <row r="27" spans="2:19">
      <c r="B27" s="86"/>
      <c r="C27" s="84"/>
      <c r="D27" s="85"/>
      <c r="E27" s="81">
        <f ca="1">TODAY()</f>
        <v>42309</v>
      </c>
      <c r="F27" s="95"/>
      <c r="G27" s="96"/>
      <c r="H27" s="96"/>
      <c r="I27" s="96"/>
      <c r="J27" s="143"/>
      <c r="K27" s="145"/>
      <c r="L27" s="87">
        <f t="shared" ca="1" si="4"/>
        <v>42309</v>
      </c>
      <c r="M27" s="88">
        <v>0</v>
      </c>
      <c r="N27" s="90"/>
      <c r="O27" s="150"/>
      <c r="P27" s="99">
        <f t="shared" ca="1" si="5"/>
        <v>42309</v>
      </c>
      <c r="Q27" s="88">
        <v>0</v>
      </c>
      <c r="R27" s="90"/>
      <c r="S27" s="153"/>
    </row>
    <row r="28" spans="2:19">
      <c r="B28" s="86"/>
      <c r="C28" s="84"/>
      <c r="D28" s="85"/>
      <c r="E28" s="81">
        <f t="shared" ca="1" si="3"/>
        <v>42309</v>
      </c>
      <c r="F28" s="95"/>
      <c r="G28" s="96"/>
      <c r="H28" s="96"/>
      <c r="I28" s="96"/>
      <c r="J28" s="143"/>
      <c r="K28" s="145"/>
      <c r="L28" s="87">
        <f t="shared" ca="1" si="4"/>
        <v>42309</v>
      </c>
      <c r="M28" s="88">
        <v>0</v>
      </c>
      <c r="N28" s="90"/>
      <c r="O28" s="150"/>
      <c r="P28" s="99">
        <f t="shared" ca="1" si="5"/>
        <v>42309</v>
      </c>
      <c r="Q28" s="88">
        <v>0</v>
      </c>
      <c r="R28" s="90"/>
      <c r="S28" s="153"/>
    </row>
    <row r="29" spans="2:19">
      <c r="B29" s="86"/>
      <c r="C29" s="84"/>
      <c r="D29" s="85"/>
      <c r="E29" s="81">
        <f t="shared" ca="1" si="3"/>
        <v>42309</v>
      </c>
      <c r="F29" s="95"/>
      <c r="G29" s="96"/>
      <c r="H29" s="96"/>
      <c r="I29" s="96"/>
      <c r="J29" s="143"/>
      <c r="K29" s="145"/>
      <c r="L29" s="87">
        <f t="shared" ca="1" si="4"/>
        <v>42309</v>
      </c>
      <c r="M29" s="88">
        <v>0</v>
      </c>
      <c r="N29" s="90"/>
      <c r="O29" s="150"/>
      <c r="P29" s="99">
        <f t="shared" ca="1" si="5"/>
        <v>42309</v>
      </c>
      <c r="Q29" s="88">
        <v>0</v>
      </c>
      <c r="R29" s="90"/>
      <c r="S29" s="153"/>
    </row>
    <row r="30" spans="2:19">
      <c r="B30" s="86"/>
      <c r="C30" s="84"/>
      <c r="D30" s="85"/>
      <c r="E30" s="81">
        <f t="shared" ca="1" si="3"/>
        <v>42309</v>
      </c>
      <c r="F30" s="95"/>
      <c r="G30" s="96"/>
      <c r="H30" s="96"/>
      <c r="I30" s="96"/>
      <c r="J30" s="143"/>
      <c r="K30" s="145"/>
      <c r="L30" s="87">
        <f t="shared" ca="1" si="4"/>
        <v>42309</v>
      </c>
      <c r="M30" s="88">
        <v>0</v>
      </c>
      <c r="N30" s="90"/>
      <c r="O30" s="150"/>
      <c r="P30" s="99">
        <f t="shared" ca="1" si="5"/>
        <v>42309</v>
      </c>
      <c r="Q30" s="88">
        <v>0</v>
      </c>
      <c r="R30" s="90"/>
      <c r="S30" s="153"/>
    </row>
    <row r="31" spans="2:19">
      <c r="B31" s="86"/>
      <c r="C31" s="84"/>
      <c r="D31" s="85"/>
      <c r="E31" s="81">
        <f t="shared" ca="1" si="3"/>
        <v>42309</v>
      </c>
      <c r="F31" s="95"/>
      <c r="G31" s="96"/>
      <c r="H31" s="96"/>
      <c r="I31" s="96"/>
      <c r="J31" s="143"/>
      <c r="K31" s="145"/>
      <c r="L31" s="87">
        <f t="shared" ca="1" si="4"/>
        <v>42309</v>
      </c>
      <c r="M31" s="88">
        <v>0</v>
      </c>
      <c r="N31" s="90"/>
      <c r="O31" s="150"/>
      <c r="P31" s="99">
        <f t="shared" ca="1" si="5"/>
        <v>42309</v>
      </c>
      <c r="Q31" s="88">
        <v>0</v>
      </c>
      <c r="R31" s="90"/>
      <c r="S31" s="153"/>
    </row>
    <row r="32" spans="2:19">
      <c r="B32" s="86"/>
      <c r="C32" s="84"/>
      <c r="D32" s="85"/>
      <c r="E32" s="81">
        <f t="shared" ca="1" si="3"/>
        <v>42309</v>
      </c>
      <c r="F32" s="95"/>
      <c r="G32" s="96"/>
      <c r="H32" s="96"/>
      <c r="I32" s="96"/>
      <c r="J32" s="143"/>
      <c r="K32" s="145"/>
      <c r="L32" s="87">
        <f t="shared" ca="1" si="4"/>
        <v>42309</v>
      </c>
      <c r="M32" s="88">
        <v>0</v>
      </c>
      <c r="N32" s="90"/>
      <c r="O32" s="150"/>
      <c r="P32" s="99">
        <f t="shared" ca="1" si="5"/>
        <v>42309</v>
      </c>
      <c r="Q32" s="88">
        <v>0</v>
      </c>
      <c r="R32" s="90"/>
      <c r="S32" s="153"/>
    </row>
    <row r="33" spans="2:19">
      <c r="B33" s="86"/>
      <c r="C33" s="84"/>
      <c r="D33" s="85"/>
      <c r="E33" s="81">
        <f t="shared" ca="1" si="3"/>
        <v>42309</v>
      </c>
      <c r="F33" s="95"/>
      <c r="G33" s="96"/>
      <c r="H33" s="96"/>
      <c r="I33" s="96"/>
      <c r="J33" s="143"/>
      <c r="K33" s="145"/>
      <c r="L33" s="87">
        <f t="shared" ca="1" si="4"/>
        <v>42309</v>
      </c>
      <c r="M33" s="88">
        <v>0</v>
      </c>
      <c r="N33" s="90"/>
      <c r="O33" s="150"/>
      <c r="P33" s="99">
        <f t="shared" ca="1" si="5"/>
        <v>42309</v>
      </c>
      <c r="Q33" s="88">
        <v>0</v>
      </c>
      <c r="R33" s="90"/>
      <c r="S33" s="153"/>
    </row>
    <row r="34" spans="2:19">
      <c r="B34" s="86"/>
      <c r="C34" s="84"/>
      <c r="D34" s="85"/>
      <c r="E34" s="81">
        <f t="shared" ca="1" si="3"/>
        <v>42309</v>
      </c>
      <c r="F34" s="95"/>
      <c r="G34" s="96"/>
      <c r="H34" s="96"/>
      <c r="I34" s="96"/>
      <c r="J34" s="143"/>
      <c r="K34" s="145"/>
      <c r="L34" s="87">
        <f t="shared" ca="1" si="4"/>
        <v>42309</v>
      </c>
      <c r="M34" s="88">
        <v>0</v>
      </c>
      <c r="N34" s="90"/>
      <c r="O34" s="150"/>
      <c r="P34" s="99">
        <f t="shared" ca="1" si="5"/>
        <v>42309</v>
      </c>
      <c r="Q34" s="88">
        <v>0</v>
      </c>
      <c r="R34" s="90"/>
      <c r="S34" s="153"/>
    </row>
    <row r="35" spans="2:19">
      <c r="B35" s="86"/>
      <c r="C35" s="84"/>
      <c r="D35" s="85"/>
      <c r="E35" s="81">
        <f t="shared" ca="1" si="3"/>
        <v>42309</v>
      </c>
      <c r="F35" s="95"/>
      <c r="G35" s="96"/>
      <c r="H35" s="96"/>
      <c r="I35" s="96"/>
      <c r="J35" s="143"/>
      <c r="K35" s="145"/>
      <c r="L35" s="87">
        <f t="shared" ca="1" si="4"/>
        <v>42309</v>
      </c>
      <c r="M35" s="88">
        <v>0</v>
      </c>
      <c r="N35" s="90"/>
      <c r="O35" s="150"/>
      <c r="P35" s="99">
        <f t="shared" ca="1" si="5"/>
        <v>42309</v>
      </c>
      <c r="Q35" s="88">
        <v>0</v>
      </c>
      <c r="R35" s="90"/>
      <c r="S35" s="153"/>
    </row>
    <row r="36" spans="2:19">
      <c r="B36" s="86"/>
      <c r="C36" s="84"/>
      <c r="D36" s="85"/>
      <c r="E36" s="81">
        <f t="shared" ca="1" si="3"/>
        <v>42309</v>
      </c>
      <c r="F36" s="95"/>
      <c r="G36" s="96"/>
      <c r="H36" s="96"/>
      <c r="I36" s="96"/>
      <c r="J36" s="143"/>
      <c r="K36" s="145"/>
      <c r="L36" s="87">
        <f t="shared" ca="1" si="4"/>
        <v>42309</v>
      </c>
      <c r="M36" s="88">
        <v>0</v>
      </c>
      <c r="N36" s="90"/>
      <c r="O36" s="150"/>
      <c r="P36" s="99">
        <f t="shared" ca="1" si="5"/>
        <v>42309</v>
      </c>
      <c r="Q36" s="88">
        <v>0</v>
      </c>
      <c r="R36" s="90"/>
      <c r="S36" s="153"/>
    </row>
    <row r="37" spans="2:19">
      <c r="B37" s="86"/>
      <c r="C37" s="84"/>
      <c r="D37" s="85"/>
      <c r="E37" s="81">
        <f t="shared" ca="1" si="3"/>
        <v>42309</v>
      </c>
      <c r="F37" s="95"/>
      <c r="G37" s="96"/>
      <c r="H37" s="96"/>
      <c r="I37" s="96"/>
      <c r="J37" s="143"/>
      <c r="K37" s="145"/>
      <c r="L37" s="87">
        <f t="shared" ca="1" si="4"/>
        <v>42309</v>
      </c>
      <c r="M37" s="88">
        <v>0</v>
      </c>
      <c r="N37" s="90"/>
      <c r="O37" s="150"/>
      <c r="P37" s="99">
        <f t="shared" ca="1" si="5"/>
        <v>42309</v>
      </c>
      <c r="Q37" s="88">
        <v>0</v>
      </c>
      <c r="R37" s="90"/>
      <c r="S37" s="153"/>
    </row>
    <row r="38" spans="2:19">
      <c r="B38" s="86"/>
      <c r="C38" s="84"/>
      <c r="D38" s="85"/>
      <c r="E38" s="81">
        <f t="shared" ca="1" si="3"/>
        <v>42309</v>
      </c>
      <c r="F38" s="95"/>
      <c r="G38" s="96"/>
      <c r="H38" s="96"/>
      <c r="I38" s="96"/>
      <c r="J38" s="143"/>
      <c r="K38" s="145"/>
      <c r="L38" s="87">
        <f t="shared" ca="1" si="4"/>
        <v>42309</v>
      </c>
      <c r="M38" s="88">
        <v>0</v>
      </c>
      <c r="N38" s="90"/>
      <c r="O38" s="150"/>
      <c r="P38" s="99">
        <f t="shared" ca="1" si="5"/>
        <v>42309</v>
      </c>
      <c r="Q38" s="88">
        <v>0</v>
      </c>
      <c r="R38" s="90"/>
      <c r="S38" s="153"/>
    </row>
    <row r="39" spans="2:19">
      <c r="B39" s="86"/>
      <c r="C39" s="84"/>
      <c r="D39" s="85"/>
      <c r="E39" s="81">
        <f t="shared" ca="1" si="3"/>
        <v>42309</v>
      </c>
      <c r="F39" s="95"/>
      <c r="G39" s="96"/>
      <c r="H39" s="96"/>
      <c r="I39" s="96"/>
      <c r="J39" s="143"/>
      <c r="K39" s="145"/>
      <c r="L39" s="87">
        <f t="shared" ca="1" si="4"/>
        <v>42309</v>
      </c>
      <c r="M39" s="88">
        <v>0</v>
      </c>
      <c r="N39" s="90"/>
      <c r="O39" s="150"/>
      <c r="P39" s="99">
        <f t="shared" ca="1" si="5"/>
        <v>42309</v>
      </c>
      <c r="Q39" s="88">
        <v>0</v>
      </c>
      <c r="R39" s="90"/>
      <c r="S39" s="153"/>
    </row>
    <row r="40" spans="2:19">
      <c r="B40" s="86"/>
      <c r="C40" s="84"/>
      <c r="D40" s="85"/>
      <c r="E40" s="81">
        <f t="shared" ca="1" si="3"/>
        <v>42309</v>
      </c>
      <c r="F40" s="95"/>
      <c r="G40" s="96"/>
      <c r="H40" s="96"/>
      <c r="I40" s="96"/>
      <c r="J40" s="143"/>
      <c r="K40" s="145"/>
      <c r="L40" s="87">
        <f t="shared" ca="1" si="4"/>
        <v>42309</v>
      </c>
      <c r="M40" s="88">
        <v>0</v>
      </c>
      <c r="N40" s="90"/>
      <c r="O40" s="150"/>
      <c r="P40" s="99">
        <f t="shared" ca="1" si="5"/>
        <v>42309</v>
      </c>
      <c r="Q40" s="88">
        <v>0</v>
      </c>
      <c r="R40" s="90"/>
      <c r="S40" s="153"/>
    </row>
    <row r="41" spans="2:19">
      <c r="B41" s="86"/>
      <c r="C41" s="84"/>
      <c r="D41" s="85"/>
      <c r="E41" s="81">
        <f t="shared" ca="1" si="3"/>
        <v>42309</v>
      </c>
      <c r="F41" s="95"/>
      <c r="G41" s="96"/>
      <c r="H41" s="96"/>
      <c r="I41" s="96"/>
      <c r="J41" s="143"/>
      <c r="K41" s="145"/>
      <c r="L41" s="87">
        <f t="shared" ca="1" si="4"/>
        <v>42309</v>
      </c>
      <c r="M41" s="88">
        <v>0</v>
      </c>
      <c r="N41" s="90"/>
      <c r="O41" s="150"/>
      <c r="P41" s="99">
        <f t="shared" ca="1" si="5"/>
        <v>42309</v>
      </c>
      <c r="Q41" s="88">
        <v>0</v>
      </c>
      <c r="R41" s="90"/>
      <c r="S41" s="153"/>
    </row>
    <row r="42" spans="2:19">
      <c r="B42" s="86"/>
      <c r="C42" s="84"/>
      <c r="D42" s="85"/>
      <c r="E42" s="81">
        <f t="shared" ca="1" si="3"/>
        <v>42309</v>
      </c>
      <c r="F42" s="95"/>
      <c r="G42" s="96"/>
      <c r="H42" s="96"/>
      <c r="I42" s="96"/>
      <c r="J42" s="143"/>
      <c r="K42" s="145"/>
      <c r="L42" s="87">
        <f t="shared" ca="1" si="4"/>
        <v>42309</v>
      </c>
      <c r="M42" s="88">
        <v>0</v>
      </c>
      <c r="N42" s="90"/>
      <c r="O42" s="150"/>
      <c r="P42" s="99">
        <f t="shared" ca="1" si="5"/>
        <v>42309</v>
      </c>
      <c r="Q42" s="88">
        <v>0</v>
      </c>
      <c r="R42" s="90"/>
      <c r="S42" s="153"/>
    </row>
    <row r="43" spans="2:19">
      <c r="B43" s="86"/>
      <c r="C43" s="84"/>
      <c r="D43" s="85"/>
      <c r="E43" s="81">
        <f t="shared" ca="1" si="3"/>
        <v>42309</v>
      </c>
      <c r="F43" s="95"/>
      <c r="G43" s="96"/>
      <c r="H43" s="96"/>
      <c r="I43" s="96"/>
      <c r="J43" s="143"/>
      <c r="K43" s="145"/>
      <c r="L43" s="87">
        <f t="shared" ca="1" si="4"/>
        <v>42309</v>
      </c>
      <c r="M43" s="88">
        <v>0</v>
      </c>
      <c r="N43" s="90"/>
      <c r="O43" s="150"/>
      <c r="P43" s="99">
        <f t="shared" ca="1" si="5"/>
        <v>42309</v>
      </c>
      <c r="Q43" s="88">
        <v>0</v>
      </c>
      <c r="R43" s="90"/>
      <c r="S43" s="153"/>
    </row>
    <row r="44" spans="2:19" ht="15.75" thickBot="1">
      <c r="B44" s="112"/>
      <c r="C44" s="113"/>
      <c r="D44" s="114"/>
      <c r="E44" s="115">
        <f t="shared" ca="1" si="3"/>
        <v>42309</v>
      </c>
      <c r="F44" s="116"/>
      <c r="G44" s="141"/>
      <c r="H44" s="141"/>
      <c r="I44" s="141"/>
      <c r="J44" s="147"/>
      <c r="K44" s="148"/>
      <c r="L44" s="117">
        <f t="shared" ca="1" si="4"/>
        <v>42309</v>
      </c>
      <c r="M44" s="118">
        <v>0</v>
      </c>
      <c r="N44" s="119"/>
      <c r="O44" s="151"/>
      <c r="P44" s="120">
        <f t="shared" ca="1" si="5"/>
        <v>42309</v>
      </c>
      <c r="Q44" s="118">
        <v>0</v>
      </c>
      <c r="R44" s="119"/>
      <c r="S44" s="154"/>
    </row>
    <row r="45" spans="2:19" s="121" customFormat="1" ht="15.75" customHeight="1" thickBot="1">
      <c r="B45" s="122" t="s">
        <v>112</v>
      </c>
      <c r="C45" s="123">
        <f>SUBTOTAL(103,[[ N° Offre]])</f>
        <v>0</v>
      </c>
      <c r="D45" s="130"/>
      <c r="E45" s="130"/>
      <c r="F45" s="123">
        <f>SUBTOTAL(103,[Libellé du Poste :])</f>
        <v>0</v>
      </c>
      <c r="G45" s="124">
        <f>SUBTOTAL(103,[Emetteur :])</f>
        <v>0</v>
      </c>
      <c r="H45" s="124">
        <f>SUBTOTAL(103,[Entreprise :])</f>
        <v>0</v>
      </c>
      <c r="I45" s="124">
        <f>SUBTOTAL(103,[Lieu :])</f>
        <v>0</v>
      </c>
      <c r="J45" s="125">
        <f>SUBTOTAL(103,[Nom Contact :])</f>
        <v>0</v>
      </c>
      <c r="K45" s="126">
        <f>SUBTOTAL(103,[Mail ou Tél Contact :])</f>
        <v>0</v>
      </c>
      <c r="L45" s="131"/>
      <c r="M45" s="132"/>
      <c r="N45" s="127">
        <f>SUBTOTAL(103,[[ Statut Candidature]])</f>
        <v>0</v>
      </c>
      <c r="O45" s="128">
        <f>SUBTOTAL(103,[Observations :])</f>
        <v>0</v>
      </c>
      <c r="P45" s="131"/>
      <c r="Q45" s="132"/>
      <c r="R45" s="127">
        <f>SUBTOTAL(103,[ Statut Candidature.])</f>
        <v>0</v>
      </c>
      <c r="S45" s="129">
        <f>SUBTOTAL(103,[Remarques :])</f>
        <v>0</v>
      </c>
    </row>
    <row r="46" spans="2:19" ht="15.75" thickTop="1"/>
    <row r="49" ht="15" customHeight="1"/>
    <row r="54" ht="15" customHeight="1"/>
  </sheetData>
  <dataValidations count="6">
    <dataValidation type="list" allowBlank="1" showInputMessage="1" showErrorMessage="1" sqref="B5:B44">
      <formula1>Liste.Type.Offre</formula1>
    </dataValidation>
    <dataValidation type="list" allowBlank="1" showInputMessage="1" showErrorMessage="1" sqref="F5:F44">
      <formula1>Liste.Libellé</formula1>
    </dataValidation>
    <dataValidation type="list" allowBlank="1" showInputMessage="1" showErrorMessage="1" sqref="I5:I44">
      <formula1>Liste.Lieu</formula1>
    </dataValidation>
    <dataValidation type="list" allowBlank="1" showInputMessage="1" showErrorMessage="1" sqref="G5:G44">
      <formula1>Liste.Emetteur</formula1>
    </dataValidation>
    <dataValidation type="list" allowBlank="1" showInputMessage="1" showErrorMessage="1" sqref="N5:N44 R5:R44">
      <formula1>Liste.Statut</formula1>
    </dataValidation>
    <dataValidation type="list" allowBlank="1" showInputMessage="1" showErrorMessage="1" sqref="O5:O44 S5:S44">
      <formula1>Observations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 tint="-0.499984740745262"/>
  </sheetPr>
  <dimension ref="B1:T43"/>
  <sheetViews>
    <sheetView showGridLines="0" showRowColHeaders="0" workbookViewId="0">
      <pane ySplit="4" topLeftCell="A5" activePane="bottomLeft" state="frozen"/>
      <selection pane="bottomLeft" activeCell="B5" sqref="B5"/>
    </sheetView>
  </sheetViews>
  <sheetFormatPr baseColWidth="10" defaultRowHeight="15"/>
  <cols>
    <col min="1" max="1" width="1.42578125" style="78" customWidth="1"/>
    <col min="2" max="2" width="19.140625" style="78" customWidth="1"/>
    <col min="3" max="3" width="10.5703125" style="78" customWidth="1"/>
    <col min="4" max="4" width="15.5703125" style="78" customWidth="1"/>
    <col min="5" max="5" width="11.42578125" style="78"/>
    <col min="6" max="6" width="19.42578125" style="78" customWidth="1"/>
    <col min="7" max="7" width="35.5703125" style="78" customWidth="1"/>
    <col min="8" max="8" width="23.42578125" style="78" customWidth="1"/>
    <col min="9" max="9" width="20.28515625" style="78" customWidth="1"/>
    <col min="10" max="10" width="19.5703125" style="78" customWidth="1"/>
    <col min="11" max="11" width="24.85546875" style="78" customWidth="1"/>
    <col min="12" max="12" width="33" style="78" customWidth="1"/>
    <col min="13" max="13" width="11.7109375" style="78" customWidth="1"/>
    <col min="14" max="14" width="8.140625" style="78" customWidth="1"/>
    <col min="15" max="15" width="20.85546875" style="78" customWidth="1"/>
    <col min="16" max="16" width="32.7109375" style="78" customWidth="1"/>
    <col min="17" max="17" width="12.140625" style="78" customWidth="1"/>
    <col min="18" max="18" width="8.140625" style="78" customWidth="1"/>
    <col min="19" max="19" width="20.85546875" style="78" customWidth="1"/>
    <col min="20" max="20" width="32.7109375" style="78" customWidth="1"/>
    <col min="21" max="16384" width="11.42578125" style="78"/>
  </cols>
  <sheetData>
    <row r="1" spans="2:20" ht="6.95" customHeight="1"/>
    <row r="2" spans="2:20" ht="30" customHeight="1"/>
    <row r="3" spans="2:20" ht="13.7" customHeight="1"/>
    <row r="4" spans="2:20" ht="18" customHeight="1" thickBot="1">
      <c r="B4" s="100" t="s">
        <v>14</v>
      </c>
      <c r="C4" s="101" t="s">
        <v>20</v>
      </c>
      <c r="D4" s="102" t="s">
        <v>25</v>
      </c>
      <c r="E4" s="102" t="s">
        <v>15</v>
      </c>
      <c r="F4" s="102" t="s">
        <v>115</v>
      </c>
      <c r="G4" s="103" t="s">
        <v>3</v>
      </c>
      <c r="H4" s="104" t="s">
        <v>12</v>
      </c>
      <c r="I4" s="104" t="s">
        <v>13</v>
      </c>
      <c r="J4" s="104" t="s">
        <v>4</v>
      </c>
      <c r="K4" s="105" t="s">
        <v>7</v>
      </c>
      <c r="L4" s="106" t="s">
        <v>19</v>
      </c>
      <c r="M4" s="107" t="s">
        <v>10</v>
      </c>
      <c r="N4" s="108" t="s">
        <v>21</v>
      </c>
      <c r="O4" s="109" t="s">
        <v>48</v>
      </c>
      <c r="P4" s="110" t="s">
        <v>16</v>
      </c>
      <c r="Q4" s="111" t="s">
        <v>22</v>
      </c>
      <c r="R4" s="108" t="s">
        <v>111</v>
      </c>
      <c r="S4" s="79" t="s">
        <v>58</v>
      </c>
      <c r="T4" s="80" t="s">
        <v>23</v>
      </c>
    </row>
    <row r="5" spans="2:20">
      <c r="B5" s="159"/>
      <c r="C5" s="82"/>
      <c r="D5" s="83"/>
      <c r="E5" s="81">
        <f t="shared" ref="E5:E16" ca="1" si="0">TODAY()</f>
        <v>42309</v>
      </c>
      <c r="F5" s="92"/>
      <c r="G5" s="92"/>
      <c r="H5" s="93"/>
      <c r="I5" s="93"/>
      <c r="J5" s="93"/>
      <c r="K5" s="142"/>
      <c r="L5" s="94"/>
      <c r="M5" s="87">
        <f t="shared" ref="M5:M16" ca="1" si="1">TODAY()</f>
        <v>42309</v>
      </c>
      <c r="N5" s="88">
        <v>0</v>
      </c>
      <c r="O5" s="89"/>
      <c r="P5" s="149"/>
      <c r="Q5" s="99">
        <f t="shared" ref="Q5:Q13" ca="1" si="2">TODAY()</f>
        <v>42309</v>
      </c>
      <c r="R5" s="88">
        <v>0</v>
      </c>
      <c r="S5" s="89"/>
      <c r="T5" s="152"/>
    </row>
    <row r="6" spans="2:20">
      <c r="B6" s="86"/>
      <c r="C6" s="84"/>
      <c r="D6" s="85"/>
      <c r="E6" s="81">
        <f t="shared" ca="1" si="0"/>
        <v>42309</v>
      </c>
      <c r="F6" s="95"/>
      <c r="G6" s="95"/>
      <c r="H6" s="96"/>
      <c r="I6" s="97"/>
      <c r="J6" s="96"/>
      <c r="K6" s="143"/>
      <c r="L6" s="98"/>
      <c r="M6" s="87">
        <f t="shared" ca="1" si="1"/>
        <v>42309</v>
      </c>
      <c r="N6" s="88">
        <v>0</v>
      </c>
      <c r="O6" s="90"/>
      <c r="P6" s="150"/>
      <c r="Q6" s="99">
        <f t="shared" ca="1" si="2"/>
        <v>42309</v>
      </c>
      <c r="R6" s="88">
        <v>0</v>
      </c>
      <c r="S6" s="90"/>
      <c r="T6" s="153"/>
    </row>
    <row r="7" spans="2:20">
      <c r="B7" s="86"/>
      <c r="C7" s="84"/>
      <c r="D7" s="85"/>
      <c r="E7" s="81">
        <f t="shared" ca="1" si="0"/>
        <v>42309</v>
      </c>
      <c r="F7" s="95"/>
      <c r="G7" s="95"/>
      <c r="H7" s="96"/>
      <c r="I7" s="96"/>
      <c r="J7" s="96"/>
      <c r="K7" s="143"/>
      <c r="L7" s="98"/>
      <c r="M7" s="87">
        <f t="shared" ca="1" si="1"/>
        <v>42309</v>
      </c>
      <c r="N7" s="88">
        <v>0</v>
      </c>
      <c r="O7" s="90"/>
      <c r="P7" s="150"/>
      <c r="Q7" s="99">
        <f t="shared" ca="1" si="2"/>
        <v>42309</v>
      </c>
      <c r="R7" s="88">
        <v>0</v>
      </c>
      <c r="S7" s="90"/>
      <c r="T7" s="153"/>
    </row>
    <row r="8" spans="2:20">
      <c r="B8" s="86"/>
      <c r="C8" s="84"/>
      <c r="D8" s="85"/>
      <c r="E8" s="81">
        <f t="shared" ca="1" si="0"/>
        <v>42309</v>
      </c>
      <c r="F8" s="95"/>
      <c r="G8" s="95"/>
      <c r="H8" s="96"/>
      <c r="I8" s="96"/>
      <c r="J8" s="96"/>
      <c r="K8" s="143"/>
      <c r="L8" s="98"/>
      <c r="M8" s="87">
        <f t="shared" ca="1" si="1"/>
        <v>42309</v>
      </c>
      <c r="N8" s="88">
        <v>0</v>
      </c>
      <c r="O8" s="90"/>
      <c r="P8" s="150"/>
      <c r="Q8" s="99">
        <f t="shared" ca="1" si="2"/>
        <v>42309</v>
      </c>
      <c r="R8" s="88">
        <v>0</v>
      </c>
      <c r="S8" s="90"/>
      <c r="T8" s="153"/>
    </row>
    <row r="9" spans="2:20">
      <c r="B9" s="86"/>
      <c r="C9" s="84"/>
      <c r="D9" s="85"/>
      <c r="E9" s="81">
        <f t="shared" ca="1" si="0"/>
        <v>42309</v>
      </c>
      <c r="F9" s="95"/>
      <c r="G9" s="95"/>
      <c r="H9" s="96"/>
      <c r="I9" s="96"/>
      <c r="J9" s="96"/>
      <c r="K9" s="143"/>
      <c r="L9" s="145"/>
      <c r="M9" s="87">
        <f t="shared" ca="1" si="1"/>
        <v>42309</v>
      </c>
      <c r="N9" s="88">
        <v>0</v>
      </c>
      <c r="O9" s="90"/>
      <c r="P9" s="150"/>
      <c r="Q9" s="99">
        <f t="shared" ca="1" si="2"/>
        <v>42309</v>
      </c>
      <c r="R9" s="88">
        <v>0</v>
      </c>
      <c r="S9" s="90"/>
      <c r="T9" s="153"/>
    </row>
    <row r="10" spans="2:20">
      <c r="B10" s="86"/>
      <c r="C10" s="84"/>
      <c r="D10" s="85"/>
      <c r="E10" s="81">
        <f t="shared" ca="1" si="0"/>
        <v>42309</v>
      </c>
      <c r="F10" s="95"/>
      <c r="G10" s="95"/>
      <c r="H10" s="96"/>
      <c r="I10" s="96"/>
      <c r="J10" s="96"/>
      <c r="K10" s="143"/>
      <c r="L10" s="98"/>
      <c r="M10" s="87">
        <f t="shared" ca="1" si="1"/>
        <v>42309</v>
      </c>
      <c r="N10" s="88">
        <v>0</v>
      </c>
      <c r="O10" s="90"/>
      <c r="P10" s="150"/>
      <c r="Q10" s="99">
        <f t="shared" ca="1" si="2"/>
        <v>42309</v>
      </c>
      <c r="R10" s="88">
        <v>0</v>
      </c>
      <c r="S10" s="90"/>
      <c r="T10" s="153"/>
    </row>
    <row r="11" spans="2:20">
      <c r="B11" s="86"/>
      <c r="C11" s="84"/>
      <c r="D11" s="85"/>
      <c r="E11" s="81">
        <f t="shared" ca="1" si="0"/>
        <v>42309</v>
      </c>
      <c r="F11" s="95"/>
      <c r="G11" s="95"/>
      <c r="H11" s="96"/>
      <c r="I11" s="96"/>
      <c r="J11" s="96"/>
      <c r="K11" s="143"/>
      <c r="L11" s="145"/>
      <c r="M11" s="87">
        <f t="shared" ca="1" si="1"/>
        <v>42309</v>
      </c>
      <c r="N11" s="88">
        <v>0</v>
      </c>
      <c r="O11" s="91"/>
      <c r="P11" s="150"/>
      <c r="Q11" s="99">
        <f t="shared" ca="1" si="2"/>
        <v>42309</v>
      </c>
      <c r="R11" s="88">
        <v>0</v>
      </c>
      <c r="S11" s="90"/>
      <c r="T11" s="153"/>
    </row>
    <row r="12" spans="2:20">
      <c r="B12" s="86"/>
      <c r="C12" s="84"/>
      <c r="D12" s="85"/>
      <c r="E12" s="81">
        <f t="shared" ca="1" si="0"/>
        <v>42309</v>
      </c>
      <c r="F12" s="95"/>
      <c r="G12" s="95"/>
      <c r="H12" s="96"/>
      <c r="I12" s="96"/>
      <c r="J12" s="96"/>
      <c r="K12" s="144"/>
      <c r="L12" s="146"/>
      <c r="M12" s="87">
        <f t="shared" ca="1" si="1"/>
        <v>42309</v>
      </c>
      <c r="N12" s="88">
        <v>0</v>
      </c>
      <c r="O12" s="90"/>
      <c r="P12" s="150"/>
      <c r="Q12" s="99">
        <f t="shared" ca="1" si="2"/>
        <v>42309</v>
      </c>
      <c r="R12" s="88">
        <v>0</v>
      </c>
      <c r="S12" s="90"/>
      <c r="T12" s="153"/>
    </row>
    <row r="13" spans="2:20">
      <c r="B13" s="86"/>
      <c r="C13" s="84"/>
      <c r="D13" s="85"/>
      <c r="E13" s="81">
        <f t="shared" ca="1" si="0"/>
        <v>42309</v>
      </c>
      <c r="F13" s="95"/>
      <c r="G13" s="95"/>
      <c r="H13" s="96"/>
      <c r="I13" s="96"/>
      <c r="J13" s="96"/>
      <c r="K13" s="143"/>
      <c r="L13" s="145"/>
      <c r="M13" s="87">
        <f t="shared" ca="1" si="1"/>
        <v>42309</v>
      </c>
      <c r="N13" s="88">
        <v>0</v>
      </c>
      <c r="O13" s="90"/>
      <c r="P13" s="150"/>
      <c r="Q13" s="99">
        <f t="shared" ca="1" si="2"/>
        <v>42309</v>
      </c>
      <c r="R13" s="88">
        <v>0</v>
      </c>
      <c r="S13" s="90"/>
      <c r="T13" s="153"/>
    </row>
    <row r="14" spans="2:20">
      <c r="B14" s="86"/>
      <c r="C14" s="84"/>
      <c r="D14" s="85"/>
      <c r="E14" s="81">
        <f t="shared" ca="1" si="0"/>
        <v>42309</v>
      </c>
      <c r="F14" s="95"/>
      <c r="G14" s="95"/>
      <c r="H14" s="96"/>
      <c r="I14" s="96"/>
      <c r="J14" s="96"/>
      <c r="K14" s="144"/>
      <c r="L14" s="146"/>
      <c r="M14" s="87">
        <f t="shared" ca="1" si="1"/>
        <v>42309</v>
      </c>
      <c r="N14" s="88">
        <v>0</v>
      </c>
      <c r="O14" s="90"/>
      <c r="P14" s="150"/>
      <c r="Q14" s="99">
        <f t="shared" ref="Q14:Q33" ca="1" si="3">TODAY()</f>
        <v>42309</v>
      </c>
      <c r="R14" s="88">
        <v>0</v>
      </c>
      <c r="S14" s="90"/>
      <c r="T14" s="153"/>
    </row>
    <row r="15" spans="2:20">
      <c r="B15" s="86"/>
      <c r="C15" s="84"/>
      <c r="D15" s="85"/>
      <c r="E15" s="81">
        <f t="shared" ca="1" si="0"/>
        <v>42309</v>
      </c>
      <c r="F15" s="95"/>
      <c r="G15" s="95"/>
      <c r="H15" s="96"/>
      <c r="I15" s="96"/>
      <c r="J15" s="96"/>
      <c r="K15" s="144"/>
      <c r="L15" s="146"/>
      <c r="M15" s="87">
        <f t="shared" ca="1" si="1"/>
        <v>42309</v>
      </c>
      <c r="N15" s="88">
        <v>0</v>
      </c>
      <c r="O15" s="90"/>
      <c r="P15" s="150"/>
      <c r="Q15" s="99">
        <f t="shared" ca="1" si="3"/>
        <v>42309</v>
      </c>
      <c r="R15" s="88">
        <v>0</v>
      </c>
      <c r="S15" s="90"/>
      <c r="T15" s="153"/>
    </row>
    <row r="16" spans="2:20">
      <c r="B16" s="86"/>
      <c r="C16" s="84"/>
      <c r="D16" s="85"/>
      <c r="E16" s="81">
        <f t="shared" ca="1" si="0"/>
        <v>42309</v>
      </c>
      <c r="F16" s="95"/>
      <c r="G16" s="95"/>
      <c r="H16" s="96"/>
      <c r="I16" s="96"/>
      <c r="J16" s="96"/>
      <c r="K16" s="144"/>
      <c r="L16" s="146"/>
      <c r="M16" s="87">
        <f t="shared" ca="1" si="1"/>
        <v>42309</v>
      </c>
      <c r="N16" s="88">
        <v>0</v>
      </c>
      <c r="O16" s="90"/>
      <c r="P16" s="150"/>
      <c r="Q16" s="99">
        <f t="shared" ca="1" si="3"/>
        <v>42309</v>
      </c>
      <c r="R16" s="88">
        <v>0</v>
      </c>
      <c r="S16" s="90"/>
      <c r="T16" s="153"/>
    </row>
    <row r="17" spans="2:20">
      <c r="B17" s="86"/>
      <c r="C17" s="84"/>
      <c r="D17" s="85"/>
      <c r="E17" s="81">
        <f t="shared" ref="E17:E33" ca="1" si="4">TODAY()</f>
        <v>42309</v>
      </c>
      <c r="F17" s="95"/>
      <c r="G17" s="95"/>
      <c r="H17" s="96"/>
      <c r="I17" s="96"/>
      <c r="J17" s="96"/>
      <c r="K17" s="143"/>
      <c r="L17" s="145"/>
      <c r="M17" s="87">
        <f t="shared" ref="M17:M33" ca="1" si="5">TODAY()</f>
        <v>42309</v>
      </c>
      <c r="N17" s="88">
        <v>0</v>
      </c>
      <c r="O17" s="90"/>
      <c r="P17" s="150"/>
      <c r="Q17" s="99">
        <f t="shared" ca="1" si="3"/>
        <v>42309</v>
      </c>
      <c r="R17" s="88">
        <v>0</v>
      </c>
      <c r="S17" s="90"/>
      <c r="T17" s="153"/>
    </row>
    <row r="18" spans="2:20">
      <c r="B18" s="86"/>
      <c r="C18" s="84"/>
      <c r="D18" s="85"/>
      <c r="E18" s="81">
        <f t="shared" ca="1" si="4"/>
        <v>42309</v>
      </c>
      <c r="F18" s="95"/>
      <c r="G18" s="95"/>
      <c r="H18" s="96"/>
      <c r="I18" s="96"/>
      <c r="J18" s="96"/>
      <c r="K18" s="143"/>
      <c r="L18" s="145"/>
      <c r="M18" s="87">
        <f t="shared" ca="1" si="5"/>
        <v>42309</v>
      </c>
      <c r="N18" s="88">
        <v>0</v>
      </c>
      <c r="O18" s="90"/>
      <c r="P18" s="150"/>
      <c r="Q18" s="99">
        <f t="shared" ca="1" si="3"/>
        <v>42309</v>
      </c>
      <c r="R18" s="88">
        <v>0</v>
      </c>
      <c r="S18" s="90"/>
      <c r="T18" s="153"/>
    </row>
    <row r="19" spans="2:20">
      <c r="B19" s="86"/>
      <c r="C19" s="84"/>
      <c r="D19" s="85"/>
      <c r="E19" s="81">
        <f t="shared" ca="1" si="4"/>
        <v>42309</v>
      </c>
      <c r="F19" s="95"/>
      <c r="G19" s="95"/>
      <c r="H19" s="96"/>
      <c r="I19" s="96"/>
      <c r="J19" s="96"/>
      <c r="K19" s="143"/>
      <c r="L19" s="145"/>
      <c r="M19" s="87">
        <f t="shared" ca="1" si="5"/>
        <v>42309</v>
      </c>
      <c r="N19" s="88">
        <v>0</v>
      </c>
      <c r="O19" s="90"/>
      <c r="P19" s="150"/>
      <c r="Q19" s="99">
        <f t="shared" ca="1" si="3"/>
        <v>42309</v>
      </c>
      <c r="R19" s="88">
        <v>0</v>
      </c>
      <c r="S19" s="90"/>
      <c r="T19" s="153"/>
    </row>
    <row r="20" spans="2:20">
      <c r="B20" s="86"/>
      <c r="C20" s="84"/>
      <c r="D20" s="85"/>
      <c r="E20" s="81">
        <f t="shared" ca="1" si="4"/>
        <v>42309</v>
      </c>
      <c r="F20" s="95"/>
      <c r="G20" s="95"/>
      <c r="H20" s="96"/>
      <c r="I20" s="96"/>
      <c r="J20" s="96"/>
      <c r="K20" s="143"/>
      <c r="L20" s="145"/>
      <c r="M20" s="87">
        <f t="shared" ca="1" si="5"/>
        <v>42309</v>
      </c>
      <c r="N20" s="88">
        <v>0</v>
      </c>
      <c r="O20" s="90"/>
      <c r="P20" s="150"/>
      <c r="Q20" s="99">
        <f t="shared" ca="1" si="3"/>
        <v>42309</v>
      </c>
      <c r="R20" s="88">
        <v>0</v>
      </c>
      <c r="S20" s="90"/>
      <c r="T20" s="153"/>
    </row>
    <row r="21" spans="2:20">
      <c r="B21" s="86"/>
      <c r="C21" s="84"/>
      <c r="D21" s="85"/>
      <c r="E21" s="81">
        <f t="shared" ca="1" si="4"/>
        <v>42309</v>
      </c>
      <c r="F21" s="95"/>
      <c r="G21" s="95"/>
      <c r="H21" s="96"/>
      <c r="I21" s="96"/>
      <c r="J21" s="96"/>
      <c r="K21" s="143"/>
      <c r="L21" s="145"/>
      <c r="M21" s="87">
        <f t="shared" ca="1" si="5"/>
        <v>42309</v>
      </c>
      <c r="N21" s="88">
        <v>0</v>
      </c>
      <c r="O21" s="90"/>
      <c r="P21" s="150"/>
      <c r="Q21" s="99">
        <f t="shared" ca="1" si="3"/>
        <v>42309</v>
      </c>
      <c r="R21" s="88">
        <v>0</v>
      </c>
      <c r="S21" s="90"/>
      <c r="T21" s="153"/>
    </row>
    <row r="22" spans="2:20">
      <c r="B22" s="86"/>
      <c r="C22" s="84"/>
      <c r="D22" s="85"/>
      <c r="E22" s="81">
        <f t="shared" ca="1" si="4"/>
        <v>42309</v>
      </c>
      <c r="F22" s="95"/>
      <c r="G22" s="95"/>
      <c r="H22" s="96"/>
      <c r="I22" s="96"/>
      <c r="J22" s="96"/>
      <c r="K22" s="143"/>
      <c r="L22" s="145"/>
      <c r="M22" s="87">
        <f t="shared" ca="1" si="5"/>
        <v>42309</v>
      </c>
      <c r="N22" s="88">
        <v>0</v>
      </c>
      <c r="O22" s="90"/>
      <c r="P22" s="150"/>
      <c r="Q22" s="99">
        <f t="shared" ca="1" si="3"/>
        <v>42309</v>
      </c>
      <c r="R22" s="88">
        <v>0</v>
      </c>
      <c r="S22" s="90"/>
      <c r="T22" s="153"/>
    </row>
    <row r="23" spans="2:20">
      <c r="B23" s="86"/>
      <c r="C23" s="84"/>
      <c r="D23" s="85"/>
      <c r="E23" s="81">
        <f t="shared" ca="1" si="4"/>
        <v>42309</v>
      </c>
      <c r="F23" s="95"/>
      <c r="G23" s="95"/>
      <c r="H23" s="96"/>
      <c r="I23" s="96"/>
      <c r="J23" s="96"/>
      <c r="K23" s="143"/>
      <c r="L23" s="145"/>
      <c r="M23" s="87">
        <f t="shared" ca="1" si="5"/>
        <v>42309</v>
      </c>
      <c r="N23" s="88">
        <v>0</v>
      </c>
      <c r="O23" s="90"/>
      <c r="P23" s="150"/>
      <c r="Q23" s="99">
        <f t="shared" ca="1" si="3"/>
        <v>42309</v>
      </c>
      <c r="R23" s="88">
        <v>0</v>
      </c>
      <c r="S23" s="90"/>
      <c r="T23" s="153"/>
    </row>
    <row r="24" spans="2:20">
      <c r="B24" s="86"/>
      <c r="C24" s="84"/>
      <c r="D24" s="85"/>
      <c r="E24" s="81">
        <f t="shared" ca="1" si="4"/>
        <v>42309</v>
      </c>
      <c r="F24" s="95"/>
      <c r="G24" s="95"/>
      <c r="H24" s="96"/>
      <c r="I24" s="96"/>
      <c r="J24" s="96"/>
      <c r="K24" s="143"/>
      <c r="L24" s="145"/>
      <c r="M24" s="87">
        <f t="shared" ca="1" si="5"/>
        <v>42309</v>
      </c>
      <c r="N24" s="88">
        <v>0</v>
      </c>
      <c r="O24" s="90"/>
      <c r="P24" s="150"/>
      <c r="Q24" s="99">
        <f t="shared" ca="1" si="3"/>
        <v>42309</v>
      </c>
      <c r="R24" s="88">
        <v>0</v>
      </c>
      <c r="S24" s="90"/>
      <c r="T24" s="153"/>
    </row>
    <row r="25" spans="2:20">
      <c r="B25" s="86"/>
      <c r="C25" s="84"/>
      <c r="D25" s="85"/>
      <c r="E25" s="81">
        <f t="shared" ca="1" si="4"/>
        <v>42309</v>
      </c>
      <c r="F25" s="95"/>
      <c r="G25" s="95"/>
      <c r="H25" s="96"/>
      <c r="I25" s="96"/>
      <c r="J25" s="96"/>
      <c r="K25" s="143"/>
      <c r="L25" s="145"/>
      <c r="M25" s="87">
        <f t="shared" ca="1" si="5"/>
        <v>42309</v>
      </c>
      <c r="N25" s="88">
        <v>0</v>
      </c>
      <c r="O25" s="90"/>
      <c r="P25" s="150"/>
      <c r="Q25" s="99">
        <f t="shared" ca="1" si="3"/>
        <v>42309</v>
      </c>
      <c r="R25" s="88">
        <v>0</v>
      </c>
      <c r="S25" s="90"/>
      <c r="T25" s="153"/>
    </row>
    <row r="26" spans="2:20">
      <c r="B26" s="86"/>
      <c r="C26" s="84"/>
      <c r="D26" s="85"/>
      <c r="E26" s="81">
        <f t="shared" ca="1" si="4"/>
        <v>42309</v>
      </c>
      <c r="F26" s="95"/>
      <c r="G26" s="95"/>
      <c r="H26" s="96"/>
      <c r="I26" s="96"/>
      <c r="J26" s="96"/>
      <c r="K26" s="143"/>
      <c r="L26" s="145"/>
      <c r="M26" s="87">
        <f t="shared" ca="1" si="5"/>
        <v>42309</v>
      </c>
      <c r="N26" s="88">
        <v>0</v>
      </c>
      <c r="O26" s="90"/>
      <c r="P26" s="150"/>
      <c r="Q26" s="99">
        <f t="shared" ca="1" si="3"/>
        <v>42309</v>
      </c>
      <c r="R26" s="88">
        <v>0</v>
      </c>
      <c r="S26" s="90"/>
      <c r="T26" s="153"/>
    </row>
    <row r="27" spans="2:20">
      <c r="B27" s="86"/>
      <c r="C27" s="84"/>
      <c r="D27" s="85"/>
      <c r="E27" s="81">
        <f ca="1">TODAY()</f>
        <v>42309</v>
      </c>
      <c r="F27" s="95"/>
      <c r="G27" s="95"/>
      <c r="H27" s="96"/>
      <c r="I27" s="96"/>
      <c r="J27" s="96"/>
      <c r="K27" s="143"/>
      <c r="L27" s="145"/>
      <c r="M27" s="87">
        <f t="shared" ca="1" si="5"/>
        <v>42309</v>
      </c>
      <c r="N27" s="88">
        <v>0</v>
      </c>
      <c r="O27" s="90"/>
      <c r="P27" s="150"/>
      <c r="Q27" s="99">
        <f t="shared" ca="1" si="3"/>
        <v>42309</v>
      </c>
      <c r="R27" s="88">
        <v>0</v>
      </c>
      <c r="S27" s="90"/>
      <c r="T27" s="153"/>
    </row>
    <row r="28" spans="2:20">
      <c r="B28" s="86"/>
      <c r="C28" s="84"/>
      <c r="D28" s="85"/>
      <c r="E28" s="81">
        <f t="shared" ca="1" si="4"/>
        <v>42309</v>
      </c>
      <c r="F28" s="95"/>
      <c r="G28" s="95"/>
      <c r="H28" s="96"/>
      <c r="I28" s="96"/>
      <c r="J28" s="96"/>
      <c r="K28" s="143"/>
      <c r="L28" s="145"/>
      <c r="M28" s="87">
        <f t="shared" ca="1" si="5"/>
        <v>42309</v>
      </c>
      <c r="N28" s="88">
        <v>0</v>
      </c>
      <c r="O28" s="90"/>
      <c r="P28" s="150"/>
      <c r="Q28" s="99">
        <f t="shared" ca="1" si="3"/>
        <v>42309</v>
      </c>
      <c r="R28" s="88">
        <v>0</v>
      </c>
      <c r="S28" s="90"/>
      <c r="T28" s="153"/>
    </row>
    <row r="29" spans="2:20">
      <c r="B29" s="86"/>
      <c r="C29" s="84"/>
      <c r="D29" s="85"/>
      <c r="E29" s="81">
        <f t="shared" ca="1" si="4"/>
        <v>42309</v>
      </c>
      <c r="F29" s="95"/>
      <c r="G29" s="95"/>
      <c r="H29" s="96"/>
      <c r="I29" s="96"/>
      <c r="J29" s="96"/>
      <c r="K29" s="143"/>
      <c r="L29" s="145"/>
      <c r="M29" s="87">
        <f t="shared" ca="1" si="5"/>
        <v>42309</v>
      </c>
      <c r="N29" s="88">
        <v>0</v>
      </c>
      <c r="O29" s="90"/>
      <c r="P29" s="150"/>
      <c r="Q29" s="99">
        <f t="shared" ca="1" si="3"/>
        <v>42309</v>
      </c>
      <c r="R29" s="88">
        <v>0</v>
      </c>
      <c r="S29" s="90"/>
      <c r="T29" s="153"/>
    </row>
    <row r="30" spans="2:20">
      <c r="B30" s="86"/>
      <c r="C30" s="84"/>
      <c r="D30" s="85"/>
      <c r="E30" s="81">
        <f t="shared" ca="1" si="4"/>
        <v>42309</v>
      </c>
      <c r="F30" s="95"/>
      <c r="G30" s="95"/>
      <c r="H30" s="96"/>
      <c r="I30" s="96"/>
      <c r="J30" s="96"/>
      <c r="K30" s="143"/>
      <c r="L30" s="145"/>
      <c r="M30" s="87">
        <f t="shared" ca="1" si="5"/>
        <v>42309</v>
      </c>
      <c r="N30" s="88">
        <v>0</v>
      </c>
      <c r="O30" s="90"/>
      <c r="P30" s="150"/>
      <c r="Q30" s="99">
        <f t="shared" ca="1" si="3"/>
        <v>42309</v>
      </c>
      <c r="R30" s="88">
        <v>0</v>
      </c>
      <c r="S30" s="90"/>
      <c r="T30" s="153"/>
    </row>
    <row r="31" spans="2:20">
      <c r="B31" s="86"/>
      <c r="C31" s="84"/>
      <c r="D31" s="85"/>
      <c r="E31" s="81">
        <f t="shared" ca="1" si="4"/>
        <v>42309</v>
      </c>
      <c r="F31" s="95"/>
      <c r="G31" s="95"/>
      <c r="H31" s="96"/>
      <c r="I31" s="96"/>
      <c r="J31" s="96"/>
      <c r="K31" s="143"/>
      <c r="L31" s="145"/>
      <c r="M31" s="87">
        <f t="shared" ca="1" si="5"/>
        <v>42309</v>
      </c>
      <c r="N31" s="88">
        <v>0</v>
      </c>
      <c r="O31" s="90"/>
      <c r="P31" s="150"/>
      <c r="Q31" s="99">
        <f t="shared" ca="1" si="3"/>
        <v>42309</v>
      </c>
      <c r="R31" s="88">
        <v>0</v>
      </c>
      <c r="S31" s="90"/>
      <c r="T31" s="153"/>
    </row>
    <row r="32" spans="2:20">
      <c r="B32" s="86"/>
      <c r="C32" s="84"/>
      <c r="D32" s="85"/>
      <c r="E32" s="81">
        <f t="shared" ca="1" si="4"/>
        <v>42309</v>
      </c>
      <c r="F32" s="95"/>
      <c r="G32" s="95"/>
      <c r="H32" s="96"/>
      <c r="I32" s="96"/>
      <c r="J32" s="96"/>
      <c r="K32" s="143"/>
      <c r="L32" s="145"/>
      <c r="M32" s="87">
        <f t="shared" ca="1" si="5"/>
        <v>42309</v>
      </c>
      <c r="N32" s="88">
        <v>0</v>
      </c>
      <c r="O32" s="90"/>
      <c r="P32" s="150"/>
      <c r="Q32" s="99">
        <f t="shared" ca="1" si="3"/>
        <v>42309</v>
      </c>
      <c r="R32" s="88">
        <v>0</v>
      </c>
      <c r="S32" s="90"/>
      <c r="T32" s="153"/>
    </row>
    <row r="33" spans="2:20" ht="15.75" thickBot="1">
      <c r="B33" s="112"/>
      <c r="C33" s="113"/>
      <c r="D33" s="114"/>
      <c r="E33" s="115">
        <f t="shared" ca="1" si="4"/>
        <v>42309</v>
      </c>
      <c r="F33" s="116"/>
      <c r="G33" s="116"/>
      <c r="H33" s="141"/>
      <c r="I33" s="141"/>
      <c r="J33" s="141"/>
      <c r="K33" s="147"/>
      <c r="L33" s="148"/>
      <c r="M33" s="117">
        <f t="shared" ca="1" si="5"/>
        <v>42309</v>
      </c>
      <c r="N33" s="118">
        <v>0</v>
      </c>
      <c r="O33" s="119"/>
      <c r="P33" s="151"/>
      <c r="Q33" s="120">
        <f t="shared" ca="1" si="3"/>
        <v>42309</v>
      </c>
      <c r="R33" s="118">
        <v>0</v>
      </c>
      <c r="S33" s="119"/>
      <c r="T33" s="154"/>
    </row>
    <row r="34" spans="2:20" s="121" customFormat="1" ht="15.75" customHeight="1" thickBot="1">
      <c r="B34" s="122" t="s">
        <v>112</v>
      </c>
      <c r="C34" s="123">
        <f>SUBTOTAL(103,[[ N° Offre]])</f>
        <v>0</v>
      </c>
      <c r="D34" s="130"/>
      <c r="E34" s="130"/>
      <c r="F34" s="123">
        <f>SUBTOTAL(103,[[ Domaine Activitée]])</f>
        <v>0</v>
      </c>
      <c r="G34" s="123">
        <f>SUBTOTAL(103,[Libellé du Poste :])</f>
        <v>0</v>
      </c>
      <c r="H34" s="124">
        <f>SUBTOTAL(103,[Emetteur :])</f>
        <v>0</v>
      </c>
      <c r="I34" s="124">
        <f>SUBTOTAL(103,[Entreprise :])</f>
        <v>0</v>
      </c>
      <c r="J34" s="124">
        <f>SUBTOTAL(103,[Lieu :])</f>
        <v>0</v>
      </c>
      <c r="K34" s="125">
        <f>SUBTOTAL(103,[Nom Contact :])</f>
        <v>0</v>
      </c>
      <c r="L34" s="126">
        <f>SUBTOTAL(103,[Mail ou Tél Contact :])</f>
        <v>0</v>
      </c>
      <c r="M34" s="131"/>
      <c r="N34" s="132"/>
      <c r="O34" s="127">
        <f>SUBTOTAL(103,[[ Statut Candidature]])</f>
        <v>0</v>
      </c>
      <c r="P34" s="128">
        <f>SUBTOTAL(103,[Observations :])</f>
        <v>0</v>
      </c>
      <c r="Q34" s="131"/>
      <c r="R34" s="132"/>
      <c r="S34" s="127">
        <f>SUBTOTAL(103,[ Statut Candidature.])</f>
        <v>0</v>
      </c>
      <c r="T34" s="129">
        <f>SUBTOTAL(103,[Remarques :])</f>
        <v>0</v>
      </c>
    </row>
    <row r="35" spans="2:20" ht="15.75" thickTop="1"/>
    <row r="38" spans="2:20" ht="15" customHeight="1"/>
    <row r="43" spans="2:20" ht="15" customHeight="1"/>
  </sheetData>
  <dataValidations count="7">
    <dataValidation type="list" allowBlank="1" showInputMessage="1" showErrorMessage="1" sqref="P5:P33 T5:T33">
      <formula1>Observations</formula1>
    </dataValidation>
    <dataValidation type="list" allowBlank="1" showInputMessage="1" showErrorMessage="1" sqref="O5:O33 S5:S33">
      <formula1>Liste.Statut</formula1>
    </dataValidation>
    <dataValidation type="list" allowBlank="1" showInputMessage="1" showErrorMessage="1" sqref="H5:H33">
      <formula1>Liste.Emetteur</formula1>
    </dataValidation>
    <dataValidation type="list" allowBlank="1" showInputMessage="1" showErrorMessage="1" sqref="J5:J33">
      <formula1>Liste.Lieu</formula1>
    </dataValidation>
    <dataValidation type="list" allowBlank="1" showInputMessage="1" showErrorMessage="1" sqref="G5:G33">
      <formula1>Liste.Libellé</formula1>
    </dataValidation>
    <dataValidation type="list" allowBlank="1" showInputMessage="1" showErrorMessage="1" sqref="B5:B33">
      <formula1>Liste.Type.Offre</formula1>
    </dataValidation>
    <dataValidation type="list" allowBlank="1" showInputMessage="1" showErrorMessage="1" sqref="F5:F33">
      <formula1>Liste.Activitée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S32"/>
  <sheetViews>
    <sheetView showGridLines="0" showRowColHeaders="0" workbookViewId="0">
      <pane ySplit="4" topLeftCell="A5" activePane="bottomLeft" state="frozen"/>
      <selection pane="bottomLeft" activeCell="C5" sqref="C5"/>
    </sheetView>
  </sheetViews>
  <sheetFormatPr baseColWidth="10" defaultRowHeight="15"/>
  <cols>
    <col min="1" max="1" width="8.7109375" style="43" customWidth="1"/>
    <col min="2" max="2" width="12.7109375" style="43" customWidth="1"/>
    <col min="3" max="3" width="26.140625" style="43" customWidth="1"/>
    <col min="4" max="5" width="23.85546875" style="43" customWidth="1"/>
    <col min="6" max="6" width="11.42578125" style="43"/>
    <col min="7" max="7" width="22.42578125" style="43" customWidth="1"/>
    <col min="8" max="8" width="19.85546875" style="43" customWidth="1"/>
    <col min="9" max="9" width="14.28515625" style="43" customWidth="1"/>
    <col min="10" max="10" width="28.5703125" style="43" customWidth="1"/>
    <col min="11" max="11" width="10.7109375" style="43" customWidth="1"/>
    <col min="12" max="12" width="21.42578125" style="43" customWidth="1"/>
    <col min="13" max="13" width="34.42578125" style="43" customWidth="1"/>
    <col min="14" max="14" width="10.7109375" style="43" customWidth="1"/>
    <col min="15" max="15" width="21.42578125" style="43" customWidth="1"/>
    <col min="16" max="16" width="34.42578125" style="43" customWidth="1"/>
    <col min="17" max="17" width="10.7109375" style="43" customWidth="1"/>
    <col min="18" max="18" width="21.42578125" style="43" customWidth="1"/>
    <col min="19" max="19" width="34.42578125" style="43" customWidth="1"/>
    <col min="20" max="16384" width="11.42578125" style="43"/>
  </cols>
  <sheetData>
    <row r="1" spans="1:19" ht="9.9499999999999993" customHeight="1"/>
    <row r="2" spans="1:19" ht="30" customHeight="1"/>
    <row r="4" spans="1:19" ht="15.75" customHeight="1" thickBot="1">
      <c r="A4" s="29" t="s">
        <v>71</v>
      </c>
      <c r="B4" s="30" t="s">
        <v>70</v>
      </c>
      <c r="C4" s="31" t="s">
        <v>107</v>
      </c>
      <c r="D4" s="32" t="s">
        <v>67</v>
      </c>
      <c r="E4" s="32" t="s">
        <v>65</v>
      </c>
      <c r="F4" s="37" t="s">
        <v>101</v>
      </c>
      <c r="G4" s="32" t="s">
        <v>66</v>
      </c>
      <c r="H4" s="36" t="s">
        <v>100</v>
      </c>
      <c r="I4" s="33" t="s">
        <v>68</v>
      </c>
      <c r="J4" s="33" t="s">
        <v>69</v>
      </c>
      <c r="K4" s="158" t="s">
        <v>113</v>
      </c>
      <c r="L4" s="42" t="s">
        <v>102</v>
      </c>
      <c r="M4" s="34" t="s">
        <v>0</v>
      </c>
      <c r="N4" s="35" t="s">
        <v>73</v>
      </c>
      <c r="O4" s="42" t="s">
        <v>104</v>
      </c>
      <c r="P4" s="34" t="s">
        <v>105</v>
      </c>
      <c r="Q4" s="35" t="s">
        <v>74</v>
      </c>
      <c r="R4" s="42" t="s">
        <v>103</v>
      </c>
      <c r="S4" s="34" t="s">
        <v>106</v>
      </c>
    </row>
    <row r="5" spans="1:19">
      <c r="A5" s="14" t="s">
        <v>72</v>
      </c>
      <c r="B5" s="1">
        <f t="shared" ref="B5:B30" ca="1" si="0">TODAY()</f>
        <v>42309</v>
      </c>
      <c r="C5" s="2"/>
      <c r="D5" s="4"/>
      <c r="E5" s="4"/>
      <c r="F5" s="155"/>
      <c r="G5" s="4"/>
      <c r="H5" s="7"/>
      <c r="I5" s="38"/>
      <c r="J5" s="7"/>
      <c r="K5" s="11">
        <f ca="1">Tableau4[[#This Row],[Date envoi]]</f>
        <v>42309</v>
      </c>
      <c r="L5" s="9"/>
      <c r="M5" s="12"/>
      <c r="N5" s="11">
        <f t="shared" ref="N5:N30" ca="1" si="1">TODAY()</f>
        <v>42309</v>
      </c>
      <c r="O5" s="9"/>
      <c r="P5" s="12"/>
      <c r="Q5" s="11">
        <f t="shared" ref="Q5:Q30" ca="1" si="2">TODAY()</f>
        <v>42309</v>
      </c>
      <c r="R5" s="9"/>
      <c r="S5" s="12"/>
    </row>
    <row r="6" spans="1:19">
      <c r="A6" s="14" t="s">
        <v>75</v>
      </c>
      <c r="B6" s="1">
        <f t="shared" ca="1" si="0"/>
        <v>42309</v>
      </c>
      <c r="C6" s="3"/>
      <c r="D6" s="5"/>
      <c r="E6" s="5"/>
      <c r="F6" s="156"/>
      <c r="G6" s="5"/>
      <c r="H6" s="8"/>
      <c r="I6" s="39"/>
      <c r="J6" s="8"/>
      <c r="K6" s="11">
        <f ca="1">Tableau4[[#This Row],[Date envoi]]</f>
        <v>42309</v>
      </c>
      <c r="L6" s="10"/>
      <c r="M6" s="13"/>
      <c r="N6" s="11">
        <f t="shared" ca="1" si="1"/>
        <v>42309</v>
      </c>
      <c r="O6" s="10"/>
      <c r="P6" s="13"/>
      <c r="Q6" s="11">
        <f t="shared" ca="1" si="2"/>
        <v>42309</v>
      </c>
      <c r="R6" s="10"/>
      <c r="S6" s="13"/>
    </row>
    <row r="7" spans="1:19">
      <c r="A7" s="14" t="s">
        <v>76</v>
      </c>
      <c r="B7" s="1">
        <f t="shared" ca="1" si="0"/>
        <v>42309</v>
      </c>
      <c r="C7" s="3"/>
      <c r="D7" s="5"/>
      <c r="E7" s="5"/>
      <c r="F7" s="156"/>
      <c r="G7" s="5"/>
      <c r="H7" s="6"/>
      <c r="I7" s="41"/>
      <c r="J7" s="8"/>
      <c r="K7" s="11">
        <f ca="1">Tableau4[[#This Row],[Date envoi]]</f>
        <v>42309</v>
      </c>
      <c r="L7" s="10"/>
      <c r="M7" s="13"/>
      <c r="N7" s="11">
        <f t="shared" ca="1" si="1"/>
        <v>42309</v>
      </c>
      <c r="O7" s="10"/>
      <c r="P7" s="13"/>
      <c r="Q7" s="11">
        <f t="shared" ca="1" si="2"/>
        <v>42309</v>
      </c>
      <c r="R7" s="10"/>
      <c r="S7" s="13"/>
    </row>
    <row r="8" spans="1:19">
      <c r="A8" s="14" t="s">
        <v>77</v>
      </c>
      <c r="B8" s="1">
        <f t="shared" ca="1" si="0"/>
        <v>42309</v>
      </c>
      <c r="C8" s="3"/>
      <c r="D8" s="5"/>
      <c r="E8" s="5"/>
      <c r="F8" s="156"/>
      <c r="G8" s="5"/>
      <c r="H8" s="8"/>
      <c r="I8" s="39"/>
      <c r="J8" s="8"/>
      <c r="K8" s="11">
        <f ca="1">Tableau4[[#This Row],[Date envoi]]</f>
        <v>42309</v>
      </c>
      <c r="L8" s="10"/>
      <c r="M8" s="13"/>
      <c r="N8" s="11">
        <f t="shared" ca="1" si="1"/>
        <v>42309</v>
      </c>
      <c r="O8" s="10"/>
      <c r="P8" s="13"/>
      <c r="Q8" s="11">
        <f t="shared" ca="1" si="2"/>
        <v>42309</v>
      </c>
      <c r="R8" s="10"/>
      <c r="S8" s="13"/>
    </row>
    <row r="9" spans="1:19">
      <c r="A9" s="14" t="s">
        <v>78</v>
      </c>
      <c r="B9" s="1">
        <f t="shared" ca="1" si="0"/>
        <v>42309</v>
      </c>
      <c r="C9" s="3"/>
      <c r="D9" s="5"/>
      <c r="E9" s="5"/>
      <c r="F9" s="156"/>
      <c r="G9" s="5"/>
      <c r="H9" s="8"/>
      <c r="I9" s="39"/>
      <c r="J9" s="8"/>
      <c r="K9" s="11">
        <f ca="1">Tableau4[[#This Row],[Date envoi]]</f>
        <v>42309</v>
      </c>
      <c r="L9" s="10"/>
      <c r="M9" s="13"/>
      <c r="N9" s="11">
        <f t="shared" ca="1" si="1"/>
        <v>42309</v>
      </c>
      <c r="O9" s="10"/>
      <c r="P9" s="13"/>
      <c r="Q9" s="11">
        <f t="shared" ca="1" si="2"/>
        <v>42309</v>
      </c>
      <c r="R9" s="10"/>
      <c r="S9" s="13"/>
    </row>
    <row r="10" spans="1:19">
      <c r="A10" s="14" t="s">
        <v>79</v>
      </c>
      <c r="B10" s="1">
        <f t="shared" ca="1" si="0"/>
        <v>42309</v>
      </c>
      <c r="C10" s="3"/>
      <c r="D10" s="5"/>
      <c r="E10" s="5"/>
      <c r="F10" s="156"/>
      <c r="G10" s="5"/>
      <c r="H10" s="8"/>
      <c r="I10" s="39"/>
      <c r="J10" s="8"/>
      <c r="K10" s="11">
        <f ca="1">Tableau4[[#This Row],[Date envoi]]</f>
        <v>42309</v>
      </c>
      <c r="L10" s="10"/>
      <c r="M10" s="13"/>
      <c r="N10" s="11">
        <f t="shared" ca="1" si="1"/>
        <v>42309</v>
      </c>
      <c r="O10" s="10"/>
      <c r="P10" s="13"/>
      <c r="Q10" s="11">
        <f t="shared" ca="1" si="2"/>
        <v>42309</v>
      </c>
      <c r="R10" s="10"/>
      <c r="S10" s="13"/>
    </row>
    <row r="11" spans="1:19">
      <c r="A11" s="14" t="s">
        <v>80</v>
      </c>
      <c r="B11" s="1">
        <f t="shared" ca="1" si="0"/>
        <v>42309</v>
      </c>
      <c r="C11" s="3"/>
      <c r="D11" s="5"/>
      <c r="E11" s="5"/>
      <c r="F11" s="156"/>
      <c r="G11" s="5"/>
      <c r="H11" s="8"/>
      <c r="I11" s="39"/>
      <c r="J11" s="8"/>
      <c r="K11" s="11">
        <f ca="1">Tableau4[[#This Row],[Date envoi]]</f>
        <v>42309</v>
      </c>
      <c r="L11" s="10"/>
      <c r="M11" s="13"/>
      <c r="N11" s="11">
        <f t="shared" ca="1" si="1"/>
        <v>42309</v>
      </c>
      <c r="O11" s="10"/>
      <c r="P11" s="13"/>
      <c r="Q11" s="11">
        <f t="shared" ca="1" si="2"/>
        <v>42309</v>
      </c>
      <c r="R11" s="10"/>
      <c r="S11" s="13"/>
    </row>
    <row r="12" spans="1:19">
      <c r="A12" s="14" t="s">
        <v>81</v>
      </c>
      <c r="B12" s="1">
        <f t="shared" ca="1" si="0"/>
        <v>42309</v>
      </c>
      <c r="C12" s="3"/>
      <c r="D12" s="5"/>
      <c r="E12" s="5"/>
      <c r="F12" s="156"/>
      <c r="G12" s="5"/>
      <c r="H12" s="8"/>
      <c r="I12" s="39"/>
      <c r="J12" s="8"/>
      <c r="K12" s="11">
        <f ca="1">Tableau4[[#This Row],[Date envoi]]</f>
        <v>42309</v>
      </c>
      <c r="L12" s="10"/>
      <c r="M12" s="13"/>
      <c r="N12" s="11">
        <f t="shared" ca="1" si="1"/>
        <v>42309</v>
      </c>
      <c r="O12" s="10"/>
      <c r="P12" s="13"/>
      <c r="Q12" s="11">
        <f t="shared" ca="1" si="2"/>
        <v>42309</v>
      </c>
      <c r="R12" s="10"/>
      <c r="S12" s="13"/>
    </row>
    <row r="13" spans="1:19">
      <c r="A13" s="14" t="s">
        <v>82</v>
      </c>
      <c r="B13" s="1">
        <f t="shared" ca="1" si="0"/>
        <v>42309</v>
      </c>
      <c r="C13" s="3"/>
      <c r="D13" s="5"/>
      <c r="E13" s="5"/>
      <c r="F13" s="156"/>
      <c r="G13" s="5"/>
      <c r="H13" s="8"/>
      <c r="I13" s="41"/>
      <c r="J13" s="8"/>
      <c r="K13" s="11">
        <f ca="1">Tableau4[[#This Row],[Date envoi]]</f>
        <v>42309</v>
      </c>
      <c r="L13" s="10"/>
      <c r="M13" s="13"/>
      <c r="N13" s="11">
        <f t="shared" ca="1" si="1"/>
        <v>42309</v>
      </c>
      <c r="O13" s="10"/>
      <c r="P13" s="13"/>
      <c r="Q13" s="11">
        <f t="shared" ca="1" si="2"/>
        <v>42309</v>
      </c>
      <c r="R13" s="10"/>
      <c r="S13" s="13"/>
    </row>
    <row r="14" spans="1:19">
      <c r="A14" s="14" t="s">
        <v>83</v>
      </c>
      <c r="B14" s="1">
        <f t="shared" ca="1" si="0"/>
        <v>42309</v>
      </c>
      <c r="C14" s="3"/>
      <c r="D14" s="5"/>
      <c r="E14" s="5"/>
      <c r="F14" s="156"/>
      <c r="G14" s="5"/>
      <c r="H14" s="8"/>
      <c r="I14" s="39"/>
      <c r="J14" s="8"/>
      <c r="K14" s="11">
        <f ca="1">Tableau4[[#This Row],[Date envoi]]</f>
        <v>42309</v>
      </c>
      <c r="L14" s="10"/>
      <c r="M14" s="13"/>
      <c r="N14" s="11">
        <f t="shared" ca="1" si="1"/>
        <v>42309</v>
      </c>
      <c r="O14" s="10"/>
      <c r="P14" s="13"/>
      <c r="Q14" s="11">
        <f t="shared" ca="1" si="2"/>
        <v>42309</v>
      </c>
      <c r="R14" s="10"/>
      <c r="S14" s="13"/>
    </row>
    <row r="15" spans="1:19">
      <c r="A15" s="14" t="s">
        <v>84</v>
      </c>
      <c r="B15" s="1">
        <f t="shared" ca="1" si="0"/>
        <v>42309</v>
      </c>
      <c r="C15" s="3"/>
      <c r="D15" s="5"/>
      <c r="E15" s="5"/>
      <c r="F15" s="156"/>
      <c r="G15" s="5"/>
      <c r="H15" s="8"/>
      <c r="I15" s="39"/>
      <c r="J15" s="8"/>
      <c r="K15" s="11">
        <f ca="1">Tableau4[[#This Row],[Date envoi]]</f>
        <v>42309</v>
      </c>
      <c r="L15" s="10"/>
      <c r="M15" s="13"/>
      <c r="N15" s="11">
        <f t="shared" ca="1" si="1"/>
        <v>42309</v>
      </c>
      <c r="O15" s="10"/>
      <c r="P15" s="13"/>
      <c r="Q15" s="11">
        <f t="shared" ca="1" si="2"/>
        <v>42309</v>
      </c>
      <c r="R15" s="10"/>
      <c r="S15" s="13"/>
    </row>
    <row r="16" spans="1:19">
      <c r="A16" s="14" t="s">
        <v>85</v>
      </c>
      <c r="B16" s="1">
        <f t="shared" ca="1" si="0"/>
        <v>42309</v>
      </c>
      <c r="C16" s="3"/>
      <c r="D16" s="5"/>
      <c r="E16" s="5"/>
      <c r="F16" s="156"/>
      <c r="G16" s="5"/>
      <c r="H16" s="8"/>
      <c r="I16" s="39"/>
      <c r="J16" s="8"/>
      <c r="K16" s="11">
        <f ca="1">Tableau4[[#This Row],[Date envoi]]</f>
        <v>42309</v>
      </c>
      <c r="L16" s="10"/>
      <c r="M16" s="13"/>
      <c r="N16" s="11">
        <f t="shared" ca="1" si="1"/>
        <v>42309</v>
      </c>
      <c r="O16" s="10"/>
      <c r="P16" s="13"/>
      <c r="Q16" s="11">
        <f t="shared" ca="1" si="2"/>
        <v>42309</v>
      </c>
      <c r="R16" s="10"/>
      <c r="S16" s="13"/>
    </row>
    <row r="17" spans="1:19">
      <c r="A17" s="14" t="s">
        <v>86</v>
      </c>
      <c r="B17" s="1">
        <f t="shared" ca="1" si="0"/>
        <v>42309</v>
      </c>
      <c r="C17" s="3"/>
      <c r="D17" s="5"/>
      <c r="E17" s="5"/>
      <c r="F17" s="156"/>
      <c r="G17" s="5"/>
      <c r="H17" s="8"/>
      <c r="I17" s="39"/>
      <c r="J17" s="8"/>
      <c r="K17" s="11">
        <f ca="1">Tableau4[[#This Row],[Date envoi]]</f>
        <v>42309</v>
      </c>
      <c r="L17" s="10"/>
      <c r="M17" s="13"/>
      <c r="N17" s="11">
        <f t="shared" ca="1" si="1"/>
        <v>42309</v>
      </c>
      <c r="O17" s="10"/>
      <c r="P17" s="13"/>
      <c r="Q17" s="11">
        <f t="shared" ca="1" si="2"/>
        <v>42309</v>
      </c>
      <c r="R17" s="10"/>
      <c r="S17" s="13"/>
    </row>
    <row r="18" spans="1:19">
      <c r="A18" s="14" t="s">
        <v>87</v>
      </c>
      <c r="B18" s="1">
        <f t="shared" ca="1" si="0"/>
        <v>42309</v>
      </c>
      <c r="C18" s="3"/>
      <c r="D18" s="5"/>
      <c r="E18" s="5"/>
      <c r="F18" s="156"/>
      <c r="G18" s="5"/>
      <c r="H18" s="8"/>
      <c r="I18" s="39"/>
      <c r="J18" s="8"/>
      <c r="K18" s="11">
        <f ca="1">Tableau4[[#This Row],[Date envoi]]</f>
        <v>42309</v>
      </c>
      <c r="L18" s="10"/>
      <c r="M18" s="13"/>
      <c r="N18" s="11">
        <f t="shared" ca="1" si="1"/>
        <v>42309</v>
      </c>
      <c r="O18" s="10"/>
      <c r="P18" s="13"/>
      <c r="Q18" s="11">
        <f t="shared" ca="1" si="2"/>
        <v>42309</v>
      </c>
      <c r="R18" s="10"/>
      <c r="S18" s="13"/>
    </row>
    <row r="19" spans="1:19">
      <c r="A19" s="14" t="s">
        <v>88</v>
      </c>
      <c r="B19" s="1">
        <f t="shared" ca="1" si="0"/>
        <v>42309</v>
      </c>
      <c r="C19" s="3"/>
      <c r="D19" s="5"/>
      <c r="E19" s="5"/>
      <c r="F19" s="156"/>
      <c r="G19" s="5"/>
      <c r="H19" s="8"/>
      <c r="I19" s="39"/>
      <c r="J19" s="8"/>
      <c r="K19" s="11">
        <f ca="1">Tableau4[[#This Row],[Date envoi]]</f>
        <v>42309</v>
      </c>
      <c r="L19" s="10"/>
      <c r="M19" s="13"/>
      <c r="N19" s="11">
        <f t="shared" ca="1" si="1"/>
        <v>42309</v>
      </c>
      <c r="O19" s="10"/>
      <c r="P19" s="13"/>
      <c r="Q19" s="11">
        <f t="shared" ca="1" si="2"/>
        <v>42309</v>
      </c>
      <c r="R19" s="10"/>
      <c r="S19" s="13"/>
    </row>
    <row r="20" spans="1:19">
      <c r="A20" s="14" t="s">
        <v>89</v>
      </c>
      <c r="B20" s="1">
        <f t="shared" ca="1" si="0"/>
        <v>42309</v>
      </c>
      <c r="C20" s="3"/>
      <c r="D20" s="5"/>
      <c r="E20" s="5"/>
      <c r="F20" s="156"/>
      <c r="G20" s="5"/>
      <c r="H20" s="8"/>
      <c r="I20" s="39"/>
      <c r="J20" s="8"/>
      <c r="K20" s="11">
        <f ca="1">Tableau4[[#This Row],[Date envoi]]</f>
        <v>42309</v>
      </c>
      <c r="L20" s="10"/>
      <c r="M20" s="13"/>
      <c r="N20" s="11">
        <f t="shared" ca="1" si="1"/>
        <v>42309</v>
      </c>
      <c r="O20" s="10"/>
      <c r="P20" s="13"/>
      <c r="Q20" s="11">
        <f t="shared" ca="1" si="2"/>
        <v>42309</v>
      </c>
      <c r="R20" s="10"/>
      <c r="S20" s="13"/>
    </row>
    <row r="21" spans="1:19">
      <c r="A21" s="14" t="s">
        <v>90</v>
      </c>
      <c r="B21" s="1">
        <f t="shared" ca="1" si="0"/>
        <v>42309</v>
      </c>
      <c r="C21" s="3"/>
      <c r="D21" s="5"/>
      <c r="E21" s="5"/>
      <c r="F21" s="156"/>
      <c r="G21" s="5"/>
      <c r="H21" s="8"/>
      <c r="I21" s="39"/>
      <c r="J21" s="8"/>
      <c r="K21" s="11">
        <f ca="1">Tableau4[[#This Row],[Date envoi]]</f>
        <v>42309</v>
      </c>
      <c r="L21" s="10"/>
      <c r="M21" s="13"/>
      <c r="N21" s="11">
        <f t="shared" ca="1" si="1"/>
        <v>42309</v>
      </c>
      <c r="O21" s="10"/>
      <c r="P21" s="13"/>
      <c r="Q21" s="11">
        <f t="shared" ca="1" si="2"/>
        <v>42309</v>
      </c>
      <c r="R21" s="10"/>
      <c r="S21" s="13"/>
    </row>
    <row r="22" spans="1:19">
      <c r="A22" s="14" t="s">
        <v>91</v>
      </c>
      <c r="B22" s="1">
        <f t="shared" ca="1" si="0"/>
        <v>42309</v>
      </c>
      <c r="C22" s="3"/>
      <c r="D22" s="5"/>
      <c r="E22" s="5"/>
      <c r="F22" s="156"/>
      <c r="G22" s="5"/>
      <c r="H22" s="8"/>
      <c r="I22" s="39"/>
      <c r="J22" s="8"/>
      <c r="K22" s="11">
        <f ca="1">Tableau4[[#This Row],[Date envoi]]</f>
        <v>42309</v>
      </c>
      <c r="L22" s="10"/>
      <c r="M22" s="13"/>
      <c r="N22" s="11">
        <f t="shared" ca="1" si="1"/>
        <v>42309</v>
      </c>
      <c r="O22" s="10"/>
      <c r="P22" s="13"/>
      <c r="Q22" s="11">
        <f t="shared" ca="1" si="2"/>
        <v>42309</v>
      </c>
      <c r="R22" s="10"/>
      <c r="S22" s="13"/>
    </row>
    <row r="23" spans="1:19">
      <c r="A23" s="14" t="s">
        <v>92</v>
      </c>
      <c r="B23" s="1">
        <f t="shared" ca="1" si="0"/>
        <v>42309</v>
      </c>
      <c r="C23" s="3"/>
      <c r="D23" s="5"/>
      <c r="E23" s="5"/>
      <c r="F23" s="156"/>
      <c r="G23" s="5"/>
      <c r="H23" s="8"/>
      <c r="I23" s="39"/>
      <c r="J23" s="8"/>
      <c r="K23" s="11">
        <f ca="1">Tableau4[[#This Row],[Date envoi]]</f>
        <v>42309</v>
      </c>
      <c r="L23" s="10"/>
      <c r="M23" s="13"/>
      <c r="N23" s="11">
        <f t="shared" ca="1" si="1"/>
        <v>42309</v>
      </c>
      <c r="O23" s="10"/>
      <c r="P23" s="13"/>
      <c r="Q23" s="11">
        <f t="shared" ca="1" si="2"/>
        <v>42309</v>
      </c>
      <c r="R23" s="10"/>
      <c r="S23" s="13"/>
    </row>
    <row r="24" spans="1:19">
      <c r="A24" s="14" t="s">
        <v>93</v>
      </c>
      <c r="B24" s="1">
        <f t="shared" ca="1" si="0"/>
        <v>42309</v>
      </c>
      <c r="C24" s="3"/>
      <c r="D24" s="5"/>
      <c r="E24" s="5"/>
      <c r="F24" s="156"/>
      <c r="G24" s="5"/>
      <c r="H24" s="8"/>
      <c r="I24" s="39"/>
      <c r="J24" s="8"/>
      <c r="K24" s="11">
        <f ca="1">Tableau4[[#This Row],[Date envoi]]</f>
        <v>42309</v>
      </c>
      <c r="L24" s="10"/>
      <c r="M24" s="13"/>
      <c r="N24" s="11">
        <f t="shared" ca="1" si="1"/>
        <v>42309</v>
      </c>
      <c r="O24" s="10"/>
      <c r="P24" s="13"/>
      <c r="Q24" s="11">
        <f t="shared" ca="1" si="2"/>
        <v>42309</v>
      </c>
      <c r="R24" s="10"/>
      <c r="S24" s="13"/>
    </row>
    <row r="25" spans="1:19">
      <c r="A25" s="14" t="s">
        <v>94</v>
      </c>
      <c r="B25" s="1">
        <f t="shared" ca="1" si="0"/>
        <v>42309</v>
      </c>
      <c r="C25" s="3"/>
      <c r="D25" s="5"/>
      <c r="E25" s="5"/>
      <c r="F25" s="156"/>
      <c r="G25" s="5"/>
      <c r="H25" s="8"/>
      <c r="I25" s="39"/>
      <c r="J25" s="8"/>
      <c r="K25" s="11">
        <f ca="1">Tableau4[[#This Row],[Date envoi]]</f>
        <v>42309</v>
      </c>
      <c r="L25" s="10"/>
      <c r="M25" s="13"/>
      <c r="N25" s="11">
        <f t="shared" ca="1" si="1"/>
        <v>42309</v>
      </c>
      <c r="O25" s="10"/>
      <c r="P25" s="13"/>
      <c r="Q25" s="11">
        <f t="shared" ca="1" si="2"/>
        <v>42309</v>
      </c>
      <c r="R25" s="10"/>
      <c r="S25" s="13"/>
    </row>
    <row r="26" spans="1:19">
      <c r="A26" s="14" t="s">
        <v>95</v>
      </c>
      <c r="B26" s="1">
        <f t="shared" ca="1" si="0"/>
        <v>42309</v>
      </c>
      <c r="C26" s="3"/>
      <c r="D26" s="5"/>
      <c r="E26" s="5"/>
      <c r="F26" s="156"/>
      <c r="G26" s="5"/>
      <c r="H26" s="8"/>
      <c r="I26" s="39"/>
      <c r="J26" s="8"/>
      <c r="K26" s="11">
        <f ca="1">Tableau4[[#This Row],[Date envoi]]</f>
        <v>42309</v>
      </c>
      <c r="L26" s="10"/>
      <c r="M26" s="13"/>
      <c r="N26" s="11">
        <f t="shared" ca="1" si="1"/>
        <v>42309</v>
      </c>
      <c r="O26" s="10"/>
      <c r="P26" s="13"/>
      <c r="Q26" s="11">
        <f t="shared" ca="1" si="2"/>
        <v>42309</v>
      </c>
      <c r="R26" s="10"/>
      <c r="S26" s="13"/>
    </row>
    <row r="27" spans="1:19">
      <c r="A27" s="14" t="s">
        <v>96</v>
      </c>
      <c r="B27" s="1">
        <f t="shared" ca="1" si="0"/>
        <v>42309</v>
      </c>
      <c r="C27" s="3"/>
      <c r="D27" s="5"/>
      <c r="E27" s="5"/>
      <c r="F27" s="156"/>
      <c r="G27" s="5"/>
      <c r="H27" s="8"/>
      <c r="I27" s="39"/>
      <c r="J27" s="8"/>
      <c r="K27" s="11">
        <f ca="1">Tableau4[[#This Row],[Date envoi]]</f>
        <v>42309</v>
      </c>
      <c r="L27" s="10"/>
      <c r="M27" s="13"/>
      <c r="N27" s="11">
        <f t="shared" ca="1" si="1"/>
        <v>42309</v>
      </c>
      <c r="O27" s="10"/>
      <c r="P27" s="13"/>
      <c r="Q27" s="11">
        <f t="shared" ca="1" si="2"/>
        <v>42309</v>
      </c>
      <c r="R27" s="10"/>
      <c r="S27" s="13"/>
    </row>
    <row r="28" spans="1:19">
      <c r="A28" s="14" t="s">
        <v>97</v>
      </c>
      <c r="B28" s="1">
        <f t="shared" ca="1" si="0"/>
        <v>42309</v>
      </c>
      <c r="C28" s="3"/>
      <c r="D28" s="5"/>
      <c r="E28" s="5"/>
      <c r="F28" s="156"/>
      <c r="G28" s="5"/>
      <c r="H28" s="8"/>
      <c r="I28" s="39"/>
      <c r="J28" s="8"/>
      <c r="K28" s="11">
        <f ca="1">Tableau4[[#This Row],[Date envoi]]</f>
        <v>42309</v>
      </c>
      <c r="L28" s="10"/>
      <c r="M28" s="13"/>
      <c r="N28" s="11">
        <f t="shared" ca="1" si="1"/>
        <v>42309</v>
      </c>
      <c r="O28" s="10"/>
      <c r="P28" s="13"/>
      <c r="Q28" s="11">
        <f t="shared" ca="1" si="2"/>
        <v>42309</v>
      </c>
      <c r="R28" s="10"/>
      <c r="S28" s="13"/>
    </row>
    <row r="29" spans="1:19">
      <c r="A29" s="14" t="s">
        <v>98</v>
      </c>
      <c r="B29" s="1">
        <f t="shared" ca="1" si="0"/>
        <v>42309</v>
      </c>
      <c r="C29" s="3"/>
      <c r="D29" s="5"/>
      <c r="E29" s="5"/>
      <c r="F29" s="156"/>
      <c r="G29" s="5"/>
      <c r="H29" s="8"/>
      <c r="I29" s="39"/>
      <c r="J29" s="8"/>
      <c r="K29" s="11">
        <f ca="1">Tableau4[[#This Row],[Date envoi]]</f>
        <v>42309</v>
      </c>
      <c r="L29" s="10"/>
      <c r="M29" s="13"/>
      <c r="N29" s="11">
        <f t="shared" ca="1" si="1"/>
        <v>42309</v>
      </c>
      <c r="O29" s="10"/>
      <c r="P29" s="13"/>
      <c r="Q29" s="11">
        <f t="shared" ca="1" si="2"/>
        <v>42309</v>
      </c>
      <c r="R29" s="10"/>
      <c r="S29" s="13"/>
    </row>
    <row r="30" spans="1:19">
      <c r="A30" s="14" t="s">
        <v>99</v>
      </c>
      <c r="B30" s="1">
        <f t="shared" ca="1" si="0"/>
        <v>42309</v>
      </c>
      <c r="C30" s="3"/>
      <c r="D30" s="5"/>
      <c r="E30" s="5"/>
      <c r="F30" s="156"/>
      <c r="G30" s="5"/>
      <c r="H30" s="8"/>
      <c r="I30" s="39"/>
      <c r="J30" s="8"/>
      <c r="K30" s="11">
        <f ca="1">Tableau4[[#This Row],[Date envoi]]</f>
        <v>42309</v>
      </c>
      <c r="L30" s="10"/>
      <c r="M30" s="13"/>
      <c r="N30" s="11">
        <f t="shared" ca="1" si="1"/>
        <v>42309</v>
      </c>
      <c r="O30" s="10"/>
      <c r="P30" s="13"/>
      <c r="Q30" s="11">
        <f t="shared" ca="1" si="2"/>
        <v>42309</v>
      </c>
      <c r="R30" s="10"/>
      <c r="S30" s="13"/>
    </row>
    <row r="31" spans="1:19" ht="15.75" thickBot="1">
      <c r="A31" s="15"/>
      <c r="B31" s="16"/>
      <c r="C31" s="17"/>
      <c r="D31" s="18"/>
      <c r="E31" s="18"/>
      <c r="F31" s="157"/>
      <c r="G31" s="18"/>
      <c r="H31" s="19"/>
      <c r="I31" s="40"/>
      <c r="J31" s="19"/>
      <c r="K31" s="22">
        <f>Tableau4[[#This Row],[Date envoi]]</f>
        <v>0</v>
      </c>
      <c r="L31" s="20"/>
      <c r="M31" s="21"/>
      <c r="N31" s="22"/>
      <c r="O31" s="20"/>
      <c r="P31" s="21"/>
      <c r="Q31" s="22"/>
      <c r="R31" s="20"/>
      <c r="S31" s="21"/>
    </row>
    <row r="32" spans="1:19">
      <c r="A32" s="23" t="s">
        <v>109</v>
      </c>
      <c r="B32" s="77" t="s">
        <v>110</v>
      </c>
      <c r="C32" s="24">
        <f>SUBTOTAL(103,[Domaine Activité])</f>
        <v>0</v>
      </c>
      <c r="D32" s="25">
        <f>SUBTOTAL(103,[Nom Entreprise])</f>
        <v>0</v>
      </c>
      <c r="E32" s="25">
        <f>SUBTOTAL(103,[Adresse])</f>
        <v>0</v>
      </c>
      <c r="F32" s="25">
        <f>SUBTOTAL(103,[C.Postal])</f>
        <v>0</v>
      </c>
      <c r="G32" s="25">
        <f>SUBTOTAL(103,[Ville])</f>
        <v>0</v>
      </c>
      <c r="H32" s="26">
        <f>SUBTOTAL(103,[[  Nom Contact]])</f>
        <v>0</v>
      </c>
      <c r="I32" s="26">
        <f>SUBTOTAL(103,[Tél.])</f>
        <v>0</v>
      </c>
      <c r="J32" s="26">
        <f>SUBTOTAL(103,[Adresse mail])</f>
        <v>0</v>
      </c>
      <c r="K32" s="76"/>
      <c r="L32" s="27">
        <f>SUBTOTAL(103,[Statut candidature])</f>
        <v>0</v>
      </c>
      <c r="M32" s="28">
        <f>SUBTOTAL(103,[Observations])</f>
        <v>0</v>
      </c>
      <c r="N32" s="76"/>
      <c r="O32" s="27">
        <f>SUBTOTAL(103,[Statut candidature1])</f>
        <v>0</v>
      </c>
      <c r="P32" s="28">
        <f>SUBTOTAL(103,[Observations1])</f>
        <v>0</v>
      </c>
      <c r="Q32" s="76"/>
      <c r="R32" s="27">
        <f>SUBTOTAL(103,[Statut candidature2])</f>
        <v>0</v>
      </c>
      <c r="S32" s="28">
        <f>SUBTOTAL(103,[Observations2])</f>
        <v>0</v>
      </c>
    </row>
  </sheetData>
  <dataValidations count="4">
    <dataValidation type="list" allowBlank="1" showInputMessage="1" showErrorMessage="1" sqref="C5:C31">
      <formula1>Liste.Activitée</formula1>
    </dataValidation>
    <dataValidation type="list" allowBlank="1" showInputMessage="1" showErrorMessage="1" sqref="G5:G31">
      <formula1>Liste.Lieu</formula1>
    </dataValidation>
    <dataValidation type="list" allowBlank="1" showInputMessage="1" showErrorMessage="1" sqref="L5:L31 O5:O31 R5:R31">
      <formula1>Liste.Statut</formula1>
    </dataValidation>
    <dataValidation type="list" allowBlank="1" showInputMessage="1" showErrorMessage="1" sqref="M5:M31 P5:P31 S5:S31">
      <formula1>Observations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C000"/>
  </sheetPr>
  <dimension ref="B2:H34"/>
  <sheetViews>
    <sheetView showGridLines="0" showRowColHeaders="0" tabSelected="1" workbookViewId="0">
      <pane ySplit="5" topLeftCell="A6" activePane="bottomLeft" state="frozen"/>
      <selection pane="bottomLeft" activeCell="B5" sqref="B5"/>
    </sheetView>
  </sheetViews>
  <sheetFormatPr baseColWidth="10" defaultRowHeight="15"/>
  <cols>
    <col min="1" max="1" width="15" style="78" customWidth="1"/>
    <col min="2" max="2" width="22" style="78" customWidth="1"/>
    <col min="3" max="3" width="22.85546875" style="78" customWidth="1"/>
    <col min="4" max="4" width="41" style="78" customWidth="1"/>
    <col min="5" max="5" width="25" style="78" customWidth="1"/>
    <col min="6" max="6" width="22.42578125" style="78" customWidth="1"/>
    <col min="7" max="7" width="23.7109375" style="78" customWidth="1"/>
    <col min="8" max="8" width="36.7109375" style="78" customWidth="1"/>
    <col min="9" max="16384" width="11.42578125" style="78"/>
  </cols>
  <sheetData>
    <row r="2" spans="2:8" ht="15.75" thickBot="1"/>
    <row r="3" spans="2:8" ht="20.100000000000001" customHeight="1" thickTop="1" thickBot="1">
      <c r="B3" s="161" t="s">
        <v>108</v>
      </c>
      <c r="C3" s="162"/>
      <c r="D3" s="162"/>
      <c r="E3" s="162"/>
      <c r="F3" s="162"/>
      <c r="G3" s="162"/>
      <c r="H3" s="163"/>
    </row>
    <row r="4" spans="2:8" ht="16.5" thickTop="1" thickBot="1"/>
    <row r="5" spans="2:8" ht="16.5" customHeight="1" thickTop="1" thickBot="1">
      <c r="B5" s="74" t="s">
        <v>5</v>
      </c>
      <c r="C5" s="75" t="s">
        <v>114</v>
      </c>
      <c r="D5" s="75" t="s">
        <v>1</v>
      </c>
      <c r="E5" s="75" t="s">
        <v>11</v>
      </c>
      <c r="F5" s="75" t="s">
        <v>2</v>
      </c>
      <c r="G5" s="75" t="s">
        <v>8</v>
      </c>
      <c r="H5" s="135" t="s">
        <v>0</v>
      </c>
    </row>
    <row r="6" spans="2:8">
      <c r="B6" s="72"/>
      <c r="C6" s="73"/>
      <c r="D6" s="133"/>
      <c r="E6" s="133"/>
      <c r="F6" s="134"/>
      <c r="G6" s="133"/>
      <c r="H6" s="136"/>
    </row>
    <row r="7" spans="2:8">
      <c r="B7" s="44" t="s">
        <v>6</v>
      </c>
      <c r="C7" s="73"/>
      <c r="D7" s="54"/>
      <c r="E7" s="54"/>
      <c r="F7" s="54"/>
      <c r="G7" s="45" t="s">
        <v>9</v>
      </c>
      <c r="H7" s="46" t="s">
        <v>49</v>
      </c>
    </row>
    <row r="8" spans="2:8">
      <c r="B8" s="47" t="s">
        <v>28</v>
      </c>
      <c r="C8" s="160"/>
      <c r="D8" s="54"/>
      <c r="E8" s="54"/>
      <c r="F8" s="54"/>
      <c r="G8" s="48" t="s">
        <v>36</v>
      </c>
      <c r="H8" s="49" t="s">
        <v>56</v>
      </c>
    </row>
    <row r="9" spans="2:8">
      <c r="B9" s="44" t="s">
        <v>29</v>
      </c>
      <c r="C9" s="160"/>
      <c r="D9" s="54"/>
      <c r="E9" s="54"/>
      <c r="F9" s="54"/>
      <c r="G9" s="48" t="s">
        <v>32</v>
      </c>
      <c r="H9" s="50" t="s">
        <v>37</v>
      </c>
    </row>
    <row r="10" spans="2:8">
      <c r="B10" s="44"/>
      <c r="C10" s="160"/>
      <c r="D10" s="54"/>
      <c r="E10" s="54"/>
      <c r="F10" s="54"/>
      <c r="G10" s="51" t="s">
        <v>59</v>
      </c>
      <c r="H10" s="50" t="s">
        <v>38</v>
      </c>
    </row>
    <row r="11" spans="2:8">
      <c r="B11" s="44"/>
      <c r="C11" s="54"/>
      <c r="D11" s="54"/>
      <c r="E11" s="54"/>
      <c r="F11" s="54"/>
      <c r="G11" s="52" t="s">
        <v>50</v>
      </c>
      <c r="H11" s="53" t="s">
        <v>31</v>
      </c>
    </row>
    <row r="12" spans="2:8">
      <c r="B12" s="44"/>
      <c r="C12" s="54"/>
      <c r="D12" s="54"/>
      <c r="E12" s="54"/>
      <c r="F12" s="54"/>
      <c r="G12" s="55" t="s">
        <v>35</v>
      </c>
      <c r="H12" s="53" t="s">
        <v>17</v>
      </c>
    </row>
    <row r="13" spans="2:8">
      <c r="B13" s="44"/>
      <c r="C13" s="160"/>
      <c r="D13" s="54"/>
      <c r="E13" s="54"/>
      <c r="F13" s="54"/>
      <c r="G13" s="52" t="s">
        <v>51</v>
      </c>
      <c r="H13" s="53" t="s">
        <v>39</v>
      </c>
    </row>
    <row r="14" spans="2:8">
      <c r="B14" s="44"/>
      <c r="C14" s="54"/>
      <c r="D14" s="54"/>
      <c r="E14" s="54"/>
      <c r="F14" s="54"/>
      <c r="G14" s="55" t="s">
        <v>64</v>
      </c>
      <c r="H14" s="53" t="s">
        <v>30</v>
      </c>
    </row>
    <row r="15" spans="2:8">
      <c r="B15" s="44"/>
      <c r="C15" s="54"/>
      <c r="D15" s="54"/>
      <c r="E15" s="54"/>
      <c r="F15" s="54"/>
      <c r="G15" s="56" t="s">
        <v>33</v>
      </c>
      <c r="H15" s="53" t="s">
        <v>27</v>
      </c>
    </row>
    <row r="16" spans="2:8">
      <c r="B16" s="44"/>
      <c r="C16" s="54"/>
      <c r="D16" s="54"/>
      <c r="E16" s="54"/>
      <c r="F16" s="54"/>
      <c r="G16" s="57" t="s">
        <v>41</v>
      </c>
      <c r="H16" s="58" t="s">
        <v>52</v>
      </c>
    </row>
    <row r="17" spans="2:8">
      <c r="B17" s="44"/>
      <c r="C17" s="54"/>
      <c r="D17" s="54"/>
      <c r="E17" s="54"/>
      <c r="F17" s="54"/>
      <c r="G17" s="59" t="s">
        <v>40</v>
      </c>
      <c r="H17" s="58" t="s">
        <v>53</v>
      </c>
    </row>
    <row r="18" spans="2:8">
      <c r="B18" s="44"/>
      <c r="C18" s="54"/>
      <c r="D18" s="54"/>
      <c r="E18" s="54"/>
      <c r="F18" s="54"/>
      <c r="G18" s="60" t="s">
        <v>34</v>
      </c>
      <c r="H18" s="61" t="s">
        <v>54</v>
      </c>
    </row>
    <row r="19" spans="2:8">
      <c r="B19" s="44"/>
      <c r="C19" s="54"/>
      <c r="D19" s="54"/>
      <c r="E19" s="54"/>
      <c r="F19" s="54"/>
      <c r="G19" s="62" t="s">
        <v>57</v>
      </c>
      <c r="H19" s="63" t="s">
        <v>24</v>
      </c>
    </row>
    <row r="20" spans="2:8">
      <c r="B20" s="44"/>
      <c r="C20" s="54"/>
      <c r="D20" s="54"/>
      <c r="E20" s="54"/>
      <c r="F20" s="54"/>
      <c r="G20" s="64" t="s">
        <v>62</v>
      </c>
      <c r="H20" s="61" t="s">
        <v>42</v>
      </c>
    </row>
    <row r="21" spans="2:8">
      <c r="B21" s="44"/>
      <c r="C21" s="54"/>
      <c r="D21" s="54"/>
      <c r="E21" s="54"/>
      <c r="F21" s="54"/>
      <c r="G21" s="137"/>
      <c r="H21" s="61" t="s">
        <v>43</v>
      </c>
    </row>
    <row r="22" spans="2:8">
      <c r="B22" s="44"/>
      <c r="C22" s="54"/>
      <c r="D22" s="54"/>
      <c r="E22" s="54"/>
      <c r="F22" s="54"/>
      <c r="G22" s="137"/>
      <c r="H22" s="63" t="s">
        <v>61</v>
      </c>
    </row>
    <row r="23" spans="2:8">
      <c r="B23" s="44"/>
      <c r="C23" s="54"/>
      <c r="D23" s="54"/>
      <c r="E23" s="54"/>
      <c r="F23" s="54"/>
      <c r="G23" s="137"/>
      <c r="H23" s="65" t="s">
        <v>44</v>
      </c>
    </row>
    <row r="24" spans="2:8">
      <c r="B24" s="44"/>
      <c r="C24" s="54"/>
      <c r="D24" s="54"/>
      <c r="E24" s="54"/>
      <c r="F24" s="54"/>
      <c r="G24" s="137"/>
      <c r="H24" s="66" t="s">
        <v>45</v>
      </c>
    </row>
    <row r="25" spans="2:8">
      <c r="B25" s="44"/>
      <c r="C25" s="54"/>
      <c r="D25" s="54"/>
      <c r="E25" s="54"/>
      <c r="F25" s="54"/>
      <c r="G25" s="137"/>
      <c r="H25" s="67" t="s">
        <v>63</v>
      </c>
    </row>
    <row r="26" spans="2:8">
      <c r="B26" s="44"/>
      <c r="C26" s="54"/>
      <c r="D26" s="54"/>
      <c r="E26" s="54"/>
      <c r="F26" s="54"/>
      <c r="G26" s="137"/>
      <c r="H26" s="68" t="s">
        <v>18</v>
      </c>
    </row>
    <row r="27" spans="2:8">
      <c r="B27" s="44"/>
      <c r="C27" s="54"/>
      <c r="D27" s="54"/>
      <c r="E27" s="54"/>
      <c r="F27" s="54"/>
      <c r="G27" s="137"/>
      <c r="H27" s="68" t="s">
        <v>47</v>
      </c>
    </row>
    <row r="28" spans="2:8">
      <c r="B28" s="44"/>
      <c r="C28" s="54"/>
      <c r="D28" s="54"/>
      <c r="E28" s="54"/>
      <c r="F28" s="54"/>
      <c r="G28" s="137"/>
      <c r="H28" s="61" t="s">
        <v>55</v>
      </c>
    </row>
    <row r="29" spans="2:8">
      <c r="B29" s="44"/>
      <c r="C29" s="54"/>
      <c r="D29" s="54"/>
      <c r="E29" s="54"/>
      <c r="F29" s="54"/>
      <c r="G29" s="137"/>
      <c r="H29" s="65" t="s">
        <v>46</v>
      </c>
    </row>
    <row r="30" spans="2:8">
      <c r="B30" s="44"/>
      <c r="C30" s="54"/>
      <c r="D30" s="54"/>
      <c r="E30" s="54"/>
      <c r="F30" s="54"/>
      <c r="G30" s="137"/>
      <c r="H30" s="63" t="s">
        <v>26</v>
      </c>
    </row>
    <row r="31" spans="2:8">
      <c r="B31" s="44"/>
      <c r="C31" s="54"/>
      <c r="D31" s="54"/>
      <c r="E31" s="54"/>
      <c r="F31" s="54"/>
      <c r="G31" s="137"/>
      <c r="H31" s="69" t="s">
        <v>60</v>
      </c>
    </row>
    <row r="32" spans="2:8">
      <c r="B32" s="44"/>
      <c r="C32" s="54"/>
      <c r="D32" s="54"/>
      <c r="E32" s="54"/>
      <c r="F32" s="54"/>
      <c r="G32" s="137"/>
      <c r="H32" s="139"/>
    </row>
    <row r="33" spans="2:8" ht="15.75" thickBot="1">
      <c r="B33" s="70"/>
      <c r="C33" s="71"/>
      <c r="D33" s="71"/>
      <c r="E33" s="71"/>
      <c r="F33" s="71"/>
      <c r="G33" s="138"/>
      <c r="H33" s="140"/>
    </row>
    <row r="34" spans="2:8" ht="15.75" thickTop="1"/>
  </sheetData>
  <sortState ref="C8:C14">
    <sortCondition ref="C7"/>
  </sortState>
  <mergeCells count="1">
    <mergeCell ref="B3:H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Suivi offres</vt:lpstr>
      <vt:lpstr>Suivi mails</vt:lpstr>
      <vt:lpstr>Suivi candidatures</vt:lpstr>
      <vt:lpstr>Listes déroulantes</vt:lpstr>
      <vt:lpstr>Liste.Activitée</vt:lpstr>
      <vt:lpstr>Liste.Emetteur</vt:lpstr>
      <vt:lpstr>Liste.Libellé</vt:lpstr>
      <vt:lpstr>Liste.Lieu</vt:lpstr>
      <vt:lpstr>Liste.Statut</vt:lpstr>
      <vt:lpstr>Liste.Type.Offre</vt:lpstr>
      <vt:lpstr>Observations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2015-11-01T05:05:58Z</dcterms:modified>
</cp:coreProperties>
</file>