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5" yWindow="105" windowWidth="25545" windowHeight="12300" activeTab="2"/>
  </bookViews>
  <sheets>
    <sheet name="Réglement CLP" sheetId="1" r:id="rId1"/>
    <sheet name="Dépassement direct" sheetId="2" r:id="rId2"/>
    <sheet name="Explication règle cumul" sheetId="4" r:id="rId3"/>
    <sheet name="Règle de cumul" sheetId="3" r:id="rId4"/>
  </sheets>
  <definedNames>
    <definedName name="CLP">'Dépassement direct'!#REF!</definedName>
    <definedName name="code" localSheetId="3">'Règle de cumul'!$AZ$4:$AZ$73</definedName>
    <definedName name="code">'Règle de cumul'!$AZ$4:$AZ$72</definedName>
    <definedName name="codeclp">'Règle de cumul'!$AS$4:$AS$73</definedName>
    <definedName name="H">'Réglement CLP'!$B$4:$B$31,'Réglement CLP'!$B$37:$B$73,'Réglement CLP'!$B$78:$B$82</definedName>
    <definedName name="Risque">'Dépassement direct'!#REF!</definedName>
    <definedName name="substance">'Règle de cumul'!$AO$4:$AO$61</definedName>
    <definedName name="substances">'Règle de cumul'!$AO$4:$AO$64</definedName>
  </definedNames>
  <calcPr calcId="145621"/>
</workbook>
</file>

<file path=xl/calcChain.xml><?xml version="1.0" encoding="utf-8"?>
<calcChain xmlns="http://schemas.openxmlformats.org/spreadsheetml/2006/main">
  <c r="C82" i="3" l="1"/>
  <c r="C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81" i="3"/>
  <c r="B80" i="3"/>
  <c r="BS80" i="3"/>
  <c r="BR80" i="3"/>
  <c r="BQ80" i="3"/>
  <c r="BP80" i="3"/>
  <c r="BO80" i="3"/>
  <c r="BN80" i="3"/>
  <c r="BM80" i="3"/>
  <c r="BL80" i="3"/>
  <c r="BK80" i="3"/>
  <c r="BJ80" i="3"/>
  <c r="BI80" i="3"/>
  <c r="BH80" i="3"/>
  <c r="BG80" i="3"/>
  <c r="BF80" i="3"/>
  <c r="BE80" i="3"/>
  <c r="BD80" i="3"/>
  <c r="BC80" i="3"/>
  <c r="BB80" i="3"/>
  <c r="BA80" i="3"/>
  <c r="AZ80" i="3"/>
  <c r="AY80" i="3"/>
  <c r="AX80" i="3"/>
  <c r="AW80" i="3"/>
  <c r="AV80" i="3"/>
  <c r="AU80" i="3"/>
  <c r="AT80" i="3"/>
  <c r="AS80" i="3"/>
  <c r="AR80" i="3"/>
  <c r="AQ80" i="3"/>
  <c r="AP80" i="3"/>
  <c r="AO80" i="3"/>
  <c r="AN80" i="3"/>
  <c r="AM80" i="3"/>
  <c r="AL80" i="3"/>
  <c r="AK80" i="3"/>
  <c r="AJ80" i="3"/>
  <c r="AI80" i="3"/>
  <c r="AH80" i="3"/>
  <c r="AG80" i="3"/>
  <c r="AF80" i="3"/>
  <c r="AE80" i="3"/>
  <c r="AD80" i="3"/>
  <c r="AC80" i="3"/>
  <c r="AB80" i="3"/>
  <c r="AA80" i="3"/>
  <c r="Z80" i="3"/>
  <c r="Y80" i="3"/>
  <c r="X80" i="3"/>
  <c r="W80" i="3"/>
  <c r="V80" i="3"/>
  <c r="U80" i="3"/>
  <c r="T80" i="3"/>
  <c r="S80" i="3"/>
  <c r="R80" i="3"/>
  <c r="Q80" i="3"/>
  <c r="P80" i="3"/>
  <c r="O80" i="3"/>
  <c r="N80" i="3"/>
  <c r="M80" i="3"/>
  <c r="L80" i="3"/>
  <c r="K80" i="3"/>
  <c r="J80" i="3"/>
  <c r="I80" i="3"/>
  <c r="H80" i="3"/>
  <c r="G80" i="3"/>
  <c r="F80" i="3"/>
  <c r="E80" i="3"/>
  <c r="D80" i="3"/>
  <c r="C80" i="3"/>
  <c r="O4" i="3" l="1"/>
  <c r="W5" i="3"/>
  <c r="X5" i="3"/>
  <c r="W6" i="3"/>
  <c r="X6" i="3"/>
  <c r="W7" i="3"/>
  <c r="X7" i="3"/>
  <c r="W8" i="3"/>
  <c r="X8" i="3"/>
  <c r="W9" i="3"/>
  <c r="X9" i="3"/>
  <c r="W10" i="3"/>
  <c r="X10" i="3"/>
  <c r="W11" i="3"/>
  <c r="X11" i="3"/>
  <c r="W12" i="3"/>
  <c r="X12" i="3"/>
  <c r="W13" i="3"/>
  <c r="X13" i="3"/>
  <c r="W14" i="3"/>
  <c r="X14" i="3"/>
  <c r="W15" i="3"/>
  <c r="X15" i="3"/>
  <c r="W16" i="3"/>
  <c r="X16" i="3"/>
  <c r="W17" i="3"/>
  <c r="X17" i="3"/>
  <c r="W18" i="3"/>
  <c r="X18" i="3"/>
  <c r="W19" i="3"/>
  <c r="X19" i="3"/>
  <c r="W20" i="3"/>
  <c r="X20" i="3"/>
  <c r="W21" i="3"/>
  <c r="X21" i="3"/>
  <c r="W22" i="3"/>
  <c r="X22" i="3"/>
  <c r="W23" i="3"/>
  <c r="X23" i="3"/>
  <c r="W24" i="3"/>
  <c r="X24" i="3"/>
  <c r="W25" i="3"/>
  <c r="X25" i="3"/>
  <c r="W26" i="3"/>
  <c r="X26" i="3"/>
  <c r="W27" i="3"/>
  <c r="X27" i="3"/>
  <c r="W28" i="3"/>
  <c r="X28" i="3"/>
  <c r="W29" i="3"/>
  <c r="X29" i="3"/>
  <c r="W30" i="3"/>
  <c r="X30" i="3"/>
  <c r="W31" i="3"/>
  <c r="X31" i="3"/>
  <c r="W32" i="3"/>
  <c r="X32" i="3"/>
  <c r="W33" i="3"/>
  <c r="X33" i="3"/>
  <c r="W34" i="3"/>
  <c r="X34" i="3"/>
  <c r="W35" i="3"/>
  <c r="X35" i="3"/>
  <c r="W36" i="3"/>
  <c r="X36" i="3"/>
  <c r="W37" i="3"/>
  <c r="X37" i="3"/>
  <c r="W38" i="3"/>
  <c r="X38" i="3"/>
  <c r="W39" i="3"/>
  <c r="X39" i="3"/>
  <c r="W40" i="3"/>
  <c r="X40" i="3"/>
  <c r="W41" i="3"/>
  <c r="X41" i="3"/>
  <c r="W42" i="3"/>
  <c r="X42" i="3"/>
  <c r="W43" i="3"/>
  <c r="X43" i="3"/>
  <c r="W44" i="3"/>
  <c r="X44" i="3"/>
  <c r="W45" i="3"/>
  <c r="X45" i="3"/>
  <c r="W46" i="3"/>
  <c r="X46" i="3"/>
  <c r="W47" i="3"/>
  <c r="X47" i="3"/>
  <c r="W48" i="3"/>
  <c r="X48" i="3"/>
  <c r="W49" i="3"/>
  <c r="X49" i="3"/>
  <c r="W50" i="3"/>
  <c r="X50" i="3"/>
  <c r="W51" i="3"/>
  <c r="X51" i="3"/>
  <c r="W52" i="3"/>
  <c r="X52" i="3"/>
  <c r="W53" i="3"/>
  <c r="X53" i="3"/>
  <c r="W54" i="3"/>
  <c r="X54" i="3"/>
  <c r="W55" i="3"/>
  <c r="X55" i="3"/>
  <c r="W56" i="3"/>
  <c r="X56" i="3"/>
  <c r="W57" i="3"/>
  <c r="X57" i="3"/>
  <c r="W58" i="3"/>
  <c r="X58" i="3"/>
  <c r="W59" i="3"/>
  <c r="X59" i="3"/>
  <c r="W60" i="3"/>
  <c r="X60" i="3"/>
  <c r="W61" i="3"/>
  <c r="X61" i="3"/>
  <c r="W62" i="3"/>
  <c r="X62" i="3"/>
  <c r="W63" i="3"/>
  <c r="X63" i="3"/>
  <c r="W64" i="3"/>
  <c r="X64" i="3"/>
  <c r="X4" i="3"/>
  <c r="W4" i="3"/>
  <c r="U5" i="3"/>
  <c r="V5" i="3"/>
  <c r="U6" i="3"/>
  <c r="V6" i="3"/>
  <c r="U7" i="3"/>
  <c r="V7" i="3"/>
  <c r="U8" i="3"/>
  <c r="V8" i="3"/>
  <c r="U9" i="3"/>
  <c r="V9" i="3"/>
  <c r="U10" i="3"/>
  <c r="V10" i="3"/>
  <c r="U11" i="3"/>
  <c r="V11" i="3"/>
  <c r="U12" i="3"/>
  <c r="V12" i="3"/>
  <c r="U13" i="3"/>
  <c r="V13" i="3"/>
  <c r="U14" i="3"/>
  <c r="V14" i="3"/>
  <c r="U15" i="3"/>
  <c r="V15" i="3"/>
  <c r="U16" i="3"/>
  <c r="V16" i="3"/>
  <c r="U17" i="3"/>
  <c r="V17" i="3"/>
  <c r="U18" i="3"/>
  <c r="V18" i="3"/>
  <c r="U19" i="3"/>
  <c r="V19" i="3"/>
  <c r="U20" i="3"/>
  <c r="V20" i="3"/>
  <c r="U21" i="3"/>
  <c r="V21" i="3"/>
  <c r="U22" i="3"/>
  <c r="V22" i="3"/>
  <c r="U23" i="3"/>
  <c r="V23" i="3"/>
  <c r="U24" i="3"/>
  <c r="V24" i="3"/>
  <c r="U25" i="3"/>
  <c r="V25" i="3"/>
  <c r="U26" i="3"/>
  <c r="V26" i="3"/>
  <c r="U27" i="3"/>
  <c r="V27" i="3"/>
  <c r="U28" i="3"/>
  <c r="V28" i="3"/>
  <c r="U29" i="3"/>
  <c r="V29" i="3"/>
  <c r="U30" i="3"/>
  <c r="V30" i="3"/>
  <c r="U31" i="3"/>
  <c r="V31" i="3"/>
  <c r="U32" i="3"/>
  <c r="V32" i="3"/>
  <c r="U33" i="3"/>
  <c r="V33" i="3"/>
  <c r="U34" i="3"/>
  <c r="V34" i="3"/>
  <c r="U35" i="3"/>
  <c r="V35" i="3"/>
  <c r="U36" i="3"/>
  <c r="V36" i="3"/>
  <c r="U37" i="3"/>
  <c r="V37" i="3"/>
  <c r="U38" i="3"/>
  <c r="V38" i="3"/>
  <c r="U39" i="3"/>
  <c r="V39" i="3"/>
  <c r="U40" i="3"/>
  <c r="V40" i="3"/>
  <c r="U41" i="3"/>
  <c r="V41" i="3"/>
  <c r="U42" i="3"/>
  <c r="V42" i="3"/>
  <c r="U43" i="3"/>
  <c r="V43" i="3"/>
  <c r="U44" i="3"/>
  <c r="V44" i="3"/>
  <c r="U45" i="3"/>
  <c r="V45" i="3"/>
  <c r="U46" i="3"/>
  <c r="V46" i="3"/>
  <c r="U47" i="3"/>
  <c r="V47" i="3"/>
  <c r="U48" i="3"/>
  <c r="V48" i="3"/>
  <c r="U49" i="3"/>
  <c r="V49" i="3"/>
  <c r="U50" i="3"/>
  <c r="V50" i="3"/>
  <c r="U51" i="3"/>
  <c r="V51" i="3"/>
  <c r="U52" i="3"/>
  <c r="V52" i="3"/>
  <c r="U53" i="3"/>
  <c r="V53" i="3"/>
  <c r="U54" i="3"/>
  <c r="V54" i="3"/>
  <c r="U55" i="3"/>
  <c r="V55" i="3"/>
  <c r="U56" i="3"/>
  <c r="V56" i="3"/>
  <c r="U57" i="3"/>
  <c r="V57" i="3"/>
  <c r="U58" i="3"/>
  <c r="V58" i="3"/>
  <c r="U59" i="3"/>
  <c r="V59" i="3"/>
  <c r="U60" i="3"/>
  <c r="V60" i="3"/>
  <c r="U61" i="3"/>
  <c r="V61" i="3"/>
  <c r="U62" i="3"/>
  <c r="V62" i="3"/>
  <c r="U63" i="3"/>
  <c r="V63" i="3"/>
  <c r="U64" i="3"/>
  <c r="V64" i="3"/>
  <c r="V4" i="3"/>
  <c r="U4" i="3"/>
  <c r="S5" i="3"/>
  <c r="T5" i="3"/>
  <c r="S6" i="3"/>
  <c r="T6" i="3"/>
  <c r="S7" i="3"/>
  <c r="T7" i="3"/>
  <c r="S8" i="3"/>
  <c r="T8" i="3"/>
  <c r="S9" i="3"/>
  <c r="T9" i="3"/>
  <c r="S10" i="3"/>
  <c r="T10" i="3"/>
  <c r="S11" i="3"/>
  <c r="T11" i="3"/>
  <c r="S12" i="3"/>
  <c r="T12" i="3"/>
  <c r="S13" i="3"/>
  <c r="T13" i="3"/>
  <c r="S14" i="3"/>
  <c r="T14" i="3"/>
  <c r="S15" i="3"/>
  <c r="T15" i="3"/>
  <c r="S16" i="3"/>
  <c r="T16" i="3"/>
  <c r="S17" i="3"/>
  <c r="T17" i="3"/>
  <c r="S18" i="3"/>
  <c r="T18" i="3"/>
  <c r="S19" i="3"/>
  <c r="T19" i="3"/>
  <c r="S20" i="3"/>
  <c r="T20" i="3"/>
  <c r="S21" i="3"/>
  <c r="T21" i="3"/>
  <c r="S22" i="3"/>
  <c r="T22" i="3"/>
  <c r="S23" i="3"/>
  <c r="T23" i="3"/>
  <c r="S24" i="3"/>
  <c r="T24" i="3"/>
  <c r="S25" i="3"/>
  <c r="T25" i="3"/>
  <c r="S26" i="3"/>
  <c r="T26" i="3"/>
  <c r="S27" i="3"/>
  <c r="T27" i="3"/>
  <c r="S28" i="3"/>
  <c r="T28" i="3"/>
  <c r="S29" i="3"/>
  <c r="T29" i="3"/>
  <c r="S30" i="3"/>
  <c r="T30" i="3"/>
  <c r="S31" i="3"/>
  <c r="T31" i="3"/>
  <c r="S32" i="3"/>
  <c r="T32" i="3"/>
  <c r="S33" i="3"/>
  <c r="T33" i="3"/>
  <c r="S34" i="3"/>
  <c r="T34" i="3"/>
  <c r="S35" i="3"/>
  <c r="T35" i="3"/>
  <c r="S36" i="3"/>
  <c r="T36" i="3"/>
  <c r="S37" i="3"/>
  <c r="T37" i="3"/>
  <c r="S38" i="3"/>
  <c r="T38" i="3"/>
  <c r="S39" i="3"/>
  <c r="T39" i="3"/>
  <c r="S40" i="3"/>
  <c r="T40" i="3"/>
  <c r="S41" i="3"/>
  <c r="T41" i="3"/>
  <c r="S42" i="3"/>
  <c r="T42" i="3"/>
  <c r="S43" i="3"/>
  <c r="T43" i="3"/>
  <c r="S44" i="3"/>
  <c r="T44" i="3"/>
  <c r="S45" i="3"/>
  <c r="T45" i="3"/>
  <c r="S46" i="3"/>
  <c r="T46" i="3"/>
  <c r="S47" i="3"/>
  <c r="T47" i="3"/>
  <c r="S48" i="3"/>
  <c r="T48" i="3"/>
  <c r="S49" i="3"/>
  <c r="T49" i="3"/>
  <c r="S50" i="3"/>
  <c r="T50" i="3"/>
  <c r="S51" i="3"/>
  <c r="T51" i="3"/>
  <c r="S52" i="3"/>
  <c r="T52" i="3"/>
  <c r="S53" i="3"/>
  <c r="T53" i="3"/>
  <c r="S54" i="3"/>
  <c r="T54" i="3"/>
  <c r="S55" i="3"/>
  <c r="T55" i="3"/>
  <c r="S56" i="3"/>
  <c r="T56" i="3"/>
  <c r="S57" i="3"/>
  <c r="T57" i="3"/>
  <c r="S58" i="3"/>
  <c r="T58" i="3"/>
  <c r="S59" i="3"/>
  <c r="T59" i="3"/>
  <c r="S60" i="3"/>
  <c r="T60" i="3"/>
  <c r="S61" i="3"/>
  <c r="T61" i="3"/>
  <c r="S62" i="3"/>
  <c r="T62" i="3"/>
  <c r="S63" i="3"/>
  <c r="T63" i="3"/>
  <c r="S64" i="3"/>
  <c r="T64" i="3"/>
  <c r="S4" i="3"/>
  <c r="Q5" i="3"/>
  <c r="R5" i="3"/>
  <c r="Q6" i="3"/>
  <c r="R6" i="3"/>
  <c r="Q7" i="3"/>
  <c r="R7" i="3"/>
  <c r="Q8" i="3"/>
  <c r="R8" i="3"/>
  <c r="Q9" i="3"/>
  <c r="R9" i="3"/>
  <c r="Q10" i="3"/>
  <c r="R10" i="3"/>
  <c r="Q11" i="3"/>
  <c r="R11" i="3"/>
  <c r="Q12" i="3"/>
  <c r="R12" i="3"/>
  <c r="Q13" i="3"/>
  <c r="R13" i="3"/>
  <c r="Q14" i="3"/>
  <c r="R14" i="3"/>
  <c r="Q15" i="3"/>
  <c r="R15" i="3"/>
  <c r="Q16" i="3"/>
  <c r="R16" i="3"/>
  <c r="Q17" i="3"/>
  <c r="R17" i="3"/>
  <c r="Q18" i="3"/>
  <c r="R18" i="3"/>
  <c r="Q19" i="3"/>
  <c r="R19" i="3"/>
  <c r="Q20" i="3"/>
  <c r="R20" i="3"/>
  <c r="Q21" i="3"/>
  <c r="R21" i="3"/>
  <c r="Q22" i="3"/>
  <c r="R22" i="3"/>
  <c r="Q23" i="3"/>
  <c r="R23" i="3"/>
  <c r="Q24" i="3"/>
  <c r="R24" i="3"/>
  <c r="Q25" i="3"/>
  <c r="R25" i="3"/>
  <c r="Q26" i="3"/>
  <c r="R26" i="3"/>
  <c r="Q27" i="3"/>
  <c r="R27" i="3"/>
  <c r="Q28" i="3"/>
  <c r="R28" i="3"/>
  <c r="Q29" i="3"/>
  <c r="R29" i="3"/>
  <c r="Q30" i="3"/>
  <c r="R30" i="3"/>
  <c r="Q31" i="3"/>
  <c r="R31" i="3"/>
  <c r="Q32" i="3"/>
  <c r="R32" i="3"/>
  <c r="Q33" i="3"/>
  <c r="R33" i="3"/>
  <c r="Q34" i="3"/>
  <c r="R34" i="3"/>
  <c r="Q35" i="3"/>
  <c r="R35" i="3"/>
  <c r="Q36" i="3"/>
  <c r="R36" i="3"/>
  <c r="Q37" i="3"/>
  <c r="R37" i="3"/>
  <c r="Q38" i="3"/>
  <c r="R38" i="3"/>
  <c r="Q39" i="3"/>
  <c r="R39" i="3"/>
  <c r="Q40" i="3"/>
  <c r="R40" i="3"/>
  <c r="Q41" i="3"/>
  <c r="R41" i="3"/>
  <c r="Q42" i="3"/>
  <c r="R42" i="3"/>
  <c r="Q43" i="3"/>
  <c r="R43" i="3"/>
  <c r="Q44" i="3"/>
  <c r="R44" i="3"/>
  <c r="Q45" i="3"/>
  <c r="R45" i="3"/>
  <c r="Q46" i="3"/>
  <c r="R46" i="3"/>
  <c r="Q47" i="3"/>
  <c r="R47" i="3"/>
  <c r="Q48" i="3"/>
  <c r="R48" i="3"/>
  <c r="Q49" i="3"/>
  <c r="R49" i="3"/>
  <c r="Q50" i="3"/>
  <c r="R50" i="3"/>
  <c r="Q51" i="3"/>
  <c r="R51" i="3"/>
  <c r="Q52" i="3"/>
  <c r="R52" i="3"/>
  <c r="Q53" i="3"/>
  <c r="R53" i="3"/>
  <c r="Q54" i="3"/>
  <c r="R54" i="3"/>
  <c r="Q55" i="3"/>
  <c r="R55" i="3"/>
  <c r="Q56" i="3"/>
  <c r="R56" i="3"/>
  <c r="Q57" i="3"/>
  <c r="R57" i="3"/>
  <c r="Q58" i="3"/>
  <c r="R58" i="3"/>
  <c r="Q59" i="3"/>
  <c r="R59" i="3"/>
  <c r="Q60" i="3"/>
  <c r="R60" i="3"/>
  <c r="Q61" i="3"/>
  <c r="R61" i="3"/>
  <c r="Q62" i="3"/>
  <c r="R62" i="3"/>
  <c r="Q63" i="3"/>
  <c r="R63" i="3"/>
  <c r="Q64" i="3"/>
  <c r="R64" i="3"/>
  <c r="R4" i="3"/>
  <c r="T4" i="3"/>
  <c r="Q4" i="3"/>
  <c r="P4" i="3"/>
  <c r="O15" i="3"/>
  <c r="P15" i="3"/>
  <c r="O16" i="3"/>
  <c r="P16" i="3"/>
  <c r="O17" i="3"/>
  <c r="P17" i="3"/>
  <c r="O18" i="3"/>
  <c r="P18" i="3"/>
  <c r="O19" i="3"/>
  <c r="P19" i="3"/>
  <c r="O20" i="3"/>
  <c r="P20" i="3"/>
  <c r="O21" i="3"/>
  <c r="P21" i="3"/>
  <c r="O22" i="3"/>
  <c r="P22" i="3"/>
  <c r="O23" i="3"/>
  <c r="P23" i="3"/>
  <c r="O24" i="3"/>
  <c r="P24" i="3"/>
  <c r="O25" i="3"/>
  <c r="P25" i="3"/>
  <c r="O26" i="3"/>
  <c r="P26" i="3"/>
  <c r="O27" i="3"/>
  <c r="P27" i="3"/>
  <c r="O28" i="3"/>
  <c r="P28" i="3"/>
  <c r="O29" i="3"/>
  <c r="P29" i="3"/>
  <c r="O30" i="3"/>
  <c r="P30" i="3"/>
  <c r="O31" i="3"/>
  <c r="P31" i="3"/>
  <c r="O32" i="3"/>
  <c r="P32" i="3"/>
  <c r="O33" i="3"/>
  <c r="P33" i="3"/>
  <c r="O34" i="3"/>
  <c r="P34" i="3"/>
  <c r="O35" i="3"/>
  <c r="P35" i="3"/>
  <c r="O36" i="3"/>
  <c r="P36" i="3"/>
  <c r="O37" i="3"/>
  <c r="P37" i="3"/>
  <c r="O38" i="3"/>
  <c r="P38" i="3"/>
  <c r="O39" i="3"/>
  <c r="P39" i="3"/>
  <c r="O40" i="3"/>
  <c r="P40" i="3"/>
  <c r="O41" i="3"/>
  <c r="P41" i="3"/>
  <c r="O42" i="3"/>
  <c r="P42" i="3"/>
  <c r="O43" i="3"/>
  <c r="P43" i="3"/>
  <c r="O44" i="3"/>
  <c r="P44" i="3"/>
  <c r="O45" i="3"/>
  <c r="P45" i="3"/>
  <c r="O46" i="3"/>
  <c r="P46" i="3"/>
  <c r="O47" i="3"/>
  <c r="P47" i="3"/>
  <c r="O48" i="3"/>
  <c r="P48" i="3"/>
  <c r="O49" i="3"/>
  <c r="P49" i="3"/>
  <c r="O50" i="3"/>
  <c r="P50" i="3"/>
  <c r="O51" i="3"/>
  <c r="P51" i="3"/>
  <c r="O52" i="3"/>
  <c r="P52" i="3"/>
  <c r="O53" i="3"/>
  <c r="P53" i="3"/>
  <c r="O54" i="3"/>
  <c r="P54" i="3"/>
  <c r="O55" i="3"/>
  <c r="P55" i="3"/>
  <c r="O56" i="3"/>
  <c r="P56" i="3"/>
  <c r="O57" i="3"/>
  <c r="P57" i="3"/>
  <c r="O58" i="3"/>
  <c r="P58" i="3"/>
  <c r="O59" i="3"/>
  <c r="P59" i="3"/>
  <c r="O60" i="3"/>
  <c r="P60" i="3"/>
  <c r="O61" i="3"/>
  <c r="P61" i="3"/>
  <c r="O62" i="3"/>
  <c r="P62" i="3"/>
  <c r="O63" i="3"/>
  <c r="P63" i="3"/>
  <c r="O64" i="3"/>
  <c r="P64" i="3"/>
  <c r="O13" i="3"/>
  <c r="O6" i="3"/>
  <c r="P6" i="3"/>
  <c r="O7" i="3"/>
  <c r="P7" i="3"/>
  <c r="O8" i="3"/>
  <c r="P8" i="3"/>
  <c r="O9" i="3"/>
  <c r="P9" i="3"/>
  <c r="O10" i="3"/>
  <c r="P10" i="3"/>
  <c r="O11" i="3"/>
  <c r="P11" i="3"/>
  <c r="O12" i="3"/>
  <c r="P12" i="3"/>
  <c r="P13" i="3"/>
  <c r="O14" i="3"/>
  <c r="P14" i="3"/>
  <c r="P5" i="3"/>
  <c r="O5" i="3"/>
  <c r="E5" i="2" l="1"/>
  <c r="E6" i="2"/>
  <c r="E7" i="2"/>
  <c r="F7" i="2" s="1"/>
  <c r="E8" i="2"/>
  <c r="E9" i="2"/>
  <c r="E10" i="2"/>
  <c r="E11" i="2"/>
  <c r="F11" i="2" s="1"/>
  <c r="E12" i="2"/>
  <c r="E13" i="2"/>
  <c r="E14" i="2"/>
  <c r="E15" i="2"/>
  <c r="F15" i="2" s="1"/>
  <c r="E16" i="2"/>
  <c r="E17" i="2"/>
  <c r="E18" i="2"/>
  <c r="F18" i="2" s="1"/>
  <c r="E19" i="2"/>
  <c r="F19" i="2" s="1"/>
  <c r="E20" i="2"/>
  <c r="E21" i="2"/>
  <c r="E22" i="2"/>
  <c r="F22" i="2" s="1"/>
  <c r="E23" i="2"/>
  <c r="F23" i="2" s="1"/>
  <c r="E24" i="2"/>
  <c r="E25" i="2"/>
  <c r="E26" i="2"/>
  <c r="F26" i="2" s="1"/>
  <c r="E27" i="2"/>
  <c r="F27" i="2" s="1"/>
  <c r="E28" i="2"/>
  <c r="E29" i="2"/>
  <c r="E30" i="2"/>
  <c r="F30" i="2" s="1"/>
  <c r="E31" i="2"/>
  <c r="F31" i="2" s="1"/>
  <c r="E32" i="2"/>
  <c r="E33" i="2"/>
  <c r="E34" i="2"/>
  <c r="F34" i="2" s="1"/>
  <c r="E35" i="2"/>
  <c r="F35" i="2" s="1"/>
  <c r="E36" i="2"/>
  <c r="E37" i="2"/>
  <c r="E38" i="2"/>
  <c r="F38" i="2" s="1"/>
  <c r="E39" i="2"/>
  <c r="F39" i="2" s="1"/>
  <c r="E40" i="2"/>
  <c r="E41" i="2"/>
  <c r="E42" i="2"/>
  <c r="F42" i="2" s="1"/>
  <c r="E43" i="2"/>
  <c r="F43" i="2" s="1"/>
  <c r="E44" i="2"/>
  <c r="E45" i="2"/>
  <c r="E46" i="2"/>
  <c r="F46" i="2" s="1"/>
  <c r="E47" i="2"/>
  <c r="F47" i="2" s="1"/>
  <c r="E48" i="2"/>
  <c r="E49" i="2"/>
  <c r="E50" i="2"/>
  <c r="F50" i="2" s="1"/>
  <c r="E51" i="2"/>
  <c r="F51" i="2" s="1"/>
  <c r="E52" i="2"/>
  <c r="E53" i="2"/>
  <c r="E54" i="2"/>
  <c r="F54" i="2" s="1"/>
  <c r="E55" i="2"/>
  <c r="F55" i="2" s="1"/>
  <c r="E56" i="2"/>
  <c r="E57" i="2"/>
  <c r="E58" i="2"/>
  <c r="F58" i="2" s="1"/>
  <c r="E59" i="2"/>
  <c r="F59" i="2" s="1"/>
  <c r="E60" i="2"/>
  <c r="E61" i="2"/>
  <c r="E62" i="2"/>
  <c r="F62" i="2" s="1"/>
  <c r="E63" i="2"/>
  <c r="F63" i="2" s="1"/>
  <c r="E64" i="2"/>
  <c r="E4" i="2"/>
  <c r="F5" i="2"/>
  <c r="F6" i="2"/>
  <c r="F8" i="2"/>
  <c r="F9" i="2"/>
  <c r="F10" i="2"/>
  <c r="F12" i="2"/>
  <c r="F13" i="2"/>
  <c r="F16" i="2"/>
  <c r="F17" i="2"/>
  <c r="F20" i="2"/>
  <c r="F21" i="2"/>
  <c r="F24" i="2"/>
  <c r="F25" i="2"/>
  <c r="F28" i="2"/>
  <c r="F29" i="2"/>
  <c r="F32" i="2"/>
  <c r="F33" i="2"/>
  <c r="F36" i="2"/>
  <c r="F37" i="2"/>
  <c r="F40" i="2"/>
  <c r="F41" i="2"/>
  <c r="F44" i="2"/>
  <c r="F45" i="2"/>
  <c r="F48" i="2"/>
  <c r="F49" i="2"/>
  <c r="F52" i="2"/>
  <c r="F53" i="2"/>
  <c r="F56" i="2"/>
  <c r="F57" i="2"/>
  <c r="F60" i="2"/>
  <c r="F61" i="2"/>
  <c r="F64" i="2"/>
  <c r="F14" i="2" l="1"/>
  <c r="F4" i="2"/>
</calcChain>
</file>

<file path=xl/comments1.xml><?xml version="1.0" encoding="utf-8"?>
<comments xmlns="http://schemas.openxmlformats.org/spreadsheetml/2006/main">
  <authors>
    <author>8907683P</author>
  </authors>
  <commentList>
    <comment ref="E4" authorId="0">
      <text>
        <r>
          <rPr>
            <b/>
            <sz val="9"/>
            <color indexed="81"/>
            <rFont val="Tahoma"/>
            <charset val="1"/>
          </rPr>
          <t>8907683P:</t>
        </r>
        <r>
          <rPr>
            <sz val="9"/>
            <color indexed="81"/>
            <rFont val="Tahoma"/>
            <charset val="1"/>
          </rPr>
          <t xml:space="preserve">
Comment ça marche ? 
SI quantité &gt;= Sh ALORS "seveso haut"
SINON 
      SI quantité &gt;= Sb
      ALORS "Sevso bas"
      SINON "Non seveso"
FIN
</t>
        </r>
      </text>
    </comment>
  </commentList>
</comments>
</file>

<file path=xl/sharedStrings.xml><?xml version="1.0" encoding="utf-8"?>
<sst xmlns="http://schemas.openxmlformats.org/spreadsheetml/2006/main" count="1233" uniqueCount="402">
  <si>
    <t>Dangers Physiques</t>
  </si>
  <si>
    <t>Code</t>
  </si>
  <si>
    <t>H200</t>
  </si>
  <si>
    <t>H201</t>
  </si>
  <si>
    <t>H202</t>
  </si>
  <si>
    <t>H203</t>
  </si>
  <si>
    <t>H204</t>
  </si>
  <si>
    <t>H205</t>
  </si>
  <si>
    <t>H220</t>
  </si>
  <si>
    <t>H221</t>
  </si>
  <si>
    <t>H222</t>
  </si>
  <si>
    <t>H223</t>
  </si>
  <si>
    <t>H224</t>
  </si>
  <si>
    <t>H225</t>
  </si>
  <si>
    <t>H226</t>
  </si>
  <si>
    <t>H228</t>
  </si>
  <si>
    <t>H240</t>
  </si>
  <si>
    <t>H241</t>
  </si>
  <si>
    <t>H242</t>
  </si>
  <si>
    <t>H250</t>
  </si>
  <si>
    <t>H251</t>
  </si>
  <si>
    <t>H252</t>
  </si>
  <si>
    <t>H260</t>
  </si>
  <si>
    <t>H261</t>
  </si>
  <si>
    <t>H270</t>
  </si>
  <si>
    <t>H271</t>
  </si>
  <si>
    <t>H272</t>
  </si>
  <si>
    <t>H280</t>
  </si>
  <si>
    <t>H281</t>
  </si>
  <si>
    <t>H290</t>
  </si>
  <si>
    <t>Libellé</t>
  </si>
  <si>
    <t>Classe(s) et catégorie(s) de danger associées</t>
  </si>
  <si>
    <t>Explosif instable</t>
  </si>
  <si>
    <t>Explosif ; danger d’explosion en masse</t>
  </si>
  <si>
    <t>Explosif ; danger sérieux de projection</t>
  </si>
  <si>
    <t>Explosif ; danger d’incendie, d’effet de souffle ou de projection</t>
  </si>
  <si>
    <t>Danger d’incendie ou de projection</t>
  </si>
  <si>
    <t>Danger d’explosion en masse en cas d’incendie</t>
  </si>
  <si>
    <t>Gaz extrêmement inflammable</t>
  </si>
  <si>
    <t>Gaz inflammable</t>
  </si>
  <si>
    <t>Aérosol extrêmement inflammable</t>
  </si>
  <si>
    <t>Aérosol inflammable</t>
  </si>
  <si>
    <t>Liquide et vapeurs extrêmement inflammables</t>
  </si>
  <si>
    <t>Explosibles, Explosibles instables</t>
  </si>
  <si>
    <t>Explosibles, division 1.1</t>
  </si>
  <si>
    <t>Explosibles, division 1.2</t>
  </si>
  <si>
    <t>Explosibles, division 1.3</t>
  </si>
  <si>
    <t>Explosibles, division 1.4</t>
  </si>
  <si>
    <t>Explosibles, division 1.5</t>
  </si>
  <si>
    <t>Gaz inflammables, catégorie 1</t>
  </si>
  <si>
    <t>Gaz inflammables, catégorie 2</t>
  </si>
  <si>
    <t>Aérosols inflammables, catégorie 1</t>
  </si>
  <si>
    <t>Aérosols inflammables, catégorie 2</t>
  </si>
  <si>
    <t>Liquides inflammables, catégorie 1</t>
  </si>
  <si>
    <t>Liquide et vapeurs très inflammables</t>
  </si>
  <si>
    <t>Liquide et vapeurs inflammables</t>
  </si>
  <si>
    <t>Matière solide inflammable</t>
  </si>
  <si>
    <t>Peut exploser sous l’effet de la chaleur</t>
  </si>
  <si>
    <t>Peut s’enflammer ou exploser sous l’effet de la chaleur</t>
  </si>
  <si>
    <t>Peut s’enflammer sous l’effet de la chaleur</t>
  </si>
  <si>
    <t>S’enflamme spontanément au contact de l’air</t>
  </si>
  <si>
    <t>Matière auto-échauffante ; peut s’enflammer</t>
  </si>
  <si>
    <t>Matière auto-échauffante en grandes quantités ; peut s’enflammer</t>
  </si>
  <si>
    <t>Dégage au contact de l’eau des gaz inflammables</t>
  </si>
  <si>
    <t>Peut provoquer ou aggraver un incendie ; comburant</t>
  </si>
  <si>
    <t>Peut provoquer un incendie ou une explosion ; comburant puissant</t>
  </si>
  <si>
    <t>Peut aggraver un incendie ; comburant</t>
  </si>
  <si>
    <t>Liquides inflammables, catégorie 2</t>
  </si>
  <si>
    <t>Liquides inflammables, catégorie 3</t>
  </si>
  <si>
    <t>Matières solides inflammables, catégorie 1, 2</t>
  </si>
  <si>
    <t>Substances et mélanges autoréactifs, type A
Peroxydes organiques, Type A</t>
  </si>
  <si>
    <t>Substances et mélanges autoréactifs, type B
Peroxydes organiques, Type B</t>
  </si>
  <si>
    <t>Substances et mélanges autoréactifs, type C, D, E, F
Peroxydes organiques, type C, D, E, F</t>
  </si>
  <si>
    <t>Liquides pyrophoriques, catégorie 1
Matières solides pyrophoriques, catégorie 1</t>
  </si>
  <si>
    <t>Substances et mélanges auto-échauffants, catégorie 1</t>
  </si>
  <si>
    <t>Substances et mélanges auto-échauffants, catégorie 2</t>
  </si>
  <si>
    <t>Dégage au contact de l’eau des gaz inflammables qui peuvent s’enflammer spontanément</t>
  </si>
  <si>
    <t>Substances et mélanges qui, au contact de l’eau, dégagent des gaz inflammables, catégorie 1</t>
  </si>
  <si>
    <t>Substances et mélanges qui, au contact de l’eau, dégagent des gaz inflammables, catégorie 2</t>
  </si>
  <si>
    <t>Gaz comburants, catégorie 1</t>
  </si>
  <si>
    <t>Liquides comburants, catégorie 1
 Matières solides comburantes, catégorie 1</t>
  </si>
  <si>
    <t>Liquides comburants, catégories 2, 3
Matières solides comburantes, catégories 2, 3</t>
  </si>
  <si>
    <t>Contient un gaz sous pression ; peut exploser sous l’effet de la chaleur</t>
  </si>
  <si>
    <t>Gaz sous pression :
Gaz comprimés
Gaz liquéfiés
Gaz dissous</t>
  </si>
  <si>
    <t>Contient un gaz réfrigéré ; peut causer des brûlures ou blessures cryogéniques</t>
  </si>
  <si>
    <t>Gaz sous pression : gaz liquifiés réfrigérés</t>
  </si>
  <si>
    <t>Peut être corrosif pour les métaux</t>
  </si>
  <si>
    <t>Substances ou mélanges corrosifs pour les métaux, catégorie 1</t>
  </si>
  <si>
    <t>Dangers pour la Santé</t>
  </si>
  <si>
    <t>H300</t>
  </si>
  <si>
    <t>H301</t>
  </si>
  <si>
    <t>H302</t>
  </si>
  <si>
    <t>H304</t>
  </si>
  <si>
    <t>H310</t>
  </si>
  <si>
    <t>H311</t>
  </si>
  <si>
    <t>H312</t>
  </si>
  <si>
    <t>H314</t>
  </si>
  <si>
    <t>H315</t>
  </si>
  <si>
    <t>H317</t>
  </si>
  <si>
    <t>H318</t>
  </si>
  <si>
    <t>H319</t>
  </si>
  <si>
    <t>H330</t>
  </si>
  <si>
    <t>H331</t>
  </si>
  <si>
    <t>H332</t>
  </si>
  <si>
    <t>H334</t>
  </si>
  <si>
    <t>H335</t>
  </si>
  <si>
    <t>H336</t>
  </si>
  <si>
    <t>H340</t>
  </si>
  <si>
    <t>H341</t>
  </si>
  <si>
    <t>H350</t>
  </si>
  <si>
    <t>H351</t>
  </si>
  <si>
    <t>H360</t>
  </si>
  <si>
    <t>H361</t>
  </si>
  <si>
    <t>H362</t>
  </si>
  <si>
    <t>H370</t>
  </si>
  <si>
    <t>H371</t>
  </si>
  <si>
    <t>H372</t>
  </si>
  <si>
    <t>H373</t>
  </si>
  <si>
    <t>H350i</t>
  </si>
  <si>
    <t>H360F</t>
  </si>
  <si>
    <t>H361f</t>
  </si>
  <si>
    <t>H361d</t>
  </si>
  <si>
    <t>H360FD</t>
  </si>
  <si>
    <t>H360Fd</t>
  </si>
  <si>
    <t>H360Df</t>
  </si>
  <si>
    <t>Mortel en cas d’ingestion</t>
  </si>
  <si>
    <t>Toxique en cas d’ingestion</t>
  </si>
  <si>
    <t>Nocif en cas d’ingestion</t>
  </si>
  <si>
    <t>Peut être mortel en cas d’ingestion et de pénétration dans les voies
respiratoires</t>
  </si>
  <si>
    <t>Mortel par contact cutané</t>
  </si>
  <si>
    <t>Toxique par contact cutané</t>
  </si>
  <si>
    <t>Nocif par contact cutané</t>
  </si>
  <si>
    <t>Toxicité aiguë (par voie orale), catégories 1, 2</t>
  </si>
  <si>
    <t>Toxicité aiguë (par voie orale), catégorie 3</t>
  </si>
  <si>
    <t>Toxicité aiguë (par voie orale), catégorie 4</t>
  </si>
  <si>
    <t>Danger par aspiration, catégorie 1</t>
  </si>
  <si>
    <t>Toxicité aiguë (par voie cutanée), catégories 1, 2</t>
  </si>
  <si>
    <t>Toxicité aiguë (par voie cutanée), catégorie 3</t>
  </si>
  <si>
    <t>Toxicité aiguë (par voie cutanée), catégorie 4</t>
  </si>
  <si>
    <t>Provoque des brûlures de la peau et des lésions oculaires graves</t>
  </si>
  <si>
    <t>Corrosion /irritation cutanée, catégories 1A, 1B, 1C</t>
  </si>
  <si>
    <t>Provoque une irritation cutanée</t>
  </si>
  <si>
    <t>Corrosion/irritation cutanée, catégorie 2</t>
  </si>
  <si>
    <t>Peut provoquer une allergie cutanée</t>
  </si>
  <si>
    <t>Sensibilisation cutanée, catégorie 1</t>
  </si>
  <si>
    <t>Provoque des lésions oculaires graves</t>
  </si>
  <si>
    <t>Lésions oculaires graves/irritation oculaire, catégorie 1</t>
  </si>
  <si>
    <t>Provoque une sévère irritation des yeux</t>
  </si>
  <si>
    <t>Lésions oculaires graves/irritation oculaire, catégorie 2</t>
  </si>
  <si>
    <t>Mortel par inhalation</t>
  </si>
  <si>
    <t>Toxicité aiguë (par inhalation), catégories 1, 2</t>
  </si>
  <si>
    <t>Toxique par inhalation</t>
  </si>
  <si>
    <t>Toxicité aiguë (par inhalation), catégorie 3</t>
  </si>
  <si>
    <t>Nocif par inhalation</t>
  </si>
  <si>
    <t>Toxicité aiguë (par inhalation), catégorie 4</t>
  </si>
  <si>
    <t>Sensibilisation respiratoire, catégorie 1</t>
  </si>
  <si>
    <t>Peut irriter les voies respiratoires</t>
  </si>
  <si>
    <t>Peut provoquer somnolence ou vertiges</t>
  </si>
  <si>
    <t>Toxicité spécifique pour certains organes cibles – Exposition unique,
catégorie 3 : Effets narcotiques</t>
  </si>
  <si>
    <t>Mutagénicité sur les cellules germinales, catégories 1A, 1B</t>
  </si>
  <si>
    <t>Mutagénicité sur les cellules germinales, catégorie 2</t>
  </si>
  <si>
    <t>Cancérogénicité, catégories 1A, 1B</t>
  </si>
  <si>
    <t>Cancérogénicité, catégorie 2</t>
  </si>
  <si>
    <t>Toxicité pour la reproduction, catégories 1A, 1B</t>
  </si>
  <si>
    <t>Toxicité pour la reproduction, catégorie 2</t>
  </si>
  <si>
    <t>Peut être nocif pour les bébés nourris au lait maternel</t>
  </si>
  <si>
    <t>Toxicité spécifique pour certains organes cibles – Exposition unique,
catégorie 1</t>
  </si>
  <si>
    <t>Toxicité spécifique pour certains organes cibles – Exposition unique,
catégorie 2</t>
  </si>
  <si>
    <t>Toxicité spécifique pour certains organes cibles – Exposition répétée,
catégorie 1</t>
  </si>
  <si>
    <t>Toxicité spécifique pour certains organes cibles – Exposition unique, catégorie 3 : Irritation des voies respiratoires</t>
  </si>
  <si>
    <t>Peut provoquer des symptômes allergiques ou d’asthme ou des difficultés respiratoires par inhalation</t>
  </si>
  <si>
    <t>Peut induire des anomalies génétiques &lt;indiquer la voie d’exposition s’il est formellement prouvé qu’aucune autre voie d’exposition ne conduit au même danger&gt;</t>
  </si>
  <si>
    <t>Susceptible de provoquer le cancer &lt;indiquer la voie d’exposition s’il est formellement prouvé qu’aucune autre voie d’exposition ne conduit au même danger&gt;</t>
  </si>
  <si>
    <t>Susceptible de nuire à la fertilité ou au foetus &lt;indiquer l’effet s’il est connu&gt;
&lt;indiquer la voie d’exposition s’il est formellement prouvé qu’aucune autre voie d’exposition ne conduit au même danger&gt;</t>
  </si>
  <si>
    <t>Toxicité pour la reproduction, catégorie supplémentaire : effets sur ou via l’allaitement</t>
  </si>
  <si>
    <t>Risque avéré d’effets graves pour les organes &lt;ou indiquer tous les organes affectés, s’ils sont connus&gt; &lt;indiquer la voie d’exposition s’il est
formellement prouvé qu’aucune autre voie d’exposition ne conduit au même
danger&gt;</t>
  </si>
  <si>
    <t>Risque avéré d’effets graves pour les organes &lt;indiquer tous les organes affectés, s’ils sont connus&gt; à la suite d’expositions répétées ou d’une exposition prolongée &lt;indiquer la voie d’exposition s’il est formellement prouvé qu’aucune autre voie d’exposition ne conduit au même danger&gt;</t>
  </si>
  <si>
    <t>Risque présumé d’effets graves pour les organes &lt;ou indiquer tous les organes affectés, s’ils sont connus&gt; &lt;indiquer la voie d’exposition s’il est formellement prouvé qu’aucune autre voie d’exposition ne conduit au même danger&gt;</t>
  </si>
  <si>
    <t>Risque présumé d’effets graves pour les organes &lt;indiquer tous les organes affectés, s’ils sont connus&gt; à la suite d’expositions répétées ou d’une exposition prolongée &lt;indiquer la voie d’exposition s’il est formellement prouvé qu’aucune autre voie d’exposition ne conduit au même danger&gt;</t>
  </si>
  <si>
    <t>Toxicité spécifique pour certains organes cibles – Exposition répétée,
catégorie 2</t>
  </si>
  <si>
    <t>Peut provoquer le cancer par inhalation.</t>
  </si>
  <si>
    <t>Peut nuire à la fertilité.</t>
  </si>
  <si>
    <t>Peut nuire au foetus</t>
  </si>
  <si>
    <t>Susceptible de nuire à la fertilité</t>
  </si>
  <si>
    <t>H360D</t>
  </si>
  <si>
    <t>Susceptible de nuire au foetus.</t>
  </si>
  <si>
    <t>Peut nuire à la fertilité. Peut nuire au fœtus</t>
  </si>
  <si>
    <t>Susceptible de nuire à la fertilité. Susceptible de nuire au foetus.</t>
  </si>
  <si>
    <t>Peut nuire au foetus. Susceptible de nuire à la fertilité.</t>
  </si>
  <si>
    <t>/</t>
  </si>
  <si>
    <t>Susceptible d’induire des anomalies génétiques &lt;indiquer la voie d’exposition s’il est formellement prouvé qu’aucune autre voie d’exposition ne conduit au même danger&gt;</t>
  </si>
  <si>
    <t>Peut provoquer le cancer &lt;indiquer la voie d’exposition s’il est formellement prouvé qu’aucune autre voie d’exposition ne conduit au même danger&gt;</t>
  </si>
  <si>
    <t>Peut nuire à la fertilité ou au foetus &lt;indiquer l’effet spécifique s’il est connu&gt; &lt;indiquer la voie d’exposition s’il est  formellement prouvé qu’aucune autre voie d’exposition ne conduit au même danger&gt;</t>
  </si>
  <si>
    <t>Dangers pour l'Environnement</t>
  </si>
  <si>
    <t>H400</t>
  </si>
  <si>
    <t>H410</t>
  </si>
  <si>
    <t>H411</t>
  </si>
  <si>
    <t>H413</t>
  </si>
  <si>
    <t>H412</t>
  </si>
  <si>
    <t>Très toxique pour les organismes aquatiques</t>
  </si>
  <si>
    <t>Très toxique pour les organismes aquatiques, entraîne des effets néfastes à long terme</t>
  </si>
  <si>
    <t>Toxique pour les organismes aquatiques, entraîne des effets néfastes à long terme</t>
  </si>
  <si>
    <t>Nocif pour les organismes aquatiques, entraîne des effets néfastes à long terme</t>
  </si>
  <si>
    <t>Peut être nocif à long terme pour les organismes aquatiques</t>
  </si>
  <si>
    <t>Dangers pour le milieu aquatique – Danger aigu, catégorie 1</t>
  </si>
  <si>
    <t>Dangers pour le milieu aquatique – Danger chronique, catégorie 1</t>
  </si>
  <si>
    <t>Dangers pour le milieu aquatique – Danger chronique, catégorie 2</t>
  </si>
  <si>
    <t>Dangers pour le milieu aquatique – Danger chronique, catégorie 3</t>
  </si>
  <si>
    <t>Dangers pour le milieu aquatique – Danger chronique, catégorie 4</t>
  </si>
  <si>
    <t xml:space="preserve">Désignation </t>
  </si>
  <si>
    <t>Nitrate d'ammonium et mélanges à base de nitrate d'ammonium</t>
  </si>
  <si>
    <t>Rubrique ICPE</t>
  </si>
  <si>
    <t>Solutions chaudes de nitrate d'ammonium</t>
  </si>
  <si>
    <t>Engrais solides simples et composés à base de nitrate d'ammonium (critère I)</t>
  </si>
  <si>
    <t>Engrais solides simples et composés à base de nitrate d'ammonium (critère I, teneur en azote&gt;28%)</t>
  </si>
  <si>
    <t>Engrais solides simples et composés à base de nitrate d'ammonium (critère II)</t>
  </si>
  <si>
    <t>Engrais solides simples et composés à base de nitrate d'ammonium (critère II, teneur en azote&gt;28%)</t>
  </si>
  <si>
    <t>Engrais solides simples et composés à base de nitrate d'ammonium (critère III)</t>
  </si>
  <si>
    <t>Engrais solides simples et composés à base de nitrate d'ammonium (critère III, teneur en azote&gt;28%)</t>
  </si>
  <si>
    <t>Nitrate d'amonium : matières hors spécifications</t>
  </si>
  <si>
    <t>Nitrate de potassium et engrais à base de nitrate de potassium (comprimés ou granulés)</t>
  </si>
  <si>
    <t>Nitrate de potassium et engrais à base de nitrate de potassium (cristaux)</t>
  </si>
  <si>
    <t>Pentoxyde d'arsenic, acide (V) arsénique et/ou ses sels</t>
  </si>
  <si>
    <t>Trioxyde d'arsenic, acide (III) arsénique et/ ou ses sels</t>
  </si>
  <si>
    <t>Brome</t>
  </si>
  <si>
    <t>Chlore</t>
  </si>
  <si>
    <t>Ethyléneimine</t>
  </si>
  <si>
    <t>Fluor</t>
  </si>
  <si>
    <t>formadéhyde (concentration &gt; 90 %)</t>
  </si>
  <si>
    <t>Hydrogène</t>
  </si>
  <si>
    <t>Chlorure d'hydrogène (gaz liquéfié)</t>
  </si>
  <si>
    <t>Gaz inflammables liquéfiés de catégorie 1 et 2</t>
  </si>
  <si>
    <t>Acéthylène</t>
  </si>
  <si>
    <t>Oxyde d'éthylène</t>
  </si>
  <si>
    <t>Méthanol</t>
  </si>
  <si>
    <t>4,4-méthylène-bis (2-chloraniline) et/ou ses sels, sous forme pulvérulente</t>
  </si>
  <si>
    <t>Isocyanate de méthyle</t>
  </si>
  <si>
    <t>Oxygène</t>
  </si>
  <si>
    <t>2,4-diisocyanate de toluène ou 2,6-diiosocyanate de toluène</t>
  </si>
  <si>
    <t>Arsine (trihydrure de phosphore)</t>
  </si>
  <si>
    <t>Dichlorure de soufre</t>
  </si>
  <si>
    <t>PCB-furanes et PCB-dioxines (y compris TCDD)</t>
  </si>
  <si>
    <t>Dichlorure de carbonyle (phosgène)</t>
  </si>
  <si>
    <t>Oxyde de propylène</t>
  </si>
  <si>
    <t>Produits pétroliers spécifiques et carburants de substitution</t>
  </si>
  <si>
    <t>4734-2</t>
  </si>
  <si>
    <t>4734-1</t>
  </si>
  <si>
    <t>Ammoniac (en récipients de plus de 50 kg)</t>
  </si>
  <si>
    <t>Ammoniac (en récipients de 50 kg ou moins)</t>
  </si>
  <si>
    <t>Trifluorure de bore</t>
  </si>
  <si>
    <t>Sulfure d'hydrogène</t>
  </si>
  <si>
    <t>Pipéridine</t>
  </si>
  <si>
    <t>Bis(2-diméthylaminoéthyl)(méthyl)amine</t>
  </si>
  <si>
    <t>3-(2-éthylhexyloxy) propylamine</t>
  </si>
  <si>
    <t>Mélanges d'hypochlorite de sodium</t>
  </si>
  <si>
    <t>propylamine</t>
  </si>
  <si>
    <t>Acrylate de tert-butyl</t>
  </si>
  <si>
    <t>2-méthyl-3-buténenitrile</t>
  </si>
  <si>
    <t>Tétrahydro-3,5-diméthyl-1,3,5,thiadiazone-2-thione (dazomet)</t>
  </si>
  <si>
    <t>Acrylate de méthyle</t>
  </si>
  <si>
    <t>3-Méthylpyridine</t>
  </si>
  <si>
    <t>1-bromo-3-chloropropane</t>
  </si>
  <si>
    <t>Perchlorate d'ammonium</t>
  </si>
  <si>
    <t>Alcools de bouche d'origine agricole et leurs constituants</t>
  </si>
  <si>
    <t xml:space="preserve">Autres alcools de bouche d'origine agricole et leurs constituants </t>
  </si>
  <si>
    <t>Stockage temporaire de déchets de mercure métallique</t>
  </si>
  <si>
    <t>Transit, tri, regroupement de déchets contenant des PCB/PCT (&gt;50ppm)</t>
  </si>
  <si>
    <t>4701-1</t>
  </si>
  <si>
    <t>4701-2</t>
  </si>
  <si>
    <t>4702-1</t>
  </si>
  <si>
    <t>4702-2</t>
  </si>
  <si>
    <t>4702-4</t>
  </si>
  <si>
    <t>4702-5</t>
  </si>
  <si>
    <t>4702-6</t>
  </si>
  <si>
    <t>4735-1</t>
  </si>
  <si>
    <t>4735-2</t>
  </si>
  <si>
    <t>4755-1</t>
  </si>
  <si>
    <t>4755-2</t>
  </si>
  <si>
    <t>2760-3</t>
  </si>
  <si>
    <t>2792-1</t>
  </si>
  <si>
    <t>2792-2</t>
  </si>
  <si>
    <t>A</t>
  </si>
  <si>
    <t>E</t>
  </si>
  <si>
    <t>D</t>
  </si>
  <si>
    <t xml:space="preserve"> haut</t>
  </si>
  <si>
    <t xml:space="preserve"> bas</t>
  </si>
  <si>
    <t>Seuil SEVESO (tonnes)</t>
  </si>
  <si>
    <t>Seuils de classement ICPE (tonnes)</t>
  </si>
  <si>
    <t>4702-3</t>
  </si>
  <si>
    <t>DC 
(supérieur ou égale et inférieur)</t>
  </si>
  <si>
    <t>Monoxyde de nickel, dioxyde de nickel, trioxyde de dinickel, Sulfure de nickel, disulfure de trinickel</t>
  </si>
  <si>
    <t>Plombs alkyls</t>
  </si>
  <si>
    <t>Phosphine</t>
  </si>
  <si>
    <t>trioxyde de soufre</t>
  </si>
  <si>
    <t>Cancérogène spécifique : 4-aminobiphényle / Sulfate de diéthyle / 1,2-dibromo-3-chloropropane / triamide hexaméthylephosphorique / 1,3-propanesulfone / ,,,</t>
  </si>
  <si>
    <t>250 ou 50</t>
  </si>
  <si>
    <t>100 ou 500</t>
  </si>
  <si>
    <t>50 ou 100</t>
  </si>
  <si>
    <t>500m3</t>
  </si>
  <si>
    <t>50m3</t>
  </si>
  <si>
    <t>50ppm</t>
  </si>
  <si>
    <t>Règle du cumul</t>
  </si>
  <si>
    <r>
      <t xml:space="preserve">Règle de </t>
    </r>
    <r>
      <rPr>
        <b/>
        <sz val="11"/>
        <color theme="5"/>
        <rFont val="Calibri"/>
        <family val="2"/>
        <scheme val="minor"/>
      </rPr>
      <t xml:space="preserve">dépassement direct des autres seuils </t>
    </r>
    <r>
      <rPr>
        <b/>
        <sz val="11"/>
        <color theme="1"/>
        <rFont val="Calibri"/>
        <family val="2"/>
        <scheme val="minor"/>
      </rPr>
      <t>(A, E, DC, D)</t>
    </r>
  </si>
  <si>
    <r>
      <t xml:space="preserve">Règle de </t>
    </r>
    <r>
      <rPr>
        <b/>
        <sz val="11"/>
        <color theme="5"/>
        <rFont val="Calibri"/>
        <family val="2"/>
        <scheme val="minor"/>
      </rPr>
      <t xml:space="preserve">dépassement direct SEVESO </t>
    </r>
    <r>
      <rPr>
        <b/>
        <sz val="11"/>
        <color theme="1"/>
        <rFont val="Calibri"/>
        <family val="2"/>
        <scheme val="minor"/>
      </rPr>
      <t>SH/SB</t>
    </r>
  </si>
  <si>
    <t>Règle de dépassement Direct</t>
  </si>
  <si>
    <t>Rubriques 47XX</t>
  </si>
  <si>
    <t>Quantité
 (tonnes)</t>
  </si>
  <si>
    <t>∑a (SB)</t>
  </si>
  <si>
    <t>∑b (SH)</t>
  </si>
  <si>
    <t>∑b (SB)</t>
  </si>
  <si>
    <t>∑c(SH)</t>
  </si>
  <si>
    <t>∑c(SB)</t>
  </si>
  <si>
    <t>S2</t>
  </si>
  <si>
    <t>S3</t>
  </si>
  <si>
    <t>S4</t>
  </si>
  <si>
    <t>S5</t>
  </si>
  <si>
    <t>exemple : Lave glace</t>
  </si>
  <si>
    <t>Seuils substance</t>
  </si>
  <si>
    <t>S1</t>
  </si>
  <si>
    <t>Rubriques 27**</t>
  </si>
  <si>
    <t>S1 (H)</t>
  </si>
  <si>
    <t>S2(H)</t>
  </si>
  <si>
    <t>S3(H)</t>
  </si>
  <si>
    <t>S4 (H)</t>
  </si>
  <si>
    <t>S5(H)</t>
  </si>
  <si>
    <t>S1 (B)</t>
  </si>
  <si>
    <t>S2(B)</t>
  </si>
  <si>
    <t>S3(B)</t>
  </si>
  <si>
    <t>S4(B)</t>
  </si>
  <si>
    <t>S5(B)</t>
  </si>
  <si>
    <t xml:space="preserve">Nomination du produit </t>
  </si>
  <si>
    <r>
      <t xml:space="preserve">Mentions de dangers
</t>
    </r>
    <r>
      <rPr>
        <b/>
        <i/>
        <sz val="11"/>
        <color theme="1"/>
        <rFont val="Calibri"/>
        <family val="2"/>
        <scheme val="minor"/>
      </rPr>
      <t xml:space="preserve"> (indiquer dans une case différente toutes les mentions de danger du produit)</t>
    </r>
  </si>
  <si>
    <r>
      <t xml:space="preserve">Substances / rubriques de référence 
</t>
    </r>
    <r>
      <rPr>
        <b/>
        <i/>
        <sz val="11"/>
        <color theme="1"/>
        <rFont val="Calibri"/>
        <family val="2"/>
        <scheme val="minor"/>
      </rPr>
      <t>(indiquer dans une case différente toutes les substances présentes dans le produit)</t>
    </r>
  </si>
  <si>
    <t>occurrence</t>
  </si>
  <si>
    <t>H1</t>
  </si>
  <si>
    <t>H2</t>
  </si>
  <si>
    <t>H3</t>
  </si>
  <si>
    <t>H4</t>
  </si>
  <si>
    <t>H5</t>
  </si>
  <si>
    <t>Quantité prod 1</t>
  </si>
  <si>
    <t>Quantité prod 2</t>
  </si>
  <si>
    <t>Quantité prod 3</t>
  </si>
  <si>
    <t>Quantité prod 4</t>
  </si>
  <si>
    <t>Quantité prod 5</t>
  </si>
  <si>
    <t>Quantité prod 6</t>
  </si>
  <si>
    <t>Quantité prod 7</t>
  </si>
  <si>
    <t>Quantité prod 8</t>
  </si>
  <si>
    <t>Quantité prod 9</t>
  </si>
  <si>
    <t>Quantité prod 10</t>
  </si>
  <si>
    <t>Quantité prod 11</t>
  </si>
  <si>
    <t>Quantité prod 12</t>
  </si>
  <si>
    <t>Quantité prod 13</t>
  </si>
  <si>
    <t>Quantité prod 14</t>
  </si>
  <si>
    <t>Quantité prod 15</t>
  </si>
  <si>
    <t>Quantité prod 16</t>
  </si>
  <si>
    <t>Quantité prod 17</t>
  </si>
  <si>
    <t>Quantité prod 18</t>
  </si>
  <si>
    <t>Quantité prod 19</t>
  </si>
  <si>
    <t>Quantité prod 20</t>
  </si>
  <si>
    <t>Quantité prod 21</t>
  </si>
  <si>
    <t>Quantité prod 22</t>
  </si>
  <si>
    <t>Quantité prod 23</t>
  </si>
  <si>
    <t>Quantité prod 24</t>
  </si>
  <si>
    <t>Quantité prod 25</t>
  </si>
  <si>
    <t>Quantité prod 26</t>
  </si>
  <si>
    <t>Quantité prod 27</t>
  </si>
  <si>
    <t>Quantité prod 28</t>
  </si>
  <si>
    <t>Quantité prod 29</t>
  </si>
  <si>
    <t>Quantité prod 30</t>
  </si>
  <si>
    <t>Quantité prod 31</t>
  </si>
  <si>
    <t>Quantité prod 32</t>
  </si>
  <si>
    <t>Quantité prod 33</t>
  </si>
  <si>
    <t>Quantité prod 34</t>
  </si>
  <si>
    <t>Quantité prod 35</t>
  </si>
  <si>
    <t>Quantité prod 36</t>
  </si>
  <si>
    <t>Quantité prod 37</t>
  </si>
  <si>
    <t>Quantité prod 38</t>
  </si>
  <si>
    <t>Quantité prod 39</t>
  </si>
  <si>
    <t>Quantité prod 40</t>
  </si>
  <si>
    <t>Quantité prod 41</t>
  </si>
  <si>
    <t>Quantité prod 42</t>
  </si>
  <si>
    <t>Quantité prod 43</t>
  </si>
  <si>
    <t>Quantité prod 44</t>
  </si>
  <si>
    <t>Quantité prod 45</t>
  </si>
  <si>
    <t>Quantité prod 46</t>
  </si>
  <si>
    <t>Quantité prod 47</t>
  </si>
  <si>
    <t>Quantité prod 48</t>
  </si>
  <si>
    <t>Quantité prod 49</t>
  </si>
  <si>
    <t>Quantité prod 50</t>
  </si>
  <si>
    <t>Quantité prod 51</t>
  </si>
  <si>
    <t>Quantité prod 52</t>
  </si>
  <si>
    <t>Quantité prod 53</t>
  </si>
  <si>
    <t>Quantité prod 54</t>
  </si>
  <si>
    <t>Quantité prod 55</t>
  </si>
  <si>
    <t>Quantité prod 56</t>
  </si>
  <si>
    <t>Quantité prod 57</t>
  </si>
  <si>
    <t>Quantité prod 58</t>
  </si>
  <si>
    <t>Quantité prod 59</t>
  </si>
  <si>
    <t>Quantité prod 60</t>
  </si>
  <si>
    <t>Quantité prod 61</t>
  </si>
  <si>
    <r>
      <rPr>
        <b/>
        <sz val="11"/>
        <color theme="0"/>
        <rFont val="Calibri"/>
        <family val="2"/>
      </rPr>
      <t>∑</t>
    </r>
    <r>
      <rPr>
        <b/>
        <sz val="11"/>
        <color theme="0"/>
        <rFont val="Calibri"/>
        <family val="2"/>
        <scheme val="minor"/>
      </rPr>
      <t>a (SH)</t>
    </r>
  </si>
  <si>
    <t>Cf fichier 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</si>
</sst>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theme="5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6">
    <xf numFmtId="0" fontId="0" fillId="0" borderId="0" xfId="0"/>
    <xf numFmtId="49" fontId="0" fillId="0" borderId="1" xfId="0" applyNumberFormat="1" applyBorder="1" applyAlignment="1">
      <alignment wrapText="1"/>
    </xf>
    <xf numFmtId="49" fontId="0" fillId="0" borderId="7" xfId="0" applyNumberFormat="1" applyBorder="1" applyAlignment="1">
      <alignment wrapText="1"/>
    </xf>
    <xf numFmtId="49" fontId="0" fillId="0" borderId="8" xfId="0" applyNumberFormat="1" applyBorder="1" applyAlignment="1">
      <alignment wrapText="1"/>
    </xf>
    <xf numFmtId="49" fontId="0" fillId="0" borderId="9" xfId="0" applyNumberFormat="1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1" xfId="0" applyNumberFormat="1" applyBorder="1" applyAlignment="1">
      <alignment wrapText="1"/>
    </xf>
    <xf numFmtId="49" fontId="0" fillId="0" borderId="12" xfId="0" applyNumberFormat="1" applyBorder="1" applyAlignment="1">
      <alignment wrapText="1"/>
    </xf>
    <xf numFmtId="49" fontId="0" fillId="0" borderId="13" xfId="0" applyNumberFormat="1" applyBorder="1" applyAlignment="1">
      <alignment wrapText="1"/>
    </xf>
    <xf numFmtId="49" fontId="0" fillId="0" borderId="14" xfId="0" applyNumberFormat="1" applyBorder="1" applyAlignment="1">
      <alignment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0" fillId="0" borderId="1" xfId="0" applyNumberForma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0" fillId="0" borderId="4" xfId="0" applyNumberFormat="1" applyFill="1" applyBorder="1" applyAlignment="1">
      <alignment wrapText="1"/>
    </xf>
    <xf numFmtId="0" fontId="0" fillId="0" borderId="5" xfId="0" applyBorder="1"/>
    <xf numFmtId="0" fontId="0" fillId="0" borderId="6" xfId="0" applyBorder="1"/>
    <xf numFmtId="49" fontId="0" fillId="0" borderId="7" xfId="0" applyNumberFormat="1" applyFill="1" applyBorder="1" applyAlignment="1">
      <alignment wrapText="1"/>
    </xf>
    <xf numFmtId="0" fontId="0" fillId="0" borderId="8" xfId="0" applyBorder="1"/>
    <xf numFmtId="49" fontId="0" fillId="0" borderId="8" xfId="0" applyNumberFormat="1" applyFill="1" applyBorder="1" applyAlignment="1">
      <alignment wrapText="1"/>
    </xf>
    <xf numFmtId="0" fontId="0" fillId="0" borderId="8" xfId="0" applyBorder="1" applyAlignment="1">
      <alignment wrapText="1"/>
    </xf>
    <xf numFmtId="49" fontId="0" fillId="0" borderId="9" xfId="0" applyNumberFormat="1" applyFill="1" applyBorder="1" applyAlignment="1">
      <alignment wrapText="1"/>
    </xf>
    <xf numFmtId="0" fontId="0" fillId="0" borderId="10" xfId="0" applyBorder="1"/>
    <xf numFmtId="0" fontId="0" fillId="0" borderId="11" xfId="0" applyBorder="1" applyAlignment="1">
      <alignment wrapText="1"/>
    </xf>
    <xf numFmtId="0" fontId="0" fillId="0" borderId="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0" fillId="0" borderId="4" xfId="0" applyBorder="1"/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/>
    <xf numFmtId="0" fontId="0" fillId="0" borderId="9" xfId="0" applyBorder="1"/>
    <xf numFmtId="0" fontId="0" fillId="0" borderId="10" xfId="0" applyBorder="1" applyAlignment="1">
      <alignment wrapText="1"/>
    </xf>
    <xf numFmtId="0" fontId="0" fillId="0" borderId="13" xfId="0" applyBorder="1"/>
    <xf numFmtId="0" fontId="1" fillId="2" borderId="3" xfId="0" applyFont="1" applyFill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2" xfId="0" applyBorder="1"/>
    <xf numFmtId="0" fontId="0" fillId="0" borderId="19" xfId="0" applyBorder="1"/>
    <xf numFmtId="0" fontId="0" fillId="0" borderId="4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5" borderId="1" xfId="0" applyFont="1" applyFill="1" applyBorder="1"/>
    <xf numFmtId="0" fontId="5" fillId="5" borderId="19" xfId="0" applyFont="1" applyFill="1" applyBorder="1"/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4" borderId="2" xfId="0" applyFill="1" applyBorder="1"/>
    <xf numFmtId="0" fontId="0" fillId="4" borderId="19" xfId="0" applyFill="1" applyBorder="1"/>
    <xf numFmtId="0" fontId="4" fillId="4" borderId="19" xfId="0" applyFont="1" applyFill="1" applyBorder="1" applyAlignment="1">
      <alignment wrapText="1"/>
    </xf>
    <xf numFmtId="0" fontId="0" fillId="0" borderId="25" xfId="0" applyBorder="1"/>
    <xf numFmtId="0" fontId="1" fillId="2" borderId="15" xfId="0" applyFont="1" applyFill="1" applyBorder="1" applyAlignment="1">
      <alignment horizontal="center" vertical="center" wrapText="1"/>
    </xf>
    <xf numFmtId="0" fontId="0" fillId="2" borderId="0" xfId="0" applyFill="1"/>
    <xf numFmtId="0" fontId="1" fillId="2" borderId="0" xfId="0" applyFont="1" applyFill="1"/>
    <xf numFmtId="0" fontId="7" fillId="2" borderId="18" xfId="0" applyFont="1" applyFill="1" applyBorder="1" applyAlignment="1">
      <alignment horizontal="center" vertical="center"/>
    </xf>
    <xf numFmtId="0" fontId="0" fillId="0" borderId="26" xfId="0" applyBorder="1"/>
    <xf numFmtId="0" fontId="1" fillId="2" borderId="30" xfId="0" applyFont="1" applyFill="1" applyBorder="1" applyAlignment="1">
      <alignment horizontal="center" vertical="center" wrapText="1"/>
    </xf>
    <xf numFmtId="0" fontId="0" fillId="0" borderId="31" xfId="0" applyBorder="1"/>
    <xf numFmtId="0" fontId="0" fillId="0" borderId="38" xfId="0" applyBorder="1"/>
    <xf numFmtId="0" fontId="0" fillId="0" borderId="20" xfId="0" applyBorder="1"/>
    <xf numFmtId="0" fontId="1" fillId="2" borderId="3" xfId="0" applyFont="1" applyFill="1" applyBorder="1" applyAlignment="1">
      <alignment horizontal="center" vertical="center" wrapText="1"/>
    </xf>
    <xf numFmtId="0" fontId="0" fillId="7" borderId="0" xfId="0" applyFill="1"/>
    <xf numFmtId="0" fontId="0" fillId="5" borderId="31" xfId="0" applyFill="1" applyBorder="1"/>
    <xf numFmtId="0" fontId="0" fillId="0" borderId="33" xfId="0" applyBorder="1"/>
    <xf numFmtId="0" fontId="0" fillId="0" borderId="39" xfId="0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0" borderId="32" xfId="0" applyBorder="1"/>
    <xf numFmtId="49" fontId="0" fillId="0" borderId="15" xfId="0" applyNumberFormat="1" applyBorder="1" applyAlignment="1">
      <alignment wrapText="1"/>
    </xf>
    <xf numFmtId="49" fontId="0" fillId="0" borderId="33" xfId="0" applyNumberFormat="1" applyBorder="1" applyAlignment="1">
      <alignment wrapText="1"/>
    </xf>
    <xf numFmtId="49" fontId="0" fillId="0" borderId="31" xfId="0" applyNumberFormat="1" applyBorder="1" applyAlignment="1">
      <alignment wrapText="1"/>
    </xf>
    <xf numFmtId="49" fontId="0" fillId="0" borderId="38" xfId="0" applyNumberFormat="1" applyBorder="1" applyAlignment="1">
      <alignment wrapText="1"/>
    </xf>
    <xf numFmtId="0" fontId="0" fillId="4" borderId="25" xfId="0" applyFill="1" applyBorder="1"/>
    <xf numFmtId="0" fontId="0" fillId="4" borderId="26" xfId="0" applyFill="1" applyBorder="1"/>
    <xf numFmtId="0" fontId="4" fillId="4" borderId="20" xfId="0" applyFont="1" applyFill="1" applyBorder="1"/>
    <xf numFmtId="0" fontId="0" fillId="0" borderId="0" xfId="0" applyFill="1"/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vertical="center" wrapText="1"/>
    </xf>
    <xf numFmtId="0" fontId="6" fillId="4" borderId="1" xfId="0" applyFont="1" applyFill="1" applyBorder="1" applyAlignment="1">
      <alignment wrapText="1"/>
    </xf>
    <xf numFmtId="0" fontId="6" fillId="8" borderId="4" xfId="0" applyFont="1" applyFill="1" applyBorder="1" applyAlignment="1">
      <alignment wrapText="1"/>
    </xf>
    <xf numFmtId="0" fontId="6" fillId="8" borderId="6" xfId="0" applyFont="1" applyFill="1" applyBorder="1"/>
    <xf numFmtId="0" fontId="6" fillId="8" borderId="7" xfId="0" applyFont="1" applyFill="1" applyBorder="1"/>
    <xf numFmtId="0" fontId="6" fillId="8" borderId="8" xfId="0" applyFont="1" applyFill="1" applyBorder="1"/>
    <xf numFmtId="0" fontId="6" fillId="8" borderId="9" xfId="0" applyFont="1" applyFill="1" applyBorder="1"/>
    <xf numFmtId="0" fontId="6" fillId="8" borderId="11" xfId="0" applyFont="1" applyFill="1" applyBorder="1"/>
    <xf numFmtId="0" fontId="5" fillId="5" borderId="1" xfId="0" applyFont="1" applyFill="1" applyBorder="1" applyAlignment="1">
      <alignment horizontal="center" vertical="center"/>
    </xf>
    <xf numFmtId="0" fontId="5" fillId="5" borderId="25" xfId="0" applyFont="1" applyFill="1" applyBorder="1"/>
    <xf numFmtId="0" fontId="0" fillId="0" borderId="27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6" fillId="4" borderId="7" xfId="0" applyFont="1" applyFill="1" applyBorder="1" applyAlignment="1">
      <alignment wrapText="1"/>
    </xf>
    <xf numFmtId="0" fontId="6" fillId="4" borderId="8" xfId="0" applyFont="1" applyFill="1" applyBorder="1" applyAlignment="1">
      <alignment wrapText="1"/>
    </xf>
    <xf numFmtId="0" fontId="6" fillId="4" borderId="9" xfId="0" applyFont="1" applyFill="1" applyBorder="1" applyAlignment="1">
      <alignment wrapText="1"/>
    </xf>
    <xf numFmtId="0" fontId="6" fillId="4" borderId="10" xfId="0" applyFont="1" applyFill="1" applyBorder="1" applyAlignment="1">
      <alignment wrapText="1"/>
    </xf>
    <xf numFmtId="0" fontId="6" fillId="4" borderId="11" xfId="0" applyFont="1" applyFill="1" applyBorder="1" applyAlignment="1">
      <alignment wrapText="1"/>
    </xf>
    <xf numFmtId="0" fontId="1" fillId="0" borderId="15" xfId="0" applyFont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0" fontId="1" fillId="2" borderId="17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 wrapText="1"/>
    </xf>
    <xf numFmtId="0" fontId="1" fillId="2" borderId="17" xfId="0" applyFont="1" applyFill="1" applyBorder="1" applyAlignment="1">
      <alignment vertical="center" wrapText="1"/>
    </xf>
    <xf numFmtId="0" fontId="7" fillId="2" borderId="22" xfId="0" applyFont="1" applyFill="1" applyBorder="1" applyAlignment="1">
      <alignment horizontal="center" vertical="center"/>
    </xf>
    <xf numFmtId="0" fontId="6" fillId="8" borderId="40" xfId="0" applyFont="1" applyFill="1" applyBorder="1"/>
    <xf numFmtId="0" fontId="6" fillId="8" borderId="4" xfId="0" applyFont="1" applyFill="1" applyBorder="1"/>
    <xf numFmtId="0" fontId="6" fillId="8" borderId="7" xfId="0" applyFont="1" applyFill="1" applyBorder="1" applyAlignment="1">
      <alignment wrapText="1"/>
    </xf>
    <xf numFmtId="0" fontId="6" fillId="8" borderId="9" xfId="0" applyFont="1" applyFill="1" applyBorder="1" applyAlignment="1">
      <alignment wrapText="1"/>
    </xf>
    <xf numFmtId="0" fontId="6" fillId="8" borderId="28" xfId="0" applyFont="1" applyFill="1" applyBorder="1"/>
    <xf numFmtId="0" fontId="6" fillId="8" borderId="19" xfId="0" applyFont="1" applyFill="1" applyBorder="1"/>
    <xf numFmtId="0" fontId="6" fillId="8" borderId="42" xfId="0" applyFont="1" applyFill="1" applyBorder="1"/>
    <xf numFmtId="0" fontId="0" fillId="0" borderId="0" xfId="0" applyBorder="1"/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0" fillId="0" borderId="0" xfId="0" applyNumberForma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29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4" fillId="4" borderId="34" xfId="0" applyFont="1" applyFill="1" applyBorder="1" applyAlignment="1">
      <alignment horizontal="center" wrapText="1"/>
    </xf>
    <xf numFmtId="0" fontId="6" fillId="4" borderId="4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24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41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wrapText="1"/>
    </xf>
    <xf numFmtId="0" fontId="6" fillId="4" borderId="13" xfId="0" applyFont="1" applyFill="1" applyBorder="1" applyAlignment="1">
      <alignment wrapText="1"/>
    </xf>
    <xf numFmtId="0" fontId="6" fillId="4" borderId="14" xfId="0" applyFont="1" applyFill="1" applyBorder="1" applyAlignment="1">
      <alignment wrapText="1"/>
    </xf>
    <xf numFmtId="0" fontId="7" fillId="2" borderId="43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0" fillId="0" borderId="31" xfId="0" applyFill="1" applyBorder="1"/>
    <xf numFmtId="0" fontId="0" fillId="0" borderId="33" xfId="0" applyFill="1" applyBorder="1"/>
    <xf numFmtId="0" fontId="7" fillId="9" borderId="18" xfId="0" applyFont="1" applyFill="1" applyBorder="1" applyAlignment="1">
      <alignment horizontal="center" vertical="center"/>
    </xf>
    <xf numFmtId="0" fontId="7" fillId="9" borderId="2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1" fillId="0" borderId="3" xfId="0" applyFont="1" applyBorder="1"/>
    <xf numFmtId="0" fontId="1" fillId="0" borderId="18" xfId="0" applyFont="1" applyBorder="1"/>
    <xf numFmtId="0" fontId="15" fillId="0" borderId="0" xfId="0" applyFont="1"/>
    <xf numFmtId="0" fontId="14" fillId="0" borderId="15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5" fillId="0" borderId="4" xfId="0" applyFont="1" applyFill="1" applyBorder="1"/>
    <xf numFmtId="0" fontId="15" fillId="0" borderId="5" xfId="0" applyFont="1" applyFill="1" applyBorder="1"/>
    <xf numFmtId="0" fontId="15" fillId="9" borderId="5" xfId="0" applyFont="1" applyFill="1" applyBorder="1"/>
    <xf numFmtId="0" fontId="15" fillId="9" borderId="6" xfId="0" applyFont="1" applyFill="1" applyBorder="1"/>
    <xf numFmtId="0" fontId="15" fillId="0" borderId="7" xfId="0" applyFont="1" applyFill="1" applyBorder="1"/>
    <xf numFmtId="0" fontId="15" fillId="0" borderId="1" xfId="0" applyFont="1" applyFill="1" applyBorder="1"/>
    <xf numFmtId="0" fontId="15" fillId="9" borderId="1" xfId="0" applyFont="1" applyFill="1" applyBorder="1"/>
    <xf numFmtId="0" fontId="15" fillId="9" borderId="8" xfId="0" applyFont="1" applyFill="1" applyBorder="1"/>
    <xf numFmtId="0" fontId="15" fillId="0" borderId="8" xfId="0" applyFont="1" applyBorder="1"/>
    <xf numFmtId="0" fontId="15" fillId="0" borderId="9" xfId="0" applyFont="1" applyFill="1" applyBorder="1"/>
    <xf numFmtId="0" fontId="15" fillId="0" borderId="10" xfId="0" applyFont="1" applyFill="1" applyBorder="1"/>
    <xf numFmtId="0" fontId="15" fillId="0" borderId="11" xfId="0" applyFont="1" applyBorder="1"/>
    <xf numFmtId="49" fontId="15" fillId="0" borderId="7" xfId="0" applyNumberFormat="1" applyFont="1" applyFill="1" applyBorder="1" applyAlignment="1">
      <alignment wrapText="1"/>
    </xf>
    <xf numFmtId="0" fontId="15" fillId="0" borderId="31" xfId="0" applyFont="1" applyFill="1" applyBorder="1"/>
    <xf numFmtId="0" fontId="0" fillId="10" borderId="0" xfId="0" applyFill="1" applyAlignment="1">
      <alignment horizontal="center"/>
    </xf>
    <xf numFmtId="0" fontId="0" fillId="10" borderId="0" xfId="0" applyFill="1"/>
    <xf numFmtId="49" fontId="3" fillId="3" borderId="15" xfId="0" applyNumberFormat="1" applyFont="1" applyFill="1" applyBorder="1" applyAlignment="1">
      <alignment horizontal="center" vertical="center" wrapText="1"/>
    </xf>
    <xf numFmtId="49" fontId="3" fillId="3" borderId="16" xfId="0" applyNumberFormat="1" applyFont="1" applyFill="1" applyBorder="1" applyAlignment="1">
      <alignment horizontal="center" vertical="center" wrapText="1"/>
    </xf>
    <xf numFmtId="49" fontId="3" fillId="3" borderId="17" xfId="0" applyNumberFormat="1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textRotation="255"/>
    </xf>
    <xf numFmtId="0" fontId="12" fillId="0" borderId="30" xfId="0" applyFont="1" applyBorder="1" applyAlignment="1">
      <alignment horizontal="center" vertical="center" textRotation="255"/>
    </xf>
    <xf numFmtId="0" fontId="11" fillId="0" borderId="18" xfId="0" applyFont="1" applyBorder="1" applyAlignment="1">
      <alignment horizontal="center" vertical="center" textRotation="255"/>
    </xf>
    <xf numFmtId="0" fontId="11" fillId="0" borderId="30" xfId="0" applyFont="1" applyBorder="1" applyAlignment="1">
      <alignment horizontal="center" vertical="center" textRotation="255"/>
    </xf>
    <xf numFmtId="0" fontId="11" fillId="0" borderId="37" xfId="0" applyFont="1" applyBorder="1" applyAlignment="1">
      <alignment horizontal="center" vertical="center" textRotation="255"/>
    </xf>
    <xf numFmtId="0" fontId="1" fillId="0" borderId="0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502229</xdr:colOff>
      <xdr:row>1</xdr:row>
      <xdr:rowOff>69273</xdr:rowOff>
    </xdr:from>
    <xdr:to>
      <xdr:col>6</xdr:col>
      <xdr:colOff>1</xdr:colOff>
      <xdr:row>30</xdr:row>
      <xdr:rowOff>381000</xdr:rowOff>
    </xdr:to>
    <xdr:sp macro="" textlink="">
      <xdr:nvSpPr>
        <xdr:cNvPr id="2" name="Accolade fermante 1"/>
        <xdr:cNvSpPr/>
      </xdr:nvSpPr>
      <xdr:spPr>
        <a:xfrm>
          <a:off x="8641774" y="277091"/>
          <a:ext cx="1021772" cy="9576954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373796</xdr:colOff>
      <xdr:row>19</xdr:row>
      <xdr:rowOff>526675</xdr:rowOff>
    </xdr:from>
    <xdr:to>
      <xdr:col>7</xdr:col>
      <xdr:colOff>3585883</xdr:colOff>
      <xdr:row>21</xdr:row>
      <xdr:rowOff>235324</xdr:rowOff>
    </xdr:to>
    <xdr:sp macro="" textlink="">
      <xdr:nvSpPr>
        <xdr:cNvPr id="3" name="ZoneTexte 2"/>
        <xdr:cNvSpPr txBox="1"/>
      </xdr:nvSpPr>
      <xdr:spPr>
        <a:xfrm>
          <a:off x="10055678" y="4852146"/>
          <a:ext cx="6652293" cy="6611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Correspond</a:t>
          </a:r>
          <a:r>
            <a:rPr lang="fr-FR" sz="1600" b="1" baseline="0"/>
            <a:t> à la somme (b) de la règle de cumul </a:t>
          </a:r>
          <a:endParaRPr lang="fr-FR" sz="1600" b="1"/>
        </a:p>
      </xdr:txBody>
    </xdr:sp>
    <xdr:clientData/>
  </xdr:twoCellAnchor>
  <xdr:twoCellAnchor>
    <xdr:from>
      <xdr:col>4</xdr:col>
      <xdr:colOff>404812</xdr:colOff>
      <xdr:row>34</xdr:row>
      <xdr:rowOff>23813</xdr:rowOff>
    </xdr:from>
    <xdr:to>
      <xdr:col>5</xdr:col>
      <xdr:colOff>664584</xdr:colOff>
      <xdr:row>73</xdr:row>
      <xdr:rowOff>23813</xdr:rowOff>
    </xdr:to>
    <xdr:sp macro="" textlink="">
      <xdr:nvSpPr>
        <xdr:cNvPr id="4" name="Accolade fermante 3"/>
        <xdr:cNvSpPr/>
      </xdr:nvSpPr>
      <xdr:spPr>
        <a:xfrm>
          <a:off x="8572500" y="10429876"/>
          <a:ext cx="1021772" cy="15216187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428621</xdr:colOff>
      <xdr:row>75</xdr:row>
      <xdr:rowOff>71439</xdr:rowOff>
    </xdr:from>
    <xdr:to>
      <xdr:col>5</xdr:col>
      <xdr:colOff>714370</xdr:colOff>
      <xdr:row>82</xdr:row>
      <xdr:rowOff>47626</xdr:rowOff>
    </xdr:to>
    <xdr:sp macro="" textlink="">
      <xdr:nvSpPr>
        <xdr:cNvPr id="5" name="Accolade fermante 4"/>
        <xdr:cNvSpPr/>
      </xdr:nvSpPr>
      <xdr:spPr>
        <a:xfrm>
          <a:off x="8596309" y="26074689"/>
          <a:ext cx="1047749" cy="2309812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357187</xdr:colOff>
      <xdr:row>57</xdr:row>
      <xdr:rowOff>214313</xdr:rowOff>
    </xdr:from>
    <xdr:to>
      <xdr:col>7</xdr:col>
      <xdr:colOff>3569274</xdr:colOff>
      <xdr:row>58</xdr:row>
      <xdr:rowOff>303962</xdr:rowOff>
    </xdr:to>
    <xdr:sp macro="" textlink="">
      <xdr:nvSpPr>
        <xdr:cNvPr id="6" name="ZoneTexte 5"/>
        <xdr:cNvSpPr txBox="1"/>
      </xdr:nvSpPr>
      <xdr:spPr>
        <a:xfrm>
          <a:off x="10048875" y="17740313"/>
          <a:ext cx="6641087" cy="6611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Correspond</a:t>
          </a:r>
          <a:r>
            <a:rPr lang="fr-FR" sz="1600" b="1" baseline="0"/>
            <a:t> à la somme (a) de la règle de cumul </a:t>
          </a:r>
          <a:endParaRPr lang="fr-FR" sz="1600" b="1"/>
        </a:p>
      </xdr:txBody>
    </xdr:sp>
    <xdr:clientData/>
  </xdr:twoCellAnchor>
  <xdr:twoCellAnchor>
    <xdr:from>
      <xdr:col>6</xdr:col>
      <xdr:colOff>285750</xdr:colOff>
      <xdr:row>78</xdr:row>
      <xdr:rowOff>238125</xdr:rowOff>
    </xdr:from>
    <xdr:to>
      <xdr:col>7</xdr:col>
      <xdr:colOff>3497837</xdr:colOff>
      <xdr:row>80</xdr:row>
      <xdr:rowOff>137274</xdr:rowOff>
    </xdr:to>
    <xdr:sp macro="" textlink="">
      <xdr:nvSpPr>
        <xdr:cNvPr id="7" name="ZoneTexte 6"/>
        <xdr:cNvSpPr txBox="1"/>
      </xdr:nvSpPr>
      <xdr:spPr>
        <a:xfrm>
          <a:off x="9977438" y="27051000"/>
          <a:ext cx="6641087" cy="6611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Correspond</a:t>
          </a:r>
          <a:r>
            <a:rPr lang="fr-FR" sz="1600" b="1" baseline="0"/>
            <a:t> à la somme (c) de la règle de cumul 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259657</xdr:colOff>
      <xdr:row>7</xdr:row>
      <xdr:rowOff>249009</xdr:rowOff>
    </xdr:from>
    <xdr:to>
      <xdr:col>4</xdr:col>
      <xdr:colOff>377718</xdr:colOff>
      <xdr:row>14</xdr:row>
      <xdr:rowOff>145676</xdr:rowOff>
    </xdr:to>
    <xdr:sp macro="" textlink="">
      <xdr:nvSpPr>
        <xdr:cNvPr id="2" name="ZoneTexte 1"/>
        <xdr:cNvSpPr txBox="1"/>
      </xdr:nvSpPr>
      <xdr:spPr>
        <a:xfrm>
          <a:off x="2736157" y="4462421"/>
          <a:ext cx="3513443" cy="5499608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vert : saisie</a:t>
          </a:r>
          <a:r>
            <a:rPr lang="fr-FR" sz="1100" baseline="0"/>
            <a:t> en champ libre à par l'utilisateur </a:t>
          </a:r>
        </a:p>
        <a:p>
          <a:endParaRPr lang="fr-FR" sz="1100" baseline="0"/>
        </a:p>
        <a:p>
          <a:r>
            <a:rPr lang="fr-FR" sz="1100" baseline="0"/>
            <a:t>Pour un meme produit, on peut avoir plusieurs substances avec des mentions de dangers spécifiques. L'utilisateur doit ainsi rentrer ces deux paramètres.</a:t>
          </a:r>
        </a:p>
        <a:p>
          <a:endParaRPr lang="fr-FR" sz="1100" baseline="0"/>
        </a:p>
        <a:p>
          <a:r>
            <a:rPr lang="fr-FR" sz="1100" baseline="0"/>
            <a:t>Exemple  : Si on retrouve dans tout le tableau vert plusieurs H300 (somme a), alors il faut récupérer le seuil de la rubrique associé à chaque produit pour effectuer la règle de cumul "quantité produit/quantité seuil". si la somme est inf à 1 on vérifie si on n'ets pas soumis au seuil haut pour les sommes (b) et (c).</a:t>
          </a:r>
        </a:p>
        <a:p>
          <a:endParaRPr lang="fr-FR" sz="1100" baseline="0"/>
        </a:p>
        <a:p>
          <a:r>
            <a:rPr lang="fr-FR" sz="1100" baseline="0"/>
            <a:t>Si il n'y a qu'un seul H300, alors on n'est pas concerné par le cumul.</a:t>
          </a:r>
        </a:p>
        <a:p>
          <a:endParaRPr lang="fr-FR" sz="1100" baseline="0"/>
        </a:p>
        <a:p>
          <a:r>
            <a:rPr lang="fr-FR" sz="1100" baseline="0"/>
            <a:t>J'ai essayé de "fragmenter" les fonctions pour faire des tableaux étape par étape (cf à partir de la cellule A79) afin de recopier  en "tampon" les quantité s et pouvoir ensuite faire les calculs... Mais je n'arrive pas à récupérer les quantités  saisies donc c'est vraiment un niveau brouillon... Je pense qu'il y  a beaucoup plus simple comme manip mais je ne maitrise pas assez Excel pour cela.. </a:t>
          </a:r>
        </a:p>
        <a:p>
          <a:endParaRPr lang="fr-FR" sz="1100"/>
        </a:p>
        <a:p>
          <a:r>
            <a:rPr lang="fr-FR" sz="1100"/>
            <a:t>Il faut balayer le tableau pour toutes les</a:t>
          </a:r>
          <a:r>
            <a:rPr lang="fr-FR" sz="1100" baseline="0"/>
            <a:t> mentions de dangers répertoriées et refaire cette moulinette.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82"/>
  <sheetViews>
    <sheetView topLeftCell="A13" zoomScale="70" zoomScaleNormal="70" workbookViewId="0">
      <selection activeCell="G24" sqref="G24"/>
    </sheetView>
  </sheetViews>
  <sheetFormatPr baseColWidth="10" defaultRowHeight="15" x14ac:dyDescent="0.25"/>
  <cols>
    <col min="1" max="1" width="5.5703125" bestFit="1" customWidth="1"/>
    <col min="2" max="2" width="14.7109375" customWidth="1"/>
    <col min="3" max="3" width="58.28515625" bestFit="1" customWidth="1"/>
    <col min="4" max="4" width="50.140625" bestFit="1" customWidth="1"/>
    <col min="7" max="7" width="51.5703125" customWidth="1"/>
    <col min="8" max="8" width="137.140625" customWidth="1"/>
  </cols>
  <sheetData>
    <row r="1" spans="2:8" ht="15.75" thickBot="1" x14ac:dyDescent="0.3">
      <c r="E1" s="74"/>
      <c r="F1" s="74"/>
      <c r="G1" s="74"/>
      <c r="H1" s="74"/>
    </row>
    <row r="2" spans="2:8" ht="27.75" customHeight="1" thickBot="1" x14ac:dyDescent="0.3">
      <c r="B2" s="186" t="s">
        <v>0</v>
      </c>
      <c r="C2" s="187"/>
      <c r="D2" s="188"/>
      <c r="E2" s="74"/>
      <c r="F2" s="74"/>
      <c r="G2" s="74"/>
      <c r="H2" s="74"/>
    </row>
    <row r="3" spans="2:8" ht="28.5" customHeight="1" thickBot="1" x14ac:dyDescent="0.3">
      <c r="B3" s="10" t="s">
        <v>1</v>
      </c>
      <c r="C3" s="10" t="s">
        <v>30</v>
      </c>
      <c r="D3" s="10" t="s">
        <v>31</v>
      </c>
      <c r="E3" s="75"/>
      <c r="F3" s="74"/>
      <c r="G3" s="74"/>
      <c r="H3" s="74"/>
    </row>
    <row r="4" spans="2:8" x14ac:dyDescent="0.25">
      <c r="B4" s="7" t="s">
        <v>2</v>
      </c>
      <c r="C4" s="8" t="s">
        <v>32</v>
      </c>
      <c r="D4" s="9" t="s">
        <v>43</v>
      </c>
      <c r="E4" s="74"/>
      <c r="F4" s="74"/>
      <c r="G4" s="74"/>
      <c r="H4" s="74"/>
    </row>
    <row r="5" spans="2:8" x14ac:dyDescent="0.25">
      <c r="B5" s="2" t="s">
        <v>3</v>
      </c>
      <c r="C5" s="1" t="s">
        <v>33</v>
      </c>
      <c r="D5" s="3" t="s">
        <v>44</v>
      </c>
      <c r="E5" s="74"/>
      <c r="F5" s="74"/>
      <c r="G5" s="74"/>
      <c r="H5" s="74"/>
    </row>
    <row r="6" spans="2:8" x14ac:dyDescent="0.25">
      <c r="B6" s="2" t="s">
        <v>4</v>
      </c>
      <c r="C6" s="1" t="s">
        <v>34</v>
      </c>
      <c r="D6" s="3" t="s">
        <v>45</v>
      </c>
      <c r="E6" s="74"/>
      <c r="F6" s="74"/>
      <c r="G6" s="74"/>
      <c r="H6" s="74"/>
    </row>
    <row r="7" spans="2:8" x14ac:dyDescent="0.25">
      <c r="B7" s="2" t="s">
        <v>5</v>
      </c>
      <c r="C7" s="1" t="s">
        <v>35</v>
      </c>
      <c r="D7" s="3" t="s">
        <v>46</v>
      </c>
      <c r="E7" s="74"/>
      <c r="F7" s="74"/>
      <c r="G7" s="74"/>
      <c r="H7" s="74"/>
    </row>
    <row r="8" spans="2:8" x14ac:dyDescent="0.25">
      <c r="B8" s="2" t="s">
        <v>6</v>
      </c>
      <c r="C8" s="1" t="s">
        <v>36</v>
      </c>
      <c r="D8" s="3" t="s">
        <v>47</v>
      </c>
      <c r="E8" s="74"/>
      <c r="F8" s="74"/>
      <c r="G8" s="74"/>
      <c r="H8" s="74"/>
    </row>
    <row r="9" spans="2:8" x14ac:dyDescent="0.25">
      <c r="B9" s="2" t="s">
        <v>7</v>
      </c>
      <c r="C9" s="1" t="s">
        <v>37</v>
      </c>
      <c r="D9" s="3" t="s">
        <v>48</v>
      </c>
      <c r="E9" s="74"/>
      <c r="F9" s="74"/>
      <c r="G9" s="74"/>
      <c r="H9" s="74"/>
    </row>
    <row r="10" spans="2:8" x14ac:dyDescent="0.25">
      <c r="B10" s="2" t="s">
        <v>8</v>
      </c>
      <c r="C10" s="1" t="s">
        <v>38</v>
      </c>
      <c r="D10" s="3" t="s">
        <v>49</v>
      </c>
      <c r="E10" s="74"/>
      <c r="F10" s="74"/>
      <c r="G10" s="74"/>
      <c r="H10" s="74"/>
    </row>
    <row r="11" spans="2:8" x14ac:dyDescent="0.25">
      <c r="B11" s="2" t="s">
        <v>9</v>
      </c>
      <c r="C11" s="1" t="s">
        <v>39</v>
      </c>
      <c r="D11" s="3" t="s">
        <v>50</v>
      </c>
      <c r="E11" s="74"/>
      <c r="F11" s="74"/>
      <c r="G11" s="74"/>
      <c r="H11" s="74"/>
    </row>
    <row r="12" spans="2:8" x14ac:dyDescent="0.25">
      <c r="B12" s="2" t="s">
        <v>10</v>
      </c>
      <c r="C12" s="1" t="s">
        <v>40</v>
      </c>
      <c r="D12" s="3" t="s">
        <v>51</v>
      </c>
      <c r="E12" s="74"/>
      <c r="F12" s="74"/>
      <c r="G12" s="74"/>
      <c r="H12" s="74"/>
    </row>
    <row r="13" spans="2:8" x14ac:dyDescent="0.25">
      <c r="B13" s="2" t="s">
        <v>11</v>
      </c>
      <c r="C13" s="1" t="s">
        <v>41</v>
      </c>
      <c r="D13" s="3" t="s">
        <v>52</v>
      </c>
      <c r="E13" s="74"/>
      <c r="F13" s="74"/>
      <c r="G13" s="74"/>
      <c r="H13" s="74"/>
    </row>
    <row r="14" spans="2:8" x14ac:dyDescent="0.25">
      <c r="B14" s="2" t="s">
        <v>12</v>
      </c>
      <c r="C14" s="1" t="s">
        <v>42</v>
      </c>
      <c r="D14" s="3" t="s">
        <v>53</v>
      </c>
      <c r="E14" s="74"/>
      <c r="F14" s="74"/>
      <c r="G14" s="74"/>
      <c r="H14" s="74"/>
    </row>
    <row r="15" spans="2:8" x14ac:dyDescent="0.25">
      <c r="B15" s="2" t="s">
        <v>13</v>
      </c>
      <c r="C15" s="1" t="s">
        <v>54</v>
      </c>
      <c r="D15" s="3" t="s">
        <v>67</v>
      </c>
      <c r="E15" s="74"/>
      <c r="F15" s="74"/>
      <c r="G15" s="74"/>
      <c r="H15" s="74"/>
    </row>
    <row r="16" spans="2:8" x14ac:dyDescent="0.25">
      <c r="B16" s="2" t="s">
        <v>14</v>
      </c>
      <c r="C16" s="1" t="s">
        <v>55</v>
      </c>
      <c r="D16" s="3" t="s">
        <v>68</v>
      </c>
      <c r="E16" s="74"/>
      <c r="F16" s="74"/>
      <c r="G16" s="74"/>
      <c r="H16" s="74"/>
    </row>
    <row r="17" spans="2:8" ht="19.5" customHeight="1" x14ac:dyDescent="0.25">
      <c r="B17" s="2" t="s">
        <v>15</v>
      </c>
      <c r="C17" s="1" t="s">
        <v>56</v>
      </c>
      <c r="D17" s="3" t="s">
        <v>69</v>
      </c>
      <c r="E17" s="74"/>
      <c r="F17" s="74"/>
      <c r="G17" s="74"/>
      <c r="H17" s="74"/>
    </row>
    <row r="18" spans="2:8" ht="30" x14ac:dyDescent="0.25">
      <c r="B18" s="2" t="s">
        <v>16</v>
      </c>
      <c r="C18" s="1" t="s">
        <v>57</v>
      </c>
      <c r="D18" s="3" t="s">
        <v>70</v>
      </c>
      <c r="E18" s="74"/>
      <c r="F18" s="74"/>
      <c r="G18" s="74"/>
      <c r="H18" s="74"/>
    </row>
    <row r="19" spans="2:8" ht="30" x14ac:dyDescent="0.25">
      <c r="B19" s="2" t="s">
        <v>17</v>
      </c>
      <c r="C19" s="1" t="s">
        <v>58</v>
      </c>
      <c r="D19" s="3" t="s">
        <v>71</v>
      </c>
      <c r="E19" s="74"/>
      <c r="F19" s="74"/>
      <c r="G19" s="74"/>
      <c r="H19" s="74"/>
    </row>
    <row r="20" spans="2:8" ht="45" customHeight="1" x14ac:dyDescent="0.25">
      <c r="B20" s="2" t="s">
        <v>18</v>
      </c>
      <c r="C20" s="1" t="s">
        <v>59</v>
      </c>
      <c r="D20" s="3" t="s">
        <v>72</v>
      </c>
      <c r="E20" s="74"/>
      <c r="F20" s="74"/>
      <c r="G20" s="74"/>
      <c r="H20" s="74"/>
    </row>
    <row r="21" spans="2:8" ht="30" x14ac:dyDescent="0.25">
      <c r="B21" s="2" t="s">
        <v>19</v>
      </c>
      <c r="C21" s="1" t="s">
        <v>60</v>
      </c>
      <c r="D21" s="3" t="s">
        <v>73</v>
      </c>
      <c r="E21" s="74"/>
      <c r="F21" s="74"/>
      <c r="G21" s="74"/>
      <c r="H21" s="74"/>
    </row>
    <row r="22" spans="2:8" ht="30" customHeight="1" x14ac:dyDescent="0.25">
      <c r="B22" s="2" t="s">
        <v>20</v>
      </c>
      <c r="C22" s="1" t="s">
        <v>61</v>
      </c>
      <c r="D22" s="3" t="s">
        <v>74</v>
      </c>
      <c r="E22" s="74"/>
      <c r="F22" s="74"/>
      <c r="G22" s="74"/>
      <c r="H22" s="74"/>
    </row>
    <row r="23" spans="2:8" ht="30" x14ac:dyDescent="0.25">
      <c r="B23" s="2" t="s">
        <v>21</v>
      </c>
      <c r="C23" s="1" t="s">
        <v>62</v>
      </c>
      <c r="D23" s="3" t="s">
        <v>75</v>
      </c>
      <c r="E23" s="74"/>
      <c r="F23" s="74"/>
      <c r="G23" s="74"/>
      <c r="H23" s="74"/>
    </row>
    <row r="24" spans="2:8" ht="45" customHeight="1" x14ac:dyDescent="0.25">
      <c r="B24" s="2" t="s">
        <v>22</v>
      </c>
      <c r="C24" s="1" t="s">
        <v>76</v>
      </c>
      <c r="D24" s="3" t="s">
        <v>77</v>
      </c>
      <c r="E24" s="74"/>
      <c r="F24" s="74"/>
      <c r="G24" s="74"/>
      <c r="H24" s="74"/>
    </row>
    <row r="25" spans="2:8" ht="45" customHeight="1" x14ac:dyDescent="0.25">
      <c r="B25" s="2" t="s">
        <v>23</v>
      </c>
      <c r="C25" s="1" t="s">
        <v>63</v>
      </c>
      <c r="D25" s="3" t="s">
        <v>78</v>
      </c>
      <c r="E25" s="74"/>
      <c r="F25" s="74"/>
      <c r="G25" s="74"/>
      <c r="H25" s="74"/>
    </row>
    <row r="26" spans="2:8" x14ac:dyDescent="0.25">
      <c r="B26" s="2" t="s">
        <v>24</v>
      </c>
      <c r="C26" s="1" t="s">
        <v>64</v>
      </c>
      <c r="D26" s="3" t="s">
        <v>79</v>
      </c>
      <c r="E26" s="74"/>
      <c r="F26" s="74"/>
      <c r="G26" s="74"/>
      <c r="H26" s="74"/>
    </row>
    <row r="27" spans="2:8" ht="30" x14ac:dyDescent="0.25">
      <c r="B27" s="2" t="s">
        <v>25</v>
      </c>
      <c r="C27" s="1" t="s">
        <v>65</v>
      </c>
      <c r="D27" s="3" t="s">
        <v>80</v>
      </c>
      <c r="E27" s="74"/>
      <c r="F27" s="74"/>
      <c r="G27" s="74"/>
      <c r="H27" s="74"/>
    </row>
    <row r="28" spans="2:8" ht="45" customHeight="1" x14ac:dyDescent="0.25">
      <c r="B28" s="2" t="s">
        <v>26</v>
      </c>
      <c r="C28" s="1" t="s">
        <v>66</v>
      </c>
      <c r="D28" s="3" t="s">
        <v>81</v>
      </c>
      <c r="E28" s="74"/>
      <c r="F28" s="74"/>
      <c r="G28" s="74"/>
      <c r="H28" s="74"/>
    </row>
    <row r="29" spans="2:8" ht="60" x14ac:dyDescent="0.25">
      <c r="B29" s="2" t="s">
        <v>27</v>
      </c>
      <c r="C29" s="1" t="s">
        <v>82</v>
      </c>
      <c r="D29" s="3" t="s">
        <v>83</v>
      </c>
      <c r="E29" s="74"/>
      <c r="F29" s="74"/>
      <c r="G29" s="74"/>
      <c r="H29" s="74"/>
    </row>
    <row r="30" spans="2:8" ht="30" x14ac:dyDescent="0.25">
      <c r="B30" s="2" t="s">
        <v>28</v>
      </c>
      <c r="C30" s="1" t="s">
        <v>84</v>
      </c>
      <c r="D30" s="3" t="s">
        <v>85</v>
      </c>
      <c r="E30" s="74"/>
      <c r="F30" s="74"/>
      <c r="G30" s="74"/>
      <c r="H30" s="74"/>
    </row>
    <row r="31" spans="2:8" ht="30.75" thickBot="1" x14ac:dyDescent="0.3">
      <c r="B31" s="4" t="s">
        <v>29</v>
      </c>
      <c r="C31" s="5" t="s">
        <v>86</v>
      </c>
      <c r="D31" s="6" t="s">
        <v>87</v>
      </c>
      <c r="E31" s="74"/>
      <c r="F31" s="74"/>
      <c r="G31" s="74"/>
      <c r="H31" s="74"/>
    </row>
    <row r="32" spans="2:8" x14ac:dyDescent="0.25">
      <c r="E32" s="74"/>
      <c r="F32" s="74"/>
      <c r="G32" s="74"/>
      <c r="H32" s="74"/>
    </row>
    <row r="33" spans="2:8" x14ac:dyDescent="0.25">
      <c r="E33" s="74"/>
      <c r="F33" s="74"/>
      <c r="G33" s="74"/>
      <c r="H33" s="74"/>
    </row>
    <row r="34" spans="2:8" ht="15.75" thickBot="1" x14ac:dyDescent="0.3">
      <c r="E34" s="74"/>
      <c r="F34" s="74"/>
      <c r="G34" s="74"/>
      <c r="H34" s="74"/>
    </row>
    <row r="35" spans="2:8" ht="31.5" customHeight="1" thickBot="1" x14ac:dyDescent="0.3">
      <c r="B35" s="186" t="s">
        <v>88</v>
      </c>
      <c r="C35" s="187"/>
      <c r="D35" s="188"/>
      <c r="E35" s="74"/>
      <c r="F35" s="74"/>
      <c r="G35" s="74"/>
      <c r="H35" s="74"/>
    </row>
    <row r="36" spans="2:8" ht="15.75" thickBot="1" x14ac:dyDescent="0.3">
      <c r="B36" s="11" t="s">
        <v>1</v>
      </c>
      <c r="C36" s="11" t="s">
        <v>30</v>
      </c>
      <c r="D36" s="11" t="s">
        <v>31</v>
      </c>
      <c r="E36" s="74"/>
      <c r="F36" s="74"/>
      <c r="G36" s="74"/>
      <c r="H36" s="74"/>
    </row>
    <row r="37" spans="2:8" x14ac:dyDescent="0.25">
      <c r="B37" s="15" t="s">
        <v>89</v>
      </c>
      <c r="C37" s="16" t="s">
        <v>125</v>
      </c>
      <c r="D37" s="17" t="s">
        <v>132</v>
      </c>
      <c r="E37" s="74"/>
      <c r="F37" s="74"/>
      <c r="G37" s="74"/>
      <c r="H37" s="74"/>
    </row>
    <row r="38" spans="2:8" x14ac:dyDescent="0.25">
      <c r="B38" s="18" t="s">
        <v>90</v>
      </c>
      <c r="C38" s="13" t="s">
        <v>126</v>
      </c>
      <c r="D38" s="19" t="s">
        <v>133</v>
      </c>
      <c r="E38" s="74"/>
      <c r="F38" s="74"/>
      <c r="G38" s="74"/>
      <c r="H38" s="74"/>
    </row>
    <row r="39" spans="2:8" x14ac:dyDescent="0.25">
      <c r="B39" s="18" t="s">
        <v>91</v>
      </c>
      <c r="C39" s="13" t="s">
        <v>127</v>
      </c>
      <c r="D39" s="20" t="s">
        <v>134</v>
      </c>
      <c r="E39" s="74"/>
      <c r="F39" s="74"/>
      <c r="G39" s="74"/>
      <c r="H39" s="74"/>
    </row>
    <row r="40" spans="2:8" ht="45" x14ac:dyDescent="0.25">
      <c r="B40" s="18" t="s">
        <v>92</v>
      </c>
      <c r="C40" s="14" t="s">
        <v>128</v>
      </c>
      <c r="D40" s="20" t="s">
        <v>135</v>
      </c>
      <c r="E40" s="74"/>
      <c r="F40" s="74"/>
      <c r="G40" s="74"/>
      <c r="H40" s="74"/>
    </row>
    <row r="41" spans="2:8" x14ac:dyDescent="0.25">
      <c r="B41" s="18" t="s">
        <v>93</v>
      </c>
      <c r="C41" s="12" t="s">
        <v>129</v>
      </c>
      <c r="D41" s="19" t="s">
        <v>136</v>
      </c>
      <c r="E41" s="74"/>
      <c r="F41" s="74"/>
      <c r="G41" s="74"/>
      <c r="H41" s="74"/>
    </row>
    <row r="42" spans="2:8" x14ac:dyDescent="0.25">
      <c r="B42" s="18" t="s">
        <v>94</v>
      </c>
      <c r="C42" s="12" t="s">
        <v>130</v>
      </c>
      <c r="D42" s="20" t="s">
        <v>137</v>
      </c>
      <c r="E42" s="74"/>
      <c r="F42" s="74"/>
      <c r="G42" s="74"/>
      <c r="H42" s="74"/>
    </row>
    <row r="43" spans="2:8" x14ac:dyDescent="0.25">
      <c r="B43" s="18" t="s">
        <v>95</v>
      </c>
      <c r="C43" s="12" t="s">
        <v>131</v>
      </c>
      <c r="D43" s="20" t="s">
        <v>138</v>
      </c>
      <c r="E43" s="74"/>
      <c r="F43" s="74"/>
      <c r="G43" s="74"/>
      <c r="H43" s="74"/>
    </row>
    <row r="44" spans="2:8" ht="18.75" customHeight="1" x14ac:dyDescent="0.25">
      <c r="B44" s="18" t="s">
        <v>96</v>
      </c>
      <c r="C44" s="12" t="s">
        <v>139</v>
      </c>
      <c r="D44" s="20" t="s">
        <v>140</v>
      </c>
      <c r="E44" s="74"/>
      <c r="F44" s="74"/>
      <c r="G44" s="74"/>
      <c r="H44" s="74"/>
    </row>
    <row r="45" spans="2:8" x14ac:dyDescent="0.25">
      <c r="B45" s="18" t="s">
        <v>97</v>
      </c>
      <c r="C45" s="12" t="s">
        <v>141</v>
      </c>
      <c r="D45" s="20" t="s">
        <v>142</v>
      </c>
      <c r="E45" s="74"/>
      <c r="F45" s="74"/>
      <c r="G45" s="74"/>
      <c r="H45" s="74"/>
    </row>
    <row r="46" spans="2:8" x14ac:dyDescent="0.25">
      <c r="B46" s="18" t="s">
        <v>98</v>
      </c>
      <c r="C46" s="12" t="s">
        <v>143</v>
      </c>
      <c r="D46" s="19" t="s">
        <v>144</v>
      </c>
      <c r="E46" s="74"/>
      <c r="F46" s="74"/>
      <c r="G46" s="74"/>
      <c r="H46" s="74"/>
    </row>
    <row r="47" spans="2:8" x14ac:dyDescent="0.25">
      <c r="B47" s="18" t="s">
        <v>99</v>
      </c>
      <c r="C47" s="12" t="s">
        <v>145</v>
      </c>
      <c r="D47" s="19" t="s">
        <v>146</v>
      </c>
      <c r="E47" s="74"/>
      <c r="F47" s="74"/>
      <c r="G47" s="74"/>
      <c r="H47" s="74"/>
    </row>
    <row r="48" spans="2:8" x14ac:dyDescent="0.25">
      <c r="B48" s="18" t="s">
        <v>100</v>
      </c>
      <c r="C48" s="12" t="s">
        <v>147</v>
      </c>
      <c r="D48" s="20" t="s">
        <v>148</v>
      </c>
      <c r="E48" s="74"/>
      <c r="F48" s="74"/>
      <c r="G48" s="74"/>
      <c r="H48" s="74"/>
    </row>
    <row r="49" spans="2:8" x14ac:dyDescent="0.25">
      <c r="B49" s="18" t="s">
        <v>101</v>
      </c>
      <c r="C49" s="12" t="s">
        <v>149</v>
      </c>
      <c r="D49" s="20" t="s">
        <v>150</v>
      </c>
      <c r="E49" s="74"/>
      <c r="F49" s="74"/>
      <c r="G49" s="74"/>
      <c r="H49" s="74"/>
    </row>
    <row r="50" spans="2:8" x14ac:dyDescent="0.25">
      <c r="B50" s="18" t="s">
        <v>102</v>
      </c>
      <c r="C50" s="12" t="s">
        <v>151</v>
      </c>
      <c r="D50" s="20" t="s">
        <v>152</v>
      </c>
      <c r="E50" s="74"/>
      <c r="F50" s="74"/>
      <c r="G50" s="74"/>
      <c r="H50" s="74"/>
    </row>
    <row r="51" spans="2:8" x14ac:dyDescent="0.25">
      <c r="B51" s="18" t="s">
        <v>103</v>
      </c>
      <c r="C51" s="12" t="s">
        <v>153</v>
      </c>
      <c r="D51" s="19" t="s">
        <v>154</v>
      </c>
      <c r="E51" s="74"/>
      <c r="F51" s="74"/>
      <c r="G51" s="74"/>
      <c r="H51" s="74"/>
    </row>
    <row r="52" spans="2:8" ht="30" x14ac:dyDescent="0.25">
      <c r="B52" s="18" t="s">
        <v>104</v>
      </c>
      <c r="C52" s="14" t="s">
        <v>170</v>
      </c>
      <c r="D52" s="20" t="s">
        <v>155</v>
      </c>
      <c r="E52" s="74"/>
      <c r="F52" s="74"/>
      <c r="G52" s="74"/>
      <c r="H52" s="74"/>
    </row>
    <row r="53" spans="2:8" ht="45" x14ac:dyDescent="0.25">
      <c r="B53" s="18" t="s">
        <v>105</v>
      </c>
      <c r="C53" s="12" t="s">
        <v>156</v>
      </c>
      <c r="D53" s="21" t="s">
        <v>169</v>
      </c>
      <c r="E53" s="74"/>
      <c r="F53" s="74"/>
      <c r="G53" s="74"/>
      <c r="H53" s="74"/>
    </row>
    <row r="54" spans="2:8" ht="45" x14ac:dyDescent="0.25">
      <c r="B54" s="18" t="s">
        <v>106</v>
      </c>
      <c r="C54" s="13" t="s">
        <v>157</v>
      </c>
      <c r="D54" s="21" t="s">
        <v>158</v>
      </c>
      <c r="E54" s="74"/>
      <c r="F54" s="74"/>
      <c r="G54" s="74"/>
      <c r="H54" s="74"/>
    </row>
    <row r="55" spans="2:8" ht="45" x14ac:dyDescent="0.25">
      <c r="B55" s="18" t="s">
        <v>107</v>
      </c>
      <c r="C55" s="14" t="s">
        <v>171</v>
      </c>
      <c r="D55" s="20" t="s">
        <v>159</v>
      </c>
      <c r="E55" s="74"/>
      <c r="F55" s="74"/>
      <c r="G55" s="74"/>
      <c r="H55" s="74"/>
    </row>
    <row r="56" spans="2:8" ht="45" x14ac:dyDescent="0.25">
      <c r="B56" s="18" t="s">
        <v>108</v>
      </c>
      <c r="C56" s="14" t="s">
        <v>190</v>
      </c>
      <c r="D56" s="20" t="s">
        <v>160</v>
      </c>
      <c r="E56" s="74"/>
      <c r="F56" s="74"/>
      <c r="G56" s="74"/>
      <c r="H56" s="74"/>
    </row>
    <row r="57" spans="2:8" ht="45" x14ac:dyDescent="0.25">
      <c r="B57" s="18" t="s">
        <v>109</v>
      </c>
      <c r="C57" s="14" t="s">
        <v>191</v>
      </c>
      <c r="D57" s="19" t="s">
        <v>161</v>
      </c>
      <c r="E57" s="74"/>
      <c r="F57" s="74"/>
      <c r="G57" s="74"/>
      <c r="H57" s="74"/>
    </row>
    <row r="58" spans="2:8" ht="45" x14ac:dyDescent="0.25">
      <c r="B58" s="18" t="s">
        <v>110</v>
      </c>
      <c r="C58" s="14" t="s">
        <v>172</v>
      </c>
      <c r="D58" s="20" t="s">
        <v>162</v>
      </c>
      <c r="E58" s="74"/>
      <c r="F58" s="74"/>
      <c r="G58" s="74"/>
      <c r="H58" s="74"/>
    </row>
    <row r="59" spans="2:8" ht="60" x14ac:dyDescent="0.25">
      <c r="B59" s="18" t="s">
        <v>111</v>
      </c>
      <c r="C59" s="14" t="s">
        <v>192</v>
      </c>
      <c r="D59" s="20" t="s">
        <v>163</v>
      </c>
      <c r="E59" s="74"/>
      <c r="F59" s="74"/>
      <c r="G59" s="74"/>
      <c r="H59" s="74"/>
    </row>
    <row r="60" spans="2:8" ht="66.75" customHeight="1" x14ac:dyDescent="0.25">
      <c r="B60" s="18" t="s">
        <v>112</v>
      </c>
      <c r="C60" s="14" t="s">
        <v>173</v>
      </c>
      <c r="D60" s="20" t="s">
        <v>164</v>
      </c>
      <c r="E60" s="74"/>
      <c r="F60" s="74"/>
      <c r="G60" s="74"/>
      <c r="H60" s="74"/>
    </row>
    <row r="61" spans="2:8" ht="30" x14ac:dyDescent="0.25">
      <c r="B61" s="18" t="s">
        <v>113</v>
      </c>
      <c r="C61" s="14" t="s">
        <v>165</v>
      </c>
      <c r="D61" s="21" t="s">
        <v>174</v>
      </c>
      <c r="E61" s="74"/>
      <c r="F61" s="74"/>
      <c r="G61" s="74"/>
      <c r="H61" s="74"/>
    </row>
    <row r="62" spans="2:8" ht="90" x14ac:dyDescent="0.25">
      <c r="B62" s="18" t="s">
        <v>114</v>
      </c>
      <c r="C62" s="14" t="s">
        <v>175</v>
      </c>
      <c r="D62" s="21" t="s">
        <v>166</v>
      </c>
      <c r="E62" s="74"/>
      <c r="F62" s="74"/>
      <c r="G62" s="74"/>
      <c r="H62" s="74"/>
    </row>
    <row r="63" spans="2:8" ht="60" x14ac:dyDescent="0.25">
      <c r="B63" s="18" t="s">
        <v>115</v>
      </c>
      <c r="C63" s="14" t="s">
        <v>177</v>
      </c>
      <c r="D63" s="21" t="s">
        <v>167</v>
      </c>
      <c r="E63" s="74"/>
      <c r="F63" s="74"/>
      <c r="G63" s="74"/>
      <c r="H63" s="74"/>
    </row>
    <row r="64" spans="2:8" ht="75" x14ac:dyDescent="0.25">
      <c r="B64" s="18" t="s">
        <v>116</v>
      </c>
      <c r="C64" s="14" t="s">
        <v>176</v>
      </c>
      <c r="D64" s="21" t="s">
        <v>168</v>
      </c>
      <c r="E64" s="74"/>
      <c r="F64" s="74"/>
      <c r="G64" s="74"/>
      <c r="H64" s="74"/>
    </row>
    <row r="65" spans="2:8" ht="90" x14ac:dyDescent="0.25">
      <c r="B65" s="18" t="s">
        <v>117</v>
      </c>
      <c r="C65" s="14" t="s">
        <v>178</v>
      </c>
      <c r="D65" s="21" t="s">
        <v>179</v>
      </c>
      <c r="E65" s="74"/>
      <c r="F65" s="74"/>
      <c r="G65" s="74"/>
      <c r="H65" s="74"/>
    </row>
    <row r="66" spans="2:8" x14ac:dyDescent="0.25">
      <c r="B66" s="18" t="s">
        <v>118</v>
      </c>
      <c r="C66" s="14" t="s">
        <v>180</v>
      </c>
      <c r="D66" s="25" t="s">
        <v>189</v>
      </c>
      <c r="E66" s="74"/>
      <c r="F66" s="74"/>
      <c r="G66" s="74"/>
      <c r="H66" s="74"/>
    </row>
    <row r="67" spans="2:8" x14ac:dyDescent="0.25">
      <c r="B67" s="18" t="s">
        <v>119</v>
      </c>
      <c r="C67" s="14" t="s">
        <v>181</v>
      </c>
      <c r="D67" s="25" t="s">
        <v>189</v>
      </c>
      <c r="E67" s="74"/>
      <c r="F67" s="74"/>
      <c r="G67" s="74"/>
      <c r="H67" s="74"/>
    </row>
    <row r="68" spans="2:8" x14ac:dyDescent="0.25">
      <c r="B68" s="18" t="s">
        <v>184</v>
      </c>
      <c r="C68" s="13" t="s">
        <v>182</v>
      </c>
      <c r="D68" s="25" t="s">
        <v>189</v>
      </c>
      <c r="E68" s="74"/>
      <c r="F68" s="74"/>
      <c r="G68" s="74"/>
      <c r="H68" s="74"/>
    </row>
    <row r="69" spans="2:8" x14ac:dyDescent="0.25">
      <c r="B69" s="18" t="s">
        <v>120</v>
      </c>
      <c r="C69" s="14" t="s">
        <v>183</v>
      </c>
      <c r="D69" s="25" t="s">
        <v>189</v>
      </c>
      <c r="E69" s="74"/>
      <c r="F69" s="74"/>
      <c r="G69" s="74"/>
      <c r="H69" s="74"/>
    </row>
    <row r="70" spans="2:8" x14ac:dyDescent="0.25">
      <c r="B70" s="18" t="s">
        <v>121</v>
      </c>
      <c r="C70" s="13" t="s">
        <v>185</v>
      </c>
      <c r="D70" s="25" t="s">
        <v>189</v>
      </c>
      <c r="E70" s="74"/>
      <c r="F70" s="74"/>
      <c r="G70" s="74"/>
      <c r="H70" s="74"/>
    </row>
    <row r="71" spans="2:8" x14ac:dyDescent="0.25">
      <c r="B71" s="18" t="s">
        <v>122</v>
      </c>
      <c r="C71" s="14" t="s">
        <v>186</v>
      </c>
      <c r="D71" s="25" t="s">
        <v>189</v>
      </c>
      <c r="E71" s="74"/>
      <c r="F71" s="74"/>
      <c r="G71" s="74"/>
      <c r="H71" s="74"/>
    </row>
    <row r="72" spans="2:8" x14ac:dyDescent="0.25">
      <c r="B72" s="18" t="s">
        <v>123</v>
      </c>
      <c r="C72" s="13" t="s">
        <v>187</v>
      </c>
      <c r="D72" s="25" t="s">
        <v>189</v>
      </c>
      <c r="E72" s="74"/>
      <c r="F72" s="74"/>
      <c r="G72" s="74"/>
      <c r="H72" s="74"/>
    </row>
    <row r="73" spans="2:8" ht="15.75" thickBot="1" x14ac:dyDescent="0.3">
      <c r="B73" s="22" t="s">
        <v>124</v>
      </c>
      <c r="C73" s="23" t="s">
        <v>188</v>
      </c>
      <c r="D73" s="26" t="s">
        <v>189</v>
      </c>
      <c r="E73" s="74"/>
      <c r="F73" s="74"/>
      <c r="G73" s="74"/>
      <c r="H73" s="74"/>
    </row>
    <row r="74" spans="2:8" x14ac:dyDescent="0.25">
      <c r="E74" s="74"/>
      <c r="F74" s="74"/>
      <c r="G74" s="74"/>
      <c r="H74" s="74"/>
    </row>
    <row r="75" spans="2:8" ht="15.75" thickBot="1" x14ac:dyDescent="0.3">
      <c r="E75" s="74"/>
      <c r="F75" s="74"/>
      <c r="G75" s="74"/>
      <c r="H75" s="74"/>
    </row>
    <row r="76" spans="2:8" ht="19.5" customHeight="1" thickBot="1" x14ac:dyDescent="0.3">
      <c r="B76" s="186" t="s">
        <v>193</v>
      </c>
      <c r="C76" s="187"/>
      <c r="D76" s="188"/>
      <c r="E76" s="74"/>
      <c r="F76" s="74"/>
      <c r="G76" s="74"/>
      <c r="H76" s="74"/>
    </row>
    <row r="77" spans="2:8" ht="15.75" thickBot="1" x14ac:dyDescent="0.3">
      <c r="B77" s="11" t="s">
        <v>1</v>
      </c>
      <c r="C77" s="11" t="s">
        <v>30</v>
      </c>
      <c r="D77" s="11" t="s">
        <v>31</v>
      </c>
      <c r="E77" s="74"/>
      <c r="F77" s="74"/>
      <c r="G77" s="74"/>
      <c r="H77" s="74"/>
    </row>
    <row r="78" spans="2:8" ht="30" x14ac:dyDescent="0.25">
      <c r="B78" s="28" t="s">
        <v>194</v>
      </c>
      <c r="C78" s="29" t="s">
        <v>199</v>
      </c>
      <c r="D78" s="30" t="s">
        <v>204</v>
      </c>
      <c r="E78" s="74"/>
      <c r="F78" s="74"/>
      <c r="G78" s="74"/>
      <c r="H78" s="74"/>
    </row>
    <row r="79" spans="2:8" ht="30" x14ac:dyDescent="0.25">
      <c r="B79" s="31" t="s">
        <v>195</v>
      </c>
      <c r="C79" s="14" t="s">
        <v>200</v>
      </c>
      <c r="D79" s="21" t="s">
        <v>205</v>
      </c>
      <c r="E79" s="74"/>
      <c r="F79" s="74"/>
      <c r="G79" s="74"/>
      <c r="H79" s="74"/>
    </row>
    <row r="80" spans="2:8" ht="30" x14ac:dyDescent="0.25">
      <c r="B80" s="31" t="s">
        <v>196</v>
      </c>
      <c r="C80" s="14" t="s">
        <v>201</v>
      </c>
      <c r="D80" s="21" t="s">
        <v>206</v>
      </c>
      <c r="E80" s="74"/>
      <c r="F80" s="74"/>
      <c r="G80" s="74"/>
      <c r="H80" s="74"/>
    </row>
    <row r="81" spans="2:8" ht="30" x14ac:dyDescent="0.25">
      <c r="B81" s="31" t="s">
        <v>198</v>
      </c>
      <c r="C81" s="14" t="s">
        <v>202</v>
      </c>
      <c r="D81" s="21" t="s">
        <v>207</v>
      </c>
      <c r="E81" s="74"/>
      <c r="F81" s="74"/>
      <c r="G81" s="74"/>
      <c r="H81" s="74"/>
    </row>
    <row r="82" spans="2:8" ht="30.75" thickBot="1" x14ac:dyDescent="0.3">
      <c r="B82" s="32" t="s">
        <v>197</v>
      </c>
      <c r="C82" s="33" t="s">
        <v>203</v>
      </c>
      <c r="D82" s="24" t="s">
        <v>208</v>
      </c>
      <c r="E82" s="74"/>
      <c r="F82" s="74"/>
      <c r="G82" s="74"/>
      <c r="H82" s="74"/>
    </row>
  </sheetData>
  <mergeCells count="3">
    <mergeCell ref="B2:D2"/>
    <mergeCell ref="B35:D35"/>
    <mergeCell ref="B76:D7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37"/>
  <sheetViews>
    <sheetView zoomScale="85" zoomScaleNormal="85" workbookViewId="0">
      <selection activeCell="I56" sqref="I56"/>
    </sheetView>
  </sheetViews>
  <sheetFormatPr baseColWidth="10" defaultRowHeight="15" x14ac:dyDescent="0.25"/>
  <cols>
    <col min="2" max="2" width="13.42578125" style="51" bestFit="1" customWidth="1"/>
    <col min="3" max="3" width="59.28515625" bestFit="1" customWidth="1"/>
    <col min="4" max="4" width="9" customWidth="1"/>
    <col min="5" max="5" width="21.7109375" bestFit="1" customWidth="1"/>
    <col min="6" max="6" width="27.42578125" customWidth="1"/>
    <col min="7" max="7" width="7.42578125" bestFit="1" customWidth="1"/>
    <col min="8" max="8" width="9.5703125" bestFit="1" customWidth="1"/>
    <col min="9" max="9" width="7.5703125" bestFit="1" customWidth="1"/>
    <col min="10" max="10" width="9.5703125" bestFit="1" customWidth="1"/>
    <col min="11" max="11" width="7.28515625" bestFit="1" customWidth="1"/>
    <col min="12" max="12" width="7.140625" bestFit="1" customWidth="1"/>
    <col min="13" max="13" width="6.5703125" bestFit="1" customWidth="1"/>
    <col min="14" max="14" width="6.42578125" bestFit="1" customWidth="1"/>
    <col min="15" max="17" width="6.28515625" customWidth="1"/>
    <col min="18" max="18" width="9.140625" style="83" customWidth="1"/>
    <col min="19" max="19" width="8.42578125" customWidth="1"/>
    <col min="24" max="24" width="16.5703125" customWidth="1"/>
    <col min="25" max="25" width="15.42578125" customWidth="1"/>
    <col min="27" max="27" width="14.7109375" bestFit="1" customWidth="1"/>
  </cols>
  <sheetData>
    <row r="1" spans="1:30" ht="25.5" customHeight="1" thickBot="1" x14ac:dyDescent="0.3">
      <c r="C1" s="50"/>
      <c r="D1" s="50"/>
      <c r="T1" s="50"/>
      <c r="U1" s="50"/>
    </row>
    <row r="2" spans="1:30" ht="34.5" customHeight="1" thickBot="1" x14ac:dyDescent="0.3">
      <c r="E2" s="193" t="s">
        <v>304</v>
      </c>
      <c r="F2" s="195"/>
      <c r="T2" s="193" t="s">
        <v>286</v>
      </c>
      <c r="U2" s="195"/>
      <c r="V2" s="193" t="s">
        <v>287</v>
      </c>
      <c r="W2" s="194"/>
      <c r="X2" s="194"/>
      <c r="Y2" s="194"/>
      <c r="Z2" s="194"/>
      <c r="AA2" s="194"/>
      <c r="AB2" s="195"/>
    </row>
    <row r="3" spans="1:30" ht="70.5" customHeight="1" thickBot="1" x14ac:dyDescent="0.3">
      <c r="B3" s="35" t="s">
        <v>211</v>
      </c>
      <c r="C3" s="35" t="s">
        <v>209</v>
      </c>
      <c r="D3" s="82" t="s">
        <v>306</v>
      </c>
      <c r="E3" s="82" t="s">
        <v>303</v>
      </c>
      <c r="F3" s="78" t="s">
        <v>302</v>
      </c>
      <c r="T3" s="35" t="s">
        <v>284</v>
      </c>
      <c r="U3" s="39" t="s">
        <v>285</v>
      </c>
      <c r="V3" s="40" t="s">
        <v>281</v>
      </c>
      <c r="W3" s="202" t="s">
        <v>282</v>
      </c>
      <c r="X3" s="192"/>
      <c r="Y3" s="189" t="s">
        <v>289</v>
      </c>
      <c r="Z3" s="190"/>
      <c r="AA3" s="191" t="s">
        <v>283</v>
      </c>
      <c r="AB3" s="192"/>
      <c r="AC3" s="37"/>
      <c r="AD3" s="37"/>
    </row>
    <row r="4" spans="1:30" ht="31.5" customHeight="1" thickBot="1" x14ac:dyDescent="0.3">
      <c r="A4" s="198" t="s">
        <v>305</v>
      </c>
      <c r="B4" s="86" t="s">
        <v>267</v>
      </c>
      <c r="C4" s="36" t="s">
        <v>210</v>
      </c>
      <c r="D4" s="69"/>
      <c r="E4" s="85" t="str">
        <f t="shared" ref="E4:E35" si="0">IF(D4&gt;=T4,"SEVESO HAUT",IF(D4&gt;=U4,"SEVESO BAS","NON SEVESO"))</f>
        <v>NON SEVESO</v>
      </c>
      <c r="F4" s="81" t="str">
        <f t="shared" ref="F4:F35" si="1">IF(E4="NON SEVESO",IF(D4&gt;=V4,"A",IF(AND(D4&gt;=X4,D4&lt;=W4),"E",IF(AND(D4&gt;=Z4,D4&lt;=Y4),"DC",IF(AND(D4&gt;=AB4,D4&lt;=AA4),"D","Sous les seuils")))),"dépassement direct SEVESO")</f>
        <v>Sous les seuils</v>
      </c>
      <c r="T4" s="34">
        <v>2500</v>
      </c>
      <c r="U4" s="41">
        <v>350</v>
      </c>
      <c r="V4" s="58">
        <v>350</v>
      </c>
      <c r="W4" s="43" t="s">
        <v>189</v>
      </c>
      <c r="X4" s="63" t="s">
        <v>189</v>
      </c>
      <c r="Y4" s="62">
        <v>350</v>
      </c>
      <c r="Z4" s="64">
        <v>100</v>
      </c>
      <c r="AA4" s="67" t="s">
        <v>189</v>
      </c>
      <c r="AB4" s="44" t="s">
        <v>189</v>
      </c>
      <c r="AC4" s="38"/>
      <c r="AD4" s="37"/>
    </row>
    <row r="5" spans="1:30" x14ac:dyDescent="0.25">
      <c r="A5" s="199"/>
      <c r="B5" s="86" t="s">
        <v>268</v>
      </c>
      <c r="C5" s="14" t="s">
        <v>212</v>
      </c>
      <c r="D5" s="69"/>
      <c r="E5" s="79" t="str">
        <f t="shared" si="0"/>
        <v>NON SEVESO</v>
      </c>
      <c r="F5" s="72" t="str">
        <f t="shared" si="1"/>
        <v>Sous les seuils</v>
      </c>
      <c r="T5" s="34">
        <v>2500</v>
      </c>
      <c r="U5" s="41">
        <v>350</v>
      </c>
      <c r="V5" s="59">
        <v>350</v>
      </c>
      <c r="W5" s="45" t="s">
        <v>189</v>
      </c>
      <c r="X5" s="48" t="s">
        <v>189</v>
      </c>
      <c r="Y5" s="62">
        <v>350</v>
      </c>
      <c r="Z5" s="64">
        <v>100</v>
      </c>
      <c r="AA5" s="68" t="s">
        <v>189</v>
      </c>
      <c r="AB5" s="47" t="s">
        <v>189</v>
      </c>
      <c r="AC5" s="38"/>
      <c r="AD5" s="37"/>
    </row>
    <row r="6" spans="1:30" ht="30" x14ac:dyDescent="0.25">
      <c r="A6" s="199"/>
      <c r="B6" s="87" t="s">
        <v>269</v>
      </c>
      <c r="C6" s="14" t="s">
        <v>213</v>
      </c>
      <c r="D6" s="69"/>
      <c r="E6" s="84" t="str">
        <f t="shared" si="0"/>
        <v>NON SEVESO</v>
      </c>
      <c r="F6" s="72" t="str">
        <f t="shared" si="1"/>
        <v>Sous les seuils</v>
      </c>
      <c r="T6" s="52">
        <v>5000</v>
      </c>
      <c r="U6" s="53">
        <v>5000</v>
      </c>
      <c r="V6" s="60" t="s">
        <v>189</v>
      </c>
      <c r="W6" s="54" t="s">
        <v>189</v>
      </c>
      <c r="X6" s="55" t="s">
        <v>189</v>
      </c>
      <c r="Y6" s="57" t="s">
        <v>189</v>
      </c>
      <c r="Z6" s="65" t="s">
        <v>189</v>
      </c>
      <c r="AA6" s="54" t="s">
        <v>189</v>
      </c>
      <c r="AB6" s="49" t="s">
        <v>189</v>
      </c>
      <c r="AC6" s="38"/>
      <c r="AD6" s="37"/>
    </row>
    <row r="7" spans="1:30" ht="30" x14ac:dyDescent="0.25">
      <c r="A7" s="199"/>
      <c r="B7" s="87" t="s">
        <v>270</v>
      </c>
      <c r="C7" s="14" t="s">
        <v>214</v>
      </c>
      <c r="D7" s="69"/>
      <c r="E7" s="84" t="str">
        <f t="shared" si="0"/>
        <v>NON SEVESO</v>
      </c>
      <c r="F7" s="72" t="str">
        <f t="shared" si="1"/>
        <v>Sous les seuils</v>
      </c>
      <c r="T7" s="52">
        <v>5000</v>
      </c>
      <c r="U7" s="53">
        <v>1250</v>
      </c>
      <c r="V7" s="60" t="s">
        <v>189</v>
      </c>
      <c r="W7" s="54" t="s">
        <v>189</v>
      </c>
      <c r="X7" s="55" t="s">
        <v>189</v>
      </c>
      <c r="Y7" s="57" t="s">
        <v>189</v>
      </c>
      <c r="Z7" s="65" t="s">
        <v>189</v>
      </c>
      <c r="AA7" s="54" t="s">
        <v>189</v>
      </c>
      <c r="AB7" s="49" t="s">
        <v>189</v>
      </c>
      <c r="AC7" s="38"/>
      <c r="AD7" s="37"/>
    </row>
    <row r="8" spans="1:30" ht="30" x14ac:dyDescent="0.25">
      <c r="A8" s="199"/>
      <c r="B8" s="87" t="s">
        <v>288</v>
      </c>
      <c r="C8" s="14" t="s">
        <v>215</v>
      </c>
      <c r="D8" s="69"/>
      <c r="E8" s="84" t="str">
        <f t="shared" si="0"/>
        <v>NON SEVESO</v>
      </c>
      <c r="F8" s="72" t="str">
        <f t="shared" si="1"/>
        <v>Sous les seuils</v>
      </c>
      <c r="T8" s="52">
        <v>5000</v>
      </c>
      <c r="U8" s="53" t="s">
        <v>189</v>
      </c>
      <c r="V8" s="60">
        <v>1250</v>
      </c>
      <c r="W8" s="54" t="s">
        <v>189</v>
      </c>
      <c r="X8" s="55" t="s">
        <v>189</v>
      </c>
      <c r="Y8" s="57">
        <v>1250</v>
      </c>
      <c r="Z8" s="65">
        <v>500</v>
      </c>
      <c r="AA8" s="54" t="s">
        <v>189</v>
      </c>
      <c r="AB8" s="49" t="s">
        <v>189</v>
      </c>
      <c r="AC8" s="38"/>
      <c r="AD8" s="37"/>
    </row>
    <row r="9" spans="1:30" ht="30" x14ac:dyDescent="0.25">
      <c r="A9" s="199"/>
      <c r="B9" s="87" t="s">
        <v>271</v>
      </c>
      <c r="C9" s="14" t="s">
        <v>216</v>
      </c>
      <c r="D9" s="69"/>
      <c r="E9" s="84" t="str">
        <f t="shared" si="0"/>
        <v>NON SEVESO</v>
      </c>
      <c r="F9" s="72" t="str">
        <f t="shared" si="1"/>
        <v>Sous les seuils</v>
      </c>
      <c r="T9" s="52" t="s">
        <v>189</v>
      </c>
      <c r="U9" s="52" t="s">
        <v>189</v>
      </c>
      <c r="V9" s="52" t="s">
        <v>189</v>
      </c>
      <c r="W9" s="54" t="s">
        <v>189</v>
      </c>
      <c r="X9" s="55" t="s">
        <v>189</v>
      </c>
      <c r="Y9" s="55" t="s">
        <v>189</v>
      </c>
      <c r="Z9" s="65">
        <v>1250</v>
      </c>
      <c r="AA9" s="54" t="s">
        <v>189</v>
      </c>
      <c r="AB9" s="49" t="s">
        <v>189</v>
      </c>
      <c r="AC9" s="38"/>
      <c r="AD9" s="37"/>
    </row>
    <row r="10" spans="1:30" ht="30" x14ac:dyDescent="0.25">
      <c r="A10" s="199"/>
      <c r="B10" s="87" t="s">
        <v>272</v>
      </c>
      <c r="C10" s="14" t="s">
        <v>217</v>
      </c>
      <c r="D10" s="69"/>
      <c r="E10" s="84" t="str">
        <f t="shared" si="0"/>
        <v>NON SEVESO</v>
      </c>
      <c r="F10" s="72" t="str">
        <f t="shared" si="1"/>
        <v>Sous les seuils</v>
      </c>
      <c r="T10" s="54" t="s">
        <v>189</v>
      </c>
      <c r="U10" s="54" t="s">
        <v>189</v>
      </c>
      <c r="V10" s="54" t="s">
        <v>189</v>
      </c>
      <c r="W10" s="54" t="s">
        <v>189</v>
      </c>
      <c r="X10" s="54" t="s">
        <v>189</v>
      </c>
      <c r="Y10" s="54" t="s">
        <v>189</v>
      </c>
      <c r="Z10" s="54" t="s">
        <v>189</v>
      </c>
      <c r="AA10" s="54" t="s">
        <v>189</v>
      </c>
      <c r="AB10" s="49" t="s">
        <v>189</v>
      </c>
      <c r="AC10" s="37"/>
      <c r="AD10" s="37"/>
    </row>
    <row r="11" spans="1:30" ht="30" x14ac:dyDescent="0.25">
      <c r="A11" s="199"/>
      <c r="B11" s="87" t="s">
        <v>273</v>
      </c>
      <c r="C11" s="14" t="s">
        <v>218</v>
      </c>
      <c r="D11" s="69"/>
      <c r="E11" s="84" t="str">
        <f t="shared" si="0"/>
        <v>NON SEVESO</v>
      </c>
      <c r="F11" s="72" t="str">
        <f t="shared" si="1"/>
        <v>Sous les seuils</v>
      </c>
      <c r="T11" s="54" t="s">
        <v>189</v>
      </c>
      <c r="U11" s="54" t="s">
        <v>189</v>
      </c>
      <c r="V11" s="54" t="s">
        <v>189</v>
      </c>
      <c r="W11" s="54" t="s">
        <v>189</v>
      </c>
      <c r="X11" s="54" t="s">
        <v>189</v>
      </c>
      <c r="Y11" s="54" t="s">
        <v>189</v>
      </c>
      <c r="Z11" s="54" t="s">
        <v>189</v>
      </c>
      <c r="AA11" s="54" t="s">
        <v>189</v>
      </c>
      <c r="AB11" s="49" t="s">
        <v>189</v>
      </c>
    </row>
    <row r="12" spans="1:30" x14ac:dyDescent="0.25">
      <c r="A12" s="199"/>
      <c r="B12" s="56">
        <v>4703</v>
      </c>
      <c r="C12" s="14" t="s">
        <v>219</v>
      </c>
      <c r="D12" s="69"/>
      <c r="E12" s="79" t="str">
        <f t="shared" si="0"/>
        <v>NON SEVESO</v>
      </c>
      <c r="F12" s="72" t="str">
        <f t="shared" si="1"/>
        <v>Sous les seuils</v>
      </c>
      <c r="T12" s="13">
        <v>50</v>
      </c>
      <c r="U12" s="42">
        <v>10</v>
      </c>
      <c r="V12" s="59">
        <v>10</v>
      </c>
      <c r="W12" s="45" t="s">
        <v>189</v>
      </c>
      <c r="X12" s="48" t="s">
        <v>189</v>
      </c>
      <c r="Y12" s="56" t="s">
        <v>189</v>
      </c>
      <c r="Z12" s="66" t="s">
        <v>189</v>
      </c>
      <c r="AA12" s="45" t="s">
        <v>189</v>
      </c>
      <c r="AB12" s="48" t="s">
        <v>189</v>
      </c>
    </row>
    <row r="13" spans="1:30" ht="30" x14ac:dyDescent="0.25">
      <c r="A13" s="199"/>
      <c r="B13" s="56">
        <v>4705</v>
      </c>
      <c r="C13" s="14" t="s">
        <v>220</v>
      </c>
      <c r="D13" s="69"/>
      <c r="E13" s="79" t="str">
        <f t="shared" si="0"/>
        <v>NON SEVESO</v>
      </c>
      <c r="F13" s="72" t="str">
        <f t="shared" si="1"/>
        <v>Sous les seuils</v>
      </c>
      <c r="T13" s="13">
        <v>10000</v>
      </c>
      <c r="U13" s="42">
        <v>5000</v>
      </c>
      <c r="V13" s="59">
        <v>5000</v>
      </c>
      <c r="W13" s="45" t="s">
        <v>189</v>
      </c>
      <c r="X13" s="48" t="s">
        <v>189</v>
      </c>
      <c r="Y13" s="56" t="s">
        <v>189</v>
      </c>
      <c r="Z13" s="66" t="s">
        <v>189</v>
      </c>
      <c r="AA13" s="45">
        <v>5000</v>
      </c>
      <c r="AB13" s="48">
        <v>1250</v>
      </c>
    </row>
    <row r="14" spans="1:30" ht="30" x14ac:dyDescent="0.25">
      <c r="A14" s="199"/>
      <c r="B14" s="56">
        <v>4706</v>
      </c>
      <c r="C14" s="14" t="s">
        <v>221</v>
      </c>
      <c r="D14" s="69"/>
      <c r="E14" s="79" t="str">
        <f t="shared" si="0"/>
        <v>NON SEVESO</v>
      </c>
      <c r="F14" s="72" t="str">
        <f t="shared" si="1"/>
        <v>Sous les seuils</v>
      </c>
      <c r="T14" s="13">
        <v>5000</v>
      </c>
      <c r="U14" s="42">
        <v>1250</v>
      </c>
      <c r="V14" s="59">
        <v>1250</v>
      </c>
      <c r="W14" s="45" t="s">
        <v>189</v>
      </c>
      <c r="X14" s="48" t="s">
        <v>189</v>
      </c>
      <c r="Y14" s="56" t="s">
        <v>189</v>
      </c>
      <c r="Z14" s="66" t="s">
        <v>189</v>
      </c>
      <c r="AA14" s="45">
        <v>1250</v>
      </c>
      <c r="AB14" s="48">
        <v>500</v>
      </c>
    </row>
    <row r="15" spans="1:30" x14ac:dyDescent="0.25">
      <c r="A15" s="199"/>
      <c r="B15" s="56">
        <v>4707</v>
      </c>
      <c r="C15" s="14" t="s">
        <v>222</v>
      </c>
      <c r="D15" s="69"/>
      <c r="E15" s="79" t="str">
        <f t="shared" si="0"/>
        <v>NON SEVESO</v>
      </c>
      <c r="F15" s="72" t="str">
        <f t="shared" si="1"/>
        <v>Sous les seuils</v>
      </c>
      <c r="T15" s="13">
        <v>2</v>
      </c>
      <c r="U15" s="42">
        <v>1</v>
      </c>
      <c r="V15" s="59">
        <v>1</v>
      </c>
      <c r="W15" s="45" t="s">
        <v>189</v>
      </c>
      <c r="X15" s="48" t="s">
        <v>189</v>
      </c>
      <c r="Y15" s="56" t="s">
        <v>189</v>
      </c>
      <c r="Z15" s="66" t="s">
        <v>189</v>
      </c>
      <c r="AA15" s="45">
        <v>1</v>
      </c>
      <c r="AB15" s="48">
        <v>0.5</v>
      </c>
    </row>
    <row r="16" spans="1:30" x14ac:dyDescent="0.25">
      <c r="A16" s="199"/>
      <c r="B16" s="56">
        <v>4708</v>
      </c>
      <c r="C16" s="14" t="s">
        <v>223</v>
      </c>
      <c r="D16" s="69"/>
      <c r="E16" s="79" t="str">
        <f t="shared" si="0"/>
        <v>NON SEVESO</v>
      </c>
      <c r="F16" s="72" t="str">
        <f t="shared" si="1"/>
        <v>Sous les seuils</v>
      </c>
      <c r="T16" s="13">
        <v>0.1</v>
      </c>
      <c r="U16" s="42" t="s">
        <v>189</v>
      </c>
      <c r="V16" s="59">
        <v>1E-3</v>
      </c>
      <c r="W16" s="45" t="s">
        <v>189</v>
      </c>
      <c r="X16" s="48" t="s">
        <v>189</v>
      </c>
      <c r="Y16" s="56" t="s">
        <v>189</v>
      </c>
      <c r="Z16" s="66" t="s">
        <v>189</v>
      </c>
      <c r="AA16" s="45" t="s">
        <v>189</v>
      </c>
      <c r="AB16" s="48" t="s">
        <v>189</v>
      </c>
    </row>
    <row r="17" spans="1:28" x14ac:dyDescent="0.25">
      <c r="A17" s="199"/>
      <c r="B17" s="56">
        <v>4709</v>
      </c>
      <c r="C17" s="14" t="s">
        <v>224</v>
      </c>
      <c r="D17" s="69"/>
      <c r="E17" s="79" t="str">
        <f t="shared" si="0"/>
        <v>NON SEVESO</v>
      </c>
      <c r="F17" s="72" t="str">
        <f t="shared" si="1"/>
        <v>Sous les seuils</v>
      </c>
      <c r="T17" s="13">
        <v>100</v>
      </c>
      <c r="U17" s="42">
        <v>20</v>
      </c>
      <c r="V17" s="59">
        <v>20</v>
      </c>
      <c r="W17" s="45" t="s">
        <v>189</v>
      </c>
      <c r="X17" s="48" t="s">
        <v>189</v>
      </c>
      <c r="Y17" s="56" t="s">
        <v>189</v>
      </c>
      <c r="Z17" s="66" t="s">
        <v>189</v>
      </c>
      <c r="AA17" s="45">
        <v>20</v>
      </c>
      <c r="AB17" s="48">
        <v>2</v>
      </c>
    </row>
    <row r="18" spans="1:28" x14ac:dyDescent="0.25">
      <c r="A18" s="199"/>
      <c r="B18" s="56">
        <v>4710</v>
      </c>
      <c r="C18" s="14" t="s">
        <v>225</v>
      </c>
      <c r="D18" s="69"/>
      <c r="E18" s="79" t="str">
        <f t="shared" si="0"/>
        <v>NON SEVESO</v>
      </c>
      <c r="F18" s="72" t="str">
        <f t="shared" si="1"/>
        <v>Sous les seuils</v>
      </c>
      <c r="T18" s="13">
        <v>25</v>
      </c>
      <c r="U18" s="42">
        <v>10</v>
      </c>
      <c r="V18" s="59">
        <v>0.5</v>
      </c>
      <c r="W18" s="45" t="s">
        <v>189</v>
      </c>
      <c r="X18" s="48" t="s">
        <v>189</v>
      </c>
      <c r="Y18" s="56">
        <v>0.5</v>
      </c>
      <c r="Z18" s="66">
        <v>0.1</v>
      </c>
      <c r="AA18" s="45" t="s">
        <v>189</v>
      </c>
      <c r="AB18" s="48" t="s">
        <v>189</v>
      </c>
    </row>
    <row r="19" spans="1:28" ht="30" x14ac:dyDescent="0.25">
      <c r="A19" s="199"/>
      <c r="B19" s="56">
        <v>4711</v>
      </c>
      <c r="C19" s="14" t="s">
        <v>290</v>
      </c>
      <c r="D19" s="69"/>
      <c r="E19" s="79" t="str">
        <f t="shared" si="0"/>
        <v>NON SEVESO</v>
      </c>
      <c r="F19" s="72" t="str">
        <f t="shared" si="1"/>
        <v>Sous les seuils</v>
      </c>
      <c r="T19" s="13">
        <v>1</v>
      </c>
      <c r="U19" s="42" t="s">
        <v>189</v>
      </c>
      <c r="V19" s="59">
        <v>0.2</v>
      </c>
      <c r="W19" s="45" t="s">
        <v>189</v>
      </c>
      <c r="X19" s="48" t="s">
        <v>189</v>
      </c>
      <c r="Y19" s="56" t="s">
        <v>189</v>
      </c>
      <c r="Z19" s="66" t="s">
        <v>189</v>
      </c>
      <c r="AA19" s="45">
        <v>0.2</v>
      </c>
      <c r="AB19" s="48">
        <v>0.01</v>
      </c>
    </row>
    <row r="20" spans="1:28" x14ac:dyDescent="0.25">
      <c r="A20" s="199"/>
      <c r="B20" s="56">
        <v>4712</v>
      </c>
      <c r="C20" s="14" t="s">
        <v>226</v>
      </c>
      <c r="D20" s="69"/>
      <c r="E20" s="79" t="str">
        <f t="shared" si="0"/>
        <v>NON SEVESO</v>
      </c>
      <c r="F20" s="72" t="str">
        <f t="shared" si="1"/>
        <v>Sous les seuils</v>
      </c>
      <c r="T20" s="13">
        <v>20</v>
      </c>
      <c r="U20" s="42">
        <v>10</v>
      </c>
      <c r="V20" s="59">
        <v>0.2</v>
      </c>
      <c r="W20" s="45" t="s">
        <v>189</v>
      </c>
      <c r="X20" s="48" t="s">
        <v>189</v>
      </c>
      <c r="Y20" s="56" t="s">
        <v>189</v>
      </c>
      <c r="Z20" s="66" t="s">
        <v>189</v>
      </c>
      <c r="AA20" s="45" t="s">
        <v>189</v>
      </c>
      <c r="AB20" s="48" t="s">
        <v>189</v>
      </c>
    </row>
    <row r="21" spans="1:28" x14ac:dyDescent="0.25">
      <c r="A21" s="199"/>
      <c r="B21" s="56">
        <v>4713</v>
      </c>
      <c r="C21" s="14" t="s">
        <v>227</v>
      </c>
      <c r="D21" s="69"/>
      <c r="E21" s="79" t="str">
        <f t="shared" si="0"/>
        <v>NON SEVESO</v>
      </c>
      <c r="F21" s="72" t="str">
        <f t="shared" si="1"/>
        <v>Sous les seuils</v>
      </c>
      <c r="T21" s="13">
        <v>20</v>
      </c>
      <c r="U21" s="42">
        <v>10</v>
      </c>
      <c r="V21" s="59">
        <v>10</v>
      </c>
      <c r="W21" s="45" t="s">
        <v>189</v>
      </c>
      <c r="X21" s="48" t="s">
        <v>189</v>
      </c>
      <c r="Y21" s="56" t="s">
        <v>189</v>
      </c>
      <c r="Z21" s="66" t="s">
        <v>189</v>
      </c>
      <c r="AA21" s="45">
        <v>10</v>
      </c>
      <c r="AB21" s="48">
        <v>0.1</v>
      </c>
    </row>
    <row r="22" spans="1:28" x14ac:dyDescent="0.25">
      <c r="A22" s="199"/>
      <c r="B22" s="56">
        <v>4714</v>
      </c>
      <c r="C22" s="14" t="s">
        <v>228</v>
      </c>
      <c r="D22" s="69"/>
      <c r="E22" s="79" t="str">
        <f t="shared" si="0"/>
        <v>NON SEVESO</v>
      </c>
      <c r="F22" s="72" t="str">
        <f t="shared" si="1"/>
        <v>Sous les seuils</v>
      </c>
      <c r="T22" s="13">
        <v>50</v>
      </c>
      <c r="U22" s="42">
        <v>5</v>
      </c>
      <c r="V22" s="59">
        <v>5</v>
      </c>
      <c r="W22" s="45" t="s">
        <v>189</v>
      </c>
      <c r="X22" s="48" t="s">
        <v>189</v>
      </c>
      <c r="Y22" s="56">
        <v>5</v>
      </c>
      <c r="Z22" s="66">
        <v>0.1</v>
      </c>
      <c r="AA22" s="45" t="s">
        <v>189</v>
      </c>
      <c r="AB22" s="48" t="s">
        <v>189</v>
      </c>
    </row>
    <row r="23" spans="1:28" x14ac:dyDescent="0.25">
      <c r="A23" s="199"/>
      <c r="B23" s="56">
        <v>4715</v>
      </c>
      <c r="C23" s="14" t="s">
        <v>229</v>
      </c>
      <c r="D23" s="69"/>
      <c r="E23" s="79" t="str">
        <f t="shared" si="0"/>
        <v>NON SEVESO</v>
      </c>
      <c r="F23" s="72" t="str">
        <f t="shared" si="1"/>
        <v>Sous les seuils</v>
      </c>
      <c r="T23" s="13">
        <v>50</v>
      </c>
      <c r="U23" s="42">
        <v>5</v>
      </c>
      <c r="V23" s="59">
        <v>1</v>
      </c>
      <c r="W23" s="45" t="s">
        <v>189</v>
      </c>
      <c r="X23" s="48" t="s">
        <v>189</v>
      </c>
      <c r="Y23" s="56" t="s">
        <v>189</v>
      </c>
      <c r="Z23" s="66" t="s">
        <v>189</v>
      </c>
      <c r="AA23" s="45">
        <v>1</v>
      </c>
      <c r="AB23" s="48">
        <v>0.1</v>
      </c>
    </row>
    <row r="24" spans="1:28" x14ac:dyDescent="0.25">
      <c r="A24" s="199"/>
      <c r="B24" s="56">
        <v>4716</v>
      </c>
      <c r="C24" s="14" t="s">
        <v>230</v>
      </c>
      <c r="D24" s="69"/>
      <c r="E24" s="79" t="str">
        <f t="shared" si="0"/>
        <v>NON SEVESO</v>
      </c>
      <c r="F24" s="72" t="str">
        <f t="shared" si="1"/>
        <v>Sous les seuils</v>
      </c>
      <c r="T24" s="13">
        <v>250</v>
      </c>
      <c r="U24" s="42">
        <v>25</v>
      </c>
      <c r="V24" s="59">
        <v>1</v>
      </c>
      <c r="W24" s="45" t="s">
        <v>189</v>
      </c>
      <c r="X24" s="48" t="s">
        <v>189</v>
      </c>
      <c r="Y24" s="56" t="s">
        <v>189</v>
      </c>
      <c r="Z24" s="66" t="s">
        <v>189</v>
      </c>
      <c r="AA24" s="45">
        <v>1</v>
      </c>
      <c r="AB24" s="48">
        <v>0.2</v>
      </c>
    </row>
    <row r="25" spans="1:28" x14ac:dyDescent="0.25">
      <c r="A25" s="199"/>
      <c r="B25" s="56">
        <v>4717</v>
      </c>
      <c r="C25" s="14" t="s">
        <v>291</v>
      </c>
      <c r="D25" s="69"/>
      <c r="E25" s="79" t="str">
        <f t="shared" si="0"/>
        <v>NON SEVESO</v>
      </c>
      <c r="F25" s="72" t="str">
        <f t="shared" si="1"/>
        <v>Sous les seuils</v>
      </c>
      <c r="T25" s="13">
        <v>50</v>
      </c>
      <c r="U25" s="42">
        <v>5</v>
      </c>
      <c r="V25" s="59">
        <v>5</v>
      </c>
      <c r="W25" s="45" t="s">
        <v>189</v>
      </c>
      <c r="X25" s="48" t="s">
        <v>189</v>
      </c>
      <c r="Y25" s="56" t="s">
        <v>189</v>
      </c>
      <c r="Z25" s="66" t="s">
        <v>189</v>
      </c>
      <c r="AA25" s="45">
        <v>5</v>
      </c>
      <c r="AB25" s="48">
        <v>0.5</v>
      </c>
    </row>
    <row r="26" spans="1:28" x14ac:dyDescent="0.25">
      <c r="A26" s="199"/>
      <c r="B26" s="56">
        <v>4718</v>
      </c>
      <c r="C26" s="14" t="s">
        <v>231</v>
      </c>
      <c r="D26" s="69"/>
      <c r="E26" s="79" t="str">
        <f t="shared" si="0"/>
        <v>NON SEVESO</v>
      </c>
      <c r="F26" s="72" t="str">
        <f t="shared" si="1"/>
        <v>Sous les seuils</v>
      </c>
      <c r="T26" s="13">
        <v>200</v>
      </c>
      <c r="U26" s="42">
        <v>50</v>
      </c>
      <c r="V26" s="59">
        <v>50</v>
      </c>
      <c r="W26" s="45" t="s">
        <v>189</v>
      </c>
      <c r="X26" s="48" t="s">
        <v>189</v>
      </c>
      <c r="Y26" s="56">
        <v>50</v>
      </c>
      <c r="Z26" s="66">
        <v>6</v>
      </c>
      <c r="AA26" s="45" t="s">
        <v>189</v>
      </c>
      <c r="AB26" s="48" t="s">
        <v>189</v>
      </c>
    </row>
    <row r="27" spans="1:28" x14ac:dyDescent="0.25">
      <c r="A27" s="199"/>
      <c r="B27" s="56">
        <v>4719</v>
      </c>
      <c r="C27" s="14" t="s">
        <v>232</v>
      </c>
      <c r="D27" s="69"/>
      <c r="E27" s="79" t="str">
        <f t="shared" si="0"/>
        <v>NON SEVESO</v>
      </c>
      <c r="F27" s="72" t="str">
        <f t="shared" si="1"/>
        <v>Sous les seuils</v>
      </c>
      <c r="T27" s="13">
        <v>50</v>
      </c>
      <c r="U27" s="42">
        <v>5</v>
      </c>
      <c r="V27" s="59">
        <v>1</v>
      </c>
      <c r="W27" s="45" t="s">
        <v>189</v>
      </c>
      <c r="X27" s="48" t="s">
        <v>189</v>
      </c>
      <c r="Y27" s="56" t="s">
        <v>189</v>
      </c>
      <c r="Z27" s="66" t="s">
        <v>189</v>
      </c>
      <c r="AA27" s="45">
        <v>1</v>
      </c>
      <c r="AB27" s="48">
        <v>0.25</v>
      </c>
    </row>
    <row r="28" spans="1:28" x14ac:dyDescent="0.25">
      <c r="A28" s="199"/>
      <c r="B28" s="56">
        <v>4720</v>
      </c>
      <c r="C28" s="14" t="s">
        <v>233</v>
      </c>
      <c r="D28" s="69"/>
      <c r="E28" s="79" t="str">
        <f t="shared" si="0"/>
        <v>NON SEVESO</v>
      </c>
      <c r="F28" s="72" t="str">
        <f t="shared" si="1"/>
        <v>Sous les seuils</v>
      </c>
      <c r="T28" s="13">
        <v>50</v>
      </c>
      <c r="U28" s="42">
        <v>5</v>
      </c>
      <c r="V28" s="59">
        <v>5</v>
      </c>
      <c r="W28" s="45" t="s">
        <v>189</v>
      </c>
      <c r="X28" s="48" t="s">
        <v>189</v>
      </c>
      <c r="Y28" s="56" t="s">
        <v>189</v>
      </c>
      <c r="Z28" s="66" t="s">
        <v>189</v>
      </c>
      <c r="AA28" s="45">
        <v>5</v>
      </c>
      <c r="AB28" s="48">
        <v>0.5</v>
      </c>
    </row>
    <row r="29" spans="1:28" x14ac:dyDescent="0.25">
      <c r="A29" s="199"/>
      <c r="B29" s="56">
        <v>4721</v>
      </c>
      <c r="C29" s="14" t="s">
        <v>243</v>
      </c>
      <c r="D29" s="69"/>
      <c r="E29" s="79" t="str">
        <f t="shared" si="0"/>
        <v>NON SEVESO</v>
      </c>
      <c r="F29" s="72" t="str">
        <f t="shared" si="1"/>
        <v>Sous les seuils</v>
      </c>
      <c r="T29" s="13">
        <v>50</v>
      </c>
      <c r="U29" s="42">
        <v>5</v>
      </c>
      <c r="V29" s="59">
        <v>5</v>
      </c>
      <c r="W29" s="45" t="s">
        <v>189</v>
      </c>
      <c r="X29" s="48" t="s">
        <v>189</v>
      </c>
      <c r="Y29" s="56" t="s">
        <v>189</v>
      </c>
      <c r="Z29" s="66" t="s">
        <v>189</v>
      </c>
      <c r="AA29" s="45">
        <v>5</v>
      </c>
      <c r="AB29" s="48">
        <v>0.5</v>
      </c>
    </row>
    <row r="30" spans="1:28" x14ac:dyDescent="0.25">
      <c r="A30" s="199"/>
      <c r="B30" s="56">
        <v>4722</v>
      </c>
      <c r="C30" s="14" t="s">
        <v>234</v>
      </c>
      <c r="D30" s="69"/>
      <c r="E30" s="79" t="str">
        <f t="shared" si="0"/>
        <v>NON SEVESO</v>
      </c>
      <c r="F30" s="72" t="str">
        <f t="shared" si="1"/>
        <v>Sous les seuils</v>
      </c>
      <c r="T30" s="13">
        <v>5000</v>
      </c>
      <c r="U30" s="42">
        <v>500</v>
      </c>
      <c r="V30" s="59">
        <v>500</v>
      </c>
      <c r="W30" s="45" t="s">
        <v>189</v>
      </c>
      <c r="X30" s="48" t="s">
        <v>189</v>
      </c>
      <c r="Y30" s="56" t="s">
        <v>189</v>
      </c>
      <c r="Z30" s="66" t="s">
        <v>189</v>
      </c>
      <c r="AA30" s="45">
        <v>500</v>
      </c>
      <c r="AB30" s="48">
        <v>50</v>
      </c>
    </row>
    <row r="31" spans="1:28" ht="30" x14ac:dyDescent="0.25">
      <c r="A31" s="199"/>
      <c r="B31" s="56">
        <v>4723</v>
      </c>
      <c r="C31" s="14" t="s">
        <v>235</v>
      </c>
      <c r="D31" s="69"/>
      <c r="E31" s="79" t="str">
        <f t="shared" si="0"/>
        <v>NON SEVESO</v>
      </c>
      <c r="F31" s="72" t="str">
        <f t="shared" si="1"/>
        <v>Sous les seuils</v>
      </c>
      <c r="T31" s="13">
        <v>0.01</v>
      </c>
      <c r="U31" s="66" t="s">
        <v>189</v>
      </c>
      <c r="V31" s="59">
        <v>2E-3</v>
      </c>
      <c r="W31" s="45" t="s">
        <v>189</v>
      </c>
      <c r="X31" s="48" t="s">
        <v>189</v>
      </c>
      <c r="Y31" s="56" t="s">
        <v>189</v>
      </c>
      <c r="Z31" s="66" t="s">
        <v>189</v>
      </c>
      <c r="AA31" s="45">
        <v>2E-3</v>
      </c>
      <c r="AB31" s="48">
        <v>1E-4</v>
      </c>
    </row>
    <row r="32" spans="1:28" x14ac:dyDescent="0.25">
      <c r="A32" s="199"/>
      <c r="B32" s="56">
        <v>4724</v>
      </c>
      <c r="C32" s="14" t="s">
        <v>236</v>
      </c>
      <c r="D32" s="69"/>
      <c r="E32" s="79" t="str">
        <f t="shared" si="0"/>
        <v>NON SEVESO</v>
      </c>
      <c r="F32" s="72" t="str">
        <f t="shared" si="1"/>
        <v>Sous les seuils</v>
      </c>
      <c r="T32" s="13">
        <v>0.15</v>
      </c>
      <c r="U32" s="66" t="s">
        <v>189</v>
      </c>
      <c r="V32" s="59">
        <v>0.03</v>
      </c>
      <c r="W32" s="45" t="s">
        <v>189</v>
      </c>
      <c r="X32" s="48" t="s">
        <v>189</v>
      </c>
      <c r="Y32" s="56" t="s">
        <v>189</v>
      </c>
      <c r="Z32" s="66" t="s">
        <v>189</v>
      </c>
      <c r="AA32" s="45">
        <v>0.03</v>
      </c>
      <c r="AB32" s="48">
        <v>1.4999999999999999E-2</v>
      </c>
    </row>
    <row r="33" spans="1:28" x14ac:dyDescent="0.25">
      <c r="A33" s="199"/>
      <c r="B33" s="56">
        <v>4725</v>
      </c>
      <c r="C33" s="14" t="s">
        <v>237</v>
      </c>
      <c r="D33" s="69"/>
      <c r="E33" s="79" t="str">
        <f t="shared" si="0"/>
        <v>NON SEVESO</v>
      </c>
      <c r="F33" s="72" t="str">
        <f t="shared" si="1"/>
        <v>Sous les seuils</v>
      </c>
      <c r="T33" s="13">
        <v>2000</v>
      </c>
      <c r="U33" s="42">
        <v>200</v>
      </c>
      <c r="V33" s="59">
        <v>200</v>
      </c>
      <c r="W33" s="45" t="s">
        <v>189</v>
      </c>
      <c r="X33" s="48" t="s">
        <v>189</v>
      </c>
      <c r="Y33" s="56" t="s">
        <v>189</v>
      </c>
      <c r="Z33" s="66" t="s">
        <v>189</v>
      </c>
      <c r="AA33" s="45">
        <v>200</v>
      </c>
      <c r="AB33" s="48">
        <v>2</v>
      </c>
    </row>
    <row r="34" spans="1:28" x14ac:dyDescent="0.25">
      <c r="A34" s="199"/>
      <c r="B34" s="56">
        <v>4726</v>
      </c>
      <c r="C34" s="14" t="s">
        <v>238</v>
      </c>
      <c r="D34" s="69"/>
      <c r="E34" s="79" t="str">
        <f t="shared" si="0"/>
        <v>NON SEVESO</v>
      </c>
      <c r="F34" s="72" t="str">
        <f t="shared" si="1"/>
        <v>Sous les seuils</v>
      </c>
      <c r="T34" s="13">
        <v>100</v>
      </c>
      <c r="U34" s="42">
        <v>10</v>
      </c>
      <c r="V34" s="59">
        <v>10</v>
      </c>
      <c r="W34" s="45" t="s">
        <v>189</v>
      </c>
      <c r="X34" s="48" t="s">
        <v>189</v>
      </c>
      <c r="Y34" s="56" t="s">
        <v>189</v>
      </c>
      <c r="Z34" s="66" t="s">
        <v>189</v>
      </c>
      <c r="AA34" s="45">
        <v>10</v>
      </c>
      <c r="AB34" s="48">
        <v>0.5</v>
      </c>
    </row>
    <row r="35" spans="1:28" x14ac:dyDescent="0.25">
      <c r="A35" s="199"/>
      <c r="B35" s="56">
        <v>4727</v>
      </c>
      <c r="C35" s="14" t="s">
        <v>242</v>
      </c>
      <c r="D35" s="69"/>
      <c r="E35" s="79" t="str">
        <f t="shared" si="0"/>
        <v>NON SEVESO</v>
      </c>
      <c r="F35" s="72" t="str">
        <f t="shared" si="1"/>
        <v>Sous les seuils</v>
      </c>
      <c r="T35" s="13">
        <v>0.75</v>
      </c>
      <c r="U35" s="42">
        <v>0.3</v>
      </c>
      <c r="V35" s="59">
        <v>0.3</v>
      </c>
      <c r="W35" s="45" t="s">
        <v>189</v>
      </c>
      <c r="X35" s="48" t="s">
        <v>189</v>
      </c>
      <c r="Y35" s="56" t="s">
        <v>189</v>
      </c>
      <c r="Z35" s="66" t="s">
        <v>189</v>
      </c>
      <c r="AA35" s="45">
        <v>0.3</v>
      </c>
      <c r="AB35" s="48">
        <v>0.06</v>
      </c>
    </row>
    <row r="36" spans="1:28" x14ac:dyDescent="0.25">
      <c r="A36" s="199"/>
      <c r="B36" s="56">
        <v>4728</v>
      </c>
      <c r="C36" s="14" t="s">
        <v>239</v>
      </c>
      <c r="D36" s="69"/>
      <c r="E36" s="79" t="str">
        <f t="shared" ref="E36:E64" si="2">IF(D36&gt;=T36,"SEVESO HAUT",IF(D36&gt;=U36,"SEVESO BAS","NON SEVESO"))</f>
        <v>NON SEVESO</v>
      </c>
      <c r="F36" s="72" t="str">
        <f t="shared" ref="F36:F64" si="3">IF(E36="NON SEVESO",IF(D36&gt;=V36,"A",IF(AND(D36&gt;=X36,D36&lt;=W36),"E",IF(AND(D36&gt;=Z36,D36&lt;=Y36),"DC",IF(AND(D36&gt;=AB36,D36&lt;=AA36),"D","Sous les seuils")))),"dépassement direct SEVESO")</f>
        <v>Sous les seuils</v>
      </c>
      <c r="T36" s="13">
        <v>1</v>
      </c>
      <c r="U36" s="42">
        <v>0.2</v>
      </c>
      <c r="V36" s="59">
        <v>0.2</v>
      </c>
      <c r="W36" s="45" t="s">
        <v>189</v>
      </c>
      <c r="X36" s="48" t="s">
        <v>189</v>
      </c>
      <c r="Y36" s="56" t="s">
        <v>189</v>
      </c>
      <c r="Z36" s="66" t="s">
        <v>189</v>
      </c>
      <c r="AA36" s="45">
        <v>0.2</v>
      </c>
      <c r="AB36" s="48">
        <v>0.01</v>
      </c>
    </row>
    <row r="37" spans="1:28" x14ac:dyDescent="0.25">
      <c r="A37" s="199"/>
      <c r="B37" s="56">
        <v>4729</v>
      </c>
      <c r="C37" s="14" t="s">
        <v>292</v>
      </c>
      <c r="D37" s="69"/>
      <c r="E37" s="79" t="str">
        <f t="shared" si="2"/>
        <v>NON SEVESO</v>
      </c>
      <c r="F37" s="72" t="str">
        <f t="shared" si="3"/>
        <v>Sous les seuils</v>
      </c>
      <c r="T37" s="13">
        <v>1</v>
      </c>
      <c r="U37" s="42">
        <v>0.2</v>
      </c>
      <c r="V37" s="59">
        <v>0.2</v>
      </c>
      <c r="W37" s="45" t="s">
        <v>189</v>
      </c>
      <c r="X37" s="48" t="s">
        <v>189</v>
      </c>
      <c r="Y37" s="56" t="s">
        <v>189</v>
      </c>
      <c r="Z37" s="66" t="s">
        <v>189</v>
      </c>
      <c r="AA37" s="45">
        <v>0.2</v>
      </c>
      <c r="AB37" s="48">
        <v>0.01</v>
      </c>
    </row>
    <row r="38" spans="1:28" x14ac:dyDescent="0.25">
      <c r="A38" s="199"/>
      <c r="B38" s="56">
        <v>4730</v>
      </c>
      <c r="C38" s="14" t="s">
        <v>240</v>
      </c>
      <c r="D38" s="69"/>
      <c r="E38" s="79" t="str">
        <f t="shared" si="2"/>
        <v>NON SEVESO</v>
      </c>
      <c r="F38" s="72" t="str">
        <f t="shared" si="3"/>
        <v>Sous les seuils</v>
      </c>
      <c r="T38" s="13">
        <v>1</v>
      </c>
      <c r="U38" s="66" t="s">
        <v>189</v>
      </c>
      <c r="V38" s="59">
        <v>0.2</v>
      </c>
      <c r="W38" s="45" t="s">
        <v>189</v>
      </c>
      <c r="X38" s="48" t="s">
        <v>189</v>
      </c>
      <c r="Y38" s="56" t="s">
        <v>189</v>
      </c>
      <c r="Z38" s="66" t="s">
        <v>189</v>
      </c>
      <c r="AA38" s="45">
        <v>0.2</v>
      </c>
      <c r="AB38" s="48">
        <v>0.01</v>
      </c>
    </row>
    <row r="39" spans="1:28" x14ac:dyDescent="0.25">
      <c r="A39" s="199"/>
      <c r="B39" s="56">
        <v>4731</v>
      </c>
      <c r="C39" s="14" t="s">
        <v>293</v>
      </c>
      <c r="D39" s="69"/>
      <c r="E39" s="79" t="str">
        <f t="shared" si="2"/>
        <v>NON SEVESO</v>
      </c>
      <c r="F39" s="72" t="str">
        <f t="shared" si="3"/>
        <v>Sous les seuils</v>
      </c>
      <c r="T39" s="13">
        <v>75</v>
      </c>
      <c r="U39" s="66">
        <v>15</v>
      </c>
      <c r="V39" s="59">
        <v>2</v>
      </c>
      <c r="W39" s="45" t="s">
        <v>189</v>
      </c>
      <c r="X39" s="48" t="s">
        <v>189</v>
      </c>
      <c r="Y39" s="56" t="s">
        <v>189</v>
      </c>
      <c r="Z39" s="66" t="s">
        <v>189</v>
      </c>
      <c r="AA39" s="45">
        <v>2</v>
      </c>
      <c r="AB39" s="48">
        <v>0.2</v>
      </c>
    </row>
    <row r="40" spans="1:28" x14ac:dyDescent="0.25">
      <c r="A40" s="199"/>
      <c r="B40" s="56">
        <v>4732</v>
      </c>
      <c r="C40" s="14" t="s">
        <v>241</v>
      </c>
      <c r="D40" s="70"/>
      <c r="E40" s="79" t="str">
        <f t="shared" si="2"/>
        <v>NON SEVESO</v>
      </c>
      <c r="F40" s="72" t="str">
        <f t="shared" si="3"/>
        <v>Sous les seuils</v>
      </c>
      <c r="T40" s="13">
        <v>1E-3</v>
      </c>
      <c r="U40" s="66" t="s">
        <v>189</v>
      </c>
      <c r="V40" s="59">
        <v>0.2</v>
      </c>
      <c r="W40" s="45" t="s">
        <v>189</v>
      </c>
      <c r="X40" s="48" t="s">
        <v>189</v>
      </c>
      <c r="Y40" s="56" t="s">
        <v>189</v>
      </c>
      <c r="Z40" s="66" t="s">
        <v>189</v>
      </c>
      <c r="AA40" s="45">
        <v>0.2</v>
      </c>
      <c r="AB40" s="48">
        <v>0.01</v>
      </c>
    </row>
    <row r="41" spans="1:28" ht="45" x14ac:dyDescent="0.25">
      <c r="A41" s="199"/>
      <c r="B41" s="56">
        <v>4733</v>
      </c>
      <c r="C41" s="14" t="s">
        <v>294</v>
      </c>
      <c r="D41" s="70"/>
      <c r="E41" s="79" t="str">
        <f t="shared" si="2"/>
        <v>NON SEVESO</v>
      </c>
      <c r="F41" s="72" t="str">
        <f t="shared" si="3"/>
        <v>Sous les seuils</v>
      </c>
      <c r="T41" s="13">
        <v>2</v>
      </c>
      <c r="U41" s="42">
        <v>0.5</v>
      </c>
      <c r="V41" s="59">
        <v>0.4</v>
      </c>
      <c r="W41" s="45" t="s">
        <v>189</v>
      </c>
      <c r="X41" s="48" t="s">
        <v>189</v>
      </c>
      <c r="Y41" s="56" t="s">
        <v>189</v>
      </c>
      <c r="Z41" s="66" t="s">
        <v>189</v>
      </c>
      <c r="AA41" s="45">
        <v>0.4</v>
      </c>
      <c r="AB41" s="48">
        <v>1E-3</v>
      </c>
    </row>
    <row r="42" spans="1:28" x14ac:dyDescent="0.25">
      <c r="A42" s="199"/>
      <c r="B42" s="56" t="s">
        <v>246</v>
      </c>
      <c r="C42" s="14" t="s">
        <v>244</v>
      </c>
      <c r="D42" s="70"/>
      <c r="E42" s="79" t="str">
        <f t="shared" si="2"/>
        <v>NON SEVESO</v>
      </c>
      <c r="F42" s="72" t="str">
        <f t="shared" si="3"/>
        <v>Sous les seuils</v>
      </c>
      <c r="T42" s="13">
        <v>25000</v>
      </c>
      <c r="U42" s="42">
        <v>2500</v>
      </c>
      <c r="V42" s="59">
        <v>2500</v>
      </c>
      <c r="W42" s="45">
        <v>2500</v>
      </c>
      <c r="X42" s="48">
        <v>1000</v>
      </c>
      <c r="Y42" s="56">
        <v>1000</v>
      </c>
      <c r="Z42" s="66" t="s">
        <v>295</v>
      </c>
      <c r="AA42" s="45" t="s">
        <v>189</v>
      </c>
      <c r="AB42" s="48" t="s">
        <v>189</v>
      </c>
    </row>
    <row r="43" spans="1:28" x14ac:dyDescent="0.25">
      <c r="A43" s="199"/>
      <c r="B43" s="56" t="s">
        <v>245</v>
      </c>
      <c r="C43" s="14" t="s">
        <v>244</v>
      </c>
      <c r="D43" s="70"/>
      <c r="E43" s="79" t="str">
        <f t="shared" si="2"/>
        <v>NON SEVESO</v>
      </c>
      <c r="F43" s="72" t="str">
        <f t="shared" si="3"/>
        <v>Sous les seuils</v>
      </c>
      <c r="T43" s="13">
        <v>25000</v>
      </c>
      <c r="U43" s="42">
        <v>2500</v>
      </c>
      <c r="V43" s="59">
        <v>1000</v>
      </c>
      <c r="W43" s="45">
        <v>1000</v>
      </c>
      <c r="X43" s="48" t="s">
        <v>296</v>
      </c>
      <c r="Y43" s="56">
        <v>500</v>
      </c>
      <c r="Z43" s="66" t="s">
        <v>297</v>
      </c>
      <c r="AA43" s="45" t="s">
        <v>189</v>
      </c>
      <c r="AB43" s="48" t="s">
        <v>189</v>
      </c>
    </row>
    <row r="44" spans="1:28" x14ac:dyDescent="0.25">
      <c r="A44" s="199"/>
      <c r="B44" s="56" t="s">
        <v>274</v>
      </c>
      <c r="C44" s="14" t="s">
        <v>247</v>
      </c>
      <c r="D44" s="70"/>
      <c r="E44" s="79" t="str">
        <f t="shared" si="2"/>
        <v>NON SEVESO</v>
      </c>
      <c r="F44" s="72" t="str">
        <f t="shared" si="3"/>
        <v>Sous les seuils</v>
      </c>
      <c r="T44" s="13">
        <v>200</v>
      </c>
      <c r="U44" s="42">
        <v>50</v>
      </c>
      <c r="V44" s="59">
        <v>1.5</v>
      </c>
      <c r="W44" s="45" t="s">
        <v>189</v>
      </c>
      <c r="X44" s="48" t="s">
        <v>189</v>
      </c>
      <c r="Y44" s="56">
        <v>1.5</v>
      </c>
      <c r="Z44" s="66">
        <v>0.15</v>
      </c>
      <c r="AA44" s="45" t="s">
        <v>189</v>
      </c>
      <c r="AB44" s="48" t="s">
        <v>189</v>
      </c>
    </row>
    <row r="45" spans="1:28" x14ac:dyDescent="0.25">
      <c r="A45" s="199"/>
      <c r="B45" s="56" t="s">
        <v>275</v>
      </c>
      <c r="C45" s="14" t="s">
        <v>248</v>
      </c>
      <c r="D45" s="70"/>
      <c r="E45" s="79" t="str">
        <f t="shared" si="2"/>
        <v>NON SEVESO</v>
      </c>
      <c r="F45" s="72" t="str">
        <f t="shared" si="3"/>
        <v>Sous les seuils</v>
      </c>
      <c r="T45" s="13">
        <v>200</v>
      </c>
      <c r="U45" s="42">
        <v>50</v>
      </c>
      <c r="V45" s="59">
        <v>5</v>
      </c>
      <c r="W45" s="45" t="s">
        <v>189</v>
      </c>
      <c r="X45" s="48" t="s">
        <v>189</v>
      </c>
      <c r="Y45" s="45">
        <v>5</v>
      </c>
      <c r="Z45" s="48">
        <v>0.15</v>
      </c>
      <c r="AA45" s="45" t="s">
        <v>189</v>
      </c>
      <c r="AB45" s="48" t="s">
        <v>189</v>
      </c>
    </row>
    <row r="46" spans="1:28" x14ac:dyDescent="0.25">
      <c r="A46" s="199"/>
      <c r="B46" s="56">
        <v>4736</v>
      </c>
      <c r="C46" s="14" t="s">
        <v>249</v>
      </c>
      <c r="D46" s="70"/>
      <c r="E46" s="79" t="str">
        <f t="shared" si="2"/>
        <v>NON SEVESO</v>
      </c>
      <c r="F46" s="72" t="str">
        <f t="shared" si="3"/>
        <v>Sous les seuils</v>
      </c>
      <c r="T46" s="13">
        <v>20</v>
      </c>
      <c r="U46" s="42">
        <v>5</v>
      </c>
      <c r="V46" s="59">
        <v>5</v>
      </c>
      <c r="W46" s="45" t="s">
        <v>189</v>
      </c>
      <c r="X46" s="48" t="s">
        <v>189</v>
      </c>
      <c r="Y46" s="56">
        <v>5</v>
      </c>
      <c r="Z46" s="66">
        <v>0.1</v>
      </c>
      <c r="AA46" s="45" t="s">
        <v>189</v>
      </c>
      <c r="AB46" s="48" t="s">
        <v>189</v>
      </c>
    </row>
    <row r="47" spans="1:28" x14ac:dyDescent="0.25">
      <c r="A47" s="199"/>
      <c r="B47" s="56">
        <v>4737</v>
      </c>
      <c r="C47" s="14" t="s">
        <v>250</v>
      </c>
      <c r="D47" s="70"/>
      <c r="E47" s="79" t="str">
        <f t="shared" si="2"/>
        <v>NON SEVESO</v>
      </c>
      <c r="F47" s="72" t="str">
        <f t="shared" si="3"/>
        <v>Sous les seuils</v>
      </c>
      <c r="T47" s="13">
        <v>20</v>
      </c>
      <c r="U47" s="42">
        <v>5</v>
      </c>
      <c r="V47" s="59">
        <v>5</v>
      </c>
      <c r="W47" s="45" t="s">
        <v>189</v>
      </c>
      <c r="X47" s="48" t="s">
        <v>189</v>
      </c>
      <c r="Y47" s="45" t="s">
        <v>189</v>
      </c>
      <c r="Z47" s="48" t="s">
        <v>189</v>
      </c>
      <c r="AA47" s="45">
        <v>5</v>
      </c>
      <c r="AB47" s="48">
        <v>0.5</v>
      </c>
    </row>
    <row r="48" spans="1:28" x14ac:dyDescent="0.25">
      <c r="A48" s="199"/>
      <c r="B48" s="56">
        <v>4738</v>
      </c>
      <c r="C48" s="14" t="s">
        <v>251</v>
      </c>
      <c r="D48" s="70"/>
      <c r="E48" s="79" t="str">
        <f t="shared" si="2"/>
        <v>NON SEVESO</v>
      </c>
      <c r="F48" s="72" t="str">
        <f t="shared" si="3"/>
        <v>Sous les seuils</v>
      </c>
      <c r="T48" s="13">
        <v>200</v>
      </c>
      <c r="U48" s="42">
        <v>50</v>
      </c>
      <c r="V48" s="59">
        <v>50</v>
      </c>
      <c r="W48" s="45" t="s">
        <v>189</v>
      </c>
      <c r="X48" s="48" t="s">
        <v>189</v>
      </c>
      <c r="Y48" s="56">
        <v>50</v>
      </c>
      <c r="Z48" s="66">
        <v>5</v>
      </c>
      <c r="AA48" s="45" t="s">
        <v>189</v>
      </c>
      <c r="AB48" s="48" t="s">
        <v>189</v>
      </c>
    </row>
    <row r="49" spans="1:28" x14ac:dyDescent="0.25">
      <c r="A49" s="199"/>
      <c r="B49" s="56">
        <v>4739</v>
      </c>
      <c r="C49" s="14" t="s">
        <v>252</v>
      </c>
      <c r="D49" s="70"/>
      <c r="E49" s="79" t="str">
        <f t="shared" si="2"/>
        <v>NON SEVESO</v>
      </c>
      <c r="F49" s="72" t="str">
        <f t="shared" si="3"/>
        <v>Sous les seuils</v>
      </c>
      <c r="T49" s="13">
        <v>200</v>
      </c>
      <c r="U49" s="42">
        <v>50</v>
      </c>
      <c r="V49" s="59">
        <v>50</v>
      </c>
      <c r="W49" s="45" t="s">
        <v>189</v>
      </c>
      <c r="X49" s="48" t="s">
        <v>189</v>
      </c>
      <c r="Y49" s="56">
        <v>50</v>
      </c>
      <c r="Z49" s="66">
        <v>5</v>
      </c>
      <c r="AA49" s="45" t="s">
        <v>189</v>
      </c>
      <c r="AB49" s="48" t="s">
        <v>189</v>
      </c>
    </row>
    <row r="50" spans="1:28" x14ac:dyDescent="0.25">
      <c r="A50" s="199"/>
      <c r="B50" s="56">
        <v>4740</v>
      </c>
      <c r="C50" s="14" t="s">
        <v>253</v>
      </c>
      <c r="D50" s="70"/>
      <c r="E50" s="79" t="str">
        <f t="shared" si="2"/>
        <v>NON SEVESO</v>
      </c>
      <c r="F50" s="72" t="str">
        <f t="shared" si="3"/>
        <v>Sous les seuils</v>
      </c>
      <c r="T50" s="13">
        <v>200</v>
      </c>
      <c r="U50" s="42">
        <v>50</v>
      </c>
      <c r="V50" s="59">
        <v>50</v>
      </c>
      <c r="W50" s="45" t="s">
        <v>189</v>
      </c>
      <c r="X50" s="48" t="s">
        <v>189</v>
      </c>
      <c r="Y50" s="56">
        <v>50</v>
      </c>
      <c r="Z50" s="66">
        <v>5</v>
      </c>
      <c r="AA50" s="45" t="s">
        <v>189</v>
      </c>
      <c r="AB50" s="48" t="s">
        <v>189</v>
      </c>
    </row>
    <row r="51" spans="1:28" x14ac:dyDescent="0.25">
      <c r="A51" s="199"/>
      <c r="B51" s="56">
        <v>4741</v>
      </c>
      <c r="C51" s="14" t="s">
        <v>254</v>
      </c>
      <c r="D51" s="70"/>
      <c r="E51" s="79" t="str">
        <f t="shared" si="2"/>
        <v>NON SEVESO</v>
      </c>
      <c r="F51" s="72" t="str">
        <f t="shared" si="3"/>
        <v>Sous les seuils</v>
      </c>
      <c r="T51" s="13">
        <v>500</v>
      </c>
      <c r="U51" s="42">
        <v>200</v>
      </c>
      <c r="V51" s="59">
        <v>200</v>
      </c>
      <c r="W51" s="45" t="s">
        <v>189</v>
      </c>
      <c r="X51" s="48" t="s">
        <v>189</v>
      </c>
      <c r="Y51" s="56">
        <v>200</v>
      </c>
      <c r="Z51" s="66">
        <v>20</v>
      </c>
      <c r="AA51" s="45" t="s">
        <v>189</v>
      </c>
      <c r="AB51" s="48" t="s">
        <v>189</v>
      </c>
    </row>
    <row r="52" spans="1:28" x14ac:dyDescent="0.25">
      <c r="A52" s="199"/>
      <c r="B52" s="56">
        <v>4742</v>
      </c>
      <c r="C52" s="14" t="s">
        <v>255</v>
      </c>
      <c r="D52" s="70"/>
      <c r="E52" s="79" t="str">
        <f t="shared" si="2"/>
        <v>NON SEVESO</v>
      </c>
      <c r="F52" s="72" t="str">
        <f t="shared" si="3"/>
        <v>Sous les seuils</v>
      </c>
      <c r="T52" s="13">
        <v>2000</v>
      </c>
      <c r="U52" s="42">
        <v>500</v>
      </c>
      <c r="V52" s="59">
        <v>500</v>
      </c>
      <c r="W52" s="45" t="s">
        <v>189</v>
      </c>
      <c r="X52" s="48" t="s">
        <v>189</v>
      </c>
      <c r="Y52" s="45" t="s">
        <v>189</v>
      </c>
      <c r="Z52" s="48" t="s">
        <v>189</v>
      </c>
      <c r="AA52" s="45">
        <v>500</v>
      </c>
      <c r="AB52" s="48">
        <v>100</v>
      </c>
    </row>
    <row r="53" spans="1:28" x14ac:dyDescent="0.25">
      <c r="A53" s="199"/>
      <c r="B53" s="56">
        <v>4743</v>
      </c>
      <c r="C53" s="14" t="s">
        <v>256</v>
      </c>
      <c r="D53" s="70"/>
      <c r="E53" s="79" t="str">
        <f t="shared" si="2"/>
        <v>NON SEVESO</v>
      </c>
      <c r="F53" s="72" t="str">
        <f t="shared" si="3"/>
        <v>Sous les seuils</v>
      </c>
      <c r="T53" s="13">
        <v>500</v>
      </c>
      <c r="U53" s="42">
        <v>200</v>
      </c>
      <c r="V53" s="59">
        <v>200</v>
      </c>
      <c r="W53" s="45" t="s">
        <v>189</v>
      </c>
      <c r="X53" s="48" t="s">
        <v>189</v>
      </c>
      <c r="Y53" s="45" t="s">
        <v>189</v>
      </c>
      <c r="Z53" s="48" t="s">
        <v>189</v>
      </c>
      <c r="AA53" s="45">
        <v>200</v>
      </c>
      <c r="AB53" s="48">
        <v>20</v>
      </c>
    </row>
    <row r="54" spans="1:28" x14ac:dyDescent="0.25">
      <c r="A54" s="199"/>
      <c r="B54" s="56">
        <v>4744</v>
      </c>
      <c r="C54" s="14" t="s">
        <v>257</v>
      </c>
      <c r="D54" s="70"/>
      <c r="E54" s="79" t="str">
        <f t="shared" si="2"/>
        <v>NON SEVESO</v>
      </c>
      <c r="F54" s="72" t="str">
        <f t="shared" si="3"/>
        <v>Sous les seuils</v>
      </c>
      <c r="T54" s="13">
        <v>2000</v>
      </c>
      <c r="U54" s="42">
        <v>500</v>
      </c>
      <c r="V54" s="59">
        <v>500</v>
      </c>
      <c r="W54" s="45" t="s">
        <v>189</v>
      </c>
      <c r="X54" s="48" t="s">
        <v>189</v>
      </c>
      <c r="Y54" s="45" t="s">
        <v>189</v>
      </c>
      <c r="Z54" s="48" t="s">
        <v>189</v>
      </c>
      <c r="AA54" s="45">
        <v>500</v>
      </c>
      <c r="AB54" s="48">
        <v>100</v>
      </c>
    </row>
    <row r="55" spans="1:28" x14ac:dyDescent="0.25">
      <c r="A55" s="199"/>
      <c r="B55" s="56">
        <v>4745</v>
      </c>
      <c r="C55" s="14" t="s">
        <v>258</v>
      </c>
      <c r="D55" s="70"/>
      <c r="E55" s="79" t="str">
        <f t="shared" si="2"/>
        <v>NON SEVESO</v>
      </c>
      <c r="F55" s="72" t="str">
        <f t="shared" si="3"/>
        <v>Sous les seuils</v>
      </c>
      <c r="T55" s="13">
        <v>200</v>
      </c>
      <c r="U55" s="42">
        <v>100</v>
      </c>
      <c r="V55" s="59">
        <v>100</v>
      </c>
      <c r="W55" s="45" t="s">
        <v>189</v>
      </c>
      <c r="X55" s="48" t="s">
        <v>189</v>
      </c>
      <c r="Y55" s="56">
        <v>100</v>
      </c>
      <c r="Z55" s="66">
        <v>10</v>
      </c>
      <c r="AA55" s="45" t="s">
        <v>189</v>
      </c>
      <c r="AB55" s="48" t="s">
        <v>189</v>
      </c>
    </row>
    <row r="56" spans="1:28" x14ac:dyDescent="0.25">
      <c r="A56" s="199"/>
      <c r="B56" s="56">
        <v>4746</v>
      </c>
      <c r="C56" s="14" t="s">
        <v>259</v>
      </c>
      <c r="D56" s="70"/>
      <c r="E56" s="79" t="str">
        <f t="shared" si="2"/>
        <v>NON SEVESO</v>
      </c>
      <c r="F56" s="72" t="str">
        <f t="shared" si="3"/>
        <v>Sous les seuils</v>
      </c>
      <c r="T56" s="13">
        <v>2000</v>
      </c>
      <c r="U56" s="42">
        <v>500</v>
      </c>
      <c r="V56" s="59">
        <v>500</v>
      </c>
      <c r="W56" s="45" t="s">
        <v>189</v>
      </c>
      <c r="X56" s="48" t="s">
        <v>189</v>
      </c>
      <c r="Y56" s="45" t="s">
        <v>189</v>
      </c>
      <c r="Z56" s="48" t="s">
        <v>189</v>
      </c>
      <c r="AA56" s="45">
        <v>500</v>
      </c>
      <c r="AB56" s="48">
        <v>100</v>
      </c>
    </row>
    <row r="57" spans="1:28" x14ac:dyDescent="0.25">
      <c r="A57" s="199"/>
      <c r="B57" s="56">
        <v>4747</v>
      </c>
      <c r="C57" s="14" t="s">
        <v>260</v>
      </c>
      <c r="D57" s="70"/>
      <c r="E57" s="79" t="str">
        <f t="shared" si="2"/>
        <v>NON SEVESO</v>
      </c>
      <c r="F57" s="72" t="str">
        <f t="shared" si="3"/>
        <v>Sous les seuils</v>
      </c>
      <c r="T57" s="13">
        <v>2000</v>
      </c>
      <c r="U57" s="42">
        <v>500</v>
      </c>
      <c r="V57" s="59">
        <v>500</v>
      </c>
      <c r="W57" s="45" t="s">
        <v>189</v>
      </c>
      <c r="X57" s="48" t="s">
        <v>189</v>
      </c>
      <c r="Y57" s="45" t="s">
        <v>189</v>
      </c>
      <c r="Z57" s="48" t="s">
        <v>189</v>
      </c>
      <c r="AA57" s="45">
        <v>500</v>
      </c>
      <c r="AB57" s="48">
        <v>100</v>
      </c>
    </row>
    <row r="58" spans="1:28" x14ac:dyDescent="0.25">
      <c r="A58" s="199"/>
      <c r="B58" s="56">
        <v>4748</v>
      </c>
      <c r="C58" s="14" t="s">
        <v>261</v>
      </c>
      <c r="D58" s="70"/>
      <c r="E58" s="79" t="str">
        <f t="shared" si="2"/>
        <v>NON SEVESO</v>
      </c>
      <c r="F58" s="72" t="str">
        <f t="shared" si="3"/>
        <v>Sous les seuils</v>
      </c>
      <c r="T58" s="13">
        <v>2000</v>
      </c>
      <c r="U58" s="42">
        <v>500</v>
      </c>
      <c r="V58" s="59">
        <v>500</v>
      </c>
      <c r="W58" s="45" t="s">
        <v>189</v>
      </c>
      <c r="X58" s="48" t="s">
        <v>189</v>
      </c>
      <c r="Y58" s="45" t="s">
        <v>189</v>
      </c>
      <c r="Z58" s="48" t="s">
        <v>189</v>
      </c>
      <c r="AA58" s="45">
        <v>500</v>
      </c>
      <c r="AB58" s="48">
        <v>100</v>
      </c>
    </row>
    <row r="59" spans="1:28" x14ac:dyDescent="0.25">
      <c r="A59" s="199"/>
      <c r="B59" s="56">
        <v>4749</v>
      </c>
      <c r="C59" s="14" t="s">
        <v>262</v>
      </c>
      <c r="D59" s="70"/>
      <c r="E59" s="79" t="str">
        <f t="shared" si="2"/>
        <v>NON SEVESO</v>
      </c>
      <c r="F59" s="72" t="str">
        <f t="shared" si="3"/>
        <v>Sous les seuils</v>
      </c>
      <c r="T59" s="13">
        <v>10</v>
      </c>
      <c r="U59" s="42">
        <v>10</v>
      </c>
      <c r="V59" s="59">
        <v>0.5</v>
      </c>
      <c r="W59" s="45" t="s">
        <v>189</v>
      </c>
      <c r="X59" s="48" t="s">
        <v>189</v>
      </c>
      <c r="Y59" s="45" t="s">
        <v>189</v>
      </c>
      <c r="Z59" s="48" t="s">
        <v>189</v>
      </c>
      <c r="AA59" s="45" t="s">
        <v>189</v>
      </c>
      <c r="AB59" s="48" t="s">
        <v>189</v>
      </c>
    </row>
    <row r="60" spans="1:28" x14ac:dyDescent="0.25">
      <c r="A60" s="199"/>
      <c r="B60" s="56" t="s">
        <v>276</v>
      </c>
      <c r="C60" s="14" t="s">
        <v>263</v>
      </c>
      <c r="D60" s="70"/>
      <c r="E60" s="79" t="str">
        <f t="shared" si="2"/>
        <v>NON SEVESO</v>
      </c>
      <c r="F60" s="72" t="str">
        <f t="shared" si="3"/>
        <v>Sous les seuils</v>
      </c>
      <c r="T60" s="13">
        <v>50000</v>
      </c>
      <c r="U60" s="42">
        <v>5000</v>
      </c>
      <c r="V60" s="59">
        <v>5000</v>
      </c>
      <c r="W60" s="45" t="s">
        <v>189</v>
      </c>
      <c r="X60" s="48" t="s">
        <v>189</v>
      </c>
      <c r="Y60" s="45" t="s">
        <v>189</v>
      </c>
      <c r="Z60" s="48" t="s">
        <v>189</v>
      </c>
      <c r="AA60" s="45" t="s">
        <v>189</v>
      </c>
      <c r="AB60" s="48" t="s">
        <v>189</v>
      </c>
    </row>
    <row r="61" spans="1:28" ht="32.25" customHeight="1" thickBot="1" x14ac:dyDescent="0.3">
      <c r="A61" s="200"/>
      <c r="B61" s="56" t="s">
        <v>277</v>
      </c>
      <c r="C61" s="14" t="s">
        <v>264</v>
      </c>
      <c r="D61" s="70"/>
      <c r="E61" s="79" t="str">
        <f t="shared" si="2"/>
        <v>NON SEVESO</v>
      </c>
      <c r="F61" s="72" t="str">
        <f t="shared" si="3"/>
        <v>Sous les seuils</v>
      </c>
      <c r="T61" s="13">
        <v>50000</v>
      </c>
      <c r="U61" s="42">
        <v>5000</v>
      </c>
      <c r="V61" s="59" t="s">
        <v>298</v>
      </c>
      <c r="W61" s="45" t="s">
        <v>189</v>
      </c>
      <c r="X61" s="48" t="s">
        <v>189</v>
      </c>
      <c r="Y61" s="56" t="s">
        <v>299</v>
      </c>
      <c r="Z61" s="66" t="s">
        <v>299</v>
      </c>
      <c r="AA61" s="45" t="s">
        <v>189</v>
      </c>
      <c r="AB61" s="48" t="s">
        <v>189</v>
      </c>
    </row>
    <row r="62" spans="1:28" x14ac:dyDescent="0.25">
      <c r="A62" s="196" t="s">
        <v>319</v>
      </c>
      <c r="B62" s="46" t="s">
        <v>278</v>
      </c>
      <c r="C62" s="14" t="s">
        <v>265</v>
      </c>
      <c r="D62" s="70"/>
      <c r="E62" s="79" t="str">
        <f t="shared" si="2"/>
        <v>NON SEVESO</v>
      </c>
      <c r="F62" s="72" t="str">
        <f t="shared" si="3"/>
        <v>Sous les seuils</v>
      </c>
      <c r="T62" s="13">
        <v>200</v>
      </c>
      <c r="U62" s="42">
        <v>200</v>
      </c>
      <c r="V62" s="59">
        <v>200</v>
      </c>
      <c r="W62" s="45" t="s">
        <v>189</v>
      </c>
      <c r="X62" s="48" t="s">
        <v>189</v>
      </c>
      <c r="Y62" s="45" t="s">
        <v>189</v>
      </c>
      <c r="Z62" s="48" t="s">
        <v>189</v>
      </c>
      <c r="AA62" s="45" t="s">
        <v>189</v>
      </c>
      <c r="AB62" s="48" t="s">
        <v>189</v>
      </c>
    </row>
    <row r="63" spans="1:28" ht="30" x14ac:dyDescent="0.25">
      <c r="A63" s="197"/>
      <c r="B63" s="46" t="s">
        <v>279</v>
      </c>
      <c r="C63" s="14" t="s">
        <v>266</v>
      </c>
      <c r="D63" s="71"/>
      <c r="E63" s="79" t="str">
        <f t="shared" si="2"/>
        <v>NON SEVESO</v>
      </c>
      <c r="F63" s="72" t="str">
        <f t="shared" si="3"/>
        <v>Sous les seuils</v>
      </c>
      <c r="T63" s="13">
        <v>200</v>
      </c>
      <c r="U63" s="42">
        <v>100</v>
      </c>
      <c r="V63" s="59">
        <v>2</v>
      </c>
      <c r="W63" s="45" t="s">
        <v>189</v>
      </c>
      <c r="X63" s="48" t="s">
        <v>189</v>
      </c>
      <c r="Y63" s="56">
        <v>2</v>
      </c>
      <c r="Z63" s="66">
        <v>2</v>
      </c>
      <c r="AA63" s="45" t="s">
        <v>189</v>
      </c>
      <c r="AB63" s="48" t="s">
        <v>189</v>
      </c>
    </row>
    <row r="64" spans="1:28" ht="30.75" thickBot="1" x14ac:dyDescent="0.3">
      <c r="A64" s="197"/>
      <c r="B64" s="46" t="s">
        <v>280</v>
      </c>
      <c r="C64" s="14" t="s">
        <v>266</v>
      </c>
      <c r="D64" s="71"/>
      <c r="E64" s="79" t="str">
        <f t="shared" si="2"/>
        <v>NON SEVESO</v>
      </c>
      <c r="F64" s="77" t="str">
        <f t="shared" si="3"/>
        <v>Sous les seuils</v>
      </c>
      <c r="T64" s="13">
        <v>200</v>
      </c>
      <c r="U64" s="42">
        <v>100</v>
      </c>
      <c r="V64" s="61" t="s">
        <v>300</v>
      </c>
      <c r="W64" s="45" t="s">
        <v>189</v>
      </c>
      <c r="X64" s="48" t="s">
        <v>189</v>
      </c>
      <c r="Y64" s="45" t="s">
        <v>189</v>
      </c>
      <c r="Z64" s="48" t="s">
        <v>189</v>
      </c>
      <c r="AA64" s="45" t="s">
        <v>189</v>
      </c>
      <c r="AB64" s="48" t="s">
        <v>189</v>
      </c>
    </row>
    <row r="65" spans="3:22" x14ac:dyDescent="0.25">
      <c r="C65" s="27"/>
      <c r="D65" s="37"/>
      <c r="T65" s="37"/>
      <c r="U65" s="37"/>
      <c r="V65" s="37"/>
    </row>
    <row r="66" spans="3:22" x14ac:dyDescent="0.25">
      <c r="C66" s="27"/>
      <c r="D66" s="37"/>
      <c r="F66" s="37"/>
      <c r="G66" s="201"/>
      <c r="H66" s="201"/>
      <c r="I66" s="201"/>
      <c r="J66" s="201"/>
      <c r="K66" s="201"/>
      <c r="L66" s="201"/>
      <c r="T66" s="37"/>
      <c r="U66" s="37"/>
      <c r="V66" s="37"/>
    </row>
    <row r="67" spans="3:22" x14ac:dyDescent="0.25">
      <c r="C67" s="27"/>
      <c r="D67" s="37"/>
      <c r="F67" s="37"/>
      <c r="G67" s="137"/>
      <c r="H67" s="137"/>
      <c r="I67" s="137"/>
      <c r="J67" s="137"/>
      <c r="K67" s="137"/>
      <c r="L67" s="137"/>
      <c r="T67" s="37"/>
      <c r="U67" s="37"/>
      <c r="V67" s="37"/>
    </row>
    <row r="68" spans="3:22" x14ac:dyDescent="0.25">
      <c r="C68" s="27"/>
      <c r="D68" s="37"/>
      <c r="F68" s="135"/>
      <c r="G68" s="37"/>
      <c r="H68" s="37"/>
      <c r="I68" s="37"/>
      <c r="J68" s="37"/>
      <c r="K68" s="37"/>
      <c r="L68" s="37"/>
      <c r="T68" s="37"/>
      <c r="U68" s="37"/>
      <c r="V68" s="37"/>
    </row>
    <row r="69" spans="3:22" x14ac:dyDescent="0.25">
      <c r="C69" s="27"/>
      <c r="D69" s="37"/>
      <c r="F69" s="135"/>
      <c r="G69" s="37"/>
      <c r="H69" s="37"/>
      <c r="I69" s="37"/>
      <c r="J69" s="37"/>
      <c r="K69" s="37"/>
      <c r="L69" s="37"/>
      <c r="T69" s="37"/>
      <c r="U69" s="37"/>
      <c r="V69" s="37"/>
    </row>
    <row r="70" spans="3:22" x14ac:dyDescent="0.25">
      <c r="C70" s="27"/>
      <c r="D70" s="37"/>
      <c r="F70" s="135"/>
      <c r="G70" s="37"/>
      <c r="H70" s="37"/>
      <c r="I70" s="37"/>
      <c r="J70" s="37"/>
      <c r="K70" s="37"/>
      <c r="L70" s="37"/>
      <c r="T70" s="37"/>
      <c r="U70" s="37"/>
      <c r="V70" s="37"/>
    </row>
    <row r="71" spans="3:22" x14ac:dyDescent="0.25">
      <c r="C71" s="27"/>
      <c r="D71" s="37"/>
      <c r="F71" s="135"/>
      <c r="G71" s="37"/>
      <c r="H71" s="37"/>
      <c r="I71" s="37"/>
      <c r="J71" s="37"/>
      <c r="K71" s="37"/>
      <c r="L71" s="37"/>
      <c r="T71" s="37"/>
      <c r="U71" s="37"/>
      <c r="V71" s="37"/>
    </row>
    <row r="72" spans="3:22" x14ac:dyDescent="0.25">
      <c r="C72" s="27"/>
      <c r="D72" s="37"/>
      <c r="F72" s="135"/>
      <c r="G72" s="37"/>
      <c r="H72" s="37"/>
      <c r="I72" s="37"/>
      <c r="J72" s="37"/>
      <c r="K72" s="37"/>
      <c r="L72" s="37"/>
      <c r="T72" s="37"/>
      <c r="U72" s="37"/>
      <c r="V72" s="37"/>
    </row>
    <row r="73" spans="3:22" x14ac:dyDescent="0.25">
      <c r="C73" s="27"/>
      <c r="D73" s="37"/>
      <c r="F73" s="135"/>
      <c r="G73" s="37"/>
      <c r="H73" s="37"/>
      <c r="I73" s="37"/>
      <c r="J73" s="37"/>
      <c r="K73" s="37"/>
      <c r="L73" s="37"/>
      <c r="T73" s="37"/>
      <c r="U73" s="37"/>
      <c r="V73" s="37"/>
    </row>
    <row r="74" spans="3:22" x14ac:dyDescent="0.25">
      <c r="C74" s="27"/>
      <c r="D74" s="37"/>
      <c r="F74" s="135"/>
      <c r="G74" s="37"/>
      <c r="H74" s="37"/>
      <c r="I74" s="37"/>
      <c r="J74" s="37"/>
      <c r="K74" s="37"/>
      <c r="L74" s="37"/>
      <c r="T74" s="37"/>
      <c r="U74" s="37"/>
      <c r="V74" s="37"/>
    </row>
    <row r="75" spans="3:22" x14ac:dyDescent="0.25">
      <c r="C75" s="27"/>
      <c r="D75" s="37"/>
      <c r="F75" s="135"/>
      <c r="G75" s="37"/>
      <c r="H75" s="37"/>
      <c r="I75" s="37"/>
      <c r="J75" s="37"/>
      <c r="K75" s="37"/>
      <c r="L75" s="37"/>
      <c r="T75" s="37"/>
      <c r="U75" s="37"/>
      <c r="V75" s="37"/>
    </row>
    <row r="76" spans="3:22" x14ac:dyDescent="0.25">
      <c r="C76" s="27"/>
      <c r="D76" s="37"/>
      <c r="F76" s="135"/>
      <c r="G76" s="37"/>
      <c r="H76" s="37"/>
      <c r="I76" s="37"/>
      <c r="J76" s="37"/>
      <c r="K76" s="37"/>
      <c r="L76" s="37"/>
      <c r="T76" s="37"/>
      <c r="U76" s="37"/>
      <c r="V76" s="37"/>
    </row>
    <row r="77" spans="3:22" x14ac:dyDescent="0.25">
      <c r="C77" s="27"/>
      <c r="D77" s="37"/>
      <c r="F77" s="135"/>
      <c r="G77" s="37"/>
      <c r="H77" s="37"/>
      <c r="I77" s="37"/>
      <c r="J77" s="37"/>
      <c r="K77" s="37"/>
      <c r="L77" s="37"/>
      <c r="T77" s="37"/>
      <c r="U77" s="37"/>
      <c r="V77" s="37"/>
    </row>
    <row r="78" spans="3:22" x14ac:dyDescent="0.25">
      <c r="C78" s="27"/>
      <c r="D78" s="37"/>
      <c r="F78" s="135"/>
      <c r="G78" s="37"/>
      <c r="H78" s="37"/>
      <c r="I78" s="37"/>
      <c r="J78" s="37"/>
      <c r="K78" s="37"/>
      <c r="L78" s="37"/>
      <c r="T78" s="37"/>
      <c r="U78" s="37"/>
      <c r="V78" s="37"/>
    </row>
    <row r="79" spans="3:22" x14ac:dyDescent="0.25">
      <c r="C79" s="27"/>
      <c r="D79" s="37"/>
      <c r="F79" s="135"/>
      <c r="G79" s="37"/>
      <c r="H79" s="37"/>
      <c r="I79" s="37"/>
      <c r="J79" s="37"/>
      <c r="K79" s="37"/>
      <c r="L79" s="37"/>
      <c r="T79" s="37"/>
      <c r="U79" s="37"/>
      <c r="V79" s="37"/>
    </row>
    <row r="80" spans="3:22" x14ac:dyDescent="0.25">
      <c r="C80" s="27"/>
      <c r="D80" s="37"/>
      <c r="F80" s="135"/>
      <c r="G80" s="37"/>
      <c r="H80" s="37"/>
      <c r="I80" s="37"/>
      <c r="J80" s="37"/>
      <c r="K80" s="37"/>
      <c r="L80" s="37"/>
      <c r="T80" s="37"/>
      <c r="U80" s="37"/>
      <c r="V80" s="37"/>
    </row>
    <row r="81" spans="3:22" x14ac:dyDescent="0.25">
      <c r="C81" s="27"/>
      <c r="D81" s="37"/>
      <c r="F81" s="135"/>
      <c r="G81" s="37"/>
      <c r="H81" s="37"/>
      <c r="I81" s="37"/>
      <c r="J81" s="37"/>
      <c r="K81" s="37"/>
      <c r="L81" s="37"/>
      <c r="T81" s="37"/>
      <c r="U81" s="37"/>
      <c r="V81" s="37"/>
    </row>
    <row r="82" spans="3:22" x14ac:dyDescent="0.25">
      <c r="C82" s="27"/>
      <c r="D82" s="37"/>
      <c r="F82" s="135"/>
      <c r="G82" s="37"/>
      <c r="H82" s="37"/>
      <c r="I82" s="37"/>
      <c r="J82" s="37"/>
      <c r="K82" s="37"/>
      <c r="L82" s="37"/>
      <c r="T82" s="37"/>
      <c r="U82" s="37"/>
      <c r="V82" s="37"/>
    </row>
    <row r="83" spans="3:22" x14ac:dyDescent="0.25">
      <c r="C83" s="27"/>
      <c r="D83" s="37"/>
      <c r="F83" s="135"/>
      <c r="G83" s="37"/>
      <c r="H83" s="37"/>
      <c r="I83" s="37"/>
      <c r="J83" s="37"/>
      <c r="K83" s="37"/>
      <c r="L83" s="37"/>
      <c r="T83" s="37"/>
      <c r="U83" s="37"/>
      <c r="V83" s="37"/>
    </row>
    <row r="84" spans="3:22" x14ac:dyDescent="0.25">
      <c r="C84" s="27"/>
      <c r="D84" s="37"/>
      <c r="F84" s="135"/>
      <c r="G84" s="37"/>
      <c r="H84" s="37"/>
      <c r="I84" s="37"/>
      <c r="J84" s="37"/>
      <c r="K84" s="37"/>
      <c r="L84" s="37"/>
      <c r="T84" s="37"/>
      <c r="U84" s="37"/>
      <c r="V84" s="37"/>
    </row>
    <row r="85" spans="3:22" x14ac:dyDescent="0.25">
      <c r="C85" s="27"/>
      <c r="D85" s="37"/>
      <c r="F85" s="135"/>
      <c r="G85" s="37"/>
      <c r="H85" s="37"/>
      <c r="I85" s="37"/>
      <c r="J85" s="37"/>
      <c r="K85" s="37"/>
      <c r="L85" s="37"/>
      <c r="T85" s="37"/>
      <c r="U85" s="37"/>
      <c r="V85" s="37"/>
    </row>
    <row r="86" spans="3:22" x14ac:dyDescent="0.25">
      <c r="C86" s="27"/>
      <c r="D86" s="37"/>
      <c r="F86" s="135"/>
      <c r="G86" s="37"/>
      <c r="H86" s="37"/>
      <c r="I86" s="37"/>
      <c r="J86" s="37"/>
      <c r="K86" s="37"/>
      <c r="L86" s="37"/>
      <c r="T86" s="37"/>
      <c r="U86" s="37"/>
      <c r="V86" s="37"/>
    </row>
    <row r="87" spans="3:22" x14ac:dyDescent="0.25">
      <c r="C87" s="27"/>
      <c r="D87" s="37"/>
      <c r="F87" s="135"/>
      <c r="G87" s="37"/>
      <c r="H87" s="37"/>
      <c r="I87" s="37"/>
      <c r="J87" s="37"/>
      <c r="K87" s="37"/>
      <c r="L87" s="37"/>
      <c r="T87" s="37"/>
      <c r="U87" s="37"/>
      <c r="V87" s="37"/>
    </row>
    <row r="88" spans="3:22" x14ac:dyDescent="0.25">
      <c r="C88" s="27"/>
      <c r="D88" s="37"/>
      <c r="F88" s="135"/>
      <c r="G88" s="37"/>
      <c r="H88" s="37"/>
      <c r="I88" s="37"/>
      <c r="J88" s="37"/>
      <c r="K88" s="37"/>
      <c r="L88" s="37"/>
      <c r="T88" s="37"/>
      <c r="U88" s="37"/>
      <c r="V88" s="37"/>
    </row>
    <row r="89" spans="3:22" x14ac:dyDescent="0.25">
      <c r="C89" s="27"/>
      <c r="D89" s="37"/>
      <c r="F89" s="135"/>
      <c r="G89" s="37"/>
      <c r="H89" s="37"/>
      <c r="I89" s="37"/>
      <c r="J89" s="37"/>
      <c r="K89" s="37"/>
      <c r="L89" s="37"/>
      <c r="T89" s="37"/>
      <c r="U89" s="37"/>
      <c r="V89" s="37"/>
    </row>
    <row r="90" spans="3:22" x14ac:dyDescent="0.25">
      <c r="C90" s="27"/>
      <c r="D90" s="37"/>
      <c r="F90" s="135"/>
      <c r="G90" s="37"/>
      <c r="H90" s="37"/>
      <c r="I90" s="37"/>
      <c r="J90" s="37"/>
      <c r="K90" s="37"/>
      <c r="L90" s="37"/>
      <c r="T90" s="37"/>
      <c r="U90" s="37"/>
      <c r="V90" s="37"/>
    </row>
    <row r="91" spans="3:22" x14ac:dyDescent="0.25">
      <c r="C91" s="27"/>
      <c r="D91" s="37"/>
      <c r="F91" s="135"/>
      <c r="G91" s="37"/>
      <c r="H91" s="37"/>
      <c r="I91" s="37"/>
      <c r="J91" s="37"/>
      <c r="K91" s="37"/>
      <c r="L91" s="37"/>
      <c r="T91" s="37"/>
      <c r="U91" s="37"/>
      <c r="V91" s="37"/>
    </row>
    <row r="92" spans="3:22" x14ac:dyDescent="0.25">
      <c r="C92" s="27"/>
      <c r="D92" s="37"/>
      <c r="F92" s="135"/>
      <c r="G92" s="37"/>
      <c r="H92" s="37"/>
      <c r="I92" s="37"/>
      <c r="J92" s="37"/>
      <c r="K92" s="37"/>
      <c r="L92" s="37"/>
      <c r="T92" s="37"/>
      <c r="U92" s="37"/>
      <c r="V92" s="37"/>
    </row>
    <row r="93" spans="3:22" x14ac:dyDescent="0.25">
      <c r="C93" s="37"/>
      <c r="D93" s="37"/>
      <c r="F93" s="135"/>
      <c r="G93" s="37"/>
      <c r="H93" s="37"/>
      <c r="I93" s="37"/>
      <c r="J93" s="37"/>
      <c r="K93" s="37"/>
      <c r="L93" s="37"/>
      <c r="T93" s="37"/>
      <c r="U93" s="37"/>
      <c r="V93" s="37"/>
    </row>
    <row r="94" spans="3:22" x14ac:dyDescent="0.25">
      <c r="C94" s="37"/>
      <c r="D94" s="37"/>
      <c r="F94" s="135"/>
      <c r="G94" s="37"/>
      <c r="H94" s="37"/>
      <c r="I94" s="37"/>
      <c r="J94" s="37"/>
      <c r="K94" s="37"/>
      <c r="L94" s="37"/>
      <c r="T94" s="37"/>
      <c r="U94" s="37"/>
      <c r="V94" s="37"/>
    </row>
    <row r="95" spans="3:22" x14ac:dyDescent="0.25">
      <c r="F95" s="135"/>
      <c r="G95" s="37"/>
      <c r="H95" s="37"/>
      <c r="I95" s="37"/>
      <c r="J95" s="37"/>
      <c r="K95" s="37"/>
      <c r="L95" s="37"/>
    </row>
    <row r="96" spans="3:22" x14ac:dyDescent="0.25">
      <c r="F96" s="135"/>
      <c r="G96" s="37"/>
      <c r="H96" s="37"/>
      <c r="I96" s="37"/>
      <c r="J96" s="37"/>
      <c r="K96" s="37"/>
      <c r="L96" s="37"/>
    </row>
    <row r="97" spans="6:12" x14ac:dyDescent="0.25">
      <c r="F97" s="135"/>
      <c r="G97" s="37"/>
      <c r="H97" s="37"/>
      <c r="I97" s="37"/>
      <c r="J97" s="37"/>
      <c r="K97" s="37"/>
      <c r="L97" s="37"/>
    </row>
    <row r="98" spans="6:12" x14ac:dyDescent="0.25">
      <c r="F98" s="135"/>
      <c r="G98" s="37"/>
      <c r="H98" s="37"/>
      <c r="I98" s="37"/>
      <c r="J98" s="37"/>
      <c r="K98" s="37"/>
      <c r="L98" s="37"/>
    </row>
    <row r="99" spans="6:12" x14ac:dyDescent="0.25">
      <c r="F99" s="135"/>
      <c r="G99" s="37"/>
      <c r="H99" s="37"/>
      <c r="I99" s="37"/>
      <c r="J99" s="37"/>
      <c r="K99" s="37"/>
      <c r="L99" s="37"/>
    </row>
    <row r="100" spans="6:12" x14ac:dyDescent="0.25">
      <c r="F100" s="135"/>
      <c r="G100" s="37"/>
      <c r="H100" s="37"/>
      <c r="I100" s="37"/>
      <c r="J100" s="37"/>
      <c r="K100" s="37"/>
      <c r="L100" s="37"/>
    </row>
    <row r="101" spans="6:12" x14ac:dyDescent="0.25">
      <c r="F101" s="135"/>
      <c r="G101" s="37"/>
      <c r="H101" s="37"/>
      <c r="I101" s="37"/>
      <c r="J101" s="37"/>
      <c r="K101" s="37"/>
      <c r="L101" s="37"/>
    </row>
    <row r="102" spans="6:12" x14ac:dyDescent="0.25">
      <c r="F102" s="135"/>
      <c r="G102" s="37"/>
      <c r="H102" s="37"/>
      <c r="I102" s="37"/>
      <c r="J102" s="37"/>
      <c r="K102" s="37"/>
      <c r="L102" s="37"/>
    </row>
    <row r="103" spans="6:12" x14ac:dyDescent="0.25">
      <c r="F103" s="135"/>
      <c r="G103" s="37"/>
      <c r="H103" s="37"/>
      <c r="I103" s="37"/>
      <c r="J103" s="37"/>
      <c r="K103" s="37"/>
      <c r="L103" s="37"/>
    </row>
    <row r="104" spans="6:12" x14ac:dyDescent="0.25">
      <c r="F104" s="135"/>
      <c r="G104" s="37"/>
      <c r="H104" s="37"/>
      <c r="I104" s="37"/>
      <c r="J104" s="37"/>
      <c r="K104" s="37"/>
      <c r="L104" s="37"/>
    </row>
    <row r="105" spans="6:12" x14ac:dyDescent="0.25">
      <c r="F105" s="135"/>
      <c r="G105" s="37"/>
      <c r="H105" s="37"/>
      <c r="I105" s="37"/>
      <c r="J105" s="37"/>
      <c r="K105" s="37"/>
      <c r="L105" s="37"/>
    </row>
    <row r="106" spans="6:12" x14ac:dyDescent="0.25">
      <c r="F106" s="135"/>
      <c r="G106" s="37"/>
      <c r="H106" s="37"/>
      <c r="I106" s="37"/>
      <c r="J106" s="37"/>
      <c r="K106" s="37"/>
      <c r="L106" s="37"/>
    </row>
    <row r="107" spans="6:12" x14ac:dyDescent="0.25">
      <c r="F107" s="135"/>
      <c r="G107" s="37"/>
      <c r="H107" s="37"/>
      <c r="I107" s="37"/>
      <c r="J107" s="37"/>
      <c r="K107" s="37"/>
      <c r="L107" s="37"/>
    </row>
    <row r="108" spans="6:12" x14ac:dyDescent="0.25">
      <c r="F108" s="135"/>
      <c r="G108" s="37"/>
      <c r="H108" s="37"/>
      <c r="I108" s="37"/>
      <c r="J108" s="37"/>
      <c r="K108" s="37"/>
      <c r="L108" s="37"/>
    </row>
    <row r="109" spans="6:12" x14ac:dyDescent="0.25">
      <c r="F109" s="135"/>
      <c r="G109" s="37"/>
      <c r="H109" s="37"/>
      <c r="I109" s="37"/>
      <c r="J109" s="37"/>
      <c r="K109" s="37"/>
      <c r="L109" s="37"/>
    </row>
    <row r="110" spans="6:12" x14ac:dyDescent="0.25">
      <c r="F110" s="135"/>
      <c r="G110" s="37"/>
      <c r="H110" s="37"/>
      <c r="I110" s="37"/>
      <c r="J110" s="37"/>
      <c r="K110" s="37"/>
      <c r="L110" s="37"/>
    </row>
    <row r="111" spans="6:12" x14ac:dyDescent="0.25">
      <c r="F111" s="135"/>
      <c r="G111" s="37"/>
      <c r="H111" s="37"/>
      <c r="I111" s="37"/>
      <c r="J111" s="37"/>
      <c r="K111" s="37"/>
      <c r="L111" s="37"/>
    </row>
    <row r="112" spans="6:12" x14ac:dyDescent="0.25">
      <c r="F112" s="135"/>
      <c r="G112" s="37"/>
      <c r="H112" s="37"/>
      <c r="I112" s="37"/>
      <c r="J112" s="37"/>
      <c r="K112" s="37"/>
      <c r="L112" s="37"/>
    </row>
    <row r="113" spans="6:12" x14ac:dyDescent="0.25">
      <c r="F113" s="135"/>
      <c r="G113" s="37"/>
      <c r="H113" s="37"/>
      <c r="I113" s="37"/>
      <c r="J113" s="37"/>
      <c r="K113" s="37"/>
      <c r="L113" s="37"/>
    </row>
    <row r="114" spans="6:12" x14ac:dyDescent="0.25">
      <c r="F114" s="135"/>
      <c r="G114" s="37"/>
      <c r="H114" s="37"/>
      <c r="I114" s="37"/>
      <c r="J114" s="37"/>
      <c r="K114" s="37"/>
      <c r="L114" s="37"/>
    </row>
    <row r="115" spans="6:12" x14ac:dyDescent="0.25">
      <c r="F115" s="135"/>
      <c r="G115" s="37"/>
      <c r="H115" s="37"/>
      <c r="I115" s="37"/>
      <c r="J115" s="37"/>
      <c r="K115" s="37"/>
      <c r="L115" s="37"/>
    </row>
    <row r="116" spans="6:12" x14ac:dyDescent="0.25">
      <c r="F116" s="135"/>
      <c r="G116" s="37"/>
      <c r="H116" s="37"/>
      <c r="I116" s="37"/>
      <c r="J116" s="37"/>
      <c r="K116" s="37"/>
      <c r="L116" s="37"/>
    </row>
    <row r="117" spans="6:12" x14ac:dyDescent="0.25">
      <c r="F117" s="135"/>
      <c r="G117" s="37"/>
      <c r="H117" s="37"/>
      <c r="I117" s="37"/>
      <c r="J117" s="37"/>
      <c r="K117" s="37"/>
      <c r="L117" s="37"/>
    </row>
    <row r="118" spans="6:12" x14ac:dyDescent="0.25">
      <c r="F118" s="135"/>
      <c r="G118" s="37"/>
      <c r="H118" s="37"/>
      <c r="I118" s="37"/>
      <c r="J118" s="37"/>
      <c r="K118" s="37"/>
      <c r="L118" s="37"/>
    </row>
    <row r="119" spans="6:12" x14ac:dyDescent="0.25">
      <c r="F119" s="135"/>
      <c r="G119" s="37"/>
      <c r="H119" s="37"/>
      <c r="I119" s="37"/>
      <c r="J119" s="37"/>
      <c r="K119" s="37"/>
      <c r="L119" s="37"/>
    </row>
    <row r="120" spans="6:12" x14ac:dyDescent="0.25">
      <c r="F120" s="135"/>
      <c r="G120" s="37"/>
      <c r="H120" s="37"/>
      <c r="I120" s="37"/>
      <c r="J120" s="37"/>
      <c r="K120" s="37"/>
      <c r="L120" s="37"/>
    </row>
    <row r="121" spans="6:12" x14ac:dyDescent="0.25">
      <c r="F121" s="135"/>
      <c r="G121" s="37"/>
      <c r="H121" s="37"/>
      <c r="I121" s="37"/>
      <c r="J121" s="37"/>
      <c r="K121" s="37"/>
      <c r="L121" s="37"/>
    </row>
    <row r="122" spans="6:12" x14ac:dyDescent="0.25">
      <c r="F122" s="135"/>
      <c r="G122" s="37"/>
      <c r="H122" s="37"/>
      <c r="I122" s="37"/>
      <c r="J122" s="37"/>
      <c r="K122" s="37"/>
      <c r="L122" s="37"/>
    </row>
    <row r="123" spans="6:12" x14ac:dyDescent="0.25">
      <c r="F123" s="135"/>
      <c r="G123" s="37"/>
      <c r="H123" s="37"/>
      <c r="I123" s="37"/>
      <c r="J123" s="37"/>
      <c r="K123" s="37"/>
      <c r="L123" s="37"/>
    </row>
    <row r="124" spans="6:12" x14ac:dyDescent="0.25">
      <c r="F124" s="135"/>
      <c r="G124" s="37"/>
      <c r="H124" s="37"/>
      <c r="I124" s="37"/>
      <c r="J124" s="37"/>
      <c r="K124" s="37"/>
      <c r="L124" s="37"/>
    </row>
    <row r="125" spans="6:12" x14ac:dyDescent="0.25">
      <c r="F125" s="135"/>
      <c r="G125" s="37"/>
      <c r="H125" s="37"/>
      <c r="I125" s="37"/>
      <c r="J125" s="37"/>
      <c r="K125" s="37"/>
      <c r="L125" s="37"/>
    </row>
    <row r="126" spans="6:12" x14ac:dyDescent="0.25">
      <c r="F126" s="135"/>
      <c r="G126" s="37"/>
      <c r="H126" s="37"/>
      <c r="I126" s="37"/>
      <c r="J126" s="37"/>
      <c r="K126" s="37"/>
      <c r="L126" s="37"/>
    </row>
    <row r="127" spans="6:12" x14ac:dyDescent="0.25">
      <c r="F127" s="135"/>
      <c r="G127" s="37"/>
      <c r="H127" s="37"/>
      <c r="I127" s="37"/>
      <c r="J127" s="37"/>
      <c r="K127" s="37"/>
      <c r="L127" s="37"/>
    </row>
    <row r="128" spans="6:12" x14ac:dyDescent="0.25">
      <c r="F128" s="135"/>
      <c r="G128" s="37"/>
      <c r="H128" s="37"/>
      <c r="I128" s="37"/>
      <c r="J128" s="37"/>
      <c r="K128" s="37"/>
      <c r="L128" s="37"/>
    </row>
    <row r="129" spans="6:12" x14ac:dyDescent="0.25">
      <c r="F129" s="135"/>
      <c r="G129" s="37"/>
      <c r="H129" s="37"/>
      <c r="I129" s="37"/>
      <c r="J129" s="37"/>
      <c r="K129" s="37"/>
      <c r="L129" s="37"/>
    </row>
    <row r="130" spans="6:12" x14ac:dyDescent="0.25">
      <c r="F130" s="135"/>
      <c r="G130" s="37"/>
      <c r="H130" s="37"/>
      <c r="I130" s="37"/>
      <c r="J130" s="37"/>
      <c r="K130" s="37"/>
      <c r="L130" s="37"/>
    </row>
    <row r="131" spans="6:12" x14ac:dyDescent="0.25">
      <c r="F131" s="135"/>
      <c r="G131" s="37"/>
      <c r="H131" s="37"/>
      <c r="I131" s="37"/>
      <c r="J131" s="37"/>
      <c r="K131" s="37"/>
      <c r="L131" s="37"/>
    </row>
    <row r="132" spans="6:12" x14ac:dyDescent="0.25">
      <c r="F132" s="135"/>
      <c r="G132" s="37"/>
      <c r="H132" s="37"/>
      <c r="I132" s="37"/>
      <c r="J132" s="37"/>
      <c r="K132" s="37"/>
      <c r="L132" s="37"/>
    </row>
    <row r="133" spans="6:12" x14ac:dyDescent="0.25">
      <c r="F133" s="37"/>
      <c r="G133" s="37"/>
      <c r="H133" s="37"/>
      <c r="I133" s="37"/>
      <c r="J133" s="37"/>
      <c r="K133" s="37"/>
      <c r="L133" s="37"/>
    </row>
    <row r="134" spans="6:12" x14ac:dyDescent="0.25">
      <c r="F134" s="37"/>
      <c r="G134" s="37"/>
      <c r="H134" s="37"/>
      <c r="I134" s="37"/>
      <c r="J134" s="37"/>
      <c r="K134" s="37"/>
      <c r="L134" s="37"/>
    </row>
    <row r="135" spans="6:12" x14ac:dyDescent="0.25">
      <c r="F135" s="37"/>
      <c r="G135" s="37"/>
      <c r="H135" s="37"/>
      <c r="I135" s="37"/>
      <c r="J135" s="37"/>
      <c r="K135" s="37"/>
      <c r="L135" s="37"/>
    </row>
    <row r="136" spans="6:12" x14ac:dyDescent="0.25">
      <c r="F136" s="37"/>
      <c r="G136" s="37"/>
      <c r="H136" s="37"/>
      <c r="I136" s="37"/>
      <c r="J136" s="37"/>
      <c r="K136" s="37"/>
      <c r="L136" s="37"/>
    </row>
    <row r="137" spans="6:12" x14ac:dyDescent="0.25">
      <c r="F137" s="37"/>
      <c r="G137" s="37"/>
      <c r="H137" s="37"/>
      <c r="I137" s="37"/>
      <c r="J137" s="37"/>
      <c r="K137" s="37"/>
      <c r="L137" s="37"/>
    </row>
  </sheetData>
  <mergeCells count="9">
    <mergeCell ref="G66:L66"/>
    <mergeCell ref="E2:F2"/>
    <mergeCell ref="W3:X3"/>
    <mergeCell ref="Y3:Z3"/>
    <mergeCell ref="AA3:AB3"/>
    <mergeCell ref="V2:AB2"/>
    <mergeCell ref="T2:U2"/>
    <mergeCell ref="A62:A64"/>
    <mergeCell ref="A4:A61"/>
  </mergeCells>
  <conditionalFormatting sqref="E4:E64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"/>
  <sheetViews>
    <sheetView tabSelected="1" zoomScale="115" zoomScaleNormal="115" workbookViewId="0">
      <selection activeCell="D11" sqref="D11"/>
    </sheetView>
  </sheetViews>
  <sheetFormatPr baseColWidth="10" defaultRowHeight="15" x14ac:dyDescent="0.25"/>
  <sheetData>
    <row r="4" spans="2:2" x14ac:dyDescent="0.25">
      <c r="B4" t="s">
        <v>401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S141"/>
  <sheetViews>
    <sheetView zoomScale="85" zoomScaleNormal="85" workbookViewId="0">
      <selection activeCell="A111" sqref="A111"/>
    </sheetView>
  </sheetViews>
  <sheetFormatPr baseColWidth="10" defaultRowHeight="15" x14ac:dyDescent="0.25"/>
  <cols>
    <col min="1" max="1" width="18.7109375" customWidth="1"/>
    <col min="2" max="2" width="18.42578125" customWidth="1"/>
    <col min="3" max="3" width="16.42578125" style="99" customWidth="1"/>
    <col min="4" max="4" width="34.42578125" customWidth="1"/>
    <col min="5" max="5" width="14.28515625" customWidth="1"/>
    <col min="6" max="6" width="13.140625" customWidth="1"/>
    <col min="7" max="7" width="7.42578125" customWidth="1"/>
    <col min="8" max="8" width="7" customWidth="1"/>
    <col min="9" max="13" width="7.5703125" style="99" customWidth="1"/>
    <col min="15" max="15" width="8" bestFit="1" customWidth="1"/>
    <col min="16" max="16" width="7.42578125" bestFit="1" customWidth="1"/>
    <col min="17" max="17" width="7.140625" bestFit="1" customWidth="1"/>
    <col min="18" max="18" width="7.42578125" customWidth="1"/>
    <col min="19" max="19" width="7.7109375" bestFit="1" customWidth="1"/>
    <col min="20" max="20" width="7.140625" bestFit="1" customWidth="1"/>
    <col min="21" max="21" width="7.7109375" bestFit="1" customWidth="1"/>
    <col min="22" max="24" width="7.140625" bestFit="1" customWidth="1"/>
    <col min="28" max="29" width="11.42578125" style="96"/>
    <col min="30" max="30" width="17.5703125" customWidth="1"/>
    <col min="31" max="31" width="24.85546875" customWidth="1"/>
    <col min="32" max="37" width="11.42578125" style="164"/>
  </cols>
  <sheetData>
    <row r="1" spans="1:52" ht="16.5" thickBot="1" x14ac:dyDescent="0.3">
      <c r="B1" s="50"/>
      <c r="C1" s="138"/>
      <c r="D1" s="50"/>
      <c r="E1" s="50"/>
      <c r="F1" s="50"/>
      <c r="G1" s="50"/>
      <c r="H1" s="50"/>
      <c r="I1" s="138"/>
      <c r="J1" s="138"/>
      <c r="K1" s="138"/>
      <c r="L1" s="138"/>
      <c r="M1" s="138"/>
      <c r="O1" s="50"/>
      <c r="P1" s="50"/>
      <c r="Q1" s="50"/>
      <c r="R1" s="50"/>
      <c r="S1" s="50"/>
      <c r="T1" s="50"/>
      <c r="AM1" s="83"/>
      <c r="AP1" s="50"/>
      <c r="AQ1" s="50"/>
    </row>
    <row r="2" spans="1:52" ht="70.5" customHeight="1" thickBot="1" x14ac:dyDescent="0.3">
      <c r="D2" s="203" t="s">
        <v>332</v>
      </c>
      <c r="E2" s="204"/>
      <c r="F2" s="204"/>
      <c r="G2" s="204"/>
      <c r="H2" s="205"/>
      <c r="I2" s="203" t="s">
        <v>331</v>
      </c>
      <c r="J2" s="204"/>
      <c r="K2" s="204"/>
      <c r="L2" s="204"/>
      <c r="M2" s="205"/>
      <c r="O2" s="203" t="s">
        <v>317</v>
      </c>
      <c r="P2" s="204"/>
      <c r="Q2" s="204"/>
      <c r="R2" s="204"/>
      <c r="S2" s="204"/>
      <c r="T2" s="204"/>
      <c r="U2" s="204"/>
      <c r="V2" s="204"/>
      <c r="W2" s="204"/>
      <c r="X2" s="205"/>
      <c r="AA2" s="37"/>
      <c r="AB2" s="37"/>
      <c r="AC2" s="37"/>
      <c r="AF2" s="165" t="s">
        <v>301</v>
      </c>
      <c r="AG2" s="166"/>
      <c r="AH2" s="166"/>
      <c r="AI2" s="166"/>
      <c r="AJ2" s="166"/>
      <c r="AK2" s="167"/>
      <c r="AL2" s="100"/>
      <c r="AM2" s="83"/>
      <c r="AP2" s="119" t="s">
        <v>286</v>
      </c>
      <c r="AQ2" s="98"/>
      <c r="AR2" s="119" t="s">
        <v>287</v>
      </c>
      <c r="AS2" s="97"/>
      <c r="AT2" s="97"/>
      <c r="AU2" s="97"/>
      <c r="AV2" s="97"/>
      <c r="AW2" s="97"/>
      <c r="AX2" s="98"/>
    </row>
    <row r="3" spans="1:52" ht="63" customHeight="1" thickBot="1" x14ac:dyDescent="0.3">
      <c r="B3" s="40" t="s">
        <v>330</v>
      </c>
      <c r="C3" s="73" t="s">
        <v>306</v>
      </c>
      <c r="D3" s="154" t="s">
        <v>318</v>
      </c>
      <c r="E3" s="155" t="s">
        <v>312</v>
      </c>
      <c r="F3" s="155" t="s">
        <v>313</v>
      </c>
      <c r="G3" s="155" t="s">
        <v>314</v>
      </c>
      <c r="H3" s="156" t="s">
        <v>315</v>
      </c>
      <c r="I3" s="124" t="s">
        <v>334</v>
      </c>
      <c r="J3" s="76" t="s">
        <v>335</v>
      </c>
      <c r="K3" s="76" t="s">
        <v>336</v>
      </c>
      <c r="L3" s="76" t="s">
        <v>337</v>
      </c>
      <c r="M3" s="76" t="s">
        <v>338</v>
      </c>
      <c r="O3" s="159" t="s">
        <v>320</v>
      </c>
      <c r="P3" s="159" t="s">
        <v>325</v>
      </c>
      <c r="Q3" s="76" t="s">
        <v>321</v>
      </c>
      <c r="R3" s="76" t="s">
        <v>326</v>
      </c>
      <c r="S3" s="159" t="s">
        <v>322</v>
      </c>
      <c r="T3" s="160" t="s">
        <v>327</v>
      </c>
      <c r="U3" s="76" t="s">
        <v>323</v>
      </c>
      <c r="V3" s="76" t="s">
        <v>328</v>
      </c>
      <c r="W3" s="160" t="s">
        <v>324</v>
      </c>
      <c r="X3" s="161" t="s">
        <v>329</v>
      </c>
      <c r="Y3" s="133"/>
      <c r="Z3" s="133"/>
      <c r="AA3" s="37"/>
      <c r="AB3" s="136"/>
      <c r="AC3" s="136"/>
      <c r="AF3" s="168" t="s">
        <v>400</v>
      </c>
      <c r="AG3" s="169" t="s">
        <v>307</v>
      </c>
      <c r="AH3" s="168" t="s">
        <v>308</v>
      </c>
      <c r="AI3" s="169" t="s">
        <v>309</v>
      </c>
      <c r="AJ3" s="168" t="s">
        <v>310</v>
      </c>
      <c r="AK3" s="169" t="s">
        <v>311</v>
      </c>
      <c r="AL3" s="134"/>
      <c r="AM3" s="83"/>
      <c r="AN3" s="35" t="s">
        <v>211</v>
      </c>
      <c r="AO3" s="35" t="s">
        <v>209</v>
      </c>
      <c r="AP3" s="35" t="s">
        <v>284</v>
      </c>
      <c r="AQ3" s="39" t="s">
        <v>285</v>
      </c>
      <c r="AR3" s="40" t="s">
        <v>281</v>
      </c>
      <c r="AS3" s="120" t="s">
        <v>282</v>
      </c>
      <c r="AT3" s="121"/>
      <c r="AU3" s="122" t="s">
        <v>289</v>
      </c>
      <c r="AV3" s="123"/>
      <c r="AW3" s="120" t="s">
        <v>283</v>
      </c>
      <c r="AX3" s="121"/>
      <c r="AZ3" t="s">
        <v>1</v>
      </c>
    </row>
    <row r="4" spans="1:52" ht="32.25" customHeight="1" thickBot="1" x14ac:dyDescent="0.3">
      <c r="A4" s="99">
        <v>1</v>
      </c>
      <c r="B4" s="95" t="s">
        <v>316</v>
      </c>
      <c r="C4" s="139">
        <v>30</v>
      </c>
      <c r="D4" s="151" t="s">
        <v>263</v>
      </c>
      <c r="E4" s="152"/>
      <c r="F4" s="152"/>
      <c r="G4" s="152"/>
      <c r="H4" s="153"/>
      <c r="I4" s="142" t="s">
        <v>89</v>
      </c>
      <c r="J4" s="143" t="s">
        <v>7</v>
      </c>
      <c r="K4" s="143"/>
      <c r="L4" s="143"/>
      <c r="M4" s="144"/>
      <c r="O4" s="102">
        <f t="shared" ref="O4:O14" si="0">VLOOKUP(D4,$AO$4:$AQ$64,2,FALSE)</f>
        <v>50000</v>
      </c>
      <c r="P4" s="129">
        <f t="shared" ref="P4:P14" si="1">VLOOKUP(D4,$AO$4:$AQ$64,3,FALSE)</f>
        <v>5000</v>
      </c>
      <c r="Q4" s="126" t="e">
        <f>VLOOKUP(E4,$AO$4:$AQ$64,2,FALSE)</f>
        <v>#N/A</v>
      </c>
      <c r="R4" s="129" t="e">
        <f>VLOOKUP(E4,$AO$4:$AQ$64,3,FALSE)</f>
        <v>#N/A</v>
      </c>
      <c r="S4" s="126" t="e">
        <f>VLOOKUP(F4,$AO$4:$AQ$64,2,FALSE)</f>
        <v>#N/A</v>
      </c>
      <c r="T4" s="129" t="e">
        <f>VLOOKUP(F4,$AO$4:$AQ$64,3,FALSE)</f>
        <v>#N/A</v>
      </c>
      <c r="U4" s="102" t="e">
        <f>VLOOKUP(G4,$AO$4:$AQ$64,2,FALSE)</f>
        <v>#N/A</v>
      </c>
      <c r="V4" s="103" t="e">
        <f>VLOOKUP(G4,$AO$4:$AQ$64,3,FALSE)</f>
        <v>#N/A</v>
      </c>
      <c r="W4" s="125" t="e">
        <f>VLOOKUP(H4,$AO$4:$AQ$64,2,FALSE)</f>
        <v>#N/A</v>
      </c>
      <c r="X4" s="103" t="e">
        <f>VLOOKUP(H4,$AO$4:$AQ$64,3,FALSE)</f>
        <v>#N/A</v>
      </c>
      <c r="AA4" s="135"/>
      <c r="AB4" s="37"/>
      <c r="AC4" s="37"/>
      <c r="AF4" s="170"/>
      <c r="AG4" s="171"/>
      <c r="AH4" s="172"/>
      <c r="AI4" s="172"/>
      <c r="AJ4" s="172"/>
      <c r="AK4" s="173"/>
      <c r="AL4" s="132"/>
      <c r="AM4" s="83"/>
      <c r="AN4" s="86">
        <v>4748</v>
      </c>
      <c r="AO4" s="36" t="s">
        <v>261</v>
      </c>
      <c r="AP4" s="34">
        <v>2000</v>
      </c>
      <c r="AQ4" s="41">
        <v>500</v>
      </c>
      <c r="AR4" s="58">
        <v>500</v>
      </c>
      <c r="AS4" s="43" t="s">
        <v>189</v>
      </c>
      <c r="AT4" s="63" t="s">
        <v>189</v>
      </c>
      <c r="AU4" s="110" t="s">
        <v>189</v>
      </c>
      <c r="AV4" s="112" t="s">
        <v>189</v>
      </c>
      <c r="AW4" s="43">
        <v>500</v>
      </c>
      <c r="AX4" s="63">
        <v>100</v>
      </c>
      <c r="AZ4" s="7" t="s">
        <v>2</v>
      </c>
    </row>
    <row r="5" spans="1:52" ht="27" customHeight="1" thickBot="1" x14ac:dyDescent="0.3">
      <c r="A5" s="99">
        <v>2</v>
      </c>
      <c r="B5" s="93"/>
      <c r="C5" s="139">
        <v>60</v>
      </c>
      <c r="D5" s="114" t="s">
        <v>257</v>
      </c>
      <c r="E5" s="101"/>
      <c r="F5" s="101"/>
      <c r="G5" s="101"/>
      <c r="H5" s="115"/>
      <c r="I5" s="145" t="s">
        <v>7</v>
      </c>
      <c r="J5" s="146" t="s">
        <v>90</v>
      </c>
      <c r="K5" s="146"/>
      <c r="L5" s="146"/>
      <c r="M5" s="147"/>
      <c r="O5" s="127">
        <f t="shared" si="0"/>
        <v>2000</v>
      </c>
      <c r="P5" s="130">
        <f t="shared" si="1"/>
        <v>500</v>
      </c>
      <c r="Q5" s="104" t="e">
        <f t="shared" ref="Q5:Q64" si="2">VLOOKUP(E5,$AO$4:$AQ$64,2,FALSE)</f>
        <v>#N/A</v>
      </c>
      <c r="R5" s="130" t="e">
        <f t="shared" ref="R5:R64" si="3">VLOOKUP(E5,$AO$4:$AQ$64,3,FALSE)</f>
        <v>#N/A</v>
      </c>
      <c r="S5" s="104" t="e">
        <f t="shared" ref="S5:S64" si="4">VLOOKUP(F5,$AO$4:$AQ$64,2,FALSE)</f>
        <v>#N/A</v>
      </c>
      <c r="T5" s="130" t="e">
        <f t="shared" ref="T5:T64" si="5">VLOOKUP(F5,$AO$4:$AQ$64,3,FALSE)</f>
        <v>#N/A</v>
      </c>
      <c r="U5" s="127" t="e">
        <f t="shared" ref="U5:U64" si="6">VLOOKUP(G5,$AO$4:$AQ$64,2,FALSE)</f>
        <v>#N/A</v>
      </c>
      <c r="V5" s="105" t="e">
        <f t="shared" ref="V5:V64" si="7">VLOOKUP(G5,$AO$4:$AQ$64,3,FALSE)</f>
        <v>#N/A</v>
      </c>
      <c r="W5" s="125" t="e">
        <f t="shared" ref="W5:W64" si="8">VLOOKUP(H5,$AO$4:$AQ$64,2,FALSE)</f>
        <v>#N/A</v>
      </c>
      <c r="X5" s="103" t="e">
        <f t="shared" ref="X5:X64" si="9">VLOOKUP(H5,$AO$4:$AQ$64,3,FALSE)</f>
        <v>#N/A</v>
      </c>
      <c r="AA5" s="135"/>
      <c r="AB5" s="37"/>
      <c r="AC5" s="37"/>
      <c r="AF5" s="174"/>
      <c r="AG5" s="175"/>
      <c r="AH5" s="176"/>
      <c r="AI5" s="176"/>
      <c r="AJ5" s="176"/>
      <c r="AK5" s="177"/>
      <c r="AL5" s="132"/>
      <c r="AM5" s="83"/>
      <c r="AN5" s="86">
        <v>4726</v>
      </c>
      <c r="AO5" s="14" t="s">
        <v>238</v>
      </c>
      <c r="AP5" s="34">
        <v>100</v>
      </c>
      <c r="AQ5" s="41">
        <v>10</v>
      </c>
      <c r="AR5" s="59">
        <v>10</v>
      </c>
      <c r="AS5" s="45" t="s">
        <v>189</v>
      </c>
      <c r="AT5" s="48" t="s">
        <v>189</v>
      </c>
      <c r="AU5" s="110" t="s">
        <v>189</v>
      </c>
      <c r="AV5" s="112" t="s">
        <v>189</v>
      </c>
      <c r="AW5" s="45">
        <v>10</v>
      </c>
      <c r="AX5" s="48">
        <v>0.5</v>
      </c>
      <c r="AZ5" s="2" t="s">
        <v>3</v>
      </c>
    </row>
    <row r="6" spans="1:52" ht="45.75" thickBot="1" x14ac:dyDescent="0.3">
      <c r="A6" s="99">
        <v>3</v>
      </c>
      <c r="B6" s="93"/>
      <c r="C6" s="139">
        <v>25</v>
      </c>
      <c r="D6" s="114" t="s">
        <v>261</v>
      </c>
      <c r="E6" s="101"/>
      <c r="F6" s="101"/>
      <c r="G6" s="101"/>
      <c r="H6" s="115"/>
      <c r="I6" s="145" t="s">
        <v>13</v>
      </c>
      <c r="J6" s="146"/>
      <c r="K6" s="146" t="s">
        <v>89</v>
      </c>
      <c r="L6" s="146"/>
      <c r="M6" s="147"/>
      <c r="O6" s="127">
        <f t="shared" si="0"/>
        <v>2000</v>
      </c>
      <c r="P6" s="130">
        <f t="shared" si="1"/>
        <v>500</v>
      </c>
      <c r="Q6" s="104" t="e">
        <f t="shared" si="2"/>
        <v>#N/A</v>
      </c>
      <c r="R6" s="130" t="e">
        <f t="shared" si="3"/>
        <v>#N/A</v>
      </c>
      <c r="S6" s="104" t="e">
        <f t="shared" si="4"/>
        <v>#N/A</v>
      </c>
      <c r="T6" s="130" t="e">
        <f t="shared" si="5"/>
        <v>#N/A</v>
      </c>
      <c r="U6" s="127" t="e">
        <f t="shared" si="6"/>
        <v>#N/A</v>
      </c>
      <c r="V6" s="105" t="e">
        <f t="shared" si="7"/>
        <v>#N/A</v>
      </c>
      <c r="W6" s="125" t="e">
        <f t="shared" si="8"/>
        <v>#N/A</v>
      </c>
      <c r="X6" s="103" t="e">
        <f t="shared" si="9"/>
        <v>#N/A</v>
      </c>
      <c r="AA6" s="135"/>
      <c r="AB6" s="37"/>
      <c r="AC6" s="37"/>
      <c r="AF6" s="174"/>
      <c r="AG6" s="175"/>
      <c r="AH6" s="176"/>
      <c r="AI6" s="176"/>
      <c r="AJ6" s="176"/>
      <c r="AK6" s="177"/>
      <c r="AL6" s="132"/>
      <c r="AM6" s="83"/>
      <c r="AN6" s="56">
        <v>4744</v>
      </c>
      <c r="AO6" s="14" t="s">
        <v>257</v>
      </c>
      <c r="AP6" s="13">
        <v>2000</v>
      </c>
      <c r="AQ6" s="42">
        <v>500</v>
      </c>
      <c r="AR6" s="59">
        <v>500</v>
      </c>
      <c r="AS6" s="45" t="s">
        <v>189</v>
      </c>
      <c r="AT6" s="48" t="s">
        <v>189</v>
      </c>
      <c r="AU6" s="56" t="s">
        <v>189</v>
      </c>
      <c r="AV6" s="66" t="s">
        <v>189</v>
      </c>
      <c r="AW6" s="45">
        <v>500</v>
      </c>
      <c r="AX6" s="48">
        <v>100</v>
      </c>
      <c r="AZ6" s="2" t="s">
        <v>4</v>
      </c>
    </row>
    <row r="7" spans="1:52" ht="75.75" thickBot="1" x14ac:dyDescent="0.3">
      <c r="A7" s="99">
        <v>4</v>
      </c>
      <c r="B7" s="93"/>
      <c r="C7" s="139"/>
      <c r="D7" s="114"/>
      <c r="E7" s="101"/>
      <c r="F7" s="101"/>
      <c r="G7" s="101"/>
      <c r="H7" s="115"/>
      <c r="I7" s="145" t="s">
        <v>89</v>
      </c>
      <c r="J7" s="146"/>
      <c r="K7" s="146" t="s">
        <v>4</v>
      </c>
      <c r="L7" s="146"/>
      <c r="M7" s="147"/>
      <c r="O7" s="127" t="e">
        <f t="shared" si="0"/>
        <v>#N/A</v>
      </c>
      <c r="P7" s="130" t="e">
        <f t="shared" si="1"/>
        <v>#N/A</v>
      </c>
      <c r="Q7" s="104" t="e">
        <f t="shared" si="2"/>
        <v>#N/A</v>
      </c>
      <c r="R7" s="130" t="e">
        <f t="shared" si="3"/>
        <v>#N/A</v>
      </c>
      <c r="S7" s="104" t="e">
        <f t="shared" si="4"/>
        <v>#N/A</v>
      </c>
      <c r="T7" s="130" t="e">
        <f t="shared" si="5"/>
        <v>#N/A</v>
      </c>
      <c r="U7" s="127" t="e">
        <f t="shared" si="6"/>
        <v>#N/A</v>
      </c>
      <c r="V7" s="105" t="e">
        <f t="shared" si="7"/>
        <v>#N/A</v>
      </c>
      <c r="W7" s="125" t="e">
        <f t="shared" si="8"/>
        <v>#N/A</v>
      </c>
      <c r="X7" s="103" t="e">
        <f t="shared" si="9"/>
        <v>#N/A</v>
      </c>
      <c r="AA7" s="135"/>
      <c r="AB7" s="37"/>
      <c r="AC7" s="37"/>
      <c r="AF7" s="174"/>
      <c r="AG7" s="175"/>
      <c r="AH7" s="176"/>
      <c r="AI7" s="176"/>
      <c r="AJ7" s="176"/>
      <c r="AK7" s="177"/>
      <c r="AL7" s="132"/>
      <c r="AM7" s="83"/>
      <c r="AN7" s="56">
        <v>4740</v>
      </c>
      <c r="AO7" s="14" t="s">
        <v>253</v>
      </c>
      <c r="AP7" s="13">
        <v>200</v>
      </c>
      <c r="AQ7" s="42">
        <v>50</v>
      </c>
      <c r="AR7" s="59">
        <v>50</v>
      </c>
      <c r="AS7" s="45" t="s">
        <v>189</v>
      </c>
      <c r="AT7" s="48" t="s">
        <v>189</v>
      </c>
      <c r="AU7" s="56">
        <v>50</v>
      </c>
      <c r="AV7" s="66">
        <v>5</v>
      </c>
      <c r="AW7" s="45" t="s">
        <v>189</v>
      </c>
      <c r="AX7" s="48" t="s">
        <v>189</v>
      </c>
      <c r="AZ7" s="2" t="s">
        <v>5</v>
      </c>
    </row>
    <row r="8" spans="1:52" ht="45.75" thickBot="1" x14ac:dyDescent="0.3">
      <c r="A8" s="99">
        <v>5</v>
      </c>
      <c r="B8" s="93"/>
      <c r="C8" s="139"/>
      <c r="D8" s="114"/>
      <c r="E8" s="101"/>
      <c r="F8" s="101"/>
      <c r="G8" s="101"/>
      <c r="H8" s="115"/>
      <c r="I8" s="145"/>
      <c r="J8" s="146"/>
      <c r="K8" s="146"/>
      <c r="L8" s="146"/>
      <c r="M8" s="147"/>
      <c r="O8" s="127" t="e">
        <f t="shared" si="0"/>
        <v>#N/A</v>
      </c>
      <c r="P8" s="130" t="e">
        <f t="shared" si="1"/>
        <v>#N/A</v>
      </c>
      <c r="Q8" s="104" t="e">
        <f t="shared" si="2"/>
        <v>#N/A</v>
      </c>
      <c r="R8" s="130" t="e">
        <f t="shared" si="3"/>
        <v>#N/A</v>
      </c>
      <c r="S8" s="104" t="e">
        <f t="shared" si="4"/>
        <v>#N/A</v>
      </c>
      <c r="T8" s="130" t="e">
        <f t="shared" si="5"/>
        <v>#N/A</v>
      </c>
      <c r="U8" s="127" t="e">
        <f t="shared" si="6"/>
        <v>#N/A</v>
      </c>
      <c r="V8" s="105" t="e">
        <f t="shared" si="7"/>
        <v>#N/A</v>
      </c>
      <c r="W8" s="125" t="e">
        <f t="shared" si="8"/>
        <v>#N/A</v>
      </c>
      <c r="X8" s="103" t="e">
        <f t="shared" si="9"/>
        <v>#N/A</v>
      </c>
      <c r="AA8" s="135"/>
      <c r="AB8" s="37"/>
      <c r="AC8" s="37"/>
      <c r="AF8" s="174"/>
      <c r="AG8" s="175"/>
      <c r="AH8" s="176"/>
      <c r="AI8" s="176"/>
      <c r="AJ8" s="176"/>
      <c r="AK8" s="177"/>
      <c r="AL8" s="132"/>
      <c r="AM8" s="83"/>
      <c r="AN8" s="56">
        <v>4747</v>
      </c>
      <c r="AO8" s="14" t="s">
        <v>260</v>
      </c>
      <c r="AP8" s="13">
        <v>2000</v>
      </c>
      <c r="AQ8" s="42">
        <v>500</v>
      </c>
      <c r="AR8" s="59">
        <v>500</v>
      </c>
      <c r="AS8" s="45" t="s">
        <v>189</v>
      </c>
      <c r="AT8" s="48" t="s">
        <v>189</v>
      </c>
      <c r="AU8" s="56" t="s">
        <v>189</v>
      </c>
      <c r="AV8" s="66" t="s">
        <v>189</v>
      </c>
      <c r="AW8" s="45">
        <v>500</v>
      </c>
      <c r="AX8" s="48">
        <v>100</v>
      </c>
      <c r="AZ8" s="2" t="s">
        <v>6</v>
      </c>
    </row>
    <row r="9" spans="1:52" ht="135.75" thickBot="1" x14ac:dyDescent="0.3">
      <c r="A9" s="99">
        <v>6</v>
      </c>
      <c r="B9" s="93"/>
      <c r="C9" s="139">
        <v>20</v>
      </c>
      <c r="D9" s="114"/>
      <c r="E9" s="101"/>
      <c r="F9" s="101"/>
      <c r="G9" s="101"/>
      <c r="H9" s="115"/>
      <c r="I9" s="145" t="s">
        <v>90</v>
      </c>
      <c r="J9" s="146"/>
      <c r="K9" s="146"/>
      <c r="L9" s="146"/>
      <c r="M9" s="147"/>
      <c r="O9" s="127" t="e">
        <f t="shared" si="0"/>
        <v>#N/A</v>
      </c>
      <c r="P9" s="130" t="e">
        <f t="shared" si="1"/>
        <v>#N/A</v>
      </c>
      <c r="Q9" s="104" t="e">
        <f t="shared" si="2"/>
        <v>#N/A</v>
      </c>
      <c r="R9" s="130" t="e">
        <f t="shared" si="3"/>
        <v>#N/A</v>
      </c>
      <c r="S9" s="104" t="e">
        <f t="shared" si="4"/>
        <v>#N/A</v>
      </c>
      <c r="T9" s="130" t="e">
        <f t="shared" si="5"/>
        <v>#N/A</v>
      </c>
      <c r="U9" s="127" t="e">
        <f t="shared" si="6"/>
        <v>#N/A</v>
      </c>
      <c r="V9" s="105" t="e">
        <f t="shared" si="7"/>
        <v>#N/A</v>
      </c>
      <c r="W9" s="125" t="e">
        <f t="shared" si="8"/>
        <v>#N/A</v>
      </c>
      <c r="X9" s="103" t="e">
        <f t="shared" si="9"/>
        <v>#N/A</v>
      </c>
      <c r="AA9" s="135"/>
      <c r="AB9" s="37"/>
      <c r="AC9" s="37"/>
      <c r="AF9" s="174"/>
      <c r="AG9" s="175"/>
      <c r="AH9" s="176"/>
      <c r="AI9" s="176"/>
      <c r="AJ9" s="176"/>
      <c r="AK9" s="177"/>
      <c r="AL9" s="132"/>
      <c r="AM9" s="83"/>
      <c r="AN9" s="56">
        <v>4723</v>
      </c>
      <c r="AO9" s="14" t="s">
        <v>235</v>
      </c>
      <c r="AP9" s="13">
        <v>0.01</v>
      </c>
      <c r="AQ9" s="46" t="s">
        <v>189</v>
      </c>
      <c r="AR9" s="46">
        <v>2E-3</v>
      </c>
      <c r="AS9" s="45" t="s">
        <v>189</v>
      </c>
      <c r="AT9" s="48" t="s">
        <v>189</v>
      </c>
      <c r="AU9" s="48" t="s">
        <v>189</v>
      </c>
      <c r="AV9" s="66" t="s">
        <v>189</v>
      </c>
      <c r="AW9" s="45">
        <v>2E-3</v>
      </c>
      <c r="AX9" s="48">
        <v>1E-4</v>
      </c>
      <c r="AZ9" s="2" t="s">
        <v>7</v>
      </c>
    </row>
    <row r="10" spans="1:52" ht="15.75" thickBot="1" x14ac:dyDescent="0.3">
      <c r="A10" s="99">
        <v>7</v>
      </c>
      <c r="B10" s="93"/>
      <c r="C10" s="139"/>
      <c r="D10" s="114"/>
      <c r="E10" s="101"/>
      <c r="F10" s="101"/>
      <c r="G10" s="101"/>
      <c r="H10" s="115"/>
      <c r="I10" s="145"/>
      <c r="J10" s="146"/>
      <c r="K10" s="146"/>
      <c r="L10" s="146"/>
      <c r="M10" s="147"/>
      <c r="O10" s="127" t="e">
        <f t="shared" si="0"/>
        <v>#N/A</v>
      </c>
      <c r="P10" s="130" t="e">
        <f t="shared" si="1"/>
        <v>#N/A</v>
      </c>
      <c r="Q10" s="104" t="e">
        <f t="shared" si="2"/>
        <v>#N/A</v>
      </c>
      <c r="R10" s="130" t="e">
        <f t="shared" si="3"/>
        <v>#N/A</v>
      </c>
      <c r="S10" s="104" t="e">
        <f t="shared" si="4"/>
        <v>#N/A</v>
      </c>
      <c r="T10" s="130" t="e">
        <f t="shared" si="5"/>
        <v>#N/A</v>
      </c>
      <c r="U10" s="127" t="e">
        <f t="shared" si="6"/>
        <v>#N/A</v>
      </c>
      <c r="V10" s="105" t="e">
        <f t="shared" si="7"/>
        <v>#N/A</v>
      </c>
      <c r="W10" s="125" t="e">
        <f t="shared" si="8"/>
        <v>#N/A</v>
      </c>
      <c r="X10" s="103" t="e">
        <f t="shared" si="9"/>
        <v>#N/A</v>
      </c>
      <c r="AA10" s="135"/>
      <c r="AB10" s="37"/>
      <c r="AC10" s="37"/>
      <c r="AF10" s="174"/>
      <c r="AG10" s="175"/>
      <c r="AH10" s="176"/>
      <c r="AI10" s="176"/>
      <c r="AJ10" s="176"/>
      <c r="AK10" s="177"/>
      <c r="AL10" s="132"/>
      <c r="AM10" s="83"/>
      <c r="AN10" s="56">
        <v>4719</v>
      </c>
      <c r="AO10" s="14" t="s">
        <v>232</v>
      </c>
      <c r="AP10" s="31">
        <v>50</v>
      </c>
      <c r="AQ10" s="31">
        <v>5</v>
      </c>
      <c r="AR10" s="45">
        <v>1</v>
      </c>
      <c r="AS10" s="45" t="s">
        <v>189</v>
      </c>
      <c r="AT10" s="45" t="s">
        <v>189</v>
      </c>
      <c r="AU10" s="45" t="s">
        <v>189</v>
      </c>
      <c r="AV10" s="45" t="s">
        <v>189</v>
      </c>
      <c r="AW10" s="45">
        <v>1</v>
      </c>
      <c r="AX10" s="48">
        <v>0.25</v>
      </c>
      <c r="AZ10" s="2" t="s">
        <v>8</v>
      </c>
    </row>
    <row r="11" spans="1:52" ht="30.75" thickBot="1" x14ac:dyDescent="0.3">
      <c r="A11" s="99">
        <v>8</v>
      </c>
      <c r="B11" s="93"/>
      <c r="C11" s="139"/>
      <c r="D11" s="114"/>
      <c r="E11" s="101"/>
      <c r="F11" s="101"/>
      <c r="G11" s="101"/>
      <c r="H11" s="115"/>
      <c r="I11" s="145"/>
      <c r="J11" s="146"/>
      <c r="K11" s="146"/>
      <c r="L11" s="146"/>
      <c r="M11" s="147"/>
      <c r="O11" s="127" t="e">
        <f t="shared" si="0"/>
        <v>#N/A</v>
      </c>
      <c r="P11" s="130" t="e">
        <f t="shared" si="1"/>
        <v>#N/A</v>
      </c>
      <c r="Q11" s="104" t="e">
        <f t="shared" si="2"/>
        <v>#N/A</v>
      </c>
      <c r="R11" s="130" t="e">
        <f t="shared" si="3"/>
        <v>#N/A</v>
      </c>
      <c r="S11" s="104" t="e">
        <f t="shared" si="4"/>
        <v>#N/A</v>
      </c>
      <c r="T11" s="130" t="e">
        <f t="shared" si="5"/>
        <v>#N/A</v>
      </c>
      <c r="U11" s="127" t="e">
        <f t="shared" si="6"/>
        <v>#N/A</v>
      </c>
      <c r="V11" s="105" t="e">
        <f t="shared" si="7"/>
        <v>#N/A</v>
      </c>
      <c r="W11" s="125" t="e">
        <f t="shared" si="8"/>
        <v>#N/A</v>
      </c>
      <c r="X11" s="103" t="e">
        <f t="shared" si="9"/>
        <v>#N/A</v>
      </c>
      <c r="AA11" s="135"/>
      <c r="AB11" s="37"/>
      <c r="AC11" s="37"/>
      <c r="AF11" s="174"/>
      <c r="AG11" s="175"/>
      <c r="AH11" s="176"/>
      <c r="AI11" s="176"/>
      <c r="AJ11" s="176"/>
      <c r="AK11" s="177"/>
      <c r="AL11" s="132"/>
      <c r="AM11" s="83"/>
      <c r="AN11" s="56">
        <v>4746</v>
      </c>
      <c r="AO11" s="14" t="s">
        <v>259</v>
      </c>
      <c r="AP11" s="31">
        <v>2000</v>
      </c>
      <c r="AQ11" s="31">
        <v>500</v>
      </c>
      <c r="AR11" s="45">
        <v>500</v>
      </c>
      <c r="AS11" s="45" t="s">
        <v>189</v>
      </c>
      <c r="AT11" s="45" t="s">
        <v>189</v>
      </c>
      <c r="AU11" s="45" t="s">
        <v>189</v>
      </c>
      <c r="AV11" s="45" t="s">
        <v>189</v>
      </c>
      <c r="AW11" s="45">
        <v>500</v>
      </c>
      <c r="AX11" s="48">
        <v>100</v>
      </c>
      <c r="AZ11" s="2" t="s">
        <v>9</v>
      </c>
    </row>
    <row r="12" spans="1:52" ht="30.75" thickBot="1" x14ac:dyDescent="0.3">
      <c r="A12" s="99">
        <v>9</v>
      </c>
      <c r="B12" s="93"/>
      <c r="C12" s="139"/>
      <c r="D12" s="114"/>
      <c r="E12" s="101"/>
      <c r="F12" s="101"/>
      <c r="G12" s="101"/>
      <c r="H12" s="115"/>
      <c r="I12" s="145"/>
      <c r="J12" s="146"/>
      <c r="K12" s="146"/>
      <c r="L12" s="146"/>
      <c r="M12" s="147"/>
      <c r="O12" s="127" t="e">
        <f t="shared" si="0"/>
        <v>#N/A</v>
      </c>
      <c r="P12" s="130" t="e">
        <f t="shared" si="1"/>
        <v>#N/A</v>
      </c>
      <c r="Q12" s="104" t="e">
        <f t="shared" si="2"/>
        <v>#N/A</v>
      </c>
      <c r="R12" s="130" t="e">
        <f t="shared" si="3"/>
        <v>#N/A</v>
      </c>
      <c r="S12" s="104" t="e">
        <f t="shared" si="4"/>
        <v>#N/A</v>
      </c>
      <c r="T12" s="130" t="e">
        <f t="shared" si="5"/>
        <v>#N/A</v>
      </c>
      <c r="U12" s="127" t="e">
        <f t="shared" si="6"/>
        <v>#N/A</v>
      </c>
      <c r="V12" s="105" t="e">
        <f t="shared" si="7"/>
        <v>#N/A</v>
      </c>
      <c r="W12" s="125" t="e">
        <f t="shared" si="8"/>
        <v>#N/A</v>
      </c>
      <c r="X12" s="103" t="e">
        <f t="shared" si="9"/>
        <v>#N/A</v>
      </c>
      <c r="AA12" s="135"/>
      <c r="AB12" s="37"/>
      <c r="AC12" s="37"/>
      <c r="AF12" s="174"/>
      <c r="AG12" s="175"/>
      <c r="AH12" s="176"/>
      <c r="AI12" s="176"/>
      <c r="AJ12" s="176"/>
      <c r="AK12" s="177"/>
      <c r="AL12" s="132"/>
      <c r="AM12" s="83"/>
      <c r="AN12" s="56">
        <v>4743</v>
      </c>
      <c r="AO12" s="14" t="s">
        <v>256</v>
      </c>
      <c r="AP12" s="13">
        <v>500</v>
      </c>
      <c r="AQ12" s="42">
        <v>200</v>
      </c>
      <c r="AR12" s="59">
        <v>200</v>
      </c>
      <c r="AS12" s="45" t="s">
        <v>189</v>
      </c>
      <c r="AT12" s="48" t="s">
        <v>189</v>
      </c>
      <c r="AU12" s="56" t="s">
        <v>189</v>
      </c>
      <c r="AV12" s="66" t="s">
        <v>189</v>
      </c>
      <c r="AW12" s="45">
        <v>200</v>
      </c>
      <c r="AX12" s="48">
        <v>20</v>
      </c>
      <c r="AZ12" s="2" t="s">
        <v>10</v>
      </c>
    </row>
    <row r="13" spans="1:52" ht="105.75" thickBot="1" x14ac:dyDescent="0.3">
      <c r="A13" s="99">
        <v>10</v>
      </c>
      <c r="B13" s="93"/>
      <c r="C13" s="139"/>
      <c r="D13" s="114"/>
      <c r="E13" s="101"/>
      <c r="F13" s="101"/>
      <c r="G13" s="101"/>
      <c r="H13" s="115"/>
      <c r="I13" s="145"/>
      <c r="J13" s="146"/>
      <c r="K13" s="146"/>
      <c r="L13" s="146"/>
      <c r="M13" s="147"/>
      <c r="O13" s="127" t="e">
        <f t="shared" si="0"/>
        <v>#N/A</v>
      </c>
      <c r="P13" s="130" t="e">
        <f t="shared" si="1"/>
        <v>#N/A</v>
      </c>
      <c r="Q13" s="104" t="e">
        <f t="shared" si="2"/>
        <v>#N/A</v>
      </c>
      <c r="R13" s="130" t="e">
        <f t="shared" si="3"/>
        <v>#N/A</v>
      </c>
      <c r="S13" s="104" t="e">
        <f t="shared" si="4"/>
        <v>#N/A</v>
      </c>
      <c r="T13" s="130" t="e">
        <f t="shared" si="5"/>
        <v>#N/A</v>
      </c>
      <c r="U13" s="127" t="e">
        <f t="shared" si="6"/>
        <v>#N/A</v>
      </c>
      <c r="V13" s="105" t="e">
        <f t="shared" si="7"/>
        <v>#N/A</v>
      </c>
      <c r="W13" s="125" t="e">
        <f t="shared" si="8"/>
        <v>#N/A</v>
      </c>
      <c r="X13" s="103" t="e">
        <f t="shared" si="9"/>
        <v>#N/A</v>
      </c>
      <c r="AA13" s="135"/>
      <c r="AB13" s="37"/>
      <c r="AC13" s="37"/>
      <c r="AF13" s="174"/>
      <c r="AG13" s="175"/>
      <c r="AH13" s="176"/>
      <c r="AI13" s="176"/>
      <c r="AJ13" s="176"/>
      <c r="AK13" s="177"/>
      <c r="AL13" s="132"/>
      <c r="AM13" s="83"/>
      <c r="AN13" s="56" t="s">
        <v>276</v>
      </c>
      <c r="AO13" s="14" t="s">
        <v>263</v>
      </c>
      <c r="AP13" s="13">
        <v>50000</v>
      </c>
      <c r="AQ13" s="42">
        <v>5000</v>
      </c>
      <c r="AR13" s="59">
        <v>5000</v>
      </c>
      <c r="AS13" s="45" t="s">
        <v>189</v>
      </c>
      <c r="AT13" s="48" t="s">
        <v>189</v>
      </c>
      <c r="AU13" s="56" t="s">
        <v>189</v>
      </c>
      <c r="AV13" s="66" t="s">
        <v>189</v>
      </c>
      <c r="AW13" s="45" t="s">
        <v>189</v>
      </c>
      <c r="AX13" s="48" t="s">
        <v>189</v>
      </c>
      <c r="AZ13" s="2" t="s">
        <v>11</v>
      </c>
    </row>
    <row r="14" spans="1:52" ht="75.75" thickBot="1" x14ac:dyDescent="0.3">
      <c r="A14" s="99">
        <v>11</v>
      </c>
      <c r="B14" s="93"/>
      <c r="C14" s="139"/>
      <c r="D14" s="114"/>
      <c r="E14" s="101"/>
      <c r="F14" s="101"/>
      <c r="G14" s="101"/>
      <c r="H14" s="115"/>
      <c r="I14" s="145"/>
      <c r="J14" s="146"/>
      <c r="K14" s="146"/>
      <c r="L14" s="146"/>
      <c r="M14" s="147"/>
      <c r="O14" s="127" t="e">
        <f t="shared" si="0"/>
        <v>#N/A</v>
      </c>
      <c r="P14" s="130" t="e">
        <f t="shared" si="1"/>
        <v>#N/A</v>
      </c>
      <c r="Q14" s="104" t="e">
        <f t="shared" si="2"/>
        <v>#N/A</v>
      </c>
      <c r="R14" s="130" t="e">
        <f t="shared" si="3"/>
        <v>#N/A</v>
      </c>
      <c r="S14" s="104" t="e">
        <f t="shared" si="4"/>
        <v>#N/A</v>
      </c>
      <c r="T14" s="130" t="e">
        <f t="shared" si="5"/>
        <v>#N/A</v>
      </c>
      <c r="U14" s="127" t="e">
        <f t="shared" si="6"/>
        <v>#N/A</v>
      </c>
      <c r="V14" s="105" t="e">
        <f t="shared" si="7"/>
        <v>#N/A</v>
      </c>
      <c r="W14" s="125" t="e">
        <f t="shared" si="8"/>
        <v>#N/A</v>
      </c>
      <c r="X14" s="103" t="e">
        <f t="shared" si="9"/>
        <v>#N/A</v>
      </c>
      <c r="AA14" s="135"/>
      <c r="AB14" s="37"/>
      <c r="AC14" s="37"/>
      <c r="AF14" s="174"/>
      <c r="AG14" s="175"/>
      <c r="AH14" s="176"/>
      <c r="AI14" s="176"/>
      <c r="AJ14" s="176"/>
      <c r="AK14" s="177"/>
      <c r="AL14" s="132"/>
      <c r="AM14" s="83"/>
      <c r="AN14" s="56" t="s">
        <v>275</v>
      </c>
      <c r="AO14" s="14" t="s">
        <v>248</v>
      </c>
      <c r="AP14" s="13">
        <v>200</v>
      </c>
      <c r="AQ14" s="42">
        <v>50</v>
      </c>
      <c r="AR14" s="59">
        <v>5</v>
      </c>
      <c r="AS14" s="45" t="s">
        <v>189</v>
      </c>
      <c r="AT14" s="48" t="s">
        <v>189</v>
      </c>
      <c r="AU14" s="56">
        <v>5</v>
      </c>
      <c r="AV14" s="66">
        <v>0.15</v>
      </c>
      <c r="AW14" s="45" t="s">
        <v>189</v>
      </c>
      <c r="AX14" s="48" t="s">
        <v>189</v>
      </c>
      <c r="AZ14" s="2" t="s">
        <v>12</v>
      </c>
    </row>
    <row r="15" spans="1:52" ht="75.75" thickBot="1" x14ac:dyDescent="0.3">
      <c r="A15" s="99">
        <v>12</v>
      </c>
      <c r="B15" s="93"/>
      <c r="C15" s="139"/>
      <c r="D15" s="114"/>
      <c r="E15" s="101"/>
      <c r="F15" s="101"/>
      <c r="G15" s="101"/>
      <c r="H15" s="115"/>
      <c r="I15" s="145"/>
      <c r="J15" s="146"/>
      <c r="K15" s="146"/>
      <c r="L15" s="146"/>
      <c r="M15" s="147"/>
      <c r="O15" s="127" t="e">
        <f>VLOOKUP(D15,AE16:AG75,2,FALSE)</f>
        <v>#N/A</v>
      </c>
      <c r="P15" s="130" t="e">
        <f>VLOOKUP(D15,AE16:AG75,3,FALSE)</f>
        <v>#N/A</v>
      </c>
      <c r="Q15" s="104" t="e">
        <f t="shared" si="2"/>
        <v>#N/A</v>
      </c>
      <c r="R15" s="130" t="e">
        <f t="shared" si="3"/>
        <v>#N/A</v>
      </c>
      <c r="S15" s="104" t="e">
        <f t="shared" si="4"/>
        <v>#N/A</v>
      </c>
      <c r="T15" s="130" t="e">
        <f t="shared" si="5"/>
        <v>#N/A</v>
      </c>
      <c r="U15" s="127" t="e">
        <f t="shared" si="6"/>
        <v>#N/A</v>
      </c>
      <c r="V15" s="105" t="e">
        <f t="shared" si="7"/>
        <v>#N/A</v>
      </c>
      <c r="W15" s="125" t="e">
        <f t="shared" si="8"/>
        <v>#N/A</v>
      </c>
      <c r="X15" s="103" t="e">
        <f t="shared" si="9"/>
        <v>#N/A</v>
      </c>
      <c r="AA15" s="135"/>
      <c r="AB15" s="37"/>
      <c r="AC15" s="37"/>
      <c r="AF15" s="174"/>
      <c r="AG15" s="175"/>
      <c r="AH15" s="176"/>
      <c r="AI15" s="176"/>
      <c r="AJ15" s="176"/>
      <c r="AK15" s="177"/>
      <c r="AL15" s="132"/>
      <c r="AM15" s="83"/>
      <c r="AN15" s="56" t="s">
        <v>274</v>
      </c>
      <c r="AO15" s="14" t="s">
        <v>247</v>
      </c>
      <c r="AP15" s="13">
        <v>200</v>
      </c>
      <c r="AQ15" s="42">
        <v>50</v>
      </c>
      <c r="AR15" s="59">
        <v>1.5</v>
      </c>
      <c r="AS15" s="45" t="s">
        <v>189</v>
      </c>
      <c r="AT15" s="48" t="s">
        <v>189</v>
      </c>
      <c r="AU15" s="56">
        <v>1.5</v>
      </c>
      <c r="AV15" s="66">
        <v>0.15</v>
      </c>
      <c r="AW15" s="45" t="s">
        <v>189</v>
      </c>
      <c r="AX15" s="48" t="s">
        <v>189</v>
      </c>
      <c r="AZ15" s="2" t="s">
        <v>13</v>
      </c>
    </row>
    <row r="16" spans="1:52" ht="60.75" thickBot="1" x14ac:dyDescent="0.3">
      <c r="A16" s="99">
        <v>13</v>
      </c>
      <c r="B16" s="93"/>
      <c r="C16" s="139"/>
      <c r="D16" s="114"/>
      <c r="E16" s="101"/>
      <c r="F16" s="101"/>
      <c r="G16" s="101"/>
      <c r="H16" s="115"/>
      <c r="I16" s="145"/>
      <c r="J16" s="146"/>
      <c r="K16" s="146"/>
      <c r="L16" s="146"/>
      <c r="M16" s="147"/>
      <c r="O16" s="127" t="e">
        <f t="shared" ref="O16:O25" si="10">VLOOKUP(D16,$AO$4:$AQ$64,2,FALSE)</f>
        <v>#N/A</v>
      </c>
      <c r="P16" s="130" t="e">
        <f t="shared" ref="P16:P25" si="11">VLOOKUP(D16,$AO$4:$AQ$64,3,FALSE)</f>
        <v>#N/A</v>
      </c>
      <c r="Q16" s="104" t="e">
        <f t="shared" si="2"/>
        <v>#N/A</v>
      </c>
      <c r="R16" s="130" t="e">
        <f t="shared" si="3"/>
        <v>#N/A</v>
      </c>
      <c r="S16" s="104" t="e">
        <f t="shared" si="4"/>
        <v>#N/A</v>
      </c>
      <c r="T16" s="130" t="e">
        <f t="shared" si="5"/>
        <v>#N/A</v>
      </c>
      <c r="U16" s="127" t="e">
        <f t="shared" si="6"/>
        <v>#N/A</v>
      </c>
      <c r="V16" s="105" t="e">
        <f t="shared" si="7"/>
        <v>#N/A</v>
      </c>
      <c r="W16" s="125" t="e">
        <f t="shared" si="8"/>
        <v>#N/A</v>
      </c>
      <c r="X16" s="103" t="e">
        <f t="shared" si="9"/>
        <v>#N/A</v>
      </c>
      <c r="AA16" s="135"/>
      <c r="AB16" s="37"/>
      <c r="AC16" s="37"/>
      <c r="AF16" s="174"/>
      <c r="AG16" s="175"/>
      <c r="AH16" s="176"/>
      <c r="AI16" s="176"/>
      <c r="AJ16" s="176"/>
      <c r="AK16" s="177"/>
      <c r="AL16" s="132"/>
      <c r="AM16" s="83"/>
      <c r="AN16" s="56">
        <v>4728</v>
      </c>
      <c r="AO16" s="14" t="s">
        <v>239</v>
      </c>
      <c r="AP16" s="13">
        <v>1</v>
      </c>
      <c r="AQ16" s="42">
        <v>0.2</v>
      </c>
      <c r="AR16" s="59">
        <v>0.2</v>
      </c>
      <c r="AS16" s="45" t="s">
        <v>189</v>
      </c>
      <c r="AT16" s="48" t="s">
        <v>189</v>
      </c>
      <c r="AU16" s="56" t="s">
        <v>189</v>
      </c>
      <c r="AV16" s="66" t="s">
        <v>189</v>
      </c>
      <c r="AW16" s="45">
        <v>0.2</v>
      </c>
      <c r="AX16" s="48">
        <v>0.01</v>
      </c>
      <c r="AZ16" s="2" t="s">
        <v>14</v>
      </c>
    </row>
    <row r="17" spans="1:52" ht="120.75" thickBot="1" x14ac:dyDescent="0.3">
      <c r="A17" s="99">
        <v>14</v>
      </c>
      <c r="B17" s="93"/>
      <c r="C17" s="139"/>
      <c r="D17" s="114"/>
      <c r="E17" s="101"/>
      <c r="F17" s="101"/>
      <c r="G17" s="101"/>
      <c r="H17" s="115"/>
      <c r="I17" s="145"/>
      <c r="J17" s="146"/>
      <c r="K17" s="146"/>
      <c r="L17" s="146"/>
      <c r="M17" s="147"/>
      <c r="O17" s="127" t="e">
        <f t="shared" si="10"/>
        <v>#N/A</v>
      </c>
      <c r="P17" s="130" t="e">
        <f t="shared" si="11"/>
        <v>#N/A</v>
      </c>
      <c r="Q17" s="104" t="e">
        <f t="shared" si="2"/>
        <v>#N/A</v>
      </c>
      <c r="R17" s="130" t="e">
        <f t="shared" si="3"/>
        <v>#N/A</v>
      </c>
      <c r="S17" s="104" t="e">
        <f t="shared" si="4"/>
        <v>#N/A</v>
      </c>
      <c r="T17" s="130" t="e">
        <f t="shared" si="5"/>
        <v>#N/A</v>
      </c>
      <c r="U17" s="127" t="e">
        <f t="shared" si="6"/>
        <v>#N/A</v>
      </c>
      <c r="V17" s="105" t="e">
        <f t="shared" si="7"/>
        <v>#N/A</v>
      </c>
      <c r="W17" s="125" t="e">
        <f t="shared" si="8"/>
        <v>#N/A</v>
      </c>
      <c r="X17" s="103" t="e">
        <f t="shared" si="9"/>
        <v>#N/A</v>
      </c>
      <c r="AA17" s="135"/>
      <c r="AB17" s="37"/>
      <c r="AC17" s="37"/>
      <c r="AF17" s="174"/>
      <c r="AG17" s="175"/>
      <c r="AH17" s="176"/>
      <c r="AI17" s="176"/>
      <c r="AJ17" s="176"/>
      <c r="AK17" s="177"/>
      <c r="AL17" s="132"/>
      <c r="AM17" s="83"/>
      <c r="AN17" s="56" t="s">
        <v>277</v>
      </c>
      <c r="AO17" s="14" t="s">
        <v>264</v>
      </c>
      <c r="AP17" s="13">
        <v>50000</v>
      </c>
      <c r="AQ17" s="42">
        <v>5000</v>
      </c>
      <c r="AR17" s="59" t="s">
        <v>298</v>
      </c>
      <c r="AS17" s="45" t="s">
        <v>189</v>
      </c>
      <c r="AT17" s="48" t="s">
        <v>189</v>
      </c>
      <c r="AU17" s="56" t="s">
        <v>299</v>
      </c>
      <c r="AV17" s="66" t="s">
        <v>299</v>
      </c>
      <c r="AW17" s="45" t="s">
        <v>189</v>
      </c>
      <c r="AX17" s="48" t="s">
        <v>189</v>
      </c>
      <c r="AZ17" s="2" t="s">
        <v>15</v>
      </c>
    </row>
    <row r="18" spans="1:52" ht="75.75" thickBot="1" x14ac:dyDescent="0.3">
      <c r="A18" s="99">
        <v>15</v>
      </c>
      <c r="B18" s="93"/>
      <c r="C18" s="139"/>
      <c r="D18" s="114"/>
      <c r="E18" s="101"/>
      <c r="F18" s="101"/>
      <c r="G18" s="101"/>
      <c r="H18" s="115"/>
      <c r="I18" s="145"/>
      <c r="J18" s="146"/>
      <c r="K18" s="146"/>
      <c r="L18" s="146"/>
      <c r="M18" s="147"/>
      <c r="O18" s="127" t="e">
        <f t="shared" si="10"/>
        <v>#N/A</v>
      </c>
      <c r="P18" s="130" t="e">
        <f t="shared" si="11"/>
        <v>#N/A</v>
      </c>
      <c r="Q18" s="104" t="e">
        <f t="shared" si="2"/>
        <v>#N/A</v>
      </c>
      <c r="R18" s="130" t="e">
        <f t="shared" si="3"/>
        <v>#N/A</v>
      </c>
      <c r="S18" s="104" t="e">
        <f t="shared" si="4"/>
        <v>#N/A</v>
      </c>
      <c r="T18" s="130" t="e">
        <f t="shared" si="5"/>
        <v>#N/A</v>
      </c>
      <c r="U18" s="127" t="e">
        <f t="shared" si="6"/>
        <v>#N/A</v>
      </c>
      <c r="V18" s="105" t="e">
        <f t="shared" si="7"/>
        <v>#N/A</v>
      </c>
      <c r="W18" s="125" t="e">
        <f t="shared" si="8"/>
        <v>#N/A</v>
      </c>
      <c r="X18" s="103" t="e">
        <f t="shared" si="9"/>
        <v>#N/A</v>
      </c>
      <c r="AA18" s="135"/>
      <c r="AB18" s="37"/>
      <c r="AC18" s="37"/>
      <c r="AF18" s="174"/>
      <c r="AG18" s="175"/>
      <c r="AH18" s="176"/>
      <c r="AI18" s="176"/>
      <c r="AJ18" s="176"/>
      <c r="AK18" s="177"/>
      <c r="AL18" s="132"/>
      <c r="AM18" s="83"/>
      <c r="AN18" s="56">
        <v>4739</v>
      </c>
      <c r="AO18" s="14" t="s">
        <v>252</v>
      </c>
      <c r="AP18" s="13">
        <v>200</v>
      </c>
      <c r="AQ18" s="42">
        <v>50</v>
      </c>
      <c r="AR18" s="59">
        <v>50</v>
      </c>
      <c r="AS18" s="45" t="s">
        <v>189</v>
      </c>
      <c r="AT18" s="48" t="s">
        <v>189</v>
      </c>
      <c r="AU18" s="56">
        <v>50</v>
      </c>
      <c r="AV18" s="66">
        <v>5</v>
      </c>
      <c r="AW18" s="45" t="s">
        <v>189</v>
      </c>
      <c r="AX18" s="48" t="s">
        <v>189</v>
      </c>
      <c r="AZ18" s="2" t="s">
        <v>16</v>
      </c>
    </row>
    <row r="19" spans="1:52" ht="15.75" thickBot="1" x14ac:dyDescent="0.3">
      <c r="A19" s="99">
        <v>16</v>
      </c>
      <c r="B19" s="93"/>
      <c r="C19" s="139"/>
      <c r="D19" s="114"/>
      <c r="E19" s="101"/>
      <c r="F19" s="101"/>
      <c r="G19" s="101"/>
      <c r="H19" s="115"/>
      <c r="I19" s="145"/>
      <c r="J19" s="146"/>
      <c r="K19" s="146"/>
      <c r="L19" s="146"/>
      <c r="M19" s="147"/>
      <c r="O19" s="127" t="e">
        <f t="shared" si="10"/>
        <v>#N/A</v>
      </c>
      <c r="P19" s="130" t="e">
        <f t="shared" si="11"/>
        <v>#N/A</v>
      </c>
      <c r="Q19" s="104" t="e">
        <f t="shared" si="2"/>
        <v>#N/A</v>
      </c>
      <c r="R19" s="130" t="e">
        <f t="shared" si="3"/>
        <v>#N/A</v>
      </c>
      <c r="S19" s="104" t="e">
        <f t="shared" si="4"/>
        <v>#N/A</v>
      </c>
      <c r="T19" s="130" t="e">
        <f t="shared" si="5"/>
        <v>#N/A</v>
      </c>
      <c r="U19" s="127" t="e">
        <f t="shared" si="6"/>
        <v>#N/A</v>
      </c>
      <c r="V19" s="105" t="e">
        <f t="shared" si="7"/>
        <v>#N/A</v>
      </c>
      <c r="W19" s="125" t="e">
        <f t="shared" si="8"/>
        <v>#N/A</v>
      </c>
      <c r="X19" s="103" t="e">
        <f t="shared" si="9"/>
        <v>#N/A</v>
      </c>
      <c r="AA19" s="135"/>
      <c r="AB19" s="37"/>
      <c r="AC19" s="37"/>
      <c r="AF19" s="174"/>
      <c r="AG19" s="175"/>
      <c r="AH19" s="176"/>
      <c r="AI19" s="176"/>
      <c r="AJ19" s="176"/>
      <c r="AK19" s="177"/>
      <c r="AL19" s="132"/>
      <c r="AM19" s="83"/>
      <c r="AN19" s="56">
        <v>4709</v>
      </c>
      <c r="AO19" s="14" t="s">
        <v>224</v>
      </c>
      <c r="AP19" s="13">
        <v>100</v>
      </c>
      <c r="AQ19" s="42">
        <v>20</v>
      </c>
      <c r="AR19" s="59">
        <v>20</v>
      </c>
      <c r="AS19" s="45" t="s">
        <v>189</v>
      </c>
      <c r="AT19" s="48" t="s">
        <v>189</v>
      </c>
      <c r="AU19" s="56" t="s">
        <v>189</v>
      </c>
      <c r="AV19" s="66" t="s">
        <v>189</v>
      </c>
      <c r="AW19" s="45">
        <v>20</v>
      </c>
      <c r="AX19" s="48">
        <v>2</v>
      </c>
      <c r="AZ19" s="2" t="s">
        <v>17</v>
      </c>
    </row>
    <row r="20" spans="1:52" ht="270.75" thickBot="1" x14ac:dyDescent="0.3">
      <c r="A20" s="99">
        <v>17</v>
      </c>
      <c r="B20" s="93"/>
      <c r="C20" s="139"/>
      <c r="D20" s="114"/>
      <c r="E20" s="101"/>
      <c r="F20" s="101"/>
      <c r="G20" s="101"/>
      <c r="H20" s="115"/>
      <c r="I20" s="145"/>
      <c r="J20" s="146"/>
      <c r="K20" s="146"/>
      <c r="L20" s="146"/>
      <c r="M20" s="147"/>
      <c r="O20" s="127" t="e">
        <f t="shared" si="10"/>
        <v>#N/A</v>
      </c>
      <c r="P20" s="130" t="e">
        <f t="shared" si="11"/>
        <v>#N/A</v>
      </c>
      <c r="Q20" s="104" t="e">
        <f t="shared" si="2"/>
        <v>#N/A</v>
      </c>
      <c r="R20" s="130" t="e">
        <f t="shared" si="3"/>
        <v>#N/A</v>
      </c>
      <c r="S20" s="104" t="e">
        <f t="shared" si="4"/>
        <v>#N/A</v>
      </c>
      <c r="T20" s="130" t="e">
        <f t="shared" si="5"/>
        <v>#N/A</v>
      </c>
      <c r="U20" s="127" t="e">
        <f t="shared" si="6"/>
        <v>#N/A</v>
      </c>
      <c r="V20" s="105" t="e">
        <f t="shared" si="7"/>
        <v>#N/A</v>
      </c>
      <c r="W20" s="125" t="e">
        <f t="shared" si="8"/>
        <v>#N/A</v>
      </c>
      <c r="X20" s="103" t="e">
        <f t="shared" si="9"/>
        <v>#N/A</v>
      </c>
      <c r="AA20" s="135"/>
      <c r="AB20" s="37"/>
      <c r="AC20" s="37"/>
      <c r="AF20" s="174"/>
      <c r="AG20" s="175"/>
      <c r="AH20" s="176"/>
      <c r="AI20" s="176"/>
      <c r="AJ20" s="176"/>
      <c r="AK20" s="177"/>
      <c r="AL20" s="132"/>
      <c r="AM20" s="83"/>
      <c r="AN20" s="56">
        <v>4733</v>
      </c>
      <c r="AO20" s="14" t="s">
        <v>294</v>
      </c>
      <c r="AP20" s="13">
        <v>2</v>
      </c>
      <c r="AQ20" s="42">
        <v>0.5</v>
      </c>
      <c r="AR20" s="59">
        <v>0.4</v>
      </c>
      <c r="AS20" s="45" t="s">
        <v>189</v>
      </c>
      <c r="AT20" s="48" t="s">
        <v>189</v>
      </c>
      <c r="AU20" s="56" t="s">
        <v>189</v>
      </c>
      <c r="AV20" s="66" t="s">
        <v>189</v>
      </c>
      <c r="AW20" s="45">
        <v>0.4</v>
      </c>
      <c r="AX20" s="48">
        <v>1E-3</v>
      </c>
      <c r="AZ20" s="2" t="s">
        <v>18</v>
      </c>
    </row>
    <row r="21" spans="1:52" ht="15.75" thickBot="1" x14ac:dyDescent="0.3">
      <c r="A21" s="99">
        <v>18</v>
      </c>
      <c r="B21" s="93"/>
      <c r="C21" s="139"/>
      <c r="D21" s="114"/>
      <c r="E21" s="101"/>
      <c r="F21" s="101"/>
      <c r="G21" s="101"/>
      <c r="H21" s="115"/>
      <c r="I21" s="145"/>
      <c r="J21" s="146"/>
      <c r="K21" s="146"/>
      <c r="L21" s="146"/>
      <c r="M21" s="147"/>
      <c r="O21" s="127" t="e">
        <f t="shared" si="10"/>
        <v>#N/A</v>
      </c>
      <c r="P21" s="130" t="e">
        <f t="shared" si="11"/>
        <v>#N/A</v>
      </c>
      <c r="Q21" s="104" t="e">
        <f t="shared" si="2"/>
        <v>#N/A</v>
      </c>
      <c r="R21" s="130" t="e">
        <f t="shared" si="3"/>
        <v>#N/A</v>
      </c>
      <c r="S21" s="104" t="e">
        <f t="shared" si="4"/>
        <v>#N/A</v>
      </c>
      <c r="T21" s="130" t="e">
        <f t="shared" si="5"/>
        <v>#N/A</v>
      </c>
      <c r="U21" s="127" t="e">
        <f t="shared" si="6"/>
        <v>#N/A</v>
      </c>
      <c r="V21" s="105" t="e">
        <f t="shared" si="7"/>
        <v>#N/A</v>
      </c>
      <c r="W21" s="125" t="e">
        <f t="shared" si="8"/>
        <v>#N/A</v>
      </c>
      <c r="X21" s="103" t="e">
        <f t="shared" si="9"/>
        <v>#N/A</v>
      </c>
      <c r="AA21" s="135"/>
      <c r="AB21" s="37"/>
      <c r="AC21" s="37"/>
      <c r="AF21" s="174"/>
      <c r="AG21" s="175"/>
      <c r="AH21" s="176"/>
      <c r="AI21" s="176"/>
      <c r="AJ21" s="176"/>
      <c r="AK21" s="177"/>
      <c r="AL21" s="132"/>
      <c r="AM21" s="83"/>
      <c r="AN21" s="56">
        <v>4710</v>
      </c>
      <c r="AO21" s="14" t="s">
        <v>225</v>
      </c>
      <c r="AP21" s="13">
        <v>25</v>
      </c>
      <c r="AQ21" s="42">
        <v>10</v>
      </c>
      <c r="AR21" s="59">
        <v>0.5</v>
      </c>
      <c r="AS21" s="45" t="s">
        <v>189</v>
      </c>
      <c r="AT21" s="48" t="s">
        <v>189</v>
      </c>
      <c r="AU21" s="56">
        <v>0.5</v>
      </c>
      <c r="AV21" s="66">
        <v>0.1</v>
      </c>
      <c r="AW21" s="45" t="s">
        <v>189</v>
      </c>
      <c r="AX21" s="48" t="s">
        <v>189</v>
      </c>
      <c r="AZ21" s="2" t="s">
        <v>19</v>
      </c>
    </row>
    <row r="22" spans="1:52" ht="60.75" thickBot="1" x14ac:dyDescent="0.3">
      <c r="A22" s="99">
        <v>19</v>
      </c>
      <c r="B22" s="93"/>
      <c r="C22" s="139"/>
      <c r="D22" s="114"/>
      <c r="E22" s="101"/>
      <c r="F22" s="101"/>
      <c r="G22" s="101"/>
      <c r="H22" s="115"/>
      <c r="I22" s="145"/>
      <c r="J22" s="146"/>
      <c r="K22" s="146"/>
      <c r="L22" s="146"/>
      <c r="M22" s="147"/>
      <c r="O22" s="127" t="e">
        <f t="shared" si="10"/>
        <v>#N/A</v>
      </c>
      <c r="P22" s="130" t="e">
        <f t="shared" si="11"/>
        <v>#N/A</v>
      </c>
      <c r="Q22" s="104" t="e">
        <f t="shared" si="2"/>
        <v>#N/A</v>
      </c>
      <c r="R22" s="130" t="e">
        <f t="shared" si="3"/>
        <v>#N/A</v>
      </c>
      <c r="S22" s="104" t="e">
        <f t="shared" si="4"/>
        <v>#N/A</v>
      </c>
      <c r="T22" s="130" t="e">
        <f t="shared" si="5"/>
        <v>#N/A</v>
      </c>
      <c r="U22" s="127" t="e">
        <f t="shared" si="6"/>
        <v>#N/A</v>
      </c>
      <c r="V22" s="105" t="e">
        <f t="shared" si="7"/>
        <v>#N/A</v>
      </c>
      <c r="W22" s="125" t="e">
        <f t="shared" si="8"/>
        <v>#N/A</v>
      </c>
      <c r="X22" s="103" t="e">
        <f t="shared" si="9"/>
        <v>#N/A</v>
      </c>
      <c r="AA22" s="135"/>
      <c r="AB22" s="37"/>
      <c r="AC22" s="37"/>
      <c r="AF22" s="174"/>
      <c r="AG22" s="175"/>
      <c r="AH22" s="176"/>
      <c r="AI22" s="176"/>
      <c r="AJ22" s="176"/>
      <c r="AK22" s="177"/>
      <c r="AL22" s="132"/>
      <c r="AM22" s="83"/>
      <c r="AN22" s="56">
        <v>4716</v>
      </c>
      <c r="AO22" s="14" t="s">
        <v>230</v>
      </c>
      <c r="AP22" s="13">
        <v>250</v>
      </c>
      <c r="AQ22" s="42">
        <v>25</v>
      </c>
      <c r="AR22" s="59">
        <v>1</v>
      </c>
      <c r="AS22" s="45" t="s">
        <v>189</v>
      </c>
      <c r="AT22" s="48" t="s">
        <v>189</v>
      </c>
      <c r="AU22" s="56" t="s">
        <v>189</v>
      </c>
      <c r="AV22" s="66" t="s">
        <v>189</v>
      </c>
      <c r="AW22" s="45">
        <v>1</v>
      </c>
      <c r="AX22" s="48">
        <v>0.2</v>
      </c>
      <c r="AZ22" s="2" t="s">
        <v>20</v>
      </c>
    </row>
    <row r="23" spans="1:52" ht="60.75" thickBot="1" x14ac:dyDescent="0.3">
      <c r="A23" s="99">
        <v>20</v>
      </c>
      <c r="B23" s="93"/>
      <c r="C23" s="139"/>
      <c r="D23" s="114"/>
      <c r="E23" s="101"/>
      <c r="F23" s="101"/>
      <c r="G23" s="101"/>
      <c r="H23" s="115"/>
      <c r="I23" s="145"/>
      <c r="J23" s="146"/>
      <c r="K23" s="146"/>
      <c r="L23" s="146"/>
      <c r="M23" s="147"/>
      <c r="O23" s="127" t="e">
        <f t="shared" si="10"/>
        <v>#N/A</v>
      </c>
      <c r="P23" s="130" t="e">
        <f t="shared" si="11"/>
        <v>#N/A</v>
      </c>
      <c r="Q23" s="104" t="e">
        <f t="shared" si="2"/>
        <v>#N/A</v>
      </c>
      <c r="R23" s="130" t="e">
        <f t="shared" si="3"/>
        <v>#N/A</v>
      </c>
      <c r="S23" s="104" t="e">
        <f t="shared" si="4"/>
        <v>#N/A</v>
      </c>
      <c r="T23" s="130" t="e">
        <f t="shared" si="5"/>
        <v>#N/A</v>
      </c>
      <c r="U23" s="127" t="e">
        <f t="shared" si="6"/>
        <v>#N/A</v>
      </c>
      <c r="V23" s="105" t="e">
        <f t="shared" si="7"/>
        <v>#N/A</v>
      </c>
      <c r="W23" s="125" t="e">
        <f t="shared" si="8"/>
        <v>#N/A</v>
      </c>
      <c r="X23" s="103" t="e">
        <f t="shared" si="9"/>
        <v>#N/A</v>
      </c>
      <c r="AA23" s="135"/>
      <c r="AB23" s="37"/>
      <c r="AC23" s="37"/>
      <c r="AF23" s="174"/>
      <c r="AG23" s="175"/>
      <c r="AH23" s="176"/>
      <c r="AI23" s="176"/>
      <c r="AJ23" s="176"/>
      <c r="AK23" s="177"/>
      <c r="AL23" s="132"/>
      <c r="AM23" s="83"/>
      <c r="AN23" s="56">
        <v>4727</v>
      </c>
      <c r="AO23" s="14" t="s">
        <v>242</v>
      </c>
      <c r="AP23" s="13">
        <v>0.75</v>
      </c>
      <c r="AQ23" s="42">
        <v>0.3</v>
      </c>
      <c r="AR23" s="59">
        <v>0.3</v>
      </c>
      <c r="AS23" s="45" t="s">
        <v>189</v>
      </c>
      <c r="AT23" s="48" t="s">
        <v>189</v>
      </c>
      <c r="AU23" s="56" t="s">
        <v>189</v>
      </c>
      <c r="AV23" s="66" t="s">
        <v>189</v>
      </c>
      <c r="AW23" s="45">
        <v>0.3</v>
      </c>
      <c r="AX23" s="48">
        <v>0.06</v>
      </c>
      <c r="AZ23" s="2" t="s">
        <v>21</v>
      </c>
    </row>
    <row r="24" spans="1:52" ht="30.75" thickBot="1" x14ac:dyDescent="0.3">
      <c r="A24" s="99">
        <v>21</v>
      </c>
      <c r="B24" s="93"/>
      <c r="C24" s="139"/>
      <c r="D24" s="114"/>
      <c r="E24" s="101"/>
      <c r="F24" s="101"/>
      <c r="G24" s="101"/>
      <c r="H24" s="115"/>
      <c r="I24" s="145"/>
      <c r="J24" s="146"/>
      <c r="K24" s="146"/>
      <c r="L24" s="146"/>
      <c r="M24" s="147"/>
      <c r="O24" s="127" t="e">
        <f t="shared" si="10"/>
        <v>#N/A</v>
      </c>
      <c r="P24" s="130" t="e">
        <f t="shared" si="11"/>
        <v>#N/A</v>
      </c>
      <c r="Q24" s="104" t="e">
        <f t="shared" si="2"/>
        <v>#N/A</v>
      </c>
      <c r="R24" s="130" t="e">
        <f t="shared" si="3"/>
        <v>#N/A</v>
      </c>
      <c r="S24" s="104" t="e">
        <f t="shared" si="4"/>
        <v>#N/A</v>
      </c>
      <c r="T24" s="130" t="e">
        <f t="shared" si="5"/>
        <v>#N/A</v>
      </c>
      <c r="U24" s="127" t="e">
        <f t="shared" si="6"/>
        <v>#N/A</v>
      </c>
      <c r="V24" s="105" t="e">
        <f t="shared" si="7"/>
        <v>#N/A</v>
      </c>
      <c r="W24" s="125" t="e">
        <f t="shared" si="8"/>
        <v>#N/A</v>
      </c>
      <c r="X24" s="103" t="e">
        <f t="shared" si="9"/>
        <v>#N/A</v>
      </c>
      <c r="AA24" s="135"/>
      <c r="AB24" s="37"/>
      <c r="AC24" s="37"/>
      <c r="AF24" s="174"/>
      <c r="AG24" s="175"/>
      <c r="AH24" s="176"/>
      <c r="AI24" s="176"/>
      <c r="AJ24" s="176"/>
      <c r="AK24" s="177"/>
      <c r="AL24" s="132"/>
      <c r="AM24" s="83"/>
      <c r="AN24" s="56">
        <v>4730</v>
      </c>
      <c r="AO24" s="14" t="s">
        <v>240</v>
      </c>
      <c r="AP24" s="13">
        <v>1</v>
      </c>
      <c r="AQ24" s="66" t="s">
        <v>189</v>
      </c>
      <c r="AR24" s="59">
        <v>0.2</v>
      </c>
      <c r="AS24" s="45" t="s">
        <v>189</v>
      </c>
      <c r="AT24" s="48" t="s">
        <v>189</v>
      </c>
      <c r="AU24" s="56" t="s">
        <v>189</v>
      </c>
      <c r="AV24" s="66" t="s">
        <v>189</v>
      </c>
      <c r="AW24" s="45">
        <v>0.2</v>
      </c>
      <c r="AX24" s="48">
        <v>0.01</v>
      </c>
      <c r="AZ24" s="2" t="s">
        <v>22</v>
      </c>
    </row>
    <row r="25" spans="1:52" ht="120.75" thickBot="1" x14ac:dyDescent="0.3">
      <c r="A25" s="99">
        <v>22</v>
      </c>
      <c r="B25" s="93"/>
      <c r="C25" s="139"/>
      <c r="D25" s="114"/>
      <c r="E25" s="101"/>
      <c r="F25" s="101"/>
      <c r="G25" s="101"/>
      <c r="H25" s="115"/>
      <c r="I25" s="145"/>
      <c r="J25" s="146"/>
      <c r="K25" s="146"/>
      <c r="L25" s="146"/>
      <c r="M25" s="147"/>
      <c r="O25" s="127" t="e">
        <f t="shared" si="10"/>
        <v>#N/A</v>
      </c>
      <c r="P25" s="130" t="e">
        <f t="shared" si="11"/>
        <v>#N/A</v>
      </c>
      <c r="Q25" s="104" t="e">
        <f t="shared" si="2"/>
        <v>#N/A</v>
      </c>
      <c r="R25" s="130" t="e">
        <f t="shared" si="3"/>
        <v>#N/A</v>
      </c>
      <c r="S25" s="104" t="e">
        <f t="shared" si="4"/>
        <v>#N/A</v>
      </c>
      <c r="T25" s="130" t="e">
        <f t="shared" si="5"/>
        <v>#N/A</v>
      </c>
      <c r="U25" s="127" t="e">
        <f t="shared" si="6"/>
        <v>#N/A</v>
      </c>
      <c r="V25" s="105" t="e">
        <f t="shared" si="7"/>
        <v>#N/A</v>
      </c>
      <c r="W25" s="125" t="e">
        <f t="shared" si="8"/>
        <v>#N/A</v>
      </c>
      <c r="X25" s="103" t="e">
        <f t="shared" si="9"/>
        <v>#N/A</v>
      </c>
      <c r="AA25" s="135"/>
      <c r="AB25" s="37"/>
      <c r="AC25" s="37"/>
      <c r="AF25" s="174"/>
      <c r="AG25" s="175"/>
      <c r="AH25" s="176"/>
      <c r="AI25" s="176"/>
      <c r="AJ25" s="176"/>
      <c r="AK25" s="177"/>
      <c r="AL25" s="132"/>
      <c r="AM25" s="83"/>
      <c r="AN25" s="87" t="s">
        <v>269</v>
      </c>
      <c r="AO25" s="14" t="s">
        <v>213</v>
      </c>
      <c r="AP25" s="52">
        <v>5000</v>
      </c>
      <c r="AQ25" s="53">
        <v>5000</v>
      </c>
      <c r="AR25" s="60" t="s">
        <v>189</v>
      </c>
      <c r="AS25" s="54" t="s">
        <v>189</v>
      </c>
      <c r="AT25" s="55" t="s">
        <v>189</v>
      </c>
      <c r="AU25" s="57" t="s">
        <v>189</v>
      </c>
      <c r="AV25" s="65" t="s">
        <v>189</v>
      </c>
      <c r="AW25" s="54" t="s">
        <v>189</v>
      </c>
      <c r="AX25" s="49" t="s">
        <v>189</v>
      </c>
      <c r="AZ25" s="2" t="s">
        <v>23</v>
      </c>
    </row>
    <row r="26" spans="1:52" ht="150.75" thickBot="1" x14ac:dyDescent="0.3">
      <c r="A26" s="99">
        <v>23</v>
      </c>
      <c r="B26" s="93"/>
      <c r="C26" s="139"/>
      <c r="D26" s="114"/>
      <c r="E26" s="101"/>
      <c r="F26" s="101"/>
      <c r="G26" s="101"/>
      <c r="H26" s="115"/>
      <c r="I26" s="145"/>
      <c r="J26" s="146"/>
      <c r="K26" s="146"/>
      <c r="L26" s="146"/>
      <c r="M26" s="147"/>
      <c r="O26" s="127">
        <f>VLOOKUP(D26,AE27:AG85,2,FALSE)</f>
        <v>0</v>
      </c>
      <c r="P26" s="130">
        <f>VLOOKUP(D26,AE27:AG85,3,FALSE)</f>
        <v>0</v>
      </c>
      <c r="Q26" s="104" t="e">
        <f t="shared" si="2"/>
        <v>#N/A</v>
      </c>
      <c r="R26" s="130" t="e">
        <f t="shared" si="3"/>
        <v>#N/A</v>
      </c>
      <c r="S26" s="104" t="e">
        <f t="shared" si="4"/>
        <v>#N/A</v>
      </c>
      <c r="T26" s="130" t="e">
        <f t="shared" si="5"/>
        <v>#N/A</v>
      </c>
      <c r="U26" s="127" t="e">
        <f t="shared" si="6"/>
        <v>#N/A</v>
      </c>
      <c r="V26" s="105" t="e">
        <f t="shared" si="7"/>
        <v>#N/A</v>
      </c>
      <c r="W26" s="125" t="e">
        <f t="shared" si="8"/>
        <v>#N/A</v>
      </c>
      <c r="X26" s="103" t="e">
        <f t="shared" si="9"/>
        <v>#N/A</v>
      </c>
      <c r="AA26" s="135"/>
      <c r="AB26" s="37"/>
      <c r="AC26" s="37"/>
      <c r="AF26" s="174"/>
      <c r="AG26" s="175"/>
      <c r="AH26" s="176"/>
      <c r="AI26" s="176"/>
      <c r="AJ26" s="176"/>
      <c r="AK26" s="177"/>
      <c r="AL26" s="132"/>
      <c r="AM26" s="83"/>
      <c r="AN26" s="87" t="s">
        <v>270</v>
      </c>
      <c r="AO26" s="14" t="s">
        <v>214</v>
      </c>
      <c r="AP26" s="52">
        <v>5000</v>
      </c>
      <c r="AQ26" s="53">
        <v>1250</v>
      </c>
      <c r="AR26" s="60" t="s">
        <v>189</v>
      </c>
      <c r="AS26" s="54" t="s">
        <v>189</v>
      </c>
      <c r="AT26" s="55" t="s">
        <v>189</v>
      </c>
      <c r="AU26" s="57" t="s">
        <v>189</v>
      </c>
      <c r="AV26" s="65" t="s">
        <v>189</v>
      </c>
      <c r="AW26" s="54" t="s">
        <v>189</v>
      </c>
      <c r="AX26" s="49" t="s">
        <v>189</v>
      </c>
      <c r="AZ26" s="2" t="s">
        <v>24</v>
      </c>
    </row>
    <row r="27" spans="1:52" ht="135.75" thickBot="1" x14ac:dyDescent="0.3">
      <c r="A27" s="99">
        <v>24</v>
      </c>
      <c r="B27" s="93"/>
      <c r="C27" s="139"/>
      <c r="D27" s="114"/>
      <c r="E27" s="101"/>
      <c r="F27" s="101"/>
      <c r="G27" s="101"/>
      <c r="H27" s="115"/>
      <c r="I27" s="145"/>
      <c r="J27" s="146"/>
      <c r="K27" s="146"/>
      <c r="L27" s="146"/>
      <c r="M27" s="147"/>
      <c r="O27" s="127" t="e">
        <f t="shared" ref="O27:O36" si="12">VLOOKUP(D27,$AO$4:$AQ$64,2,FALSE)</f>
        <v>#N/A</v>
      </c>
      <c r="P27" s="130" t="e">
        <f t="shared" ref="P27:P36" si="13">VLOOKUP(D27,$AO$4:$AQ$64,3,FALSE)</f>
        <v>#N/A</v>
      </c>
      <c r="Q27" s="104" t="e">
        <f t="shared" si="2"/>
        <v>#N/A</v>
      </c>
      <c r="R27" s="130" t="e">
        <f t="shared" si="3"/>
        <v>#N/A</v>
      </c>
      <c r="S27" s="104" t="e">
        <f t="shared" si="4"/>
        <v>#N/A</v>
      </c>
      <c r="T27" s="130" t="e">
        <f t="shared" si="5"/>
        <v>#N/A</v>
      </c>
      <c r="U27" s="127" t="e">
        <f t="shared" si="6"/>
        <v>#N/A</v>
      </c>
      <c r="V27" s="105" t="e">
        <f t="shared" si="7"/>
        <v>#N/A</v>
      </c>
      <c r="W27" s="125" t="e">
        <f t="shared" si="8"/>
        <v>#N/A</v>
      </c>
      <c r="X27" s="103" t="e">
        <f t="shared" si="9"/>
        <v>#N/A</v>
      </c>
      <c r="AA27" s="135"/>
      <c r="AB27" s="37"/>
      <c r="AC27" s="37"/>
      <c r="AF27" s="174"/>
      <c r="AG27" s="175"/>
      <c r="AH27" s="176"/>
      <c r="AI27" s="176"/>
      <c r="AJ27" s="176"/>
      <c r="AK27" s="177"/>
      <c r="AL27" s="132"/>
      <c r="AM27" s="83"/>
      <c r="AN27" s="87" t="s">
        <v>288</v>
      </c>
      <c r="AO27" s="14" t="s">
        <v>215</v>
      </c>
      <c r="AP27" s="52">
        <v>5000</v>
      </c>
      <c r="AQ27" s="53" t="s">
        <v>189</v>
      </c>
      <c r="AR27" s="60">
        <v>1250</v>
      </c>
      <c r="AS27" s="54" t="s">
        <v>189</v>
      </c>
      <c r="AT27" s="55" t="s">
        <v>189</v>
      </c>
      <c r="AU27" s="57">
        <v>1250</v>
      </c>
      <c r="AV27" s="65">
        <v>500</v>
      </c>
      <c r="AW27" s="54" t="s">
        <v>189</v>
      </c>
      <c r="AX27" s="49" t="s">
        <v>189</v>
      </c>
      <c r="AZ27" s="2" t="s">
        <v>25</v>
      </c>
    </row>
    <row r="28" spans="1:52" ht="165.75" thickBot="1" x14ac:dyDescent="0.3">
      <c r="A28" s="99">
        <v>25</v>
      </c>
      <c r="B28" s="93"/>
      <c r="C28" s="139"/>
      <c r="D28" s="114"/>
      <c r="E28" s="101"/>
      <c r="F28" s="101"/>
      <c r="G28" s="101"/>
      <c r="H28" s="115"/>
      <c r="I28" s="145"/>
      <c r="J28" s="146"/>
      <c r="K28" s="146"/>
      <c r="L28" s="146"/>
      <c r="M28" s="147"/>
      <c r="O28" s="127" t="e">
        <f t="shared" si="12"/>
        <v>#N/A</v>
      </c>
      <c r="P28" s="130" t="e">
        <f t="shared" si="13"/>
        <v>#N/A</v>
      </c>
      <c r="Q28" s="104" t="e">
        <f t="shared" si="2"/>
        <v>#N/A</v>
      </c>
      <c r="R28" s="130" t="e">
        <f t="shared" si="3"/>
        <v>#N/A</v>
      </c>
      <c r="S28" s="104" t="e">
        <f t="shared" si="4"/>
        <v>#N/A</v>
      </c>
      <c r="T28" s="130" t="e">
        <f t="shared" si="5"/>
        <v>#N/A</v>
      </c>
      <c r="U28" s="127" t="e">
        <f t="shared" si="6"/>
        <v>#N/A</v>
      </c>
      <c r="V28" s="105" t="e">
        <f t="shared" si="7"/>
        <v>#N/A</v>
      </c>
      <c r="W28" s="125" t="e">
        <f t="shared" si="8"/>
        <v>#N/A</v>
      </c>
      <c r="X28" s="103" t="e">
        <f t="shared" si="9"/>
        <v>#N/A</v>
      </c>
      <c r="AA28" s="135"/>
      <c r="AB28" s="37"/>
      <c r="AC28" s="37"/>
      <c r="AF28" s="174"/>
      <c r="AG28" s="175"/>
      <c r="AH28" s="176"/>
      <c r="AI28" s="176"/>
      <c r="AJ28" s="176"/>
      <c r="AK28" s="177"/>
      <c r="AL28" s="132"/>
      <c r="AM28" s="83"/>
      <c r="AN28" s="87" t="s">
        <v>271</v>
      </c>
      <c r="AO28" s="14" t="s">
        <v>216</v>
      </c>
      <c r="AP28" s="52" t="s">
        <v>189</v>
      </c>
      <c r="AQ28" s="53" t="s">
        <v>189</v>
      </c>
      <c r="AR28" s="109" t="s">
        <v>189</v>
      </c>
      <c r="AS28" s="54" t="s">
        <v>189</v>
      </c>
      <c r="AT28" s="55" t="s">
        <v>189</v>
      </c>
      <c r="AU28" s="57" t="s">
        <v>189</v>
      </c>
      <c r="AV28" s="65">
        <v>1250</v>
      </c>
      <c r="AW28" s="54" t="s">
        <v>189</v>
      </c>
      <c r="AX28" s="49" t="s">
        <v>189</v>
      </c>
      <c r="AZ28" s="2" t="s">
        <v>26</v>
      </c>
    </row>
    <row r="29" spans="1:52" ht="135.75" thickBot="1" x14ac:dyDescent="0.3">
      <c r="A29" s="99">
        <v>26</v>
      </c>
      <c r="B29" s="93"/>
      <c r="C29" s="139"/>
      <c r="D29" s="114"/>
      <c r="E29" s="101"/>
      <c r="F29" s="101"/>
      <c r="G29" s="101"/>
      <c r="H29" s="115"/>
      <c r="I29" s="145"/>
      <c r="J29" s="146"/>
      <c r="K29" s="146"/>
      <c r="L29" s="146"/>
      <c r="M29" s="147"/>
      <c r="O29" s="127" t="e">
        <f t="shared" si="12"/>
        <v>#N/A</v>
      </c>
      <c r="P29" s="130" t="e">
        <f t="shared" si="13"/>
        <v>#N/A</v>
      </c>
      <c r="Q29" s="104" t="e">
        <f t="shared" si="2"/>
        <v>#N/A</v>
      </c>
      <c r="R29" s="130" t="e">
        <f t="shared" si="3"/>
        <v>#N/A</v>
      </c>
      <c r="S29" s="104" t="e">
        <f t="shared" si="4"/>
        <v>#N/A</v>
      </c>
      <c r="T29" s="130" t="e">
        <f t="shared" si="5"/>
        <v>#N/A</v>
      </c>
      <c r="U29" s="127" t="e">
        <f t="shared" si="6"/>
        <v>#N/A</v>
      </c>
      <c r="V29" s="105" t="e">
        <f t="shared" si="7"/>
        <v>#N/A</v>
      </c>
      <c r="W29" s="125" t="e">
        <f t="shared" si="8"/>
        <v>#N/A</v>
      </c>
      <c r="X29" s="103" t="e">
        <f t="shared" si="9"/>
        <v>#N/A</v>
      </c>
      <c r="AA29" s="135"/>
      <c r="AB29" s="37"/>
      <c r="AC29" s="37"/>
      <c r="AF29" s="174"/>
      <c r="AG29" s="175"/>
      <c r="AH29" s="176"/>
      <c r="AI29" s="176"/>
      <c r="AJ29" s="176"/>
      <c r="AK29" s="177"/>
      <c r="AL29" s="132"/>
      <c r="AM29" s="83"/>
      <c r="AN29" s="87" t="s">
        <v>272</v>
      </c>
      <c r="AO29" s="14" t="s">
        <v>217</v>
      </c>
      <c r="AP29" s="108" t="s">
        <v>189</v>
      </c>
      <c r="AQ29" s="65" t="s">
        <v>189</v>
      </c>
      <c r="AR29" s="60" t="s">
        <v>189</v>
      </c>
      <c r="AS29" s="54" t="s">
        <v>189</v>
      </c>
      <c r="AT29" s="55" t="s">
        <v>189</v>
      </c>
      <c r="AU29" s="57" t="s">
        <v>189</v>
      </c>
      <c r="AV29" s="65" t="s">
        <v>189</v>
      </c>
      <c r="AW29" s="54" t="s">
        <v>189</v>
      </c>
      <c r="AX29" s="49" t="s">
        <v>189</v>
      </c>
      <c r="AZ29" s="2" t="s">
        <v>27</v>
      </c>
    </row>
    <row r="30" spans="1:52" ht="165.75" thickBot="1" x14ac:dyDescent="0.3">
      <c r="A30" s="99">
        <v>27</v>
      </c>
      <c r="B30" s="93"/>
      <c r="C30" s="139"/>
      <c r="D30" s="114"/>
      <c r="E30" s="101"/>
      <c r="F30" s="101"/>
      <c r="G30" s="101"/>
      <c r="H30" s="115"/>
      <c r="I30" s="145"/>
      <c r="J30" s="146"/>
      <c r="K30" s="146"/>
      <c r="L30" s="146"/>
      <c r="M30" s="147"/>
      <c r="O30" s="127" t="e">
        <f t="shared" si="12"/>
        <v>#N/A</v>
      </c>
      <c r="P30" s="130" t="e">
        <f t="shared" si="13"/>
        <v>#N/A</v>
      </c>
      <c r="Q30" s="104" t="e">
        <f t="shared" si="2"/>
        <v>#N/A</v>
      </c>
      <c r="R30" s="130" t="e">
        <f t="shared" si="3"/>
        <v>#N/A</v>
      </c>
      <c r="S30" s="104" t="e">
        <f t="shared" si="4"/>
        <v>#N/A</v>
      </c>
      <c r="T30" s="130" t="e">
        <f t="shared" si="5"/>
        <v>#N/A</v>
      </c>
      <c r="U30" s="127" t="e">
        <f t="shared" si="6"/>
        <v>#N/A</v>
      </c>
      <c r="V30" s="105" t="e">
        <f t="shared" si="7"/>
        <v>#N/A</v>
      </c>
      <c r="W30" s="125" t="e">
        <f t="shared" si="8"/>
        <v>#N/A</v>
      </c>
      <c r="X30" s="103" t="e">
        <f t="shared" si="9"/>
        <v>#N/A</v>
      </c>
      <c r="AA30" s="135"/>
      <c r="AB30" s="37"/>
      <c r="AC30" s="37"/>
      <c r="AF30" s="174"/>
      <c r="AG30" s="175"/>
      <c r="AH30" s="176"/>
      <c r="AI30" s="176"/>
      <c r="AJ30" s="176"/>
      <c r="AK30" s="177"/>
      <c r="AL30" s="132"/>
      <c r="AM30" s="83"/>
      <c r="AN30" s="87" t="s">
        <v>273</v>
      </c>
      <c r="AO30" s="14" t="s">
        <v>218</v>
      </c>
      <c r="AP30" s="108" t="s">
        <v>189</v>
      </c>
      <c r="AQ30" s="65" t="s">
        <v>189</v>
      </c>
      <c r="AR30" s="60" t="s">
        <v>189</v>
      </c>
      <c r="AS30" s="54" t="s">
        <v>189</v>
      </c>
      <c r="AT30" s="55" t="s">
        <v>189</v>
      </c>
      <c r="AU30" s="57" t="s">
        <v>189</v>
      </c>
      <c r="AV30" s="65" t="s">
        <v>189</v>
      </c>
      <c r="AW30" s="54" t="s">
        <v>189</v>
      </c>
      <c r="AX30" s="49" t="s">
        <v>189</v>
      </c>
      <c r="AZ30" s="2" t="s">
        <v>28</v>
      </c>
    </row>
    <row r="31" spans="1:52" ht="30.75" thickBot="1" x14ac:dyDescent="0.3">
      <c r="A31" s="99">
        <v>28</v>
      </c>
      <c r="B31" s="93"/>
      <c r="C31" s="139"/>
      <c r="D31" s="114"/>
      <c r="E31" s="101"/>
      <c r="F31" s="101"/>
      <c r="G31" s="101"/>
      <c r="H31" s="115"/>
      <c r="I31" s="145"/>
      <c r="J31" s="146"/>
      <c r="K31" s="146"/>
      <c r="L31" s="146"/>
      <c r="M31" s="147"/>
      <c r="O31" s="127" t="e">
        <f t="shared" si="12"/>
        <v>#N/A</v>
      </c>
      <c r="P31" s="130" t="e">
        <f t="shared" si="13"/>
        <v>#N/A</v>
      </c>
      <c r="Q31" s="104" t="e">
        <f t="shared" si="2"/>
        <v>#N/A</v>
      </c>
      <c r="R31" s="130" t="e">
        <f t="shared" si="3"/>
        <v>#N/A</v>
      </c>
      <c r="S31" s="104" t="e">
        <f t="shared" si="4"/>
        <v>#N/A</v>
      </c>
      <c r="T31" s="130" t="e">
        <f t="shared" si="5"/>
        <v>#N/A</v>
      </c>
      <c r="U31" s="127" t="e">
        <f t="shared" si="6"/>
        <v>#N/A</v>
      </c>
      <c r="V31" s="105" t="e">
        <f t="shared" si="7"/>
        <v>#N/A</v>
      </c>
      <c r="W31" s="125" t="e">
        <f t="shared" si="8"/>
        <v>#N/A</v>
      </c>
      <c r="X31" s="103" t="e">
        <f t="shared" si="9"/>
        <v>#N/A</v>
      </c>
      <c r="AA31" s="135"/>
      <c r="AB31" s="37"/>
      <c r="AC31" s="37"/>
      <c r="AF31" s="174"/>
      <c r="AG31" s="175"/>
      <c r="AH31" s="176"/>
      <c r="AI31" s="176"/>
      <c r="AJ31" s="176"/>
      <c r="AK31" s="177"/>
      <c r="AL31" s="132"/>
      <c r="AM31" s="83"/>
      <c r="AN31" s="56">
        <v>4712</v>
      </c>
      <c r="AO31" s="14" t="s">
        <v>226</v>
      </c>
      <c r="AP31" s="13">
        <v>20</v>
      </c>
      <c r="AQ31" s="42">
        <v>10</v>
      </c>
      <c r="AR31" s="59">
        <v>0.2</v>
      </c>
      <c r="AS31" s="45" t="s">
        <v>189</v>
      </c>
      <c r="AT31" s="48" t="s">
        <v>189</v>
      </c>
      <c r="AU31" s="56" t="s">
        <v>189</v>
      </c>
      <c r="AV31" s="66" t="s">
        <v>189</v>
      </c>
      <c r="AW31" s="45" t="s">
        <v>189</v>
      </c>
      <c r="AX31" s="48" t="s">
        <v>189</v>
      </c>
      <c r="AZ31" s="4" t="s">
        <v>29</v>
      </c>
    </row>
    <row r="32" spans="1:52" ht="15.75" thickBot="1" x14ac:dyDescent="0.3">
      <c r="A32" s="99">
        <v>29</v>
      </c>
      <c r="B32" s="93"/>
      <c r="C32" s="139"/>
      <c r="D32" s="114"/>
      <c r="E32" s="101"/>
      <c r="F32" s="101"/>
      <c r="G32" s="101"/>
      <c r="H32" s="115"/>
      <c r="I32" s="145"/>
      <c r="J32" s="146"/>
      <c r="K32" s="146"/>
      <c r="L32" s="146"/>
      <c r="M32" s="147"/>
      <c r="O32" s="127" t="e">
        <f t="shared" si="12"/>
        <v>#N/A</v>
      </c>
      <c r="P32" s="130" t="e">
        <f t="shared" si="13"/>
        <v>#N/A</v>
      </c>
      <c r="Q32" s="104" t="e">
        <f t="shared" si="2"/>
        <v>#N/A</v>
      </c>
      <c r="R32" s="130" t="e">
        <f t="shared" si="3"/>
        <v>#N/A</v>
      </c>
      <c r="S32" s="104" t="e">
        <f t="shared" si="4"/>
        <v>#N/A</v>
      </c>
      <c r="T32" s="130" t="e">
        <f t="shared" si="5"/>
        <v>#N/A</v>
      </c>
      <c r="U32" s="127" t="e">
        <f t="shared" si="6"/>
        <v>#N/A</v>
      </c>
      <c r="V32" s="105" t="e">
        <f t="shared" si="7"/>
        <v>#N/A</v>
      </c>
      <c r="W32" s="125" t="e">
        <f t="shared" si="8"/>
        <v>#N/A</v>
      </c>
      <c r="X32" s="103" t="e">
        <f t="shared" si="9"/>
        <v>#N/A</v>
      </c>
      <c r="AA32" s="135"/>
      <c r="AB32" s="37"/>
      <c r="AC32" s="37"/>
      <c r="AF32" s="174"/>
      <c r="AG32" s="175"/>
      <c r="AH32" s="176"/>
      <c r="AI32" s="176"/>
      <c r="AJ32" s="176"/>
      <c r="AK32" s="177"/>
      <c r="AL32" s="132"/>
      <c r="AM32" s="83"/>
      <c r="AN32" s="56">
        <v>4713</v>
      </c>
      <c r="AO32" s="14" t="s">
        <v>227</v>
      </c>
      <c r="AP32" s="13">
        <v>20</v>
      </c>
      <c r="AQ32" s="42">
        <v>10</v>
      </c>
      <c r="AR32" s="59">
        <v>10</v>
      </c>
      <c r="AS32" s="45" t="s">
        <v>189</v>
      </c>
      <c r="AT32" s="48" t="s">
        <v>189</v>
      </c>
      <c r="AU32" s="56" t="s">
        <v>189</v>
      </c>
      <c r="AV32" s="66" t="s">
        <v>189</v>
      </c>
      <c r="AW32" s="45">
        <v>10</v>
      </c>
      <c r="AX32" s="48">
        <v>0.1</v>
      </c>
      <c r="AZ32" s="15" t="s">
        <v>89</v>
      </c>
    </row>
    <row r="33" spans="1:52" ht="60.75" thickBot="1" x14ac:dyDescent="0.3">
      <c r="A33" s="99">
        <v>30</v>
      </c>
      <c r="B33" s="93"/>
      <c r="C33" s="139"/>
      <c r="D33" s="114"/>
      <c r="E33" s="101"/>
      <c r="F33" s="101"/>
      <c r="G33" s="101"/>
      <c r="H33" s="115"/>
      <c r="I33" s="145"/>
      <c r="J33" s="146"/>
      <c r="K33" s="146"/>
      <c r="L33" s="146"/>
      <c r="M33" s="147"/>
      <c r="O33" s="127" t="e">
        <f t="shared" si="12"/>
        <v>#N/A</v>
      </c>
      <c r="P33" s="130" t="e">
        <f t="shared" si="13"/>
        <v>#N/A</v>
      </c>
      <c r="Q33" s="104" t="e">
        <f t="shared" si="2"/>
        <v>#N/A</v>
      </c>
      <c r="R33" s="130" t="e">
        <f t="shared" si="3"/>
        <v>#N/A</v>
      </c>
      <c r="S33" s="104" t="e">
        <f t="shared" si="4"/>
        <v>#N/A</v>
      </c>
      <c r="T33" s="130" t="e">
        <f t="shared" si="5"/>
        <v>#N/A</v>
      </c>
      <c r="U33" s="127" t="e">
        <f t="shared" si="6"/>
        <v>#N/A</v>
      </c>
      <c r="V33" s="105" t="e">
        <f t="shared" si="7"/>
        <v>#N/A</v>
      </c>
      <c r="W33" s="125" t="e">
        <f t="shared" si="8"/>
        <v>#N/A</v>
      </c>
      <c r="X33" s="103" t="e">
        <f t="shared" si="9"/>
        <v>#N/A</v>
      </c>
      <c r="AA33" s="135"/>
      <c r="AB33" s="37"/>
      <c r="AC33" s="37"/>
      <c r="AF33" s="174"/>
      <c r="AG33" s="175"/>
      <c r="AH33" s="176"/>
      <c r="AI33" s="176"/>
      <c r="AJ33" s="176"/>
      <c r="AK33" s="177"/>
      <c r="AL33" s="132"/>
      <c r="AM33" s="83"/>
      <c r="AN33" s="56">
        <v>4714</v>
      </c>
      <c r="AO33" s="14" t="s">
        <v>228</v>
      </c>
      <c r="AP33" s="13">
        <v>50</v>
      </c>
      <c r="AQ33" s="42">
        <v>5</v>
      </c>
      <c r="AR33" s="59">
        <v>5</v>
      </c>
      <c r="AS33" s="45" t="s">
        <v>189</v>
      </c>
      <c r="AT33" s="48" t="s">
        <v>189</v>
      </c>
      <c r="AU33" s="56">
        <v>5</v>
      </c>
      <c r="AV33" s="66">
        <v>0.1</v>
      </c>
      <c r="AW33" s="45" t="s">
        <v>189</v>
      </c>
      <c r="AX33" s="48" t="s">
        <v>189</v>
      </c>
      <c r="AZ33" s="18" t="s">
        <v>90</v>
      </c>
    </row>
    <row r="34" spans="1:52" ht="90.75" thickBot="1" x14ac:dyDescent="0.3">
      <c r="A34" s="99">
        <v>31</v>
      </c>
      <c r="B34" s="93"/>
      <c r="C34" s="139"/>
      <c r="D34" s="114"/>
      <c r="E34" s="101"/>
      <c r="F34" s="101"/>
      <c r="G34" s="101"/>
      <c r="H34" s="115"/>
      <c r="I34" s="145"/>
      <c r="J34" s="146"/>
      <c r="K34" s="146"/>
      <c r="L34" s="146"/>
      <c r="M34" s="147"/>
      <c r="O34" s="127" t="e">
        <f t="shared" si="12"/>
        <v>#N/A</v>
      </c>
      <c r="P34" s="130" t="e">
        <f t="shared" si="13"/>
        <v>#N/A</v>
      </c>
      <c r="Q34" s="104" t="e">
        <f t="shared" si="2"/>
        <v>#N/A</v>
      </c>
      <c r="R34" s="130" t="e">
        <f t="shared" si="3"/>
        <v>#N/A</v>
      </c>
      <c r="S34" s="104" t="e">
        <f t="shared" si="4"/>
        <v>#N/A</v>
      </c>
      <c r="T34" s="130" t="e">
        <f t="shared" si="5"/>
        <v>#N/A</v>
      </c>
      <c r="U34" s="127" t="e">
        <f t="shared" si="6"/>
        <v>#N/A</v>
      </c>
      <c r="V34" s="105" t="e">
        <f t="shared" si="7"/>
        <v>#N/A</v>
      </c>
      <c r="W34" s="125" t="e">
        <f t="shared" si="8"/>
        <v>#N/A</v>
      </c>
      <c r="X34" s="103" t="e">
        <f t="shared" si="9"/>
        <v>#N/A</v>
      </c>
      <c r="AA34" s="135"/>
      <c r="AB34" s="37"/>
      <c r="AC34" s="37"/>
      <c r="AF34" s="174"/>
      <c r="AG34" s="175"/>
      <c r="AH34" s="176"/>
      <c r="AI34" s="176"/>
      <c r="AJ34" s="176"/>
      <c r="AK34" s="177"/>
      <c r="AL34" s="132"/>
      <c r="AM34" s="83"/>
      <c r="AN34" s="56">
        <v>4718</v>
      </c>
      <c r="AO34" s="14" t="s">
        <v>231</v>
      </c>
      <c r="AP34" s="13">
        <v>200</v>
      </c>
      <c r="AQ34" s="42">
        <v>50</v>
      </c>
      <c r="AR34" s="59">
        <v>50</v>
      </c>
      <c r="AS34" s="45" t="s">
        <v>189</v>
      </c>
      <c r="AT34" s="48" t="s">
        <v>189</v>
      </c>
      <c r="AU34" s="56">
        <v>50</v>
      </c>
      <c r="AV34" s="66">
        <v>6</v>
      </c>
      <c r="AW34" s="45" t="s">
        <v>189</v>
      </c>
      <c r="AX34" s="48" t="s">
        <v>189</v>
      </c>
      <c r="AZ34" s="18" t="s">
        <v>91</v>
      </c>
    </row>
    <row r="35" spans="1:52" ht="15.75" thickBot="1" x14ac:dyDescent="0.3">
      <c r="A35" s="99">
        <v>32</v>
      </c>
      <c r="B35" s="93"/>
      <c r="C35" s="139"/>
      <c r="D35" s="114"/>
      <c r="E35" s="101"/>
      <c r="F35" s="101"/>
      <c r="G35" s="101"/>
      <c r="H35" s="115"/>
      <c r="I35" s="145"/>
      <c r="J35" s="146"/>
      <c r="K35" s="146"/>
      <c r="L35" s="146"/>
      <c r="M35" s="147"/>
      <c r="O35" s="127" t="e">
        <f t="shared" si="12"/>
        <v>#N/A</v>
      </c>
      <c r="P35" s="130" t="e">
        <f t="shared" si="13"/>
        <v>#N/A</v>
      </c>
      <c r="Q35" s="104" t="e">
        <f t="shared" si="2"/>
        <v>#N/A</v>
      </c>
      <c r="R35" s="130" t="e">
        <f t="shared" si="3"/>
        <v>#N/A</v>
      </c>
      <c r="S35" s="104" t="e">
        <f t="shared" si="4"/>
        <v>#N/A</v>
      </c>
      <c r="T35" s="130" t="e">
        <f t="shared" si="5"/>
        <v>#N/A</v>
      </c>
      <c r="U35" s="127" t="e">
        <f t="shared" si="6"/>
        <v>#N/A</v>
      </c>
      <c r="V35" s="105" t="e">
        <f t="shared" si="7"/>
        <v>#N/A</v>
      </c>
      <c r="W35" s="125" t="e">
        <f t="shared" si="8"/>
        <v>#N/A</v>
      </c>
      <c r="X35" s="103" t="e">
        <f t="shared" si="9"/>
        <v>#N/A</v>
      </c>
      <c r="AA35" s="135"/>
      <c r="AB35" s="37"/>
      <c r="AC35" s="37"/>
      <c r="AF35" s="174"/>
      <c r="AG35" s="175"/>
      <c r="AH35" s="176"/>
      <c r="AI35" s="176"/>
      <c r="AJ35" s="176"/>
      <c r="AK35" s="177"/>
      <c r="AL35" s="132"/>
      <c r="AM35" s="83"/>
      <c r="AN35" s="56">
        <v>4715</v>
      </c>
      <c r="AO35" s="14" t="s">
        <v>229</v>
      </c>
      <c r="AP35" s="13">
        <v>50</v>
      </c>
      <c r="AQ35" s="42">
        <v>5</v>
      </c>
      <c r="AR35" s="59">
        <v>1</v>
      </c>
      <c r="AS35" s="45" t="s">
        <v>189</v>
      </c>
      <c r="AT35" s="48" t="s">
        <v>189</v>
      </c>
      <c r="AU35" s="56" t="s">
        <v>189</v>
      </c>
      <c r="AV35" s="66" t="s">
        <v>189</v>
      </c>
      <c r="AW35" s="45">
        <v>1</v>
      </c>
      <c r="AX35" s="48">
        <v>0.1</v>
      </c>
      <c r="AZ35" s="18" t="s">
        <v>92</v>
      </c>
    </row>
    <row r="36" spans="1:52" ht="30.75" thickBot="1" x14ac:dyDescent="0.3">
      <c r="A36" s="99">
        <v>33</v>
      </c>
      <c r="B36" s="93"/>
      <c r="C36" s="139"/>
      <c r="D36" s="114"/>
      <c r="E36" s="101"/>
      <c r="F36" s="101"/>
      <c r="G36" s="101"/>
      <c r="H36" s="115"/>
      <c r="I36" s="145"/>
      <c r="J36" s="146"/>
      <c r="K36" s="146"/>
      <c r="L36" s="146"/>
      <c r="M36" s="147"/>
      <c r="O36" s="127" t="e">
        <f t="shared" si="12"/>
        <v>#N/A</v>
      </c>
      <c r="P36" s="130" t="e">
        <f t="shared" si="13"/>
        <v>#N/A</v>
      </c>
      <c r="Q36" s="104" t="e">
        <f t="shared" si="2"/>
        <v>#N/A</v>
      </c>
      <c r="R36" s="130" t="e">
        <f t="shared" si="3"/>
        <v>#N/A</v>
      </c>
      <c r="S36" s="104" t="e">
        <f t="shared" si="4"/>
        <v>#N/A</v>
      </c>
      <c r="T36" s="130" t="e">
        <f t="shared" si="5"/>
        <v>#N/A</v>
      </c>
      <c r="U36" s="127" t="e">
        <f t="shared" si="6"/>
        <v>#N/A</v>
      </c>
      <c r="V36" s="105" t="e">
        <f t="shared" si="7"/>
        <v>#N/A</v>
      </c>
      <c r="W36" s="125" t="e">
        <f t="shared" si="8"/>
        <v>#N/A</v>
      </c>
      <c r="X36" s="103" t="e">
        <f t="shared" si="9"/>
        <v>#N/A</v>
      </c>
      <c r="AA36" s="135"/>
      <c r="AB36" s="37"/>
      <c r="AC36" s="37"/>
      <c r="AF36" s="174"/>
      <c r="AG36" s="175"/>
      <c r="AH36" s="176"/>
      <c r="AI36" s="176"/>
      <c r="AJ36" s="176"/>
      <c r="AK36" s="177"/>
      <c r="AL36" s="132"/>
      <c r="AM36" s="83"/>
      <c r="AN36" s="56">
        <v>4724</v>
      </c>
      <c r="AO36" s="14" t="s">
        <v>236</v>
      </c>
      <c r="AP36" s="13">
        <v>0.15</v>
      </c>
      <c r="AQ36" s="66" t="s">
        <v>189</v>
      </c>
      <c r="AR36" s="59">
        <v>0.03</v>
      </c>
      <c r="AS36" s="45" t="s">
        <v>189</v>
      </c>
      <c r="AT36" s="48" t="s">
        <v>189</v>
      </c>
      <c r="AU36" s="56" t="s">
        <v>189</v>
      </c>
      <c r="AV36" s="66" t="s">
        <v>189</v>
      </c>
      <c r="AW36" s="45">
        <v>0.03</v>
      </c>
      <c r="AX36" s="48">
        <v>1.4999999999999999E-2</v>
      </c>
      <c r="AZ36" s="18" t="s">
        <v>93</v>
      </c>
    </row>
    <row r="37" spans="1:52" ht="60.75" thickBot="1" x14ac:dyDescent="0.3">
      <c r="A37" s="99">
        <v>34</v>
      </c>
      <c r="B37" s="93"/>
      <c r="C37" s="139"/>
      <c r="D37" s="114"/>
      <c r="E37" s="101"/>
      <c r="F37" s="101"/>
      <c r="G37" s="101"/>
      <c r="H37" s="115"/>
      <c r="I37" s="145"/>
      <c r="J37" s="146"/>
      <c r="K37" s="146"/>
      <c r="L37" s="146"/>
      <c r="M37" s="147"/>
      <c r="O37" s="127">
        <f>VLOOKUP(D37,AE38:AG96,2,FALSE)</f>
        <v>0</v>
      </c>
      <c r="P37" s="130">
        <f>VLOOKUP(D37,AE38:AG96,3,FALSE)</f>
        <v>0</v>
      </c>
      <c r="Q37" s="104" t="e">
        <f t="shared" si="2"/>
        <v>#N/A</v>
      </c>
      <c r="R37" s="130" t="e">
        <f t="shared" si="3"/>
        <v>#N/A</v>
      </c>
      <c r="S37" s="104" t="e">
        <f t="shared" si="4"/>
        <v>#N/A</v>
      </c>
      <c r="T37" s="130" t="e">
        <f t="shared" si="5"/>
        <v>#N/A</v>
      </c>
      <c r="U37" s="127" t="e">
        <f t="shared" si="6"/>
        <v>#N/A</v>
      </c>
      <c r="V37" s="105" t="e">
        <f t="shared" si="7"/>
        <v>#N/A</v>
      </c>
      <c r="W37" s="125" t="e">
        <f t="shared" si="8"/>
        <v>#N/A</v>
      </c>
      <c r="X37" s="103" t="e">
        <f t="shared" si="9"/>
        <v>#N/A</v>
      </c>
      <c r="AA37" s="135"/>
      <c r="AB37" s="37"/>
      <c r="AC37" s="37"/>
      <c r="AF37" s="174"/>
      <c r="AG37" s="175"/>
      <c r="AH37" s="176"/>
      <c r="AI37" s="176"/>
      <c r="AJ37" s="176"/>
      <c r="AK37" s="177"/>
      <c r="AL37" s="132"/>
      <c r="AM37" s="83"/>
      <c r="AN37" s="56">
        <v>4741</v>
      </c>
      <c r="AO37" s="14" t="s">
        <v>254</v>
      </c>
      <c r="AP37" s="13">
        <v>500</v>
      </c>
      <c r="AQ37" s="42">
        <v>200</v>
      </c>
      <c r="AR37" s="59">
        <v>200</v>
      </c>
      <c r="AS37" s="45" t="s">
        <v>189</v>
      </c>
      <c r="AT37" s="48" t="s">
        <v>189</v>
      </c>
      <c r="AU37" s="56">
        <v>200</v>
      </c>
      <c r="AV37" s="66">
        <v>20</v>
      </c>
      <c r="AW37" s="45" t="s">
        <v>189</v>
      </c>
      <c r="AX37" s="48" t="s">
        <v>189</v>
      </c>
      <c r="AZ37" s="18" t="s">
        <v>94</v>
      </c>
    </row>
    <row r="38" spans="1:52" ht="15.75" thickBot="1" x14ac:dyDescent="0.3">
      <c r="A38" s="99">
        <v>35</v>
      </c>
      <c r="B38" s="93"/>
      <c r="C38" s="139"/>
      <c r="D38" s="114"/>
      <c r="E38" s="101"/>
      <c r="F38" s="101"/>
      <c r="G38" s="101"/>
      <c r="H38" s="115"/>
      <c r="I38" s="145"/>
      <c r="J38" s="146"/>
      <c r="K38" s="146"/>
      <c r="L38" s="146"/>
      <c r="M38" s="147"/>
      <c r="O38" s="127" t="e">
        <f t="shared" ref="O38:O47" si="14">VLOOKUP(D38,$AO$4:$AQ$64,2,FALSE)</f>
        <v>#N/A</v>
      </c>
      <c r="P38" s="130" t="e">
        <f t="shared" ref="P38:P47" si="15">VLOOKUP(D38,$AO$4:$AQ$64,3,FALSE)</f>
        <v>#N/A</v>
      </c>
      <c r="Q38" s="104" t="e">
        <f t="shared" si="2"/>
        <v>#N/A</v>
      </c>
      <c r="R38" s="130" t="e">
        <f t="shared" si="3"/>
        <v>#N/A</v>
      </c>
      <c r="S38" s="104" t="e">
        <f t="shared" si="4"/>
        <v>#N/A</v>
      </c>
      <c r="T38" s="130" t="e">
        <f t="shared" si="5"/>
        <v>#N/A</v>
      </c>
      <c r="U38" s="127" t="e">
        <f t="shared" si="6"/>
        <v>#N/A</v>
      </c>
      <c r="V38" s="105" t="e">
        <f t="shared" si="7"/>
        <v>#N/A</v>
      </c>
      <c r="W38" s="125" t="e">
        <f t="shared" si="8"/>
        <v>#N/A</v>
      </c>
      <c r="X38" s="103" t="e">
        <f t="shared" si="9"/>
        <v>#N/A</v>
      </c>
      <c r="AA38" s="135"/>
      <c r="AB38" s="37"/>
      <c r="AC38" s="37"/>
      <c r="AF38" s="174"/>
      <c r="AG38" s="175"/>
      <c r="AH38" s="176"/>
      <c r="AI38" s="176"/>
      <c r="AJ38" s="176"/>
      <c r="AK38" s="177"/>
      <c r="AL38" s="132"/>
      <c r="AM38" s="83"/>
      <c r="AN38" s="56">
        <v>4722</v>
      </c>
      <c r="AO38" s="14" t="s">
        <v>234</v>
      </c>
      <c r="AP38" s="13">
        <v>5000</v>
      </c>
      <c r="AQ38" s="42">
        <v>500</v>
      </c>
      <c r="AR38" s="59">
        <v>500</v>
      </c>
      <c r="AS38" s="45" t="s">
        <v>189</v>
      </c>
      <c r="AT38" s="48" t="s">
        <v>189</v>
      </c>
      <c r="AU38" s="56" t="s">
        <v>189</v>
      </c>
      <c r="AV38" s="66" t="s">
        <v>189</v>
      </c>
      <c r="AW38" s="45">
        <v>500</v>
      </c>
      <c r="AX38" s="48">
        <v>50</v>
      </c>
      <c r="AZ38" s="18" t="s">
        <v>95</v>
      </c>
    </row>
    <row r="39" spans="1:52" ht="150.75" thickBot="1" x14ac:dyDescent="0.3">
      <c r="A39" s="99">
        <v>36</v>
      </c>
      <c r="B39" s="93"/>
      <c r="C39" s="139"/>
      <c r="D39" s="114"/>
      <c r="E39" s="101"/>
      <c r="F39" s="101"/>
      <c r="G39" s="101"/>
      <c r="H39" s="115"/>
      <c r="I39" s="145"/>
      <c r="J39" s="146"/>
      <c r="K39" s="146"/>
      <c r="L39" s="146"/>
      <c r="M39" s="147"/>
      <c r="O39" s="127" t="e">
        <f t="shared" si="14"/>
        <v>#N/A</v>
      </c>
      <c r="P39" s="130" t="e">
        <f t="shared" si="15"/>
        <v>#N/A</v>
      </c>
      <c r="Q39" s="104" t="e">
        <f t="shared" si="2"/>
        <v>#N/A</v>
      </c>
      <c r="R39" s="130" t="e">
        <f t="shared" si="3"/>
        <v>#N/A</v>
      </c>
      <c r="S39" s="104" t="e">
        <f t="shared" si="4"/>
        <v>#N/A</v>
      </c>
      <c r="T39" s="130" t="e">
        <f t="shared" si="5"/>
        <v>#N/A</v>
      </c>
      <c r="U39" s="127" t="e">
        <f t="shared" si="6"/>
        <v>#N/A</v>
      </c>
      <c r="V39" s="105" t="e">
        <f t="shared" si="7"/>
        <v>#N/A</v>
      </c>
      <c r="W39" s="125" t="e">
        <f t="shared" si="8"/>
        <v>#N/A</v>
      </c>
      <c r="X39" s="103" t="e">
        <f t="shared" si="9"/>
        <v>#N/A</v>
      </c>
      <c r="AA39" s="135"/>
      <c r="AB39" s="37"/>
      <c r="AC39" s="37"/>
      <c r="AF39" s="174"/>
      <c r="AG39" s="175"/>
      <c r="AH39" s="176"/>
      <c r="AI39" s="176"/>
      <c r="AJ39" s="176"/>
      <c r="AK39" s="177"/>
      <c r="AL39" s="132"/>
      <c r="AM39" s="83"/>
      <c r="AN39" s="56">
        <v>4711</v>
      </c>
      <c r="AO39" s="14" t="s">
        <v>290</v>
      </c>
      <c r="AP39" s="13">
        <v>1</v>
      </c>
      <c r="AQ39" s="42" t="s">
        <v>189</v>
      </c>
      <c r="AR39" s="59">
        <v>0.2</v>
      </c>
      <c r="AS39" s="45" t="s">
        <v>189</v>
      </c>
      <c r="AT39" s="48" t="s">
        <v>189</v>
      </c>
      <c r="AU39" s="56" t="s">
        <v>189</v>
      </c>
      <c r="AV39" s="66" t="s">
        <v>189</v>
      </c>
      <c r="AW39" s="45">
        <v>0.2</v>
      </c>
      <c r="AX39" s="48">
        <v>0.01</v>
      </c>
      <c r="AZ39" s="18" t="s">
        <v>96</v>
      </c>
    </row>
    <row r="40" spans="1:52" ht="120.75" thickBot="1" x14ac:dyDescent="0.3">
      <c r="A40" s="99">
        <v>37</v>
      </c>
      <c r="B40" s="93"/>
      <c r="C40" s="140"/>
      <c r="D40" s="114"/>
      <c r="E40" s="101"/>
      <c r="F40" s="101"/>
      <c r="G40" s="101"/>
      <c r="H40" s="115"/>
      <c r="I40" s="145"/>
      <c r="J40" s="146"/>
      <c r="K40" s="146"/>
      <c r="L40" s="146"/>
      <c r="M40" s="147"/>
      <c r="O40" s="127" t="e">
        <f t="shared" si="14"/>
        <v>#N/A</v>
      </c>
      <c r="P40" s="130" t="e">
        <f t="shared" si="15"/>
        <v>#N/A</v>
      </c>
      <c r="Q40" s="104" t="e">
        <f t="shared" si="2"/>
        <v>#N/A</v>
      </c>
      <c r="R40" s="130" t="e">
        <f t="shared" si="3"/>
        <v>#N/A</v>
      </c>
      <c r="S40" s="104" t="e">
        <f t="shared" si="4"/>
        <v>#N/A</v>
      </c>
      <c r="T40" s="130" t="e">
        <f t="shared" si="5"/>
        <v>#N/A</v>
      </c>
      <c r="U40" s="127" t="e">
        <f t="shared" si="6"/>
        <v>#N/A</v>
      </c>
      <c r="V40" s="105" t="e">
        <f t="shared" si="7"/>
        <v>#N/A</v>
      </c>
      <c r="W40" s="125" t="e">
        <f t="shared" si="8"/>
        <v>#N/A</v>
      </c>
      <c r="X40" s="103" t="e">
        <f t="shared" si="9"/>
        <v>#N/A</v>
      </c>
      <c r="AA40" s="135"/>
      <c r="AB40" s="37"/>
      <c r="AC40" s="37"/>
      <c r="AF40" s="174"/>
      <c r="AG40" s="175"/>
      <c r="AH40" s="176"/>
      <c r="AI40" s="176"/>
      <c r="AJ40" s="176"/>
      <c r="AK40" s="177"/>
      <c r="AL40" s="132"/>
      <c r="AM40" s="83"/>
      <c r="AN40" s="56" t="s">
        <v>267</v>
      </c>
      <c r="AO40" s="14" t="s">
        <v>210</v>
      </c>
      <c r="AP40" s="13">
        <v>2500</v>
      </c>
      <c r="AQ40" s="42">
        <v>350</v>
      </c>
      <c r="AR40" s="59">
        <v>350</v>
      </c>
      <c r="AS40" s="45" t="s">
        <v>189</v>
      </c>
      <c r="AT40" s="48" t="s">
        <v>189</v>
      </c>
      <c r="AU40" s="111">
        <v>350</v>
      </c>
      <c r="AV40" s="113">
        <v>100</v>
      </c>
      <c r="AW40" s="68" t="s">
        <v>189</v>
      </c>
      <c r="AX40" s="47" t="s">
        <v>189</v>
      </c>
      <c r="AZ40" s="18" t="s">
        <v>97</v>
      </c>
    </row>
    <row r="41" spans="1:52" ht="90.75" thickBot="1" x14ac:dyDescent="0.3">
      <c r="A41" s="99">
        <v>38</v>
      </c>
      <c r="B41" s="93"/>
      <c r="C41" s="140"/>
      <c r="D41" s="114"/>
      <c r="E41" s="101"/>
      <c r="F41" s="101"/>
      <c r="G41" s="101"/>
      <c r="H41" s="115"/>
      <c r="I41" s="145"/>
      <c r="J41" s="146"/>
      <c r="K41" s="146"/>
      <c r="L41" s="146"/>
      <c r="M41" s="147"/>
      <c r="O41" s="127" t="e">
        <f t="shared" si="14"/>
        <v>#N/A</v>
      </c>
      <c r="P41" s="130" t="e">
        <f t="shared" si="15"/>
        <v>#N/A</v>
      </c>
      <c r="Q41" s="104" t="e">
        <f t="shared" si="2"/>
        <v>#N/A</v>
      </c>
      <c r="R41" s="130" t="e">
        <f t="shared" si="3"/>
        <v>#N/A</v>
      </c>
      <c r="S41" s="104" t="e">
        <f t="shared" si="4"/>
        <v>#N/A</v>
      </c>
      <c r="T41" s="130" t="e">
        <f t="shared" si="5"/>
        <v>#N/A</v>
      </c>
      <c r="U41" s="127" t="e">
        <f t="shared" si="6"/>
        <v>#N/A</v>
      </c>
      <c r="V41" s="105" t="e">
        <f t="shared" si="7"/>
        <v>#N/A</v>
      </c>
      <c r="W41" s="125" t="e">
        <f t="shared" si="8"/>
        <v>#N/A</v>
      </c>
      <c r="X41" s="103" t="e">
        <f t="shared" si="9"/>
        <v>#N/A</v>
      </c>
      <c r="AA41" s="135"/>
      <c r="AB41" s="37"/>
      <c r="AC41" s="37"/>
      <c r="AF41" s="174"/>
      <c r="AG41" s="175"/>
      <c r="AH41" s="175"/>
      <c r="AI41" s="175"/>
      <c r="AJ41" s="175"/>
      <c r="AK41" s="178"/>
      <c r="AL41" s="132"/>
      <c r="AM41" s="83"/>
      <c r="AN41" s="56">
        <v>4703</v>
      </c>
      <c r="AO41" s="14" t="s">
        <v>219</v>
      </c>
      <c r="AP41" s="13">
        <v>50</v>
      </c>
      <c r="AQ41" s="42">
        <v>10</v>
      </c>
      <c r="AR41" s="59">
        <v>10</v>
      </c>
      <c r="AS41" s="45" t="s">
        <v>189</v>
      </c>
      <c r="AT41" s="48" t="s">
        <v>189</v>
      </c>
      <c r="AU41" s="56" t="s">
        <v>189</v>
      </c>
      <c r="AV41" s="66" t="s">
        <v>189</v>
      </c>
      <c r="AW41" s="45" t="s">
        <v>189</v>
      </c>
      <c r="AX41" s="48" t="s">
        <v>189</v>
      </c>
      <c r="AZ41" s="18" t="s">
        <v>98</v>
      </c>
    </row>
    <row r="42" spans="1:52" ht="135.75" thickBot="1" x14ac:dyDescent="0.3">
      <c r="A42" s="99">
        <v>39</v>
      </c>
      <c r="B42" s="93"/>
      <c r="C42" s="140"/>
      <c r="D42" s="114"/>
      <c r="E42" s="101"/>
      <c r="F42" s="101"/>
      <c r="G42" s="101"/>
      <c r="H42" s="115"/>
      <c r="I42" s="145"/>
      <c r="J42" s="146"/>
      <c r="K42" s="146"/>
      <c r="L42" s="146"/>
      <c r="M42" s="147"/>
      <c r="O42" s="127" t="e">
        <f t="shared" si="14"/>
        <v>#N/A</v>
      </c>
      <c r="P42" s="130" t="e">
        <f t="shared" si="15"/>
        <v>#N/A</v>
      </c>
      <c r="Q42" s="104" t="e">
        <f t="shared" si="2"/>
        <v>#N/A</v>
      </c>
      <c r="R42" s="130" t="e">
        <f t="shared" si="3"/>
        <v>#N/A</v>
      </c>
      <c r="S42" s="104" t="e">
        <f t="shared" si="4"/>
        <v>#N/A</v>
      </c>
      <c r="T42" s="130" t="e">
        <f t="shared" si="5"/>
        <v>#N/A</v>
      </c>
      <c r="U42" s="127" t="e">
        <f t="shared" si="6"/>
        <v>#N/A</v>
      </c>
      <c r="V42" s="105" t="e">
        <f t="shared" si="7"/>
        <v>#N/A</v>
      </c>
      <c r="W42" s="125" t="e">
        <f t="shared" si="8"/>
        <v>#N/A</v>
      </c>
      <c r="X42" s="103" t="e">
        <f t="shared" si="9"/>
        <v>#N/A</v>
      </c>
      <c r="AA42" s="135"/>
      <c r="AB42" s="37"/>
      <c r="AC42" s="37"/>
      <c r="AF42" s="174"/>
      <c r="AG42" s="175"/>
      <c r="AH42" s="175"/>
      <c r="AI42" s="175"/>
      <c r="AJ42" s="175"/>
      <c r="AK42" s="178"/>
      <c r="AL42" s="132"/>
      <c r="AM42" s="83"/>
      <c r="AN42" s="56">
        <v>4705</v>
      </c>
      <c r="AO42" s="14" t="s">
        <v>220</v>
      </c>
      <c r="AP42" s="13">
        <v>10000</v>
      </c>
      <c r="AQ42" s="42">
        <v>5000</v>
      </c>
      <c r="AR42" s="59">
        <v>5000</v>
      </c>
      <c r="AS42" s="45" t="s">
        <v>189</v>
      </c>
      <c r="AT42" s="48" t="s">
        <v>189</v>
      </c>
      <c r="AU42" s="56" t="s">
        <v>189</v>
      </c>
      <c r="AV42" s="66" t="s">
        <v>189</v>
      </c>
      <c r="AW42" s="45">
        <v>5000</v>
      </c>
      <c r="AX42" s="48">
        <v>1250</v>
      </c>
      <c r="AZ42" s="18" t="s">
        <v>99</v>
      </c>
    </row>
    <row r="43" spans="1:52" ht="105.75" thickBot="1" x14ac:dyDescent="0.3">
      <c r="A43" s="99">
        <v>40</v>
      </c>
      <c r="B43" s="93"/>
      <c r="C43" s="140"/>
      <c r="D43" s="114"/>
      <c r="E43" s="101"/>
      <c r="F43" s="101"/>
      <c r="G43" s="101"/>
      <c r="H43" s="115"/>
      <c r="I43" s="145"/>
      <c r="J43" s="146"/>
      <c r="K43" s="146"/>
      <c r="L43" s="146"/>
      <c r="M43" s="147"/>
      <c r="O43" s="127" t="e">
        <f t="shared" si="14"/>
        <v>#N/A</v>
      </c>
      <c r="P43" s="130" t="e">
        <f t="shared" si="15"/>
        <v>#N/A</v>
      </c>
      <c r="Q43" s="104" t="e">
        <f t="shared" si="2"/>
        <v>#N/A</v>
      </c>
      <c r="R43" s="130" t="e">
        <f t="shared" si="3"/>
        <v>#N/A</v>
      </c>
      <c r="S43" s="104" t="e">
        <f t="shared" si="4"/>
        <v>#N/A</v>
      </c>
      <c r="T43" s="130" t="e">
        <f t="shared" si="5"/>
        <v>#N/A</v>
      </c>
      <c r="U43" s="127" t="e">
        <f t="shared" si="6"/>
        <v>#N/A</v>
      </c>
      <c r="V43" s="105" t="e">
        <f t="shared" si="7"/>
        <v>#N/A</v>
      </c>
      <c r="W43" s="125" t="e">
        <f t="shared" si="8"/>
        <v>#N/A</v>
      </c>
      <c r="X43" s="103" t="e">
        <f t="shared" si="9"/>
        <v>#N/A</v>
      </c>
      <c r="AA43" s="135"/>
      <c r="AB43" s="37"/>
      <c r="AC43" s="37"/>
      <c r="AF43" s="174"/>
      <c r="AG43" s="175"/>
      <c r="AH43" s="175"/>
      <c r="AI43" s="175"/>
      <c r="AJ43" s="175"/>
      <c r="AK43" s="178"/>
      <c r="AL43" s="132"/>
      <c r="AM43" s="83"/>
      <c r="AN43" s="56">
        <v>4706</v>
      </c>
      <c r="AO43" s="14" t="s">
        <v>221</v>
      </c>
      <c r="AP43" s="13">
        <v>5000</v>
      </c>
      <c r="AQ43" s="42">
        <v>1250</v>
      </c>
      <c r="AR43" s="59">
        <v>1250</v>
      </c>
      <c r="AS43" s="45" t="s">
        <v>189</v>
      </c>
      <c r="AT43" s="48" t="s">
        <v>189</v>
      </c>
      <c r="AU43" s="56" t="s">
        <v>189</v>
      </c>
      <c r="AV43" s="66" t="s">
        <v>189</v>
      </c>
      <c r="AW43" s="45">
        <v>1250</v>
      </c>
      <c r="AX43" s="48">
        <v>500</v>
      </c>
      <c r="AZ43" s="18" t="s">
        <v>100</v>
      </c>
    </row>
    <row r="44" spans="1:52" ht="30.75" thickBot="1" x14ac:dyDescent="0.3">
      <c r="A44" s="99">
        <v>41</v>
      </c>
      <c r="B44" s="93"/>
      <c r="C44" s="140"/>
      <c r="D44" s="114"/>
      <c r="E44" s="101"/>
      <c r="F44" s="101"/>
      <c r="G44" s="101"/>
      <c r="H44" s="115"/>
      <c r="I44" s="145"/>
      <c r="J44" s="146"/>
      <c r="K44" s="146"/>
      <c r="L44" s="146"/>
      <c r="M44" s="147"/>
      <c r="O44" s="127" t="e">
        <f t="shared" si="14"/>
        <v>#N/A</v>
      </c>
      <c r="P44" s="130" t="e">
        <f t="shared" si="15"/>
        <v>#N/A</v>
      </c>
      <c r="Q44" s="104" t="e">
        <f t="shared" si="2"/>
        <v>#N/A</v>
      </c>
      <c r="R44" s="130" t="e">
        <f t="shared" si="3"/>
        <v>#N/A</v>
      </c>
      <c r="S44" s="104" t="e">
        <f t="shared" si="4"/>
        <v>#N/A</v>
      </c>
      <c r="T44" s="130" t="e">
        <f t="shared" si="5"/>
        <v>#N/A</v>
      </c>
      <c r="U44" s="127" t="e">
        <f t="shared" si="6"/>
        <v>#N/A</v>
      </c>
      <c r="V44" s="105" t="e">
        <f t="shared" si="7"/>
        <v>#N/A</v>
      </c>
      <c r="W44" s="125" t="e">
        <f t="shared" si="8"/>
        <v>#N/A</v>
      </c>
      <c r="X44" s="103" t="e">
        <f t="shared" si="9"/>
        <v>#N/A</v>
      </c>
      <c r="AA44" s="135"/>
      <c r="AB44" s="37"/>
      <c r="AC44" s="37"/>
      <c r="AF44" s="174"/>
      <c r="AG44" s="175"/>
      <c r="AH44" s="175"/>
      <c r="AI44" s="175"/>
      <c r="AJ44" s="175"/>
      <c r="AK44" s="178"/>
      <c r="AL44" s="132"/>
      <c r="AM44" s="83"/>
      <c r="AN44" s="56">
        <v>4721</v>
      </c>
      <c r="AO44" s="14" t="s">
        <v>243</v>
      </c>
      <c r="AP44" s="13">
        <v>50</v>
      </c>
      <c r="AQ44" s="42">
        <v>5</v>
      </c>
      <c r="AR44" s="59">
        <v>5</v>
      </c>
      <c r="AS44" s="45" t="s">
        <v>189</v>
      </c>
      <c r="AT44" s="48" t="s">
        <v>189</v>
      </c>
      <c r="AU44" s="56" t="s">
        <v>189</v>
      </c>
      <c r="AV44" s="66" t="s">
        <v>189</v>
      </c>
      <c r="AW44" s="45">
        <v>5</v>
      </c>
      <c r="AX44" s="48">
        <v>0.5</v>
      </c>
      <c r="AZ44" s="18" t="s">
        <v>101</v>
      </c>
    </row>
    <row r="45" spans="1:52" ht="30.75" thickBot="1" x14ac:dyDescent="0.3">
      <c r="A45" s="99">
        <v>42</v>
      </c>
      <c r="B45" s="93"/>
      <c r="C45" s="140"/>
      <c r="D45" s="114"/>
      <c r="E45" s="101"/>
      <c r="F45" s="101"/>
      <c r="G45" s="101"/>
      <c r="H45" s="115"/>
      <c r="I45" s="145"/>
      <c r="J45" s="146"/>
      <c r="K45" s="146"/>
      <c r="L45" s="146"/>
      <c r="M45" s="147"/>
      <c r="O45" s="127" t="e">
        <f t="shared" si="14"/>
        <v>#N/A</v>
      </c>
      <c r="P45" s="130" t="e">
        <f t="shared" si="15"/>
        <v>#N/A</v>
      </c>
      <c r="Q45" s="104" t="e">
        <f t="shared" si="2"/>
        <v>#N/A</v>
      </c>
      <c r="R45" s="130" t="e">
        <f t="shared" si="3"/>
        <v>#N/A</v>
      </c>
      <c r="S45" s="104" t="e">
        <f t="shared" si="4"/>
        <v>#N/A</v>
      </c>
      <c r="T45" s="130" t="e">
        <f t="shared" si="5"/>
        <v>#N/A</v>
      </c>
      <c r="U45" s="127" t="e">
        <f t="shared" si="6"/>
        <v>#N/A</v>
      </c>
      <c r="V45" s="105" t="e">
        <f t="shared" si="7"/>
        <v>#N/A</v>
      </c>
      <c r="W45" s="125" t="e">
        <f t="shared" si="8"/>
        <v>#N/A</v>
      </c>
      <c r="X45" s="103" t="e">
        <f t="shared" si="9"/>
        <v>#N/A</v>
      </c>
      <c r="AA45" s="135"/>
      <c r="AB45" s="37"/>
      <c r="AC45" s="37"/>
      <c r="AF45" s="174"/>
      <c r="AG45" s="175"/>
      <c r="AH45" s="175"/>
      <c r="AI45" s="175"/>
      <c r="AJ45" s="175"/>
      <c r="AK45" s="178"/>
      <c r="AL45" s="132"/>
      <c r="AM45" s="83"/>
      <c r="AN45" s="56">
        <v>4720</v>
      </c>
      <c r="AO45" s="14" t="s">
        <v>233</v>
      </c>
      <c r="AP45" s="13">
        <v>50</v>
      </c>
      <c r="AQ45" s="42">
        <v>5</v>
      </c>
      <c r="AR45" s="59">
        <v>5</v>
      </c>
      <c r="AS45" s="45" t="s">
        <v>189</v>
      </c>
      <c r="AT45" s="48" t="s">
        <v>189</v>
      </c>
      <c r="AU45" s="45" t="s">
        <v>189</v>
      </c>
      <c r="AV45" s="48" t="s">
        <v>189</v>
      </c>
      <c r="AW45" s="45">
        <v>5</v>
      </c>
      <c r="AX45" s="48">
        <v>0.5</v>
      </c>
      <c r="AZ45" s="18" t="s">
        <v>102</v>
      </c>
    </row>
    <row r="46" spans="1:52" ht="15.75" thickBot="1" x14ac:dyDescent="0.3">
      <c r="A46" s="99">
        <v>43</v>
      </c>
      <c r="B46" s="93"/>
      <c r="C46" s="140"/>
      <c r="D46" s="114"/>
      <c r="E46" s="101"/>
      <c r="F46" s="101"/>
      <c r="G46" s="101"/>
      <c r="H46" s="115"/>
      <c r="I46" s="145"/>
      <c r="J46" s="146"/>
      <c r="K46" s="146"/>
      <c r="L46" s="146"/>
      <c r="M46" s="147"/>
      <c r="O46" s="127" t="e">
        <f t="shared" si="14"/>
        <v>#N/A</v>
      </c>
      <c r="P46" s="130" t="e">
        <f t="shared" si="15"/>
        <v>#N/A</v>
      </c>
      <c r="Q46" s="104" t="e">
        <f t="shared" si="2"/>
        <v>#N/A</v>
      </c>
      <c r="R46" s="130" t="e">
        <f t="shared" si="3"/>
        <v>#N/A</v>
      </c>
      <c r="S46" s="104" t="e">
        <f t="shared" si="4"/>
        <v>#N/A</v>
      </c>
      <c r="T46" s="130" t="e">
        <f t="shared" si="5"/>
        <v>#N/A</v>
      </c>
      <c r="U46" s="127" t="e">
        <f t="shared" si="6"/>
        <v>#N/A</v>
      </c>
      <c r="V46" s="105" t="e">
        <f t="shared" si="7"/>
        <v>#N/A</v>
      </c>
      <c r="W46" s="125" t="e">
        <f t="shared" si="8"/>
        <v>#N/A</v>
      </c>
      <c r="X46" s="103" t="e">
        <f t="shared" si="9"/>
        <v>#N/A</v>
      </c>
      <c r="AA46" s="135"/>
      <c r="AB46" s="37"/>
      <c r="AC46" s="37"/>
      <c r="AF46" s="174"/>
      <c r="AG46" s="175"/>
      <c r="AH46" s="175"/>
      <c r="AI46" s="175"/>
      <c r="AJ46" s="175"/>
      <c r="AK46" s="178"/>
      <c r="AL46" s="132"/>
      <c r="AM46" s="83"/>
      <c r="AN46" s="56">
        <v>4725</v>
      </c>
      <c r="AO46" s="14" t="s">
        <v>237</v>
      </c>
      <c r="AP46" s="13">
        <v>2000</v>
      </c>
      <c r="AQ46" s="42">
        <v>200</v>
      </c>
      <c r="AR46" s="59">
        <v>200</v>
      </c>
      <c r="AS46" s="45" t="s">
        <v>189</v>
      </c>
      <c r="AT46" s="48" t="s">
        <v>189</v>
      </c>
      <c r="AU46" s="56" t="s">
        <v>189</v>
      </c>
      <c r="AV46" s="66" t="s">
        <v>189</v>
      </c>
      <c r="AW46" s="45">
        <v>200</v>
      </c>
      <c r="AX46" s="48">
        <v>2</v>
      </c>
      <c r="AZ46" s="18" t="s">
        <v>103</v>
      </c>
    </row>
    <row r="47" spans="1:52" ht="90.75" thickBot="1" x14ac:dyDescent="0.3">
      <c r="A47" s="99">
        <v>44</v>
      </c>
      <c r="B47" s="93"/>
      <c r="C47" s="140"/>
      <c r="D47" s="114"/>
      <c r="E47" s="101"/>
      <c r="F47" s="101"/>
      <c r="G47" s="101"/>
      <c r="H47" s="115"/>
      <c r="I47" s="145"/>
      <c r="J47" s="146"/>
      <c r="K47" s="146"/>
      <c r="L47" s="146"/>
      <c r="M47" s="147"/>
      <c r="O47" s="127" t="e">
        <f t="shared" si="14"/>
        <v>#N/A</v>
      </c>
      <c r="P47" s="130" t="e">
        <f t="shared" si="15"/>
        <v>#N/A</v>
      </c>
      <c r="Q47" s="104" t="e">
        <f t="shared" si="2"/>
        <v>#N/A</v>
      </c>
      <c r="R47" s="130" t="e">
        <f t="shared" si="3"/>
        <v>#N/A</v>
      </c>
      <c r="S47" s="104" t="e">
        <f t="shared" si="4"/>
        <v>#N/A</v>
      </c>
      <c r="T47" s="130" t="e">
        <f t="shared" si="5"/>
        <v>#N/A</v>
      </c>
      <c r="U47" s="127" t="e">
        <f t="shared" si="6"/>
        <v>#N/A</v>
      </c>
      <c r="V47" s="105" t="e">
        <f t="shared" si="7"/>
        <v>#N/A</v>
      </c>
      <c r="W47" s="125" t="e">
        <f t="shared" si="8"/>
        <v>#N/A</v>
      </c>
      <c r="X47" s="103" t="e">
        <f t="shared" si="9"/>
        <v>#N/A</v>
      </c>
      <c r="AA47" s="135"/>
      <c r="AB47" s="37"/>
      <c r="AC47" s="37"/>
      <c r="AF47" s="174"/>
      <c r="AG47" s="175"/>
      <c r="AH47" s="175"/>
      <c r="AI47" s="175"/>
      <c r="AJ47" s="175"/>
      <c r="AK47" s="178"/>
      <c r="AL47" s="132"/>
      <c r="AM47" s="83"/>
      <c r="AN47" s="56">
        <v>4732</v>
      </c>
      <c r="AO47" s="14" t="s">
        <v>241</v>
      </c>
      <c r="AP47" s="13">
        <v>1E-3</v>
      </c>
      <c r="AQ47" s="66" t="s">
        <v>189</v>
      </c>
      <c r="AR47" s="59">
        <v>0.2</v>
      </c>
      <c r="AS47" s="45" t="s">
        <v>189</v>
      </c>
      <c r="AT47" s="48" t="s">
        <v>189</v>
      </c>
      <c r="AU47" s="45" t="s">
        <v>189</v>
      </c>
      <c r="AV47" s="48" t="s">
        <v>189</v>
      </c>
      <c r="AW47" s="45">
        <v>0.2</v>
      </c>
      <c r="AX47" s="48">
        <v>0.01</v>
      </c>
      <c r="AZ47" s="18" t="s">
        <v>104</v>
      </c>
    </row>
    <row r="48" spans="1:52" ht="90.75" thickBot="1" x14ac:dyDescent="0.3">
      <c r="A48" s="99">
        <v>45</v>
      </c>
      <c r="B48" s="93"/>
      <c r="C48" s="140"/>
      <c r="D48" s="114"/>
      <c r="E48" s="101"/>
      <c r="F48" s="101"/>
      <c r="G48" s="101"/>
      <c r="H48" s="115"/>
      <c r="I48" s="145"/>
      <c r="J48" s="146"/>
      <c r="K48" s="146"/>
      <c r="L48" s="146"/>
      <c r="M48" s="147"/>
      <c r="O48" s="127">
        <f>VLOOKUP(D48,AE49:AG107,2,FALSE)</f>
        <v>0</v>
      </c>
      <c r="P48" s="130">
        <f>VLOOKUP(D48,AE49:AG107,3,FALSE)</f>
        <v>0</v>
      </c>
      <c r="Q48" s="104" t="e">
        <f t="shared" si="2"/>
        <v>#N/A</v>
      </c>
      <c r="R48" s="130" t="e">
        <f t="shared" si="3"/>
        <v>#N/A</v>
      </c>
      <c r="S48" s="104" t="e">
        <f t="shared" si="4"/>
        <v>#N/A</v>
      </c>
      <c r="T48" s="130" t="e">
        <f t="shared" si="5"/>
        <v>#N/A</v>
      </c>
      <c r="U48" s="127" t="e">
        <f t="shared" si="6"/>
        <v>#N/A</v>
      </c>
      <c r="V48" s="105" t="e">
        <f t="shared" si="7"/>
        <v>#N/A</v>
      </c>
      <c r="W48" s="125" t="e">
        <f t="shared" si="8"/>
        <v>#N/A</v>
      </c>
      <c r="X48" s="103" t="e">
        <f t="shared" si="9"/>
        <v>#N/A</v>
      </c>
      <c r="AA48" s="135"/>
      <c r="AB48" s="37"/>
      <c r="AC48" s="37"/>
      <c r="AF48" s="174"/>
      <c r="AG48" s="175"/>
      <c r="AH48" s="175"/>
      <c r="AI48" s="175"/>
      <c r="AJ48" s="175"/>
      <c r="AK48" s="178"/>
      <c r="AL48" s="132"/>
      <c r="AM48" s="83"/>
      <c r="AN48" s="56">
        <v>4707</v>
      </c>
      <c r="AO48" s="14" t="s">
        <v>222</v>
      </c>
      <c r="AP48" s="13">
        <v>2</v>
      </c>
      <c r="AQ48" s="42">
        <v>1</v>
      </c>
      <c r="AR48" s="59">
        <v>1</v>
      </c>
      <c r="AS48" s="45" t="s">
        <v>189</v>
      </c>
      <c r="AT48" s="48" t="s">
        <v>189</v>
      </c>
      <c r="AU48" s="56" t="s">
        <v>189</v>
      </c>
      <c r="AV48" s="66" t="s">
        <v>189</v>
      </c>
      <c r="AW48" s="45">
        <v>1</v>
      </c>
      <c r="AX48" s="48">
        <v>0.5</v>
      </c>
      <c r="AZ48" s="18" t="s">
        <v>105</v>
      </c>
    </row>
    <row r="49" spans="1:52" ht="45.75" thickBot="1" x14ac:dyDescent="0.3">
      <c r="A49" s="99">
        <v>46</v>
      </c>
      <c r="B49" s="93"/>
      <c r="C49" s="140"/>
      <c r="D49" s="114"/>
      <c r="E49" s="101"/>
      <c r="F49" s="101"/>
      <c r="G49" s="101"/>
      <c r="H49" s="115"/>
      <c r="I49" s="145"/>
      <c r="J49" s="146"/>
      <c r="K49" s="146"/>
      <c r="L49" s="146"/>
      <c r="M49" s="147"/>
      <c r="O49" s="127" t="e">
        <f t="shared" ref="O49:O58" si="16">VLOOKUP(D49,$AO$4:$AQ$64,2,FALSE)</f>
        <v>#N/A</v>
      </c>
      <c r="P49" s="130" t="e">
        <f t="shared" ref="P49:P58" si="17">VLOOKUP(D49,$AO$4:$AQ$64,3,FALSE)</f>
        <v>#N/A</v>
      </c>
      <c r="Q49" s="104" t="e">
        <f t="shared" si="2"/>
        <v>#N/A</v>
      </c>
      <c r="R49" s="130" t="e">
        <f t="shared" si="3"/>
        <v>#N/A</v>
      </c>
      <c r="S49" s="104" t="e">
        <f t="shared" si="4"/>
        <v>#N/A</v>
      </c>
      <c r="T49" s="130" t="e">
        <f t="shared" si="5"/>
        <v>#N/A</v>
      </c>
      <c r="U49" s="127" t="e">
        <f t="shared" si="6"/>
        <v>#N/A</v>
      </c>
      <c r="V49" s="105" t="e">
        <f t="shared" si="7"/>
        <v>#N/A</v>
      </c>
      <c r="W49" s="125" t="e">
        <f t="shared" si="8"/>
        <v>#N/A</v>
      </c>
      <c r="X49" s="103" t="e">
        <f t="shared" si="9"/>
        <v>#N/A</v>
      </c>
      <c r="AA49" s="135"/>
      <c r="AB49" s="37"/>
      <c r="AC49" s="37"/>
      <c r="AF49" s="174"/>
      <c r="AG49" s="175"/>
      <c r="AH49" s="175"/>
      <c r="AI49" s="175"/>
      <c r="AJ49" s="175"/>
      <c r="AK49" s="178"/>
      <c r="AL49" s="132"/>
      <c r="AM49" s="83"/>
      <c r="AN49" s="56">
        <v>4749</v>
      </c>
      <c r="AO49" s="14" t="s">
        <v>262</v>
      </c>
      <c r="AP49" s="13">
        <v>10</v>
      </c>
      <c r="AQ49" s="42">
        <v>10</v>
      </c>
      <c r="AR49" s="59">
        <v>0.5</v>
      </c>
      <c r="AS49" s="45" t="s">
        <v>189</v>
      </c>
      <c r="AT49" s="48" t="s">
        <v>189</v>
      </c>
      <c r="AU49" s="56" t="s">
        <v>189</v>
      </c>
      <c r="AV49" s="66" t="s">
        <v>189</v>
      </c>
      <c r="AW49" s="45" t="s">
        <v>189</v>
      </c>
      <c r="AX49" s="48" t="s">
        <v>189</v>
      </c>
      <c r="AZ49" s="18" t="s">
        <v>106</v>
      </c>
    </row>
    <row r="50" spans="1:52" ht="15.75" thickBot="1" x14ac:dyDescent="0.3">
      <c r="A50" s="99">
        <v>47</v>
      </c>
      <c r="B50" s="93"/>
      <c r="C50" s="140"/>
      <c r="D50" s="114"/>
      <c r="E50" s="101"/>
      <c r="F50" s="101"/>
      <c r="G50" s="101"/>
      <c r="H50" s="115"/>
      <c r="I50" s="145"/>
      <c r="J50" s="146"/>
      <c r="K50" s="146"/>
      <c r="L50" s="146"/>
      <c r="M50" s="147"/>
      <c r="O50" s="127" t="e">
        <f t="shared" si="16"/>
        <v>#N/A</v>
      </c>
      <c r="P50" s="130" t="e">
        <f t="shared" si="17"/>
        <v>#N/A</v>
      </c>
      <c r="Q50" s="104" t="e">
        <f t="shared" si="2"/>
        <v>#N/A</v>
      </c>
      <c r="R50" s="130" t="e">
        <f t="shared" si="3"/>
        <v>#N/A</v>
      </c>
      <c r="S50" s="104" t="e">
        <f t="shared" si="4"/>
        <v>#N/A</v>
      </c>
      <c r="T50" s="130" t="e">
        <f t="shared" si="5"/>
        <v>#N/A</v>
      </c>
      <c r="U50" s="127" t="e">
        <f t="shared" si="6"/>
        <v>#N/A</v>
      </c>
      <c r="V50" s="105" t="e">
        <f t="shared" si="7"/>
        <v>#N/A</v>
      </c>
      <c r="W50" s="125" t="e">
        <f t="shared" si="8"/>
        <v>#N/A</v>
      </c>
      <c r="X50" s="103" t="e">
        <f t="shared" si="9"/>
        <v>#N/A</v>
      </c>
      <c r="AA50" s="135"/>
      <c r="AB50" s="37"/>
      <c r="AC50" s="37"/>
      <c r="AF50" s="174"/>
      <c r="AG50" s="175"/>
      <c r="AH50" s="175"/>
      <c r="AI50" s="175"/>
      <c r="AJ50" s="175"/>
      <c r="AK50" s="178"/>
      <c r="AL50" s="132"/>
      <c r="AM50" s="83"/>
      <c r="AN50" s="56">
        <v>4729</v>
      </c>
      <c r="AO50" s="14" t="s">
        <v>292</v>
      </c>
      <c r="AP50" s="13">
        <v>1</v>
      </c>
      <c r="AQ50" s="42">
        <v>0.2</v>
      </c>
      <c r="AR50" s="59">
        <v>0.2</v>
      </c>
      <c r="AS50" s="45" t="s">
        <v>189</v>
      </c>
      <c r="AT50" s="48" t="s">
        <v>189</v>
      </c>
      <c r="AU50" s="56" t="s">
        <v>189</v>
      </c>
      <c r="AV50" s="66" t="s">
        <v>189</v>
      </c>
      <c r="AW50" s="45">
        <v>0.2</v>
      </c>
      <c r="AX50" s="48">
        <v>0.01</v>
      </c>
      <c r="AZ50" s="18" t="s">
        <v>107</v>
      </c>
    </row>
    <row r="51" spans="1:52" ht="15.75" thickBot="1" x14ac:dyDescent="0.3">
      <c r="A51" s="99">
        <v>48</v>
      </c>
      <c r="B51" s="93"/>
      <c r="C51" s="140"/>
      <c r="D51" s="114"/>
      <c r="E51" s="101"/>
      <c r="F51" s="101"/>
      <c r="G51" s="101"/>
      <c r="H51" s="115"/>
      <c r="I51" s="145"/>
      <c r="J51" s="146"/>
      <c r="K51" s="146"/>
      <c r="L51" s="146"/>
      <c r="M51" s="147"/>
      <c r="O51" s="127" t="e">
        <f t="shared" si="16"/>
        <v>#N/A</v>
      </c>
      <c r="P51" s="130" t="e">
        <f t="shared" si="17"/>
        <v>#N/A</v>
      </c>
      <c r="Q51" s="104" t="e">
        <f t="shared" si="2"/>
        <v>#N/A</v>
      </c>
      <c r="R51" s="130" t="e">
        <f t="shared" si="3"/>
        <v>#N/A</v>
      </c>
      <c r="S51" s="104" t="e">
        <f t="shared" si="4"/>
        <v>#N/A</v>
      </c>
      <c r="T51" s="130" t="e">
        <f t="shared" si="5"/>
        <v>#N/A</v>
      </c>
      <c r="U51" s="127" t="e">
        <f t="shared" si="6"/>
        <v>#N/A</v>
      </c>
      <c r="V51" s="105" t="e">
        <f t="shared" si="7"/>
        <v>#N/A</v>
      </c>
      <c r="W51" s="125" t="e">
        <f t="shared" si="8"/>
        <v>#N/A</v>
      </c>
      <c r="X51" s="103" t="e">
        <f t="shared" si="9"/>
        <v>#N/A</v>
      </c>
      <c r="AA51" s="135"/>
      <c r="AB51" s="37"/>
      <c r="AC51" s="37"/>
      <c r="AF51" s="174"/>
      <c r="AG51" s="175"/>
      <c r="AH51" s="175"/>
      <c r="AI51" s="175"/>
      <c r="AJ51" s="175"/>
      <c r="AK51" s="178"/>
      <c r="AL51" s="132"/>
      <c r="AM51" s="83"/>
      <c r="AN51" s="56">
        <v>4738</v>
      </c>
      <c r="AO51" s="14" t="s">
        <v>251</v>
      </c>
      <c r="AP51" s="13">
        <v>200</v>
      </c>
      <c r="AQ51" s="42">
        <v>50</v>
      </c>
      <c r="AR51" s="59">
        <v>50</v>
      </c>
      <c r="AS51" s="45" t="s">
        <v>189</v>
      </c>
      <c r="AT51" s="48" t="s">
        <v>189</v>
      </c>
      <c r="AU51" s="56">
        <v>50</v>
      </c>
      <c r="AV51" s="66">
        <v>5</v>
      </c>
      <c r="AW51" s="45" t="s">
        <v>189</v>
      </c>
      <c r="AX51" s="48" t="s">
        <v>189</v>
      </c>
      <c r="AZ51" s="18" t="s">
        <v>108</v>
      </c>
    </row>
    <row r="52" spans="1:52" ht="30.75" thickBot="1" x14ac:dyDescent="0.3">
      <c r="A52" s="99">
        <v>49</v>
      </c>
      <c r="B52" s="93"/>
      <c r="C52" s="140"/>
      <c r="D52" s="114"/>
      <c r="E52" s="101"/>
      <c r="F52" s="101"/>
      <c r="G52" s="101"/>
      <c r="H52" s="115"/>
      <c r="I52" s="145"/>
      <c r="J52" s="146"/>
      <c r="K52" s="146"/>
      <c r="L52" s="146"/>
      <c r="M52" s="147"/>
      <c r="O52" s="127" t="e">
        <f t="shared" si="16"/>
        <v>#N/A</v>
      </c>
      <c r="P52" s="130" t="e">
        <f t="shared" si="17"/>
        <v>#N/A</v>
      </c>
      <c r="Q52" s="104" t="e">
        <f t="shared" si="2"/>
        <v>#N/A</v>
      </c>
      <c r="R52" s="130" t="e">
        <f t="shared" si="3"/>
        <v>#N/A</v>
      </c>
      <c r="S52" s="104" t="e">
        <f t="shared" si="4"/>
        <v>#N/A</v>
      </c>
      <c r="T52" s="130" t="e">
        <f t="shared" si="5"/>
        <v>#N/A</v>
      </c>
      <c r="U52" s="127" t="e">
        <f t="shared" si="6"/>
        <v>#N/A</v>
      </c>
      <c r="V52" s="105" t="e">
        <f t="shared" si="7"/>
        <v>#N/A</v>
      </c>
      <c r="W52" s="125" t="e">
        <f t="shared" si="8"/>
        <v>#N/A</v>
      </c>
      <c r="X52" s="103" t="e">
        <f t="shared" si="9"/>
        <v>#N/A</v>
      </c>
      <c r="AA52" s="135"/>
      <c r="AB52" s="37"/>
      <c r="AC52" s="37"/>
      <c r="AF52" s="174"/>
      <c r="AG52" s="175"/>
      <c r="AH52" s="175"/>
      <c r="AI52" s="175"/>
      <c r="AJ52" s="175"/>
      <c r="AK52" s="178"/>
      <c r="AL52" s="132"/>
      <c r="AM52" s="83"/>
      <c r="AN52" s="56">
        <v>4717</v>
      </c>
      <c r="AO52" s="14" t="s">
        <v>291</v>
      </c>
      <c r="AP52" s="13">
        <v>50</v>
      </c>
      <c r="AQ52" s="42">
        <v>5</v>
      </c>
      <c r="AR52" s="59">
        <v>5</v>
      </c>
      <c r="AS52" s="45" t="s">
        <v>189</v>
      </c>
      <c r="AT52" s="48" t="s">
        <v>189</v>
      </c>
      <c r="AU52" s="45" t="s">
        <v>189</v>
      </c>
      <c r="AV52" s="48" t="s">
        <v>189</v>
      </c>
      <c r="AW52" s="45">
        <v>5</v>
      </c>
      <c r="AX52" s="48">
        <v>0.5</v>
      </c>
      <c r="AZ52" s="18" t="s">
        <v>109</v>
      </c>
    </row>
    <row r="53" spans="1:52" ht="120.75" thickBot="1" x14ac:dyDescent="0.3">
      <c r="A53" s="99">
        <v>50</v>
      </c>
      <c r="B53" s="93"/>
      <c r="C53" s="140"/>
      <c r="D53" s="114"/>
      <c r="E53" s="101"/>
      <c r="F53" s="101"/>
      <c r="G53" s="101"/>
      <c r="H53" s="115"/>
      <c r="I53" s="145"/>
      <c r="J53" s="146"/>
      <c r="K53" s="146"/>
      <c r="L53" s="146"/>
      <c r="M53" s="147"/>
      <c r="O53" s="127" t="e">
        <f t="shared" si="16"/>
        <v>#N/A</v>
      </c>
      <c r="P53" s="130" t="e">
        <f t="shared" si="17"/>
        <v>#N/A</v>
      </c>
      <c r="Q53" s="104" t="e">
        <f t="shared" si="2"/>
        <v>#N/A</v>
      </c>
      <c r="R53" s="130" t="e">
        <f t="shared" si="3"/>
        <v>#N/A</v>
      </c>
      <c r="S53" s="104" t="e">
        <f t="shared" si="4"/>
        <v>#N/A</v>
      </c>
      <c r="T53" s="130" t="e">
        <f t="shared" si="5"/>
        <v>#N/A</v>
      </c>
      <c r="U53" s="127" t="e">
        <f t="shared" si="6"/>
        <v>#N/A</v>
      </c>
      <c r="V53" s="105" t="e">
        <f t="shared" si="7"/>
        <v>#N/A</v>
      </c>
      <c r="W53" s="125" t="e">
        <f t="shared" si="8"/>
        <v>#N/A</v>
      </c>
      <c r="X53" s="103" t="e">
        <f t="shared" si="9"/>
        <v>#N/A</v>
      </c>
      <c r="AA53" s="135"/>
      <c r="AB53" s="37"/>
      <c r="AC53" s="37"/>
      <c r="AF53" s="174"/>
      <c r="AG53" s="175"/>
      <c r="AH53" s="175"/>
      <c r="AI53" s="175"/>
      <c r="AJ53" s="175"/>
      <c r="AK53" s="178"/>
      <c r="AL53" s="132"/>
      <c r="AM53" s="83"/>
      <c r="AN53" s="56" t="s">
        <v>246</v>
      </c>
      <c r="AO53" s="14" t="s">
        <v>244</v>
      </c>
      <c r="AP53" s="13">
        <v>25000</v>
      </c>
      <c r="AQ53" s="42">
        <v>2500</v>
      </c>
      <c r="AR53" s="59">
        <v>2500</v>
      </c>
      <c r="AS53" s="45">
        <v>2500</v>
      </c>
      <c r="AT53" s="48">
        <v>1000</v>
      </c>
      <c r="AU53" s="45">
        <v>1000</v>
      </c>
      <c r="AV53" s="48" t="s">
        <v>295</v>
      </c>
      <c r="AW53" s="45" t="s">
        <v>189</v>
      </c>
      <c r="AX53" s="48" t="s">
        <v>189</v>
      </c>
      <c r="AZ53" s="18" t="s">
        <v>110</v>
      </c>
    </row>
    <row r="54" spans="1:52" ht="120.75" thickBot="1" x14ac:dyDescent="0.3">
      <c r="A54" s="99">
        <v>51</v>
      </c>
      <c r="B54" s="93"/>
      <c r="C54" s="140"/>
      <c r="D54" s="114"/>
      <c r="E54" s="101"/>
      <c r="F54" s="101"/>
      <c r="G54" s="101"/>
      <c r="H54" s="115"/>
      <c r="I54" s="145"/>
      <c r="J54" s="146"/>
      <c r="K54" s="146"/>
      <c r="L54" s="146"/>
      <c r="M54" s="147"/>
      <c r="O54" s="127" t="e">
        <f t="shared" si="16"/>
        <v>#N/A</v>
      </c>
      <c r="P54" s="130" t="e">
        <f t="shared" si="17"/>
        <v>#N/A</v>
      </c>
      <c r="Q54" s="104" t="e">
        <f t="shared" si="2"/>
        <v>#N/A</v>
      </c>
      <c r="R54" s="130" t="e">
        <f t="shared" si="3"/>
        <v>#N/A</v>
      </c>
      <c r="S54" s="104" t="e">
        <f t="shared" si="4"/>
        <v>#N/A</v>
      </c>
      <c r="T54" s="130" t="e">
        <f t="shared" si="5"/>
        <v>#N/A</v>
      </c>
      <c r="U54" s="127" t="e">
        <f t="shared" si="6"/>
        <v>#N/A</v>
      </c>
      <c r="V54" s="105" t="e">
        <f t="shared" si="7"/>
        <v>#N/A</v>
      </c>
      <c r="W54" s="125" t="e">
        <f t="shared" si="8"/>
        <v>#N/A</v>
      </c>
      <c r="X54" s="103" t="e">
        <f t="shared" si="9"/>
        <v>#N/A</v>
      </c>
      <c r="AA54" s="135"/>
      <c r="AB54" s="37"/>
      <c r="AC54" s="37"/>
      <c r="AF54" s="174"/>
      <c r="AG54" s="175"/>
      <c r="AH54" s="175"/>
      <c r="AI54" s="175"/>
      <c r="AJ54" s="175"/>
      <c r="AK54" s="178"/>
      <c r="AL54" s="132"/>
      <c r="AM54" s="83"/>
      <c r="AN54" s="56" t="s">
        <v>245</v>
      </c>
      <c r="AO54" s="14" t="s">
        <v>244</v>
      </c>
      <c r="AP54" s="13">
        <v>25000</v>
      </c>
      <c r="AQ54" s="42">
        <v>2500</v>
      </c>
      <c r="AR54" s="59">
        <v>1000</v>
      </c>
      <c r="AS54" s="45">
        <v>1000</v>
      </c>
      <c r="AT54" s="48" t="s">
        <v>296</v>
      </c>
      <c r="AU54" s="45">
        <v>500</v>
      </c>
      <c r="AV54" s="48" t="s">
        <v>297</v>
      </c>
      <c r="AW54" s="45" t="s">
        <v>189</v>
      </c>
      <c r="AX54" s="48" t="s">
        <v>189</v>
      </c>
      <c r="AZ54" s="18" t="s">
        <v>111</v>
      </c>
    </row>
    <row r="55" spans="1:52" ht="30.75" thickBot="1" x14ac:dyDescent="0.3">
      <c r="A55" s="99">
        <v>52</v>
      </c>
      <c r="B55" s="93"/>
      <c r="C55" s="140"/>
      <c r="D55" s="114"/>
      <c r="E55" s="101"/>
      <c r="F55" s="101"/>
      <c r="G55" s="101"/>
      <c r="H55" s="115"/>
      <c r="I55" s="145"/>
      <c r="J55" s="146"/>
      <c r="K55" s="146"/>
      <c r="L55" s="146"/>
      <c r="M55" s="147"/>
      <c r="O55" s="127" t="e">
        <f t="shared" si="16"/>
        <v>#N/A</v>
      </c>
      <c r="P55" s="130" t="e">
        <f t="shared" si="17"/>
        <v>#N/A</v>
      </c>
      <c r="Q55" s="104" t="e">
        <f t="shared" si="2"/>
        <v>#N/A</v>
      </c>
      <c r="R55" s="130" t="e">
        <f t="shared" si="3"/>
        <v>#N/A</v>
      </c>
      <c r="S55" s="104" t="e">
        <f t="shared" si="4"/>
        <v>#N/A</v>
      </c>
      <c r="T55" s="130" t="e">
        <f t="shared" si="5"/>
        <v>#N/A</v>
      </c>
      <c r="U55" s="127" t="e">
        <f t="shared" si="6"/>
        <v>#N/A</v>
      </c>
      <c r="V55" s="105" t="e">
        <f t="shared" si="7"/>
        <v>#N/A</v>
      </c>
      <c r="W55" s="125" t="e">
        <f t="shared" si="8"/>
        <v>#N/A</v>
      </c>
      <c r="X55" s="103" t="e">
        <f t="shared" si="9"/>
        <v>#N/A</v>
      </c>
      <c r="AA55" s="135"/>
      <c r="AB55" s="37"/>
      <c r="AC55" s="37"/>
      <c r="AF55" s="174"/>
      <c r="AG55" s="175"/>
      <c r="AH55" s="175"/>
      <c r="AI55" s="175"/>
      <c r="AJ55" s="175"/>
      <c r="AK55" s="178"/>
      <c r="AL55" s="132"/>
      <c r="AM55" s="83"/>
      <c r="AN55" s="56">
        <v>4742</v>
      </c>
      <c r="AO55" s="14" t="s">
        <v>255</v>
      </c>
      <c r="AP55" s="13">
        <v>2000</v>
      </c>
      <c r="AQ55" s="42">
        <v>500</v>
      </c>
      <c r="AR55" s="59">
        <v>500</v>
      </c>
      <c r="AS55" s="45" t="s">
        <v>189</v>
      </c>
      <c r="AT55" s="48" t="s">
        <v>189</v>
      </c>
      <c r="AU55" s="56" t="s">
        <v>189</v>
      </c>
      <c r="AV55" s="66" t="s">
        <v>189</v>
      </c>
      <c r="AW55" s="45">
        <v>500</v>
      </c>
      <c r="AX55" s="48">
        <v>100</v>
      </c>
      <c r="AZ55" s="18" t="s">
        <v>112</v>
      </c>
    </row>
    <row r="56" spans="1:52" ht="75.75" thickBot="1" x14ac:dyDescent="0.3">
      <c r="A56" s="99">
        <v>53</v>
      </c>
      <c r="B56" s="93"/>
      <c r="C56" s="140"/>
      <c r="D56" s="114"/>
      <c r="E56" s="101"/>
      <c r="F56" s="101"/>
      <c r="G56" s="101"/>
      <c r="H56" s="115"/>
      <c r="I56" s="145"/>
      <c r="J56" s="146"/>
      <c r="K56" s="146"/>
      <c r="L56" s="146"/>
      <c r="M56" s="147"/>
      <c r="O56" s="127" t="e">
        <f t="shared" si="16"/>
        <v>#N/A</v>
      </c>
      <c r="P56" s="130" t="e">
        <f t="shared" si="17"/>
        <v>#N/A</v>
      </c>
      <c r="Q56" s="104" t="e">
        <f t="shared" si="2"/>
        <v>#N/A</v>
      </c>
      <c r="R56" s="130" t="e">
        <f t="shared" si="3"/>
        <v>#N/A</v>
      </c>
      <c r="S56" s="104" t="e">
        <f t="shared" si="4"/>
        <v>#N/A</v>
      </c>
      <c r="T56" s="130" t="e">
        <f t="shared" si="5"/>
        <v>#N/A</v>
      </c>
      <c r="U56" s="127" t="e">
        <f t="shared" si="6"/>
        <v>#N/A</v>
      </c>
      <c r="V56" s="105" t="e">
        <f t="shared" si="7"/>
        <v>#N/A</v>
      </c>
      <c r="W56" s="125" t="e">
        <f t="shared" si="8"/>
        <v>#N/A</v>
      </c>
      <c r="X56" s="103" t="e">
        <f t="shared" si="9"/>
        <v>#N/A</v>
      </c>
      <c r="AA56" s="135"/>
      <c r="AB56" s="37"/>
      <c r="AC56" s="37"/>
      <c r="AF56" s="174"/>
      <c r="AG56" s="175"/>
      <c r="AH56" s="175"/>
      <c r="AI56" s="175"/>
      <c r="AJ56" s="175"/>
      <c r="AK56" s="178"/>
      <c r="AL56" s="132"/>
      <c r="AM56" s="83"/>
      <c r="AN56" s="56" t="s">
        <v>268</v>
      </c>
      <c r="AO56" s="14" t="s">
        <v>212</v>
      </c>
      <c r="AP56" s="13">
        <v>2500</v>
      </c>
      <c r="AQ56" s="42">
        <v>350</v>
      </c>
      <c r="AR56" s="59">
        <v>350</v>
      </c>
      <c r="AS56" s="45" t="s">
        <v>189</v>
      </c>
      <c r="AT56" s="48" t="s">
        <v>189</v>
      </c>
      <c r="AU56" s="68">
        <v>350</v>
      </c>
      <c r="AV56" s="47">
        <v>100</v>
      </c>
      <c r="AW56" s="68" t="s">
        <v>189</v>
      </c>
      <c r="AX56" s="47" t="s">
        <v>189</v>
      </c>
      <c r="AZ56" s="18" t="s">
        <v>113</v>
      </c>
    </row>
    <row r="57" spans="1:52" ht="75.75" thickBot="1" x14ac:dyDescent="0.3">
      <c r="A57" s="99">
        <v>54</v>
      </c>
      <c r="B57" s="93"/>
      <c r="C57" s="140"/>
      <c r="D57" s="114"/>
      <c r="E57" s="101"/>
      <c r="F57" s="101"/>
      <c r="G57" s="101"/>
      <c r="H57" s="115"/>
      <c r="I57" s="145"/>
      <c r="J57" s="146"/>
      <c r="K57" s="146"/>
      <c r="L57" s="146"/>
      <c r="M57" s="147"/>
      <c r="O57" s="127" t="e">
        <f t="shared" si="16"/>
        <v>#N/A</v>
      </c>
      <c r="P57" s="130" t="e">
        <f t="shared" si="17"/>
        <v>#N/A</v>
      </c>
      <c r="Q57" s="104" t="e">
        <f t="shared" si="2"/>
        <v>#N/A</v>
      </c>
      <c r="R57" s="130" t="e">
        <f t="shared" si="3"/>
        <v>#N/A</v>
      </c>
      <c r="S57" s="104" t="e">
        <f t="shared" si="4"/>
        <v>#N/A</v>
      </c>
      <c r="T57" s="130" t="e">
        <f t="shared" si="5"/>
        <v>#N/A</v>
      </c>
      <c r="U57" s="127" t="e">
        <f t="shared" si="6"/>
        <v>#N/A</v>
      </c>
      <c r="V57" s="105" t="e">
        <f t="shared" si="7"/>
        <v>#N/A</v>
      </c>
      <c r="W57" s="125" t="e">
        <f t="shared" si="8"/>
        <v>#N/A</v>
      </c>
      <c r="X57" s="103" t="e">
        <f t="shared" si="9"/>
        <v>#N/A</v>
      </c>
      <c r="AA57" s="135"/>
      <c r="AB57" s="37"/>
      <c r="AC57" s="37"/>
      <c r="AF57" s="174"/>
      <c r="AG57" s="175"/>
      <c r="AH57" s="175"/>
      <c r="AI57" s="175"/>
      <c r="AJ57" s="175"/>
      <c r="AK57" s="178"/>
      <c r="AL57" s="132"/>
      <c r="AM57" s="83"/>
      <c r="AN57" s="56" t="s">
        <v>278</v>
      </c>
      <c r="AO57" s="14" t="s">
        <v>265</v>
      </c>
      <c r="AP57" s="13">
        <v>200</v>
      </c>
      <c r="AQ57" s="42">
        <v>200</v>
      </c>
      <c r="AR57" s="59">
        <v>200</v>
      </c>
      <c r="AS57" s="45" t="s">
        <v>189</v>
      </c>
      <c r="AT57" s="48" t="s">
        <v>189</v>
      </c>
      <c r="AU57" s="45" t="s">
        <v>189</v>
      </c>
      <c r="AV57" s="48" t="s">
        <v>189</v>
      </c>
      <c r="AW57" s="45" t="s">
        <v>189</v>
      </c>
      <c r="AX57" s="48" t="s">
        <v>189</v>
      </c>
      <c r="AZ57" s="18" t="s">
        <v>114</v>
      </c>
    </row>
    <row r="58" spans="1:52" ht="45.75" thickBot="1" x14ac:dyDescent="0.3">
      <c r="A58" s="99">
        <v>55</v>
      </c>
      <c r="B58" s="93"/>
      <c r="C58" s="140"/>
      <c r="D58" s="114"/>
      <c r="E58" s="101"/>
      <c r="F58" s="101"/>
      <c r="G58" s="101"/>
      <c r="H58" s="115"/>
      <c r="I58" s="145"/>
      <c r="J58" s="146"/>
      <c r="K58" s="146"/>
      <c r="L58" s="146"/>
      <c r="M58" s="147"/>
      <c r="O58" s="127" t="e">
        <f t="shared" si="16"/>
        <v>#N/A</v>
      </c>
      <c r="P58" s="130" t="e">
        <f t="shared" si="17"/>
        <v>#N/A</v>
      </c>
      <c r="Q58" s="104" t="e">
        <f t="shared" si="2"/>
        <v>#N/A</v>
      </c>
      <c r="R58" s="130" t="e">
        <f t="shared" si="3"/>
        <v>#N/A</v>
      </c>
      <c r="S58" s="104" t="e">
        <f t="shared" si="4"/>
        <v>#N/A</v>
      </c>
      <c r="T58" s="130" t="e">
        <f t="shared" si="5"/>
        <v>#N/A</v>
      </c>
      <c r="U58" s="127" t="e">
        <f t="shared" si="6"/>
        <v>#N/A</v>
      </c>
      <c r="V58" s="105" t="e">
        <f t="shared" si="7"/>
        <v>#N/A</v>
      </c>
      <c r="W58" s="125" t="e">
        <f t="shared" si="8"/>
        <v>#N/A</v>
      </c>
      <c r="X58" s="103" t="e">
        <f t="shared" si="9"/>
        <v>#N/A</v>
      </c>
      <c r="AA58" s="135"/>
      <c r="AB58" s="37"/>
      <c r="AC58" s="37"/>
      <c r="AF58" s="174"/>
      <c r="AG58" s="175"/>
      <c r="AH58" s="175"/>
      <c r="AI58" s="175"/>
      <c r="AJ58" s="175"/>
      <c r="AK58" s="178"/>
      <c r="AL58" s="132"/>
      <c r="AM58" s="83"/>
      <c r="AN58" s="56">
        <v>4737</v>
      </c>
      <c r="AO58" s="14" t="s">
        <v>250</v>
      </c>
      <c r="AP58" s="13">
        <v>20</v>
      </c>
      <c r="AQ58" s="42">
        <v>5</v>
      </c>
      <c r="AR58" s="59">
        <v>5</v>
      </c>
      <c r="AS58" s="45" t="s">
        <v>189</v>
      </c>
      <c r="AT58" s="48" t="s">
        <v>189</v>
      </c>
      <c r="AU58" s="45" t="s">
        <v>189</v>
      </c>
      <c r="AV58" s="48" t="s">
        <v>189</v>
      </c>
      <c r="AW58" s="45">
        <v>5</v>
      </c>
      <c r="AX58" s="48">
        <v>0.5</v>
      </c>
      <c r="AZ58" s="18" t="s">
        <v>115</v>
      </c>
    </row>
    <row r="59" spans="1:52" ht="105.75" thickBot="1" x14ac:dyDescent="0.3">
      <c r="A59" s="99">
        <v>56</v>
      </c>
      <c r="B59" s="93"/>
      <c r="C59" s="140"/>
      <c r="D59" s="114"/>
      <c r="E59" s="101"/>
      <c r="F59" s="101"/>
      <c r="G59" s="101"/>
      <c r="H59" s="115"/>
      <c r="I59" s="145"/>
      <c r="J59" s="146"/>
      <c r="K59" s="146"/>
      <c r="L59" s="146"/>
      <c r="M59" s="147"/>
      <c r="O59" s="127">
        <f>VLOOKUP(D59,AE60:AG118,2,FALSE)</f>
        <v>0</v>
      </c>
      <c r="P59" s="130">
        <f>VLOOKUP(D59,AE60:AG118,3,FALSE)</f>
        <v>0</v>
      </c>
      <c r="Q59" s="104" t="e">
        <f t="shared" si="2"/>
        <v>#N/A</v>
      </c>
      <c r="R59" s="130" t="e">
        <f t="shared" si="3"/>
        <v>#N/A</v>
      </c>
      <c r="S59" s="104" t="e">
        <f t="shared" si="4"/>
        <v>#N/A</v>
      </c>
      <c r="T59" s="130" t="e">
        <f t="shared" si="5"/>
        <v>#N/A</v>
      </c>
      <c r="U59" s="127" t="e">
        <f t="shared" si="6"/>
        <v>#N/A</v>
      </c>
      <c r="V59" s="105" t="e">
        <f t="shared" si="7"/>
        <v>#N/A</v>
      </c>
      <c r="W59" s="125" t="e">
        <f t="shared" si="8"/>
        <v>#N/A</v>
      </c>
      <c r="X59" s="103" t="e">
        <f t="shared" si="9"/>
        <v>#N/A</v>
      </c>
      <c r="AA59" s="135"/>
      <c r="AB59" s="37"/>
      <c r="AC59" s="37"/>
      <c r="AF59" s="174"/>
      <c r="AG59" s="175"/>
      <c r="AH59" s="175"/>
      <c r="AI59" s="175"/>
      <c r="AJ59" s="175"/>
      <c r="AK59" s="178"/>
      <c r="AL59" s="132"/>
      <c r="AM59" s="83"/>
      <c r="AN59" s="56">
        <v>4745</v>
      </c>
      <c r="AO59" s="14" t="s">
        <v>258</v>
      </c>
      <c r="AP59" s="13">
        <v>200</v>
      </c>
      <c r="AQ59" s="42">
        <v>100</v>
      </c>
      <c r="AR59" s="59">
        <v>100</v>
      </c>
      <c r="AS59" s="45" t="s">
        <v>189</v>
      </c>
      <c r="AT59" s="48" t="s">
        <v>189</v>
      </c>
      <c r="AU59" s="45">
        <v>100</v>
      </c>
      <c r="AV59" s="48">
        <v>10</v>
      </c>
      <c r="AW59" s="45" t="s">
        <v>189</v>
      </c>
      <c r="AX59" s="48" t="s">
        <v>189</v>
      </c>
      <c r="AZ59" s="18" t="s">
        <v>116</v>
      </c>
    </row>
    <row r="60" spans="1:52" ht="120.75" thickBot="1" x14ac:dyDescent="0.3">
      <c r="A60" s="99">
        <v>57</v>
      </c>
      <c r="B60" s="93"/>
      <c r="C60" s="140"/>
      <c r="D60" s="114"/>
      <c r="E60" s="101"/>
      <c r="F60" s="101"/>
      <c r="G60" s="101"/>
      <c r="H60" s="115"/>
      <c r="I60" s="145"/>
      <c r="J60" s="146"/>
      <c r="K60" s="146"/>
      <c r="L60" s="146"/>
      <c r="M60" s="147"/>
      <c r="O60" s="127" t="e">
        <f t="shared" ref="O60:O64" si="18">VLOOKUP(D60,$AO$4:$AQ$64,2,FALSE)</f>
        <v>#N/A</v>
      </c>
      <c r="P60" s="130" t="e">
        <f t="shared" ref="P60:P64" si="19">VLOOKUP(D60,$AO$4:$AQ$64,3,FALSE)</f>
        <v>#N/A</v>
      </c>
      <c r="Q60" s="104" t="e">
        <f t="shared" si="2"/>
        <v>#N/A</v>
      </c>
      <c r="R60" s="130" t="e">
        <f t="shared" si="3"/>
        <v>#N/A</v>
      </c>
      <c r="S60" s="104" t="e">
        <f t="shared" si="4"/>
        <v>#N/A</v>
      </c>
      <c r="T60" s="130" t="e">
        <f t="shared" si="5"/>
        <v>#N/A</v>
      </c>
      <c r="U60" s="127" t="e">
        <f t="shared" si="6"/>
        <v>#N/A</v>
      </c>
      <c r="V60" s="105" t="e">
        <f t="shared" si="7"/>
        <v>#N/A</v>
      </c>
      <c r="W60" s="125" t="e">
        <f t="shared" si="8"/>
        <v>#N/A</v>
      </c>
      <c r="X60" s="103" t="e">
        <f t="shared" si="9"/>
        <v>#N/A</v>
      </c>
      <c r="AA60" s="135"/>
      <c r="AB60" s="37"/>
      <c r="AC60" s="37"/>
      <c r="AF60" s="174"/>
      <c r="AG60" s="175"/>
      <c r="AH60" s="175"/>
      <c r="AI60" s="175"/>
      <c r="AJ60" s="175"/>
      <c r="AK60" s="178"/>
      <c r="AL60" s="132"/>
      <c r="AM60" s="83"/>
      <c r="AN60" s="56" t="s">
        <v>279</v>
      </c>
      <c r="AO60" s="14" t="s">
        <v>266</v>
      </c>
      <c r="AP60" s="13">
        <v>200</v>
      </c>
      <c r="AQ60" s="42">
        <v>100</v>
      </c>
      <c r="AR60" s="59">
        <v>2</v>
      </c>
      <c r="AS60" s="45" t="s">
        <v>189</v>
      </c>
      <c r="AT60" s="48" t="s">
        <v>189</v>
      </c>
      <c r="AU60" s="45">
        <v>2</v>
      </c>
      <c r="AV60" s="48">
        <v>2</v>
      </c>
      <c r="AW60" s="45" t="s">
        <v>189</v>
      </c>
      <c r="AX60" s="48" t="s">
        <v>189</v>
      </c>
      <c r="AZ60" s="18" t="s">
        <v>117</v>
      </c>
    </row>
    <row r="61" spans="1:52" ht="120.75" thickBot="1" x14ac:dyDescent="0.3">
      <c r="A61" s="99">
        <v>58</v>
      </c>
      <c r="B61" s="93"/>
      <c r="C61" s="140"/>
      <c r="D61" s="114"/>
      <c r="E61" s="101"/>
      <c r="F61" s="101"/>
      <c r="G61" s="101"/>
      <c r="H61" s="115"/>
      <c r="I61" s="145"/>
      <c r="J61" s="146"/>
      <c r="K61" s="146"/>
      <c r="L61" s="146"/>
      <c r="M61" s="147"/>
      <c r="O61" s="127" t="e">
        <f t="shared" si="18"/>
        <v>#N/A</v>
      </c>
      <c r="P61" s="130" t="e">
        <f t="shared" si="19"/>
        <v>#N/A</v>
      </c>
      <c r="Q61" s="104" t="e">
        <f t="shared" si="2"/>
        <v>#N/A</v>
      </c>
      <c r="R61" s="130" t="e">
        <f t="shared" si="3"/>
        <v>#N/A</v>
      </c>
      <c r="S61" s="104" t="e">
        <f t="shared" si="4"/>
        <v>#N/A</v>
      </c>
      <c r="T61" s="130" t="e">
        <f t="shared" si="5"/>
        <v>#N/A</v>
      </c>
      <c r="U61" s="127" t="e">
        <f t="shared" si="6"/>
        <v>#N/A</v>
      </c>
      <c r="V61" s="105" t="e">
        <f t="shared" si="7"/>
        <v>#N/A</v>
      </c>
      <c r="W61" s="125" t="e">
        <f t="shared" si="8"/>
        <v>#N/A</v>
      </c>
      <c r="X61" s="103" t="e">
        <f t="shared" si="9"/>
        <v>#N/A</v>
      </c>
      <c r="AA61" s="135"/>
      <c r="AB61" s="37"/>
      <c r="AC61" s="37"/>
      <c r="AF61" s="174"/>
      <c r="AG61" s="175"/>
      <c r="AH61" s="175"/>
      <c r="AI61" s="175"/>
      <c r="AJ61" s="175"/>
      <c r="AK61" s="178"/>
      <c r="AL61" s="132"/>
      <c r="AM61" s="83"/>
      <c r="AN61" s="56" t="s">
        <v>280</v>
      </c>
      <c r="AO61" s="14" t="s">
        <v>266</v>
      </c>
      <c r="AP61" s="13">
        <v>200</v>
      </c>
      <c r="AQ61" s="42">
        <v>100</v>
      </c>
      <c r="AR61" s="59" t="s">
        <v>300</v>
      </c>
      <c r="AS61" s="45" t="s">
        <v>189</v>
      </c>
      <c r="AT61" s="48" t="s">
        <v>189</v>
      </c>
      <c r="AU61" s="56" t="s">
        <v>189</v>
      </c>
      <c r="AV61" s="66" t="s">
        <v>189</v>
      </c>
      <c r="AW61" s="45" t="s">
        <v>189</v>
      </c>
      <c r="AX61" s="48" t="s">
        <v>189</v>
      </c>
      <c r="AZ61" s="18" t="s">
        <v>118</v>
      </c>
    </row>
    <row r="62" spans="1:52" ht="30.75" thickBot="1" x14ac:dyDescent="0.3">
      <c r="A62" s="99">
        <v>59</v>
      </c>
      <c r="B62" s="93"/>
      <c r="C62" s="140"/>
      <c r="D62" s="114"/>
      <c r="E62" s="101"/>
      <c r="F62" s="101"/>
      <c r="G62" s="101"/>
      <c r="H62" s="115"/>
      <c r="I62" s="145"/>
      <c r="J62" s="146" t="s">
        <v>198</v>
      </c>
      <c r="K62" s="146"/>
      <c r="L62" s="146"/>
      <c r="M62" s="147"/>
      <c r="O62" s="127" t="e">
        <f t="shared" si="18"/>
        <v>#N/A</v>
      </c>
      <c r="P62" s="130" t="e">
        <f t="shared" si="19"/>
        <v>#N/A</v>
      </c>
      <c r="Q62" s="104" t="e">
        <f t="shared" si="2"/>
        <v>#N/A</v>
      </c>
      <c r="R62" s="130" t="e">
        <f t="shared" si="3"/>
        <v>#N/A</v>
      </c>
      <c r="S62" s="104" t="e">
        <f t="shared" si="4"/>
        <v>#N/A</v>
      </c>
      <c r="T62" s="130" t="e">
        <f t="shared" si="5"/>
        <v>#N/A</v>
      </c>
      <c r="U62" s="127" t="e">
        <f t="shared" si="6"/>
        <v>#N/A</v>
      </c>
      <c r="V62" s="105" t="e">
        <f t="shared" si="7"/>
        <v>#N/A</v>
      </c>
      <c r="W62" s="125" t="e">
        <f t="shared" si="8"/>
        <v>#N/A</v>
      </c>
      <c r="X62" s="103" t="e">
        <f t="shared" si="9"/>
        <v>#N/A</v>
      </c>
      <c r="AA62" s="135"/>
      <c r="AB62" s="37"/>
      <c r="AC62" s="37"/>
      <c r="AF62" s="174"/>
      <c r="AG62" s="175"/>
      <c r="AH62" s="175"/>
      <c r="AI62" s="175"/>
      <c r="AJ62" s="175"/>
      <c r="AK62" s="178"/>
      <c r="AL62" s="132"/>
      <c r="AM62" s="83"/>
      <c r="AN62" s="46">
        <v>4736</v>
      </c>
      <c r="AO62" s="14" t="s">
        <v>249</v>
      </c>
      <c r="AP62" s="13">
        <v>20</v>
      </c>
      <c r="AQ62" s="42">
        <v>5</v>
      </c>
      <c r="AR62" s="59">
        <v>5</v>
      </c>
      <c r="AS62" s="45" t="s">
        <v>189</v>
      </c>
      <c r="AT62" s="48" t="s">
        <v>189</v>
      </c>
      <c r="AU62" s="45">
        <v>5</v>
      </c>
      <c r="AV62" s="48">
        <v>0.1</v>
      </c>
      <c r="AW62" s="45" t="s">
        <v>189</v>
      </c>
      <c r="AX62" s="48" t="s">
        <v>189</v>
      </c>
      <c r="AZ62" s="18" t="s">
        <v>119</v>
      </c>
    </row>
    <row r="63" spans="1:52" ht="90.75" thickBot="1" x14ac:dyDescent="0.3">
      <c r="A63" s="99">
        <v>60</v>
      </c>
      <c r="B63" s="93"/>
      <c r="C63" s="141"/>
      <c r="D63" s="114"/>
      <c r="E63" s="101"/>
      <c r="F63" s="101"/>
      <c r="G63" s="101"/>
      <c r="H63" s="115"/>
      <c r="I63" s="145"/>
      <c r="J63" s="146"/>
      <c r="K63" s="146"/>
      <c r="L63" s="146" t="s">
        <v>89</v>
      </c>
      <c r="M63" s="147"/>
      <c r="O63" s="127" t="e">
        <f t="shared" si="18"/>
        <v>#N/A</v>
      </c>
      <c r="P63" s="130" t="e">
        <f t="shared" si="19"/>
        <v>#N/A</v>
      </c>
      <c r="Q63" s="104" t="e">
        <f t="shared" si="2"/>
        <v>#N/A</v>
      </c>
      <c r="R63" s="130" t="e">
        <f t="shared" si="3"/>
        <v>#N/A</v>
      </c>
      <c r="S63" s="104" t="e">
        <f t="shared" si="4"/>
        <v>#N/A</v>
      </c>
      <c r="T63" s="130" t="e">
        <f t="shared" si="5"/>
        <v>#N/A</v>
      </c>
      <c r="U63" s="127" t="e">
        <f t="shared" si="6"/>
        <v>#N/A</v>
      </c>
      <c r="V63" s="105" t="e">
        <f t="shared" si="7"/>
        <v>#N/A</v>
      </c>
      <c r="W63" s="125" t="e">
        <f t="shared" si="8"/>
        <v>#N/A</v>
      </c>
      <c r="X63" s="103" t="e">
        <f t="shared" si="9"/>
        <v>#N/A</v>
      </c>
      <c r="AA63" s="135"/>
      <c r="AB63" s="37"/>
      <c r="AC63" s="37"/>
      <c r="AF63" s="174"/>
      <c r="AG63" s="175"/>
      <c r="AH63" s="175"/>
      <c r="AI63" s="175"/>
      <c r="AJ63" s="175"/>
      <c r="AK63" s="178"/>
      <c r="AL63" s="132"/>
      <c r="AM63" s="83"/>
      <c r="AN63" s="46">
        <v>4708</v>
      </c>
      <c r="AO63" s="14" t="s">
        <v>223</v>
      </c>
      <c r="AP63" s="13">
        <v>0.1</v>
      </c>
      <c r="AQ63" s="42" t="s">
        <v>189</v>
      </c>
      <c r="AR63" s="59">
        <v>1E-3</v>
      </c>
      <c r="AS63" s="45" t="s">
        <v>189</v>
      </c>
      <c r="AT63" s="48" t="s">
        <v>189</v>
      </c>
      <c r="AU63" s="56" t="s">
        <v>189</v>
      </c>
      <c r="AV63" s="66" t="s">
        <v>189</v>
      </c>
      <c r="AW63" s="45" t="s">
        <v>189</v>
      </c>
      <c r="AX63" s="48" t="s">
        <v>189</v>
      </c>
      <c r="AZ63" s="18" t="s">
        <v>184</v>
      </c>
    </row>
    <row r="64" spans="1:52" ht="30.75" thickBot="1" x14ac:dyDescent="0.3">
      <c r="A64" s="99">
        <v>61</v>
      </c>
      <c r="B64" s="94"/>
      <c r="C64" s="141"/>
      <c r="D64" s="116"/>
      <c r="E64" s="117"/>
      <c r="F64" s="117"/>
      <c r="G64" s="117"/>
      <c r="H64" s="118"/>
      <c r="I64" s="148"/>
      <c r="J64" s="149"/>
      <c r="K64" s="149"/>
      <c r="L64" s="149" t="s">
        <v>89</v>
      </c>
      <c r="M64" s="150"/>
      <c r="O64" s="128" t="e">
        <f t="shared" si="18"/>
        <v>#N/A</v>
      </c>
      <c r="P64" s="131" t="e">
        <f t="shared" si="19"/>
        <v>#N/A</v>
      </c>
      <c r="Q64" s="106" t="e">
        <f t="shared" si="2"/>
        <v>#N/A</v>
      </c>
      <c r="R64" s="131" t="e">
        <f t="shared" si="3"/>
        <v>#N/A</v>
      </c>
      <c r="S64" s="106" t="e">
        <f t="shared" si="4"/>
        <v>#N/A</v>
      </c>
      <c r="T64" s="131" t="e">
        <f t="shared" si="5"/>
        <v>#N/A</v>
      </c>
      <c r="U64" s="128" t="e">
        <f t="shared" si="6"/>
        <v>#N/A</v>
      </c>
      <c r="V64" s="107" t="e">
        <f t="shared" si="7"/>
        <v>#N/A</v>
      </c>
      <c r="W64" s="125" t="e">
        <f t="shared" si="8"/>
        <v>#N/A</v>
      </c>
      <c r="X64" s="103" t="e">
        <f t="shared" si="9"/>
        <v>#N/A</v>
      </c>
      <c r="AA64" s="135"/>
      <c r="AB64" s="37"/>
      <c r="AC64" s="37"/>
      <c r="AF64" s="174"/>
      <c r="AG64" s="175"/>
      <c r="AH64" s="175"/>
      <c r="AI64" s="175"/>
      <c r="AJ64" s="175"/>
      <c r="AK64" s="178"/>
      <c r="AL64" s="132"/>
      <c r="AM64" s="83"/>
      <c r="AN64" s="46">
        <v>4731</v>
      </c>
      <c r="AO64" s="14" t="s">
        <v>293</v>
      </c>
      <c r="AP64" s="13">
        <v>75</v>
      </c>
      <c r="AQ64" s="66">
        <v>15</v>
      </c>
      <c r="AR64" s="61">
        <v>2</v>
      </c>
      <c r="AS64" s="45" t="s">
        <v>189</v>
      </c>
      <c r="AT64" s="48" t="s">
        <v>189</v>
      </c>
      <c r="AU64" s="45" t="s">
        <v>189</v>
      </c>
      <c r="AV64" s="48" t="s">
        <v>189</v>
      </c>
      <c r="AW64" s="45">
        <v>2</v>
      </c>
      <c r="AX64" s="48">
        <v>0.2</v>
      </c>
      <c r="AZ64" s="18" t="s">
        <v>120</v>
      </c>
    </row>
    <row r="65" spans="1:71" x14ac:dyDescent="0.25">
      <c r="AA65" s="135"/>
      <c r="AB65" s="37"/>
      <c r="AC65" s="37"/>
      <c r="AF65" s="174"/>
      <c r="AG65" s="175"/>
      <c r="AH65" s="175"/>
      <c r="AI65" s="175"/>
      <c r="AJ65" s="175"/>
      <c r="AK65" s="178"/>
      <c r="AL65" s="132"/>
      <c r="AM65" s="83"/>
      <c r="AZ65" s="18" t="s">
        <v>121</v>
      </c>
    </row>
    <row r="66" spans="1:71" x14ac:dyDescent="0.25">
      <c r="AA66" s="135"/>
      <c r="AB66" s="37"/>
      <c r="AC66" s="37"/>
      <c r="AF66" s="174"/>
      <c r="AG66" s="175"/>
      <c r="AH66" s="175"/>
      <c r="AI66" s="175"/>
      <c r="AJ66" s="175"/>
      <c r="AK66" s="178"/>
      <c r="AL66" s="132"/>
      <c r="AM66" s="83"/>
      <c r="AZ66" s="18" t="s">
        <v>122</v>
      </c>
    </row>
    <row r="67" spans="1:71" x14ac:dyDescent="0.25">
      <c r="AA67" s="135"/>
      <c r="AB67" s="37"/>
      <c r="AC67" s="37"/>
      <c r="AF67" s="174"/>
      <c r="AG67" s="175"/>
      <c r="AH67" s="175"/>
      <c r="AI67" s="175"/>
      <c r="AJ67" s="175"/>
      <c r="AK67" s="178"/>
      <c r="AL67" s="132"/>
      <c r="AM67" s="83"/>
      <c r="AZ67" s="18" t="s">
        <v>123</v>
      </c>
    </row>
    <row r="68" spans="1:71" ht="15.75" thickBot="1" x14ac:dyDescent="0.3">
      <c r="AA68" s="135"/>
      <c r="AB68" s="37"/>
      <c r="AC68" s="37"/>
      <c r="AF68" s="174"/>
      <c r="AG68" s="175"/>
      <c r="AH68" s="175"/>
      <c r="AI68" s="175"/>
      <c r="AJ68" s="175"/>
      <c r="AK68" s="178"/>
      <c r="AL68" s="132"/>
      <c r="AM68" s="83"/>
      <c r="AZ68" s="22" t="s">
        <v>124</v>
      </c>
    </row>
    <row r="69" spans="1:71" x14ac:dyDescent="0.25">
      <c r="AA69" s="37"/>
      <c r="AB69" s="37"/>
      <c r="AC69" s="37"/>
      <c r="AF69" s="174"/>
      <c r="AG69" s="175"/>
      <c r="AH69" s="175"/>
      <c r="AI69" s="175"/>
      <c r="AJ69" s="175"/>
      <c r="AK69" s="178"/>
      <c r="AL69" s="132"/>
      <c r="AM69" s="83"/>
      <c r="AZ69" s="28" t="s">
        <v>194</v>
      </c>
    </row>
    <row r="70" spans="1:71" x14ac:dyDescent="0.25">
      <c r="AA70" s="37"/>
      <c r="AB70" s="37"/>
      <c r="AC70" s="37"/>
      <c r="AF70" s="174"/>
      <c r="AG70" s="175"/>
      <c r="AH70" s="175"/>
      <c r="AI70" s="175"/>
      <c r="AJ70" s="175"/>
      <c r="AK70" s="178"/>
      <c r="AL70" s="132"/>
      <c r="AM70" s="83"/>
      <c r="AZ70" s="31" t="s">
        <v>195</v>
      </c>
    </row>
    <row r="71" spans="1:71" x14ac:dyDescent="0.25">
      <c r="AA71" s="37"/>
      <c r="AB71" s="37"/>
      <c r="AC71" s="37"/>
      <c r="AF71" s="174"/>
      <c r="AG71" s="175"/>
      <c r="AH71" s="175"/>
      <c r="AI71" s="175"/>
      <c r="AJ71" s="175"/>
      <c r="AK71" s="178"/>
      <c r="AL71" s="132"/>
      <c r="AM71" s="83"/>
      <c r="AZ71" s="31" t="s">
        <v>196</v>
      </c>
    </row>
    <row r="72" spans="1:71" x14ac:dyDescent="0.25">
      <c r="AA72" s="37"/>
      <c r="AB72" s="37"/>
      <c r="AC72" s="37"/>
      <c r="AF72" s="174"/>
      <c r="AG72" s="175"/>
      <c r="AH72" s="175"/>
      <c r="AI72" s="175"/>
      <c r="AJ72" s="175"/>
      <c r="AK72" s="178"/>
      <c r="AL72" s="132"/>
      <c r="AM72" s="83"/>
      <c r="AZ72" s="31" t="s">
        <v>198</v>
      </c>
    </row>
    <row r="73" spans="1:71" ht="15.75" thickBot="1" x14ac:dyDescent="0.3">
      <c r="AA73" s="37"/>
      <c r="AB73" s="37"/>
      <c r="AC73" s="37"/>
      <c r="AF73" s="179"/>
      <c r="AG73" s="180"/>
      <c r="AH73" s="180"/>
      <c r="AI73" s="180"/>
      <c r="AJ73" s="180"/>
      <c r="AK73" s="181"/>
      <c r="AL73" s="132"/>
      <c r="AZ73" s="32" t="s">
        <v>197</v>
      </c>
    </row>
    <row r="78" spans="1:71" ht="15.75" thickBot="1" x14ac:dyDescent="0.3"/>
    <row r="79" spans="1:71" ht="15.75" thickBot="1" x14ac:dyDescent="0.3">
      <c r="A79" s="162" t="s">
        <v>1</v>
      </c>
      <c r="B79" s="15" t="s">
        <v>89</v>
      </c>
      <c r="C79" s="18" t="s">
        <v>90</v>
      </c>
      <c r="D79" s="18" t="s">
        <v>91</v>
      </c>
      <c r="E79" s="18" t="s">
        <v>92</v>
      </c>
      <c r="F79" s="18" t="s">
        <v>93</v>
      </c>
      <c r="G79" s="18" t="s">
        <v>94</v>
      </c>
      <c r="H79" s="18" t="s">
        <v>95</v>
      </c>
      <c r="I79" s="18" t="s">
        <v>96</v>
      </c>
      <c r="J79" s="18" t="s">
        <v>97</v>
      </c>
      <c r="K79" s="18" t="s">
        <v>98</v>
      </c>
      <c r="L79" s="18" t="s">
        <v>99</v>
      </c>
      <c r="M79" s="18" t="s">
        <v>100</v>
      </c>
      <c r="N79" s="18" t="s">
        <v>101</v>
      </c>
      <c r="O79" s="18" t="s">
        <v>102</v>
      </c>
      <c r="P79" s="18" t="s">
        <v>103</v>
      </c>
      <c r="Q79" s="18" t="s">
        <v>104</v>
      </c>
      <c r="R79" s="18" t="s">
        <v>105</v>
      </c>
      <c r="S79" s="18" t="s">
        <v>106</v>
      </c>
      <c r="T79" s="18" t="s">
        <v>107</v>
      </c>
      <c r="U79" s="18" t="s">
        <v>108</v>
      </c>
      <c r="V79" s="18" t="s">
        <v>109</v>
      </c>
      <c r="W79" s="18" t="s">
        <v>110</v>
      </c>
      <c r="X79" s="18" t="s">
        <v>111</v>
      </c>
      <c r="Y79" s="18" t="s">
        <v>112</v>
      </c>
      <c r="Z79" s="18" t="s">
        <v>113</v>
      </c>
      <c r="AA79" s="18" t="s">
        <v>114</v>
      </c>
      <c r="AB79" s="18" t="s">
        <v>115</v>
      </c>
      <c r="AC79" s="18" t="s">
        <v>116</v>
      </c>
      <c r="AD79" s="18" t="s">
        <v>117</v>
      </c>
      <c r="AE79" s="18" t="s">
        <v>118</v>
      </c>
      <c r="AF79" s="182" t="s">
        <v>119</v>
      </c>
      <c r="AG79" s="182" t="s">
        <v>184</v>
      </c>
      <c r="AH79" s="182" t="s">
        <v>120</v>
      </c>
      <c r="AI79" s="182" t="s">
        <v>121</v>
      </c>
      <c r="AJ79" s="182" t="s">
        <v>122</v>
      </c>
      <c r="AK79" s="182" t="s">
        <v>123</v>
      </c>
      <c r="AL79" s="22" t="s">
        <v>124</v>
      </c>
      <c r="AM79" s="89" t="s">
        <v>2</v>
      </c>
      <c r="AN79" s="90" t="s">
        <v>3</v>
      </c>
      <c r="AO79" s="91" t="s">
        <v>4</v>
      </c>
      <c r="AP79" s="91" t="s">
        <v>5</v>
      </c>
      <c r="AQ79" s="91" t="s">
        <v>6</v>
      </c>
      <c r="AR79" s="91" t="s">
        <v>7</v>
      </c>
      <c r="AS79" s="91" t="s">
        <v>8</v>
      </c>
      <c r="AT79" s="91" t="s">
        <v>9</v>
      </c>
      <c r="AU79" s="91" t="s">
        <v>10</v>
      </c>
      <c r="AV79" s="91" t="s">
        <v>11</v>
      </c>
      <c r="AW79" s="91" t="s">
        <v>12</v>
      </c>
      <c r="AX79" s="91" t="s">
        <v>13</v>
      </c>
      <c r="AY79" s="91" t="s">
        <v>14</v>
      </c>
      <c r="AZ79" s="91" t="s">
        <v>15</v>
      </c>
      <c r="BA79" s="91" t="s">
        <v>16</v>
      </c>
      <c r="BB79" s="91" t="s">
        <v>17</v>
      </c>
      <c r="BC79" s="91" t="s">
        <v>18</v>
      </c>
      <c r="BD79" s="91" t="s">
        <v>19</v>
      </c>
      <c r="BE79" s="91" t="s">
        <v>20</v>
      </c>
      <c r="BF79" s="91" t="s">
        <v>21</v>
      </c>
      <c r="BG79" s="91" t="s">
        <v>22</v>
      </c>
      <c r="BH79" s="91" t="s">
        <v>23</v>
      </c>
      <c r="BI79" s="91" t="s">
        <v>24</v>
      </c>
      <c r="BJ79" s="91" t="s">
        <v>25</v>
      </c>
      <c r="BK79" s="91" t="s">
        <v>26</v>
      </c>
      <c r="BL79" s="91" t="s">
        <v>27</v>
      </c>
      <c r="BM79" s="91" t="s">
        <v>28</v>
      </c>
      <c r="BN79" s="92" t="s">
        <v>29</v>
      </c>
      <c r="BO79" s="88" t="s">
        <v>194</v>
      </c>
      <c r="BP79" s="79" t="s">
        <v>195</v>
      </c>
      <c r="BQ79" s="79" t="s">
        <v>196</v>
      </c>
      <c r="BR79" s="79" t="s">
        <v>198</v>
      </c>
      <c r="BS79" s="80" t="s">
        <v>197</v>
      </c>
    </row>
    <row r="80" spans="1:71" ht="15.75" thickBot="1" x14ac:dyDescent="0.3">
      <c r="A80" s="163" t="s">
        <v>333</v>
      </c>
      <c r="B80" s="158">
        <f>COUNTIFS($I$4:$M$64,"H300")</f>
        <v>5</v>
      </c>
      <c r="C80" s="157">
        <f>COUNTIFS($I$4:$M$64,"H301")</f>
        <v>2</v>
      </c>
      <c r="D80" s="157">
        <f>COUNTIFS($I$4:$M$64,"H302")</f>
        <v>0</v>
      </c>
      <c r="E80" s="157">
        <f>COUNTIFS($I$4:$M$64,"H304")</f>
        <v>0</v>
      </c>
      <c r="F80" s="157">
        <f>COUNTIFS($I$4:$M$64,"H310")</f>
        <v>0</v>
      </c>
      <c r="G80" s="157">
        <f>COUNTIFS($I$4:$M$64,"H311")</f>
        <v>0</v>
      </c>
      <c r="H80" s="157">
        <f>COUNTIFS($I$4:$M$64,"H312")</f>
        <v>0</v>
      </c>
      <c r="I80" s="157">
        <f>COUNTIFS($I$4:$M$64,"H314")</f>
        <v>0</v>
      </c>
      <c r="J80" s="157">
        <f>COUNTIFS($I$4:$M$64,"H315")</f>
        <v>0</v>
      </c>
      <c r="K80" s="157">
        <f>COUNTIFS($I$4:$M$64,"H317")</f>
        <v>0</v>
      </c>
      <c r="L80" s="157">
        <f>COUNTIFS($I$4:$M$64,"H318")</f>
        <v>0</v>
      </c>
      <c r="M80" s="157">
        <f>COUNTIFS($I$4:$M$64,"H319")</f>
        <v>0</v>
      </c>
      <c r="N80" s="157">
        <f>COUNTIFS($I$4:$M$64,"H330")</f>
        <v>0</v>
      </c>
      <c r="O80" s="157">
        <f>COUNTIFS($I$4:$M$64,"H331")</f>
        <v>0</v>
      </c>
      <c r="P80" s="157">
        <f>COUNTIFS($I$4:$M$64,"H332")</f>
        <v>0</v>
      </c>
      <c r="Q80" s="157">
        <f>COUNTIFS($I$4:$M$64,"H334")</f>
        <v>0</v>
      </c>
      <c r="R80" s="157">
        <f>COUNTIFS($I$4:$M$64,"H335")</f>
        <v>0</v>
      </c>
      <c r="S80" s="157">
        <f>COUNTIFS($I$4:$M$64,"H336")</f>
        <v>0</v>
      </c>
      <c r="T80" s="157">
        <f>COUNTIFS($I$4:$M$64,"H340")</f>
        <v>0</v>
      </c>
      <c r="U80" s="157">
        <f>COUNTIFS($I$4:$M$64,"H341")</f>
        <v>0</v>
      </c>
      <c r="V80" s="157">
        <f>COUNTIFS($I$4:$M$64,"H350")</f>
        <v>0</v>
      </c>
      <c r="W80" s="157">
        <f>COUNTIFS($I$4:$M$64,"H351")</f>
        <v>0</v>
      </c>
      <c r="X80" s="157">
        <f>COUNTIFS($I$4:$M$64,"H360")</f>
        <v>0</v>
      </c>
      <c r="Y80" s="157">
        <f>COUNTIFS($I$4:$M$64,"H361")</f>
        <v>0</v>
      </c>
      <c r="Z80" s="157">
        <f>COUNTIFS($I$4:$M$64,"H362")</f>
        <v>0</v>
      </c>
      <c r="AA80" s="157">
        <f>COUNTIFS($I$4:$M$64,"H370")</f>
        <v>0</v>
      </c>
      <c r="AB80" s="157">
        <f>COUNTIFS($I$4:$M$64,"H371")</f>
        <v>0</v>
      </c>
      <c r="AC80" s="157">
        <f>COUNTIFS($I$4:$M$64,"H372")</f>
        <v>0</v>
      </c>
      <c r="AD80" s="157">
        <f>COUNTIFS($I$4:$M$64,"H373")</f>
        <v>0</v>
      </c>
      <c r="AE80" s="157">
        <f>COUNTIFS($I$4:$M$64,"H350i")</f>
        <v>0</v>
      </c>
      <c r="AF80" s="183">
        <f>COUNTIFS($I$4:$M$64,"H360F")</f>
        <v>0</v>
      </c>
      <c r="AG80" s="183">
        <f>COUNTIFS($I$4:$M$64,"H360D")</f>
        <v>0</v>
      </c>
      <c r="AH80" s="183">
        <f>COUNTIFS($I$4:$M$64,"H361f")</f>
        <v>0</v>
      </c>
      <c r="AI80" s="183">
        <f>COUNTIFS($I$4:$M$64,"H361d")</f>
        <v>0</v>
      </c>
      <c r="AJ80" s="183">
        <f>COUNTIFS($I$4:$M$64,"H360FD")</f>
        <v>0</v>
      </c>
      <c r="AK80" s="183">
        <f>COUNTIFS($I$4:$M$64,"H360Fd")</f>
        <v>0</v>
      </c>
      <c r="AL80" s="157">
        <f>COUNTIFS($I$4:$M$64,"H360Df")</f>
        <v>0</v>
      </c>
      <c r="AM80" s="157">
        <f>COUNTIFS($I$4:$M$64,"H200")</f>
        <v>0</v>
      </c>
      <c r="AN80" s="157">
        <f>COUNTIFS($I$4:$M$64,"H201")</f>
        <v>0</v>
      </c>
      <c r="AO80" s="157">
        <f>COUNTIFS($I$4:$M$64,"H202")</f>
        <v>1</v>
      </c>
      <c r="AP80" s="157">
        <f>COUNTIFS($I$4:$M$64,"H203")</f>
        <v>0</v>
      </c>
      <c r="AQ80" s="157">
        <f>COUNTIFS($I$4:$M$64,"H204")</f>
        <v>0</v>
      </c>
      <c r="AR80" s="157">
        <f>COUNTIFS($I$4:$M$64,"H205")</f>
        <v>2</v>
      </c>
      <c r="AS80" s="157">
        <f>COUNTIFS($I$4:$M$64,"H220")</f>
        <v>0</v>
      </c>
      <c r="AT80" s="157">
        <f>COUNTIFS($I$4:$M$64,"H221")</f>
        <v>0</v>
      </c>
      <c r="AU80" s="157">
        <f>COUNTIFS($I$4:$M$64,"H222")</f>
        <v>0</v>
      </c>
      <c r="AV80" s="157">
        <f>COUNTIFS($I$4:$M$64,"H223")</f>
        <v>0</v>
      </c>
      <c r="AW80" s="157">
        <f>COUNTIFS($I$4:$M$64,"H224")</f>
        <v>0</v>
      </c>
      <c r="AX80" s="157">
        <f>COUNTIFS($I$4:$M$64,"H225")</f>
        <v>1</v>
      </c>
      <c r="AY80" s="157">
        <f>COUNTIFS($I$4:$M$64,"H226")</f>
        <v>0</v>
      </c>
      <c r="AZ80" s="157">
        <f>COUNTIFS($I$4:$M$64,"H228")</f>
        <v>0</v>
      </c>
      <c r="BA80" s="157">
        <f>COUNTIFS($I$4:$M$64,"H240")</f>
        <v>0</v>
      </c>
      <c r="BB80" s="157">
        <f>COUNTIFS($I$4:$M$64,"H241")</f>
        <v>0</v>
      </c>
      <c r="BC80" s="157">
        <f>COUNTIFS($I$4:$M$64,"H242")</f>
        <v>0</v>
      </c>
      <c r="BD80" s="157">
        <f>COUNTIFS($I$4:$M$64,"H250")</f>
        <v>0</v>
      </c>
      <c r="BE80" s="157">
        <f>COUNTIFS($I$4:$M$64,"H251")</f>
        <v>0</v>
      </c>
      <c r="BF80" s="157">
        <f>COUNTIFS($I$4:$M$64,"H252")</f>
        <v>0</v>
      </c>
      <c r="BG80" s="157">
        <f>COUNTIFS($I$4:$M$64,"H260")</f>
        <v>0</v>
      </c>
      <c r="BH80" s="157">
        <f>COUNTIFS($I$4:$M$64,"H261")</f>
        <v>0</v>
      </c>
      <c r="BI80" s="157">
        <f>COUNTIFS($I$4:$M$64,"H270")</f>
        <v>0</v>
      </c>
      <c r="BJ80" s="157">
        <f>COUNTIFS($I$4:$M$64,"H271")</f>
        <v>0</v>
      </c>
      <c r="BK80" s="157">
        <f>COUNTIFS($I$4:$M$64,"H272")</f>
        <v>0</v>
      </c>
      <c r="BL80" s="157">
        <f>COUNTIFS($I$4:$M$64,"H280")</f>
        <v>0</v>
      </c>
      <c r="BM80" s="157">
        <f>COUNTIFS($I$4:$M$64,"H281")</f>
        <v>0</v>
      </c>
      <c r="BN80" s="157">
        <f>COUNTIFS($I$4:$M$64,"H290")</f>
        <v>0</v>
      </c>
      <c r="BO80" s="157">
        <f>COUNTIFS($I$4:$M$64,"H400")</f>
        <v>0</v>
      </c>
      <c r="BP80" s="157">
        <f>COUNTIFS($I$4:$M$64,"H410")</f>
        <v>0</v>
      </c>
      <c r="BQ80" s="157">
        <f>COUNTIFS($I$4:$M$64,"H411")</f>
        <v>0</v>
      </c>
      <c r="BR80" s="157">
        <f>COUNTIFS($I$4:$M$64,"H412")</f>
        <v>1</v>
      </c>
      <c r="BS80" s="157">
        <f>COUNTIFS($I$4:$M$64,"H413")</f>
        <v>0</v>
      </c>
    </row>
    <row r="81" spans="1:3" ht="15.75" thickBot="1" x14ac:dyDescent="0.3">
      <c r="A81" s="81" t="s">
        <v>339</v>
      </c>
      <c r="B81" s="185" t="e">
        <f>INDEX($C$4:$M$64,MATCH($B$79,$I$4:$M$64,0),1)</f>
        <v>#N/A</v>
      </c>
      <c r="C81" s="184" t="e">
        <f>INDEX(C4:C64,MATCH("H301",I4:M64,0),C79)</f>
        <v>#N/A</v>
      </c>
    </row>
    <row r="82" spans="1:3" ht="15.75" thickBot="1" x14ac:dyDescent="0.3">
      <c r="A82" s="81" t="s">
        <v>340</v>
      </c>
      <c r="B82" s="185" t="e">
        <f t="shared" ref="B82:B141" si="20">INDEX($C$4:$M$64,MATCH($B$79,$I$4:$M$64,0),1)</f>
        <v>#N/A</v>
      </c>
      <c r="C82" s="99" t="str">
        <f>VLOOKUP(C79,C:M,1,FALSE)</f>
        <v>H301</v>
      </c>
    </row>
    <row r="83" spans="1:3" ht="15.75" thickBot="1" x14ac:dyDescent="0.3">
      <c r="A83" s="81" t="s">
        <v>341</v>
      </c>
      <c r="B83" s="185" t="e">
        <f t="shared" si="20"/>
        <v>#N/A</v>
      </c>
    </row>
    <row r="84" spans="1:3" ht="15.75" thickBot="1" x14ac:dyDescent="0.3">
      <c r="A84" s="81" t="s">
        <v>342</v>
      </c>
      <c r="B84" s="185" t="e">
        <f t="shared" si="20"/>
        <v>#N/A</v>
      </c>
    </row>
    <row r="85" spans="1:3" ht="15.75" thickBot="1" x14ac:dyDescent="0.3">
      <c r="A85" s="81" t="s">
        <v>343</v>
      </c>
      <c r="B85" s="185" t="e">
        <f t="shared" si="20"/>
        <v>#N/A</v>
      </c>
    </row>
    <row r="86" spans="1:3" ht="15.75" thickBot="1" x14ac:dyDescent="0.3">
      <c r="A86" s="81" t="s">
        <v>344</v>
      </c>
      <c r="B86" s="185" t="e">
        <f t="shared" si="20"/>
        <v>#N/A</v>
      </c>
    </row>
    <row r="87" spans="1:3" ht="15.75" thickBot="1" x14ac:dyDescent="0.3">
      <c r="A87" s="81" t="s">
        <v>345</v>
      </c>
      <c r="B87" s="185" t="e">
        <f t="shared" si="20"/>
        <v>#N/A</v>
      </c>
    </row>
    <row r="88" spans="1:3" ht="15.75" thickBot="1" x14ac:dyDescent="0.3">
      <c r="A88" s="81" t="s">
        <v>346</v>
      </c>
      <c r="B88" s="185" t="e">
        <f t="shared" si="20"/>
        <v>#N/A</v>
      </c>
    </row>
    <row r="89" spans="1:3" ht="15.75" thickBot="1" x14ac:dyDescent="0.3">
      <c r="A89" s="81" t="s">
        <v>347</v>
      </c>
      <c r="B89" s="185" t="e">
        <f t="shared" si="20"/>
        <v>#N/A</v>
      </c>
    </row>
    <row r="90" spans="1:3" ht="15.75" thickBot="1" x14ac:dyDescent="0.3">
      <c r="A90" s="81" t="s">
        <v>348</v>
      </c>
      <c r="B90" s="185" t="e">
        <f t="shared" si="20"/>
        <v>#N/A</v>
      </c>
    </row>
    <row r="91" spans="1:3" ht="15.75" thickBot="1" x14ac:dyDescent="0.3">
      <c r="A91" s="81" t="s">
        <v>349</v>
      </c>
      <c r="B91" s="185" t="e">
        <f t="shared" si="20"/>
        <v>#N/A</v>
      </c>
    </row>
    <row r="92" spans="1:3" ht="15.75" thickBot="1" x14ac:dyDescent="0.3">
      <c r="A92" s="81" t="s">
        <v>350</v>
      </c>
      <c r="B92" s="185" t="e">
        <f t="shared" si="20"/>
        <v>#N/A</v>
      </c>
    </row>
    <row r="93" spans="1:3" ht="15.75" thickBot="1" x14ac:dyDescent="0.3">
      <c r="A93" s="81" t="s">
        <v>351</v>
      </c>
      <c r="B93" s="185" t="e">
        <f t="shared" si="20"/>
        <v>#N/A</v>
      </c>
    </row>
    <row r="94" spans="1:3" ht="15.75" thickBot="1" x14ac:dyDescent="0.3">
      <c r="A94" s="81" t="s">
        <v>352</v>
      </c>
      <c r="B94" s="185" t="e">
        <f t="shared" si="20"/>
        <v>#N/A</v>
      </c>
    </row>
    <row r="95" spans="1:3" ht="15.75" thickBot="1" x14ac:dyDescent="0.3">
      <c r="A95" s="81" t="s">
        <v>353</v>
      </c>
      <c r="B95" s="185" t="e">
        <f t="shared" si="20"/>
        <v>#N/A</v>
      </c>
    </row>
    <row r="96" spans="1:3" ht="15.75" thickBot="1" x14ac:dyDescent="0.3">
      <c r="A96" s="81" t="s">
        <v>354</v>
      </c>
      <c r="B96" s="185" t="e">
        <f t="shared" si="20"/>
        <v>#N/A</v>
      </c>
    </row>
    <row r="97" spans="1:2" ht="15.75" thickBot="1" x14ac:dyDescent="0.3">
      <c r="A97" s="81" t="s">
        <v>355</v>
      </c>
      <c r="B97" s="185" t="e">
        <f t="shared" si="20"/>
        <v>#N/A</v>
      </c>
    </row>
    <row r="98" spans="1:2" ht="15.75" thickBot="1" x14ac:dyDescent="0.3">
      <c r="A98" s="81" t="s">
        <v>356</v>
      </c>
      <c r="B98" s="185" t="e">
        <f t="shared" si="20"/>
        <v>#N/A</v>
      </c>
    </row>
    <row r="99" spans="1:2" ht="15.75" thickBot="1" x14ac:dyDescent="0.3">
      <c r="A99" s="81" t="s">
        <v>357</v>
      </c>
      <c r="B99" s="185" t="e">
        <f t="shared" si="20"/>
        <v>#N/A</v>
      </c>
    </row>
    <row r="100" spans="1:2" ht="15.75" thickBot="1" x14ac:dyDescent="0.3">
      <c r="A100" s="81" t="s">
        <v>358</v>
      </c>
      <c r="B100" s="185" t="e">
        <f t="shared" si="20"/>
        <v>#N/A</v>
      </c>
    </row>
    <row r="101" spans="1:2" ht="15.75" thickBot="1" x14ac:dyDescent="0.3">
      <c r="A101" s="81" t="s">
        <v>359</v>
      </c>
      <c r="B101" s="185" t="e">
        <f t="shared" si="20"/>
        <v>#N/A</v>
      </c>
    </row>
    <row r="102" spans="1:2" ht="15.75" thickBot="1" x14ac:dyDescent="0.3">
      <c r="A102" s="81" t="s">
        <v>360</v>
      </c>
      <c r="B102" s="185" t="e">
        <f t="shared" si="20"/>
        <v>#N/A</v>
      </c>
    </row>
    <row r="103" spans="1:2" ht="15.75" thickBot="1" x14ac:dyDescent="0.3">
      <c r="A103" s="81" t="s">
        <v>361</v>
      </c>
      <c r="B103" s="185" t="e">
        <f t="shared" si="20"/>
        <v>#N/A</v>
      </c>
    </row>
    <row r="104" spans="1:2" ht="15.75" thickBot="1" x14ac:dyDescent="0.3">
      <c r="A104" s="81" t="s">
        <v>362</v>
      </c>
      <c r="B104" s="185" t="e">
        <f t="shared" si="20"/>
        <v>#N/A</v>
      </c>
    </row>
    <row r="105" spans="1:2" ht="15.75" thickBot="1" x14ac:dyDescent="0.3">
      <c r="A105" s="81" t="s">
        <v>363</v>
      </c>
      <c r="B105" s="185" t="e">
        <f t="shared" si="20"/>
        <v>#N/A</v>
      </c>
    </row>
    <row r="106" spans="1:2" ht="15.75" thickBot="1" x14ac:dyDescent="0.3">
      <c r="A106" s="81" t="s">
        <v>364</v>
      </c>
      <c r="B106" s="185" t="e">
        <f t="shared" si="20"/>
        <v>#N/A</v>
      </c>
    </row>
    <row r="107" spans="1:2" ht="15.75" thickBot="1" x14ac:dyDescent="0.3">
      <c r="A107" s="81" t="s">
        <v>365</v>
      </c>
      <c r="B107" s="185" t="e">
        <f t="shared" si="20"/>
        <v>#N/A</v>
      </c>
    </row>
    <row r="108" spans="1:2" ht="15.75" thickBot="1" x14ac:dyDescent="0.3">
      <c r="A108" s="81" t="s">
        <v>366</v>
      </c>
      <c r="B108" s="185" t="e">
        <f t="shared" si="20"/>
        <v>#N/A</v>
      </c>
    </row>
    <row r="109" spans="1:2" ht="15.75" thickBot="1" x14ac:dyDescent="0.3">
      <c r="A109" s="81" t="s">
        <v>367</v>
      </c>
      <c r="B109" s="185" t="e">
        <f t="shared" si="20"/>
        <v>#N/A</v>
      </c>
    </row>
    <row r="110" spans="1:2" ht="15.75" thickBot="1" x14ac:dyDescent="0.3">
      <c r="A110" s="81" t="s">
        <v>368</v>
      </c>
      <c r="B110" s="185" t="e">
        <f t="shared" si="20"/>
        <v>#N/A</v>
      </c>
    </row>
    <row r="111" spans="1:2" ht="15.75" thickBot="1" x14ac:dyDescent="0.3">
      <c r="A111" s="81" t="s">
        <v>369</v>
      </c>
      <c r="B111" s="185" t="e">
        <f t="shared" si="20"/>
        <v>#N/A</v>
      </c>
    </row>
    <row r="112" spans="1:2" ht="15.75" thickBot="1" x14ac:dyDescent="0.3">
      <c r="A112" s="81" t="s">
        <v>370</v>
      </c>
      <c r="B112" s="185" t="e">
        <f t="shared" si="20"/>
        <v>#N/A</v>
      </c>
    </row>
    <row r="113" spans="1:2" ht="15.75" thickBot="1" x14ac:dyDescent="0.3">
      <c r="A113" s="81" t="s">
        <v>371</v>
      </c>
      <c r="B113" s="185" t="e">
        <f t="shared" si="20"/>
        <v>#N/A</v>
      </c>
    </row>
    <row r="114" spans="1:2" ht="15.75" thickBot="1" x14ac:dyDescent="0.3">
      <c r="A114" s="81" t="s">
        <v>372</v>
      </c>
      <c r="B114" s="185" t="e">
        <f t="shared" si="20"/>
        <v>#N/A</v>
      </c>
    </row>
    <row r="115" spans="1:2" ht="15.75" thickBot="1" x14ac:dyDescent="0.3">
      <c r="A115" s="81" t="s">
        <v>373</v>
      </c>
      <c r="B115" s="185" t="e">
        <f t="shared" si="20"/>
        <v>#N/A</v>
      </c>
    </row>
    <row r="116" spans="1:2" ht="15.75" thickBot="1" x14ac:dyDescent="0.3">
      <c r="A116" s="81" t="s">
        <v>374</v>
      </c>
      <c r="B116" s="185" t="e">
        <f t="shared" si="20"/>
        <v>#N/A</v>
      </c>
    </row>
    <row r="117" spans="1:2" ht="15.75" thickBot="1" x14ac:dyDescent="0.3">
      <c r="A117" s="81" t="s">
        <v>375</v>
      </c>
      <c r="B117" s="185" t="e">
        <f t="shared" si="20"/>
        <v>#N/A</v>
      </c>
    </row>
    <row r="118" spans="1:2" ht="15.75" thickBot="1" x14ac:dyDescent="0.3">
      <c r="A118" s="81" t="s">
        <v>376</v>
      </c>
      <c r="B118" s="185" t="e">
        <f t="shared" si="20"/>
        <v>#N/A</v>
      </c>
    </row>
    <row r="119" spans="1:2" ht="15.75" thickBot="1" x14ac:dyDescent="0.3">
      <c r="A119" s="81" t="s">
        <v>377</v>
      </c>
      <c r="B119" s="185" t="e">
        <f t="shared" si="20"/>
        <v>#N/A</v>
      </c>
    </row>
    <row r="120" spans="1:2" ht="15.75" thickBot="1" x14ac:dyDescent="0.3">
      <c r="A120" s="81" t="s">
        <v>378</v>
      </c>
      <c r="B120" s="185" t="e">
        <f t="shared" si="20"/>
        <v>#N/A</v>
      </c>
    </row>
    <row r="121" spans="1:2" ht="15.75" thickBot="1" x14ac:dyDescent="0.3">
      <c r="A121" s="81" t="s">
        <v>379</v>
      </c>
      <c r="B121" s="185" t="e">
        <f t="shared" si="20"/>
        <v>#N/A</v>
      </c>
    </row>
    <row r="122" spans="1:2" ht="15.75" thickBot="1" x14ac:dyDescent="0.3">
      <c r="A122" s="81" t="s">
        <v>380</v>
      </c>
      <c r="B122" s="185" t="e">
        <f t="shared" si="20"/>
        <v>#N/A</v>
      </c>
    </row>
    <row r="123" spans="1:2" ht="15.75" thickBot="1" x14ac:dyDescent="0.3">
      <c r="A123" s="81" t="s">
        <v>381</v>
      </c>
      <c r="B123" s="185" t="e">
        <f t="shared" si="20"/>
        <v>#N/A</v>
      </c>
    </row>
    <row r="124" spans="1:2" ht="15.75" thickBot="1" x14ac:dyDescent="0.3">
      <c r="A124" s="81" t="s">
        <v>382</v>
      </c>
      <c r="B124" s="185" t="e">
        <f t="shared" si="20"/>
        <v>#N/A</v>
      </c>
    </row>
    <row r="125" spans="1:2" ht="15.75" thickBot="1" x14ac:dyDescent="0.3">
      <c r="A125" s="81" t="s">
        <v>383</v>
      </c>
      <c r="B125" s="185" t="e">
        <f t="shared" si="20"/>
        <v>#N/A</v>
      </c>
    </row>
    <row r="126" spans="1:2" ht="15.75" thickBot="1" x14ac:dyDescent="0.3">
      <c r="A126" s="81" t="s">
        <v>384</v>
      </c>
      <c r="B126" s="185" t="e">
        <f t="shared" si="20"/>
        <v>#N/A</v>
      </c>
    </row>
    <row r="127" spans="1:2" ht="15.75" thickBot="1" x14ac:dyDescent="0.3">
      <c r="A127" s="81" t="s">
        <v>385</v>
      </c>
      <c r="B127" s="185" t="e">
        <f t="shared" si="20"/>
        <v>#N/A</v>
      </c>
    </row>
    <row r="128" spans="1:2" ht="15.75" thickBot="1" x14ac:dyDescent="0.3">
      <c r="A128" s="81" t="s">
        <v>386</v>
      </c>
      <c r="B128" s="185" t="e">
        <f t="shared" si="20"/>
        <v>#N/A</v>
      </c>
    </row>
    <row r="129" spans="1:2" ht="15.75" thickBot="1" x14ac:dyDescent="0.3">
      <c r="A129" s="81" t="s">
        <v>387</v>
      </c>
      <c r="B129" s="185" t="e">
        <f t="shared" si="20"/>
        <v>#N/A</v>
      </c>
    </row>
    <row r="130" spans="1:2" ht="15.75" thickBot="1" x14ac:dyDescent="0.3">
      <c r="A130" s="81" t="s">
        <v>388</v>
      </c>
      <c r="B130" s="185" t="e">
        <f t="shared" si="20"/>
        <v>#N/A</v>
      </c>
    </row>
    <row r="131" spans="1:2" ht="15.75" thickBot="1" x14ac:dyDescent="0.3">
      <c r="A131" s="81" t="s">
        <v>389</v>
      </c>
      <c r="B131" s="185" t="e">
        <f t="shared" si="20"/>
        <v>#N/A</v>
      </c>
    </row>
    <row r="132" spans="1:2" ht="15.75" thickBot="1" x14ac:dyDescent="0.3">
      <c r="A132" s="81" t="s">
        <v>390</v>
      </c>
      <c r="B132" s="185" t="e">
        <f t="shared" si="20"/>
        <v>#N/A</v>
      </c>
    </row>
    <row r="133" spans="1:2" ht="15.75" thickBot="1" x14ac:dyDescent="0.3">
      <c r="A133" s="81" t="s">
        <v>391</v>
      </c>
      <c r="B133" s="185" t="e">
        <f t="shared" si="20"/>
        <v>#N/A</v>
      </c>
    </row>
    <row r="134" spans="1:2" ht="15.75" thickBot="1" x14ac:dyDescent="0.3">
      <c r="A134" s="81" t="s">
        <v>392</v>
      </c>
      <c r="B134" t="e">
        <f t="shared" si="20"/>
        <v>#N/A</v>
      </c>
    </row>
    <row r="135" spans="1:2" ht="15.75" thickBot="1" x14ac:dyDescent="0.3">
      <c r="A135" s="81" t="s">
        <v>393</v>
      </c>
      <c r="B135" t="e">
        <f t="shared" si="20"/>
        <v>#N/A</v>
      </c>
    </row>
    <row r="136" spans="1:2" ht="15.75" thickBot="1" x14ac:dyDescent="0.3">
      <c r="A136" s="81" t="s">
        <v>394</v>
      </c>
      <c r="B136" t="e">
        <f t="shared" si="20"/>
        <v>#N/A</v>
      </c>
    </row>
    <row r="137" spans="1:2" ht="15.75" thickBot="1" x14ac:dyDescent="0.3">
      <c r="A137" s="81" t="s">
        <v>395</v>
      </c>
      <c r="B137" t="e">
        <f t="shared" si="20"/>
        <v>#N/A</v>
      </c>
    </row>
    <row r="138" spans="1:2" ht="15.75" thickBot="1" x14ac:dyDescent="0.3">
      <c r="A138" s="81" t="s">
        <v>396</v>
      </c>
      <c r="B138" t="e">
        <f t="shared" si="20"/>
        <v>#N/A</v>
      </c>
    </row>
    <row r="139" spans="1:2" ht="15.75" thickBot="1" x14ac:dyDescent="0.3">
      <c r="A139" s="81" t="s">
        <v>397</v>
      </c>
      <c r="B139" t="e">
        <f t="shared" si="20"/>
        <v>#N/A</v>
      </c>
    </row>
    <row r="140" spans="1:2" ht="15.75" thickBot="1" x14ac:dyDescent="0.3">
      <c r="A140" s="81" t="s">
        <v>398</v>
      </c>
      <c r="B140" t="e">
        <f t="shared" si="20"/>
        <v>#N/A</v>
      </c>
    </row>
    <row r="141" spans="1:2" x14ac:dyDescent="0.25">
      <c r="A141" s="81" t="s">
        <v>399</v>
      </c>
      <c r="B141" t="e">
        <f t="shared" si="20"/>
        <v>#N/A</v>
      </c>
    </row>
  </sheetData>
  <mergeCells count="3">
    <mergeCell ref="O2:X2"/>
    <mergeCell ref="D2:H2"/>
    <mergeCell ref="I2:M2"/>
  </mergeCells>
  <conditionalFormatting sqref="AB4:AB73">
    <cfRule type="cellIs" dxfId="1" priority="2" operator="greaterThan">
      <formula>1</formula>
    </cfRule>
  </conditionalFormatting>
  <conditionalFormatting sqref="B80:BS80">
    <cfRule type="cellIs" dxfId="0" priority="1" operator="greaterThan">
      <formula>1</formula>
    </cfRule>
  </conditionalFormatting>
  <dataValidations count="2">
    <dataValidation type="list" allowBlank="1" showInputMessage="1" showErrorMessage="1" sqref="I4:M64">
      <formula1>code</formula1>
    </dataValidation>
    <dataValidation type="list" allowBlank="1" showInputMessage="1" showErrorMessage="1" sqref="D4:H64">
      <formula1>substances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Réglement CLP</vt:lpstr>
      <vt:lpstr>Dépassement direct</vt:lpstr>
      <vt:lpstr>Explication règle cumul</vt:lpstr>
      <vt:lpstr>Règle de cumul</vt:lpstr>
      <vt:lpstr>'Règle de cumul'!code</vt:lpstr>
      <vt:lpstr>code</vt:lpstr>
      <vt:lpstr>codeclp</vt:lpstr>
      <vt:lpstr>H</vt:lpstr>
      <vt:lpstr>substance</vt:lpstr>
      <vt:lpstr>substances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8907683P</dc:creator>
  <cp:lastModifiedBy>8907683P</cp:lastModifiedBy>
  <cp:lastPrinted>2014-06-23T13:07:30Z</cp:lastPrinted>
  <dcterms:created xsi:type="dcterms:W3CDTF">2014-06-23T09:41:20Z</dcterms:created>
  <dcterms:modified xsi:type="dcterms:W3CDTF">2014-08-14T11:56:50Z</dcterms:modified>
</cp:coreProperties>
</file>