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 showPivotChartFilter="1"/>
  <bookViews>
    <workbookView xWindow="0" yWindow="0" windowWidth="25200" windowHeight="10485" activeTab="4"/>
  </bookViews>
  <sheets>
    <sheet name="TABLEAU GESTION DES ABSENCES" sheetId="2" r:id="rId1"/>
    <sheet name="GRAPHIQUE" sheetId="4" r:id="rId2"/>
    <sheet name="DONNEES" sheetId="5" r:id="rId3"/>
    <sheet name="SAISIE DES DONNEES" sheetId="3" r:id="rId4"/>
    <sheet name="TCD DES DONNEES" sheetId="6" r:id="rId5"/>
  </sheets>
  <definedNames>
    <definedName name="AGENT">Tableau3[NOM DE L''AGENT]</definedName>
    <definedName name="_xlnm.Criteria">Tableau2[CRITERES]</definedName>
    <definedName name="MOIS">Tableau4[MOIS]</definedName>
    <definedName name="NOM_AGENT">Tableau1[AGENTS]</definedName>
    <definedName name="TABLEAU_AGENTS">Tableau1[]</definedName>
  </definedNames>
  <calcPr calcId="125725"/>
  <pivotCaches>
    <pivotCache cacheId="53" r:id="rId6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3"/>
  <c r="C10"/>
  <c r="D10"/>
  <c r="E10"/>
  <c r="B9"/>
  <c r="C9"/>
  <c r="D9"/>
  <c r="E9"/>
  <c r="B8"/>
  <c r="C8"/>
  <c r="D8"/>
  <c r="E8"/>
  <c r="B7"/>
  <c r="C7"/>
  <c r="D7"/>
  <c r="E7"/>
  <c r="B6"/>
  <c r="C6"/>
  <c r="D6"/>
  <c r="E6"/>
  <c r="B5"/>
  <c r="C5"/>
  <c r="D5"/>
  <c r="E5"/>
  <c r="B4"/>
  <c r="C4"/>
  <c r="D4"/>
  <c r="E4"/>
  <c r="L3" i="2"/>
  <c r="B3" i="3"/>
  <c r="C3"/>
  <c r="D3"/>
  <c r="E3"/>
  <c r="C2"/>
  <c r="E2"/>
  <c r="D2"/>
  <c r="B2"/>
  <c r="C10" i="2" l="1"/>
  <c r="CH6" l="1"/>
  <c r="CG6"/>
  <c r="CF6"/>
  <c r="CE6"/>
  <c r="CB6"/>
  <c r="CA6"/>
  <c r="BZ6"/>
  <c r="BY6"/>
  <c r="BX6"/>
  <c r="BU6"/>
  <c r="BT6"/>
  <c r="BS6"/>
  <c r="BR6"/>
  <c r="BQ6"/>
  <c r="BN6"/>
  <c r="BM6"/>
  <c r="BL6"/>
  <c r="BK6"/>
  <c r="BJ6"/>
  <c r="BG6"/>
  <c r="BF6"/>
  <c r="BE6"/>
  <c r="BD6"/>
  <c r="BC6"/>
  <c r="BH6" s="1"/>
  <c r="BI6" s="1"/>
  <c r="BA6"/>
  <c r="BB6" s="1"/>
  <c r="AT6"/>
  <c r="AU6" s="1"/>
  <c r="AN6"/>
  <c r="AM6"/>
  <c r="AF6"/>
  <c r="AG6" s="1"/>
  <c r="Y6"/>
  <c r="Z6" s="1"/>
  <c r="R6"/>
  <c r="S6" s="1"/>
  <c r="K6"/>
  <c r="L6" s="1"/>
  <c r="CH5"/>
  <c r="CG5"/>
  <c r="CF5"/>
  <c r="CE5"/>
  <c r="CB5"/>
  <c r="CA5"/>
  <c r="BZ5"/>
  <c r="BY5"/>
  <c r="BX5"/>
  <c r="BU5"/>
  <c r="BT5"/>
  <c r="BS5"/>
  <c r="BR5"/>
  <c r="BQ5"/>
  <c r="BN5"/>
  <c r="BM5"/>
  <c r="BL5"/>
  <c r="BK5"/>
  <c r="BJ5"/>
  <c r="BG5"/>
  <c r="BF5"/>
  <c r="BE5"/>
  <c r="BD5"/>
  <c r="BC5"/>
  <c r="BV5" s="1"/>
  <c r="BW5" s="1"/>
  <c r="BA5"/>
  <c r="BB5" s="1"/>
  <c r="AT5"/>
  <c r="AU5" s="1"/>
  <c r="AN5"/>
  <c r="AM5"/>
  <c r="AF5"/>
  <c r="AG5" s="1"/>
  <c r="Y5"/>
  <c r="Z5" s="1"/>
  <c r="R5"/>
  <c r="S5" s="1"/>
  <c r="K5"/>
  <c r="L5" s="1"/>
  <c r="CH4"/>
  <c r="CG4"/>
  <c r="CF4"/>
  <c r="CE4"/>
  <c r="CB4"/>
  <c r="CA4"/>
  <c r="BZ4"/>
  <c r="BY4"/>
  <c r="BX4"/>
  <c r="BU4"/>
  <c r="BT4"/>
  <c r="BS4"/>
  <c r="BR4"/>
  <c r="BQ4"/>
  <c r="BN4"/>
  <c r="BM4"/>
  <c r="BL4"/>
  <c r="BK4"/>
  <c r="BJ4"/>
  <c r="BG4"/>
  <c r="BF4"/>
  <c r="BE4"/>
  <c r="BD4"/>
  <c r="BC4"/>
  <c r="CJ4" s="1"/>
  <c r="BA4"/>
  <c r="BB4" s="1"/>
  <c r="AT4"/>
  <c r="AU4" s="1"/>
  <c r="AM4"/>
  <c r="AN4" s="1"/>
  <c r="AG4"/>
  <c r="AF4"/>
  <c r="Y4"/>
  <c r="Z4" s="1"/>
  <c r="S4"/>
  <c r="R4"/>
  <c r="K4"/>
  <c r="L4" s="1"/>
  <c r="CH3"/>
  <c r="CG3"/>
  <c r="CF3"/>
  <c r="CE3"/>
  <c r="CB3"/>
  <c r="CA3"/>
  <c r="BZ3"/>
  <c r="BY3"/>
  <c r="BX3"/>
  <c r="BU3"/>
  <c r="BT3"/>
  <c r="BS3"/>
  <c r="BR3"/>
  <c r="BQ3"/>
  <c r="BN3"/>
  <c r="BM3"/>
  <c r="BL3"/>
  <c r="BK3"/>
  <c r="BJ3"/>
  <c r="BG3"/>
  <c r="BF3"/>
  <c r="BE3"/>
  <c r="CC3" s="1"/>
  <c r="CD3" s="1"/>
  <c r="BD3"/>
  <c r="BC3"/>
  <c r="BA3"/>
  <c r="BB3" s="1"/>
  <c r="AU3"/>
  <c r="AT3"/>
  <c r="AM3"/>
  <c r="AN3" s="1"/>
  <c r="AF3"/>
  <c r="AG3" s="1"/>
  <c r="Y3"/>
  <c r="Z3" s="1"/>
  <c r="R3"/>
  <c r="S3" s="1"/>
  <c r="K3"/>
  <c r="BH4" l="1"/>
  <c r="BI4" s="1"/>
  <c r="CJ3"/>
  <c r="BO5"/>
  <c r="BP5" s="1"/>
  <c r="CC6"/>
  <c r="CD6" s="1"/>
  <c r="BH3"/>
  <c r="BI3" s="1"/>
  <c r="BV6"/>
  <c r="BW6" s="1"/>
  <c r="CK3"/>
  <c r="CL3"/>
  <c r="CL4"/>
  <c r="CK4"/>
  <c r="BV3"/>
  <c r="BW3" s="1"/>
  <c r="CC4"/>
  <c r="CD4" s="1"/>
  <c r="BH5"/>
  <c r="BI5" s="1"/>
  <c r="BO6"/>
  <c r="BP6" s="1"/>
  <c r="CJ6"/>
  <c r="BO3"/>
  <c r="BP3" s="1"/>
  <c r="BV4"/>
  <c r="BW4" s="1"/>
  <c r="CC5"/>
  <c r="CD5" s="1"/>
  <c r="CJ5"/>
  <c r="BO4"/>
  <c r="BP4" s="1"/>
  <c r="CL5" l="1"/>
  <c r="CK5"/>
  <c r="CL6"/>
  <c r="CK6"/>
</calcChain>
</file>

<file path=xl/sharedStrings.xml><?xml version="1.0" encoding="utf-8"?>
<sst xmlns="http://schemas.openxmlformats.org/spreadsheetml/2006/main" count="208" uniqueCount="51">
  <si>
    <t>PÔLES</t>
  </si>
  <si>
    <t>AGENTS</t>
  </si>
  <si>
    <t>STATUTS</t>
  </si>
  <si>
    <t>GRADES</t>
  </si>
  <si>
    <t>JANVIER</t>
  </si>
  <si>
    <t>FÉVRIER</t>
  </si>
  <si>
    <t>MARS</t>
  </si>
  <si>
    <t>MO</t>
  </si>
  <si>
    <t>AT</t>
  </si>
  <si>
    <t>CLM</t>
  </si>
  <si>
    <t>CLD</t>
  </si>
  <si>
    <t>CM</t>
  </si>
  <si>
    <t>Administration Générale et Juridique</t>
  </si>
  <si>
    <t>T</t>
  </si>
  <si>
    <t>Adjoint administratif territorial principal de 2ème classe</t>
  </si>
  <si>
    <t>Attaché</t>
  </si>
  <si>
    <t>Adjoint technique territorial principal de 2ème classe</t>
  </si>
  <si>
    <t>IMMATRICULATIONS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</si>
  <si>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</si>
  <si>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</si>
  <si>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</si>
  <si>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</si>
  <si>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</si>
  <si>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</si>
  <si>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</si>
  <si>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</si>
  <si>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</si>
  <si>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TOTAL ANNUEL</t>
  </si>
  <si>
    <t>TOTAL</t>
  </si>
  <si>
    <t>RI</t>
  </si>
  <si>
    <t>Rédacteur</t>
  </si>
  <si>
    <t>Recherche Par Agents</t>
  </si>
  <si>
    <t>Identité de l'agent</t>
  </si>
  <si>
    <t>Total Annuel</t>
  </si>
  <si>
    <t>Bruce Willis</t>
  </si>
  <si>
    <t>JCVD</t>
  </si>
  <si>
    <t>Charles BRONSON</t>
  </si>
  <si>
    <t>Pinochio</t>
  </si>
  <si>
    <t>A partir de ce tableau, je souhaiterais créer un graphique qui s'alimente automatiquement c'est-à-dire : je rempli ce tableau et le graphique se modifie de façon instanée. Est-ce possible d'autant plus que le tableau initiale fait 500 lignes ? Idéalement en camembert, sinon je suis à l'écoute de vos propositions. Pour cela, un tableau croisé dynamique est-il nécessaire ?</t>
  </si>
  <si>
    <t>Sport</t>
  </si>
  <si>
    <t>Culture</t>
  </si>
  <si>
    <t>Voirie</t>
  </si>
  <si>
    <t>MOIS</t>
  </si>
  <si>
    <t>CRITERES</t>
  </si>
  <si>
    <t>IMMATRICULATION</t>
  </si>
  <si>
    <t>NOM DE L'AGENT</t>
  </si>
  <si>
    <t>DONNEES</t>
  </si>
  <si>
    <t>Total général</t>
  </si>
  <si>
    <t>Total janvier-17</t>
  </si>
  <si>
    <t>Total février-17</t>
  </si>
  <si>
    <t>Somme de DONNEES</t>
  </si>
</sst>
</file>

<file path=xl/styles.xml><?xml version="1.0" encoding="utf-8"?>
<styleSheet xmlns="http://schemas.openxmlformats.org/spreadsheetml/2006/main">
  <numFmts count="1">
    <numFmt numFmtId="165" formatCode="[$-40C]mmmm\-yy;@"/>
  </numFmts>
  <fonts count="3">
    <font>
      <sz val="11"/>
      <color theme="1"/>
      <name val="Calibri"/>
      <family val="2"/>
      <scheme val="minor"/>
    </font>
    <font>
      <sz val="8"/>
      <color theme="1"/>
      <name val="Consolas"/>
      <family val="3"/>
    </font>
    <font>
      <sz val="9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Border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top"/>
    </xf>
    <xf numFmtId="0" fontId="2" fillId="0" borderId="0" xfId="0" applyFont="1" applyBorder="1" applyAlignment="1">
      <alignment vertical="top"/>
    </xf>
    <xf numFmtId="1" fontId="2" fillId="0" borderId="0" xfId="0" applyNumberFormat="1" applyFont="1" applyBorder="1" applyAlignment="1">
      <alignment vertical="top"/>
    </xf>
    <xf numFmtId="0" fontId="2" fillId="0" borderId="0" xfId="0" applyFont="1" applyBorder="1" applyAlignment="1">
      <alignment horizontal="center" vertical="center" wrapText="1"/>
    </xf>
    <xf numFmtId="165" fontId="2" fillId="0" borderId="0" xfId="0" applyNumberFormat="1" applyFont="1" applyAlignment="1">
      <alignment vertical="top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1" fillId="0" borderId="0" xfId="0" pivotButton="1" applyFont="1"/>
    <xf numFmtId="165" fontId="1" fillId="0" borderId="0" xfId="0" applyNumberFormat="1" applyFont="1"/>
    <xf numFmtId="0" fontId="1" fillId="0" borderId="0" xfId="0" applyNumberFormat="1" applyFont="1"/>
  </cellXfs>
  <cellStyles count="1">
    <cellStyle name="Normal" xfId="0" builtinId="0"/>
  </cellStyles>
  <dxfs count="41"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name val="Consolas"/>
        <scheme val="none"/>
      </font>
    </dxf>
    <dxf>
      <font>
        <sz val="8"/>
      </font>
    </dxf>
    <dxf>
      <font>
        <sz val="8"/>
      </font>
    </dxf>
    <dxf>
      <font>
        <name val="Consola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numFmt numFmtId="165" formatCode="[$-40C]mmmm\-yy;@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numFmt numFmtId="165" formatCode="[$-40C]mmmm\-yy;@"/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numFmt numFmtId="1" formatCode="0"/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onsolas"/>
        <scheme val="none"/>
      </font>
      <alignment horizontal="general" vertical="top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 de Copie de TEST.xlsx]TCD DES DONNEES!Tableau croisé dynamique1</c:name>
    <c:fmtId val="2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'TCD DES DONNEES'!$F$3:$F$5</c:f>
              <c:strCache>
                <c:ptCount val="1"/>
                <c:pt idx="0">
                  <c:v>janvier-17 - AT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DONNEES'!$F$6:$F$9</c:f>
              <c:numCache>
                <c:formatCode>General</c:formatCode>
                <c:ptCount val="3"/>
                <c:pt idx="0">
                  <c:v>30</c:v>
                </c:pt>
                <c:pt idx="2">
                  <c:v>50</c:v>
                </c:pt>
              </c:numCache>
            </c:numRef>
          </c:val>
        </c:ser>
        <c:ser>
          <c:idx val="1"/>
          <c:order val="1"/>
          <c:tx>
            <c:strRef>
              <c:f>'TCD DES DONNEES'!$G$3:$G$5</c:f>
              <c:strCache>
                <c:ptCount val="1"/>
                <c:pt idx="0">
                  <c:v>janvier-17 - MO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DONNEES'!$G$6:$G$9</c:f>
              <c:numCache>
                <c:formatCode>General</c:formatCode>
                <c:ptCount val="3"/>
                <c:pt idx="0">
                  <c:v>26</c:v>
                </c:pt>
              </c:numCache>
            </c:numRef>
          </c:val>
        </c:ser>
        <c:ser>
          <c:idx val="2"/>
          <c:order val="2"/>
          <c:tx>
            <c:strRef>
              <c:f>'TCD DES DONNEES'!$H$3:$H$5</c:f>
              <c:strCache>
                <c:ptCount val="1"/>
                <c:pt idx="0">
                  <c:v>janvier-17 - CM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DONNEES'!$H$6:$H$9</c:f>
              <c:numCache>
                <c:formatCode>General</c:formatCode>
                <c:ptCount val="3"/>
                <c:pt idx="1">
                  <c:v>25</c:v>
                </c:pt>
              </c:numCache>
            </c:numRef>
          </c:val>
        </c:ser>
        <c:ser>
          <c:idx val="3"/>
          <c:order val="3"/>
          <c:tx>
            <c:strRef>
              <c:f>'TCD DES DONNEES'!$I$3:$I$5</c:f>
              <c:strCache>
                <c:ptCount val="1"/>
                <c:pt idx="0">
                  <c:v>janvier-17 - CLD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DONNEES'!$I$6:$I$9</c:f>
              <c:numCache>
                <c:formatCode>General</c:formatCode>
                <c:ptCount val="3"/>
                <c:pt idx="1">
                  <c:v>5</c:v>
                </c:pt>
              </c:numCache>
            </c:numRef>
          </c:val>
        </c:ser>
        <c:ser>
          <c:idx val="4"/>
          <c:order val="4"/>
          <c:tx>
            <c:strRef>
              <c:f>'TCD DES DONNEES'!$K$3:$K$5</c:f>
              <c:strCache>
                <c:ptCount val="1"/>
                <c:pt idx="0">
                  <c:v>février-17 - MO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DONNEES'!$K$6:$K$9</c:f>
              <c:numCache>
                <c:formatCode>General</c:formatCode>
                <c:ptCount val="3"/>
                <c:pt idx="0">
                  <c:v>26</c:v>
                </c:pt>
                <c:pt idx="1">
                  <c:v>20</c:v>
                </c:pt>
              </c:numCache>
            </c:numRef>
          </c:val>
        </c:ser>
        <c:ser>
          <c:idx val="5"/>
          <c:order val="5"/>
          <c:tx>
            <c:strRef>
              <c:f>'TCD DES DONNEES'!$L$3:$L$5</c:f>
              <c:strCache>
                <c:ptCount val="1"/>
                <c:pt idx="0">
                  <c:v>février-17 - CM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DONNEES'!$L$6:$L$9</c:f>
              <c:numCache>
                <c:formatCode>General</c:formatCode>
                <c:ptCount val="3"/>
                <c:pt idx="1">
                  <c:v>30</c:v>
                </c:pt>
              </c:numCache>
            </c:numRef>
          </c:val>
        </c:ser>
        <c:ser>
          <c:idx val="6"/>
          <c:order val="6"/>
          <c:tx>
            <c:strRef>
              <c:f>'TCD DES DONNEES'!$M$3:$M$5</c:f>
              <c:strCache>
                <c:ptCount val="1"/>
                <c:pt idx="0">
                  <c:v>février-17 - CLM</c:v>
                </c:pt>
              </c:strCache>
            </c:strRef>
          </c:tx>
          <c:cat>
            <c:multiLvlStrRef>
              <c:f>'TCD DES DONNEES'!$A$6:$E$9</c:f>
              <c:multiLvlStrCache>
                <c:ptCount val="3"/>
                <c:lvl>
                  <c:pt idx="0">
                    <c:v>Adjoint technique territorial principal de 2ème classe</c:v>
                  </c:pt>
                  <c:pt idx="1">
                    <c:v>Attaché</c:v>
                  </c:pt>
                  <c:pt idx="2">
                    <c:v>Rédacteur</c:v>
                  </c:pt>
                </c:lvl>
                <c:lvl>
                  <c:pt idx="0">
                    <c:v>T</c:v>
                  </c:pt>
                  <c:pt idx="1">
                    <c:v>T</c:v>
                  </c:pt>
                  <c:pt idx="2">
                    <c:v>T</c:v>
                  </c:pt>
                </c:lvl>
                <c:lvl>
                  <c:pt idx="0">
                    <c:v>Culture</c:v>
                  </c:pt>
                  <c:pt idx="1">
                    <c:v>Sport</c:v>
                  </c:pt>
                  <c:pt idx="2">
                    <c:v>Voirie</c:v>
                  </c:pt>
                </c:lvl>
                <c:lvl>
                  <c:pt idx="0">
                    <c:v>1100</c:v>
                  </c:pt>
                  <c:pt idx="1">
                    <c:v>1100</c:v>
                  </c:pt>
                  <c:pt idx="2">
                    <c:v>1100</c:v>
                  </c:pt>
                </c:lvl>
                <c:lvl>
                  <c:pt idx="0">
                    <c:v>Charles BRONSON</c:v>
                  </c:pt>
                  <c:pt idx="1">
                    <c:v>JCVD</c:v>
                  </c:pt>
                  <c:pt idx="2">
                    <c:v>Pinochio</c:v>
                  </c:pt>
                </c:lvl>
              </c:multiLvlStrCache>
            </c:multiLvlStrRef>
          </c:cat>
          <c:val>
            <c:numRef>
              <c:f>'TCD DES DONNEES'!$M$6:$M$9</c:f>
              <c:numCache>
                <c:formatCode>General</c:formatCode>
                <c:ptCount val="3"/>
                <c:pt idx="0">
                  <c:v>12</c:v>
                </c:pt>
              </c:numCache>
            </c:numRef>
          </c:val>
        </c:ser>
        <c:axId val="172431616"/>
        <c:axId val="172439808"/>
      </c:barChart>
      <c:catAx>
        <c:axId val="172431616"/>
        <c:scaling>
          <c:orientation val="minMax"/>
        </c:scaling>
        <c:axPos val="b"/>
        <c:tickLblPos val="nextTo"/>
        <c:crossAx val="172439808"/>
        <c:crosses val="autoZero"/>
        <c:auto val="1"/>
        <c:lblAlgn val="ctr"/>
        <c:lblOffset val="100"/>
      </c:catAx>
      <c:valAx>
        <c:axId val="172439808"/>
        <c:scaling>
          <c:orientation val="minMax"/>
        </c:scaling>
        <c:axPos val="l"/>
        <c:majorGridlines/>
        <c:numFmt formatCode="General" sourceLinked="1"/>
        <c:tickLblPos val="nextTo"/>
        <c:crossAx val="1724316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390524</xdr:colOff>
      <xdr:row>13</xdr:row>
      <xdr:rowOff>95251</xdr:rowOff>
    </xdr:from>
    <xdr:to>
      <xdr:col>14</xdr:col>
      <xdr:colOff>409574</xdr:colOff>
      <xdr:row>44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PIT2" refreshedDate="42975.592119791669" createdVersion="3" refreshedVersion="3" minRefreshableVersion="3" recordCount="9">
  <cacheSource type="worksheet">
    <worksheetSource name="Tableau3"/>
  </cacheSource>
  <cacheFields count="8">
    <cacheField name="NOM DE L'AGENT" numFmtId="0">
      <sharedItems count="4">
        <s v="Charles BRONSON"/>
        <s v="JCVD"/>
        <s v="Pinochio"/>
        <s v="Bruce Willis" u="1"/>
      </sharedItems>
    </cacheField>
    <cacheField name="IMMATRICULATION" numFmtId="0">
      <sharedItems containsSemiMixedTypes="0" containsString="0" containsNumber="1" containsInteger="1" minValue="1100" maxValue="1100" count="1">
        <n v="1100"/>
      </sharedItems>
    </cacheField>
    <cacheField name="PÔLES" numFmtId="0">
      <sharedItems count="4">
        <s v="Culture"/>
        <s v="Sport"/>
        <s v="Voirie"/>
        <s v="Administration Générale et Juridique" u="1"/>
      </sharedItems>
    </cacheField>
    <cacheField name="STATUTS" numFmtId="0">
      <sharedItems count="1">
        <s v="T"/>
      </sharedItems>
    </cacheField>
    <cacheField name="GRADES" numFmtId="0">
      <sharedItems count="4">
        <s v="Adjoint technique territorial principal de 2ème classe"/>
        <s v="Attaché"/>
        <s v="Rédacteur"/>
        <s v="Adjoint administratif territorial principal de 2ème classe" u="1"/>
      </sharedItems>
    </cacheField>
    <cacheField name="MOIS" numFmtId="165">
      <sharedItems containsSemiMixedTypes="0" containsNonDate="0" containsDate="1" containsString="0" minDate="2017-01-01T00:00:00" maxDate="2017-02-02T00:00:00" count="2">
        <d v="2017-01-01T00:00:00"/>
        <d v="2017-02-01T00:00:00"/>
      </sharedItems>
    </cacheField>
    <cacheField name="CRITERES" numFmtId="0">
      <sharedItems count="5">
        <s v="MO"/>
        <s v="AT"/>
        <s v="CM"/>
        <s v="CLD"/>
        <s v="CLM"/>
      </sharedItems>
    </cacheField>
    <cacheField name="DONNEES" numFmtId="0">
      <sharedItems containsSemiMixedTypes="0" containsString="0" containsNumber="1" containsInteger="1" minValue="5" maxValue="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x v="0"/>
    <x v="0"/>
    <x v="0"/>
    <n v="26"/>
  </r>
  <r>
    <x v="0"/>
    <x v="0"/>
    <x v="0"/>
    <x v="0"/>
    <x v="0"/>
    <x v="0"/>
    <x v="1"/>
    <n v="30"/>
  </r>
  <r>
    <x v="1"/>
    <x v="0"/>
    <x v="1"/>
    <x v="0"/>
    <x v="1"/>
    <x v="0"/>
    <x v="2"/>
    <n v="25"/>
  </r>
  <r>
    <x v="1"/>
    <x v="0"/>
    <x v="1"/>
    <x v="0"/>
    <x v="1"/>
    <x v="0"/>
    <x v="3"/>
    <n v="5"/>
  </r>
  <r>
    <x v="2"/>
    <x v="0"/>
    <x v="2"/>
    <x v="0"/>
    <x v="2"/>
    <x v="0"/>
    <x v="1"/>
    <n v="50"/>
  </r>
  <r>
    <x v="0"/>
    <x v="0"/>
    <x v="0"/>
    <x v="0"/>
    <x v="0"/>
    <x v="1"/>
    <x v="0"/>
    <n v="26"/>
  </r>
  <r>
    <x v="0"/>
    <x v="0"/>
    <x v="0"/>
    <x v="0"/>
    <x v="0"/>
    <x v="1"/>
    <x v="4"/>
    <n v="12"/>
  </r>
  <r>
    <x v="1"/>
    <x v="0"/>
    <x v="1"/>
    <x v="0"/>
    <x v="1"/>
    <x v="1"/>
    <x v="0"/>
    <n v="20"/>
  </r>
  <r>
    <x v="1"/>
    <x v="0"/>
    <x v="1"/>
    <x v="0"/>
    <x v="1"/>
    <x v="1"/>
    <x v="2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3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multipleFieldFilters="0" chartFormat="3">
  <location ref="A3:O9" firstHeaderRow="1" firstDataRow="3" firstDataCol="5"/>
  <pivotFields count="8">
    <pivotField axis="axisRow" compact="0" outline="0" showAll="0" defaultSubtotal="0">
      <items count="4">
        <item m="1" x="3"/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m="1" x="3"/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m="1" x="3"/>
        <item x="0"/>
        <item x="1"/>
        <item x="2"/>
      </items>
    </pivotField>
    <pivotField axis="axisCol" compact="0" numFmtId="165" outline="0" showAll="0">
      <items count="3">
        <item x="0"/>
        <item x="1"/>
        <item t="default"/>
      </items>
    </pivotField>
    <pivotField axis="axisCol" compact="0" outline="0" showAll="0">
      <items count="6">
        <item x="1"/>
        <item x="0"/>
        <item x="2"/>
        <item x="3"/>
        <item x="4"/>
        <item t="default"/>
      </items>
    </pivotField>
    <pivotField dataField="1" compact="0" outline="0" showAll="0"/>
  </pivotFields>
  <rowFields count="5">
    <field x="0"/>
    <field x="1"/>
    <field x="2"/>
    <field x="3"/>
    <field x="4"/>
  </rowFields>
  <rowItems count="4">
    <i>
      <x v="1"/>
      <x/>
      <x v="1"/>
      <x/>
      <x v="1"/>
    </i>
    <i>
      <x v="2"/>
      <x/>
      <x v="2"/>
      <x/>
      <x v="2"/>
    </i>
    <i>
      <x v="3"/>
      <x/>
      <x v="3"/>
      <x/>
      <x v="3"/>
    </i>
    <i t="grand">
      <x/>
    </i>
  </rowItems>
  <colFields count="2">
    <field x="5"/>
    <field x="6"/>
  </colFields>
  <colItems count="10">
    <i>
      <x/>
      <x/>
    </i>
    <i r="1">
      <x v="1"/>
    </i>
    <i r="1">
      <x v="2"/>
    </i>
    <i r="1">
      <x v="3"/>
    </i>
    <i t="default">
      <x/>
    </i>
    <i>
      <x v="1"/>
      <x v="1"/>
    </i>
    <i r="1">
      <x v="2"/>
    </i>
    <i r="1">
      <x v="4"/>
    </i>
    <i t="default">
      <x v="1"/>
    </i>
    <i t="grand">
      <x/>
    </i>
  </colItems>
  <dataFields count="1">
    <dataField name="Somme de DONNEES" fld="7" baseField="0" baseItem="0"/>
  </dataFields>
  <formats count="2">
    <format dxfId="17">
      <pivotArea type="all" dataOnly="0" outline="0" fieldPosition="0"/>
    </format>
    <format dxfId="16">
      <pivotArea type="all" dataOnly="0" outline="0" fieldPosition="0"/>
    </format>
  </formats>
  <chartFormats count="21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3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1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4"/>
          </reference>
        </references>
      </pivotArea>
    </chartFormat>
    <chartFormat chart="1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</references>
      </pivotArea>
    </chartFormat>
    <chartFormat chart="1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1"/>
          </reference>
        </references>
      </pivotArea>
    </chartFormat>
    <chartFormat chart="1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1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3"/>
          </reference>
        </references>
      </pivotArea>
    </chartFormat>
    <chartFormat chart="1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1"/>
          </reference>
        </references>
      </pivotArea>
    </chartFormat>
    <chartFormat chart="1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1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4"/>
          </reference>
        </references>
      </pivotArea>
    </chartFormat>
    <chartFormat chart="2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0"/>
          </reference>
        </references>
      </pivotArea>
    </chartFormat>
    <chartFormat chart="2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1"/>
          </reference>
        </references>
      </pivotArea>
    </chartFormat>
    <chartFormat chart="2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2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3"/>
          </reference>
        </references>
      </pivotArea>
    </chartFormat>
    <chartFormat chart="2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1"/>
          </reference>
        </references>
      </pivotArea>
    </chartFormat>
    <chartFormat chart="2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2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4"/>
          </reference>
        </references>
      </pivotArea>
    </chartFormat>
  </chartFormats>
  <pivotTableStyleInfo name="PivotStyleMedium9" showRowHeaders="1" showColHeaders="1" showRowStripes="0" showColStripes="0" showLastColumn="1"/>
  <filters count="1">
    <filter fld="5" type="thisYear" evalOrder="-1" id="1">
      <autoFilter ref="A1">
        <filterColumn colId="0">
          <dynamicFilter type="thisYear" val="42736" maxVal="43101"/>
        </filterColumn>
      </autoFilter>
    </filter>
  </filters>
</pivotTableDefinition>
</file>

<file path=xl/tables/table1.xml><?xml version="1.0" encoding="utf-8"?>
<table xmlns="http://schemas.openxmlformats.org/spreadsheetml/2006/main" id="1" name="Tableau1" displayName="Tableau1" ref="A1:E5" totalsRowShown="0" headerRowDxfId="34" dataDxfId="35">
  <autoFilter ref="A1:E5"/>
  <tableColumns count="5">
    <tableColumn id="1" name="AGENTS" dataDxfId="40"/>
    <tableColumn id="2" name="IMMATRICULATIONS" dataDxfId="39"/>
    <tableColumn id="3" name="PÔLES" dataDxfId="38"/>
    <tableColumn id="4" name="STATUTS" dataDxfId="37"/>
    <tableColumn id="5" name="GRADES" dataDxfId="3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:G6" totalsRowShown="0" headerRowDxfId="31" dataDxfId="32">
  <autoFilter ref="G1:G6"/>
  <tableColumns count="1">
    <tableColumn id="1" name="CRITERES" dataDxfId="33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14" totalsRowShown="0" headerRowDxfId="27" dataDxfId="28">
  <autoFilter ref="I1:I14"/>
  <tableColumns count="1">
    <tableColumn id="1" name="MOIS" dataDxfId="29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H10" totalsRowShown="0" headerRowDxfId="30" dataDxfId="19">
  <autoFilter ref="A1:H10">
    <filterColumn colId="7"/>
  </autoFilter>
  <tableColumns count="8">
    <tableColumn id="1" name="NOM DE L'AGENT" dataDxfId="26"/>
    <tableColumn id="2" name="IMMATRICULATION" dataDxfId="25">
      <calculatedColumnFormula>VLOOKUP(AGENT,TABLEAU_AGENTS,2,FALSE)</calculatedColumnFormula>
    </tableColumn>
    <tableColumn id="3" name="PÔLES" dataDxfId="24">
      <calculatedColumnFormula>VLOOKUP(AGENT,TABLEAU_AGENTS,3,FALSE)</calculatedColumnFormula>
    </tableColumn>
    <tableColumn id="4" name="STATUTS" dataDxfId="23">
      <calculatedColumnFormula>VLOOKUP(AGENT,TABLEAU_AGENTS,4,FALSE)</calculatedColumnFormula>
    </tableColumn>
    <tableColumn id="5" name="GRADES" dataDxfId="22">
      <calculatedColumnFormula>VLOOKUP(AGENT,TABLEAU_AGENTS,5,FALSE)</calculatedColumnFormula>
    </tableColumn>
    <tableColumn id="6" name="MOIS" dataDxfId="18"/>
    <tableColumn id="7" name="CRITERES" dataDxfId="21"/>
    <tableColumn id="8" name="DONNEES" dataDxfId="2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L17"/>
  <sheetViews>
    <sheetView workbookViewId="0">
      <selection activeCell="E18" sqref="E18"/>
    </sheetView>
  </sheetViews>
  <sheetFormatPr baseColWidth="10" defaultRowHeight="15"/>
  <cols>
    <col min="2" max="2" width="28" customWidth="1"/>
    <col min="3" max="3" width="23.85546875" customWidth="1"/>
    <col min="5" max="5" width="20.42578125" customWidth="1"/>
  </cols>
  <sheetData>
    <row r="1" spans="1:90" ht="30">
      <c r="A1" s="1" t="s">
        <v>17</v>
      </c>
      <c r="B1" s="1" t="s">
        <v>0</v>
      </c>
      <c r="C1" s="1" t="s">
        <v>1</v>
      </c>
      <c r="D1" s="1" t="s">
        <v>2</v>
      </c>
      <c r="E1" s="1" t="s">
        <v>3</v>
      </c>
      <c r="F1" s="13" t="s">
        <v>4</v>
      </c>
      <c r="G1" s="14"/>
      <c r="H1" s="14"/>
      <c r="I1" s="14"/>
      <c r="J1" s="14"/>
      <c r="K1" s="14"/>
      <c r="L1" s="15"/>
      <c r="M1" s="13" t="s">
        <v>5</v>
      </c>
      <c r="N1" s="14"/>
      <c r="O1" s="14"/>
      <c r="P1" s="14"/>
      <c r="Q1" s="14"/>
      <c r="R1" s="14"/>
      <c r="S1" s="15"/>
      <c r="T1" s="13" t="s">
        <v>6</v>
      </c>
      <c r="U1" s="14"/>
      <c r="V1" s="14"/>
      <c r="W1" s="14"/>
      <c r="X1" s="14"/>
      <c r="Y1" s="14"/>
      <c r="Z1" s="15"/>
      <c r="AA1" s="13" t="s">
        <v>18</v>
      </c>
      <c r="AB1" s="14"/>
      <c r="AC1" s="14"/>
      <c r="AD1" s="14"/>
      <c r="AE1" s="14"/>
      <c r="AF1" s="14"/>
      <c r="AG1" s="15"/>
      <c r="AH1" s="13" t="s">
        <v>19</v>
      </c>
      <c r="AI1" s="14"/>
      <c r="AJ1" s="14"/>
      <c r="AK1" s="14"/>
      <c r="AL1" s="14"/>
      <c r="AM1" s="14"/>
      <c r="AN1" s="15"/>
      <c r="AO1" s="13" t="s">
        <v>20</v>
      </c>
      <c r="AP1" s="14"/>
      <c r="AQ1" s="14"/>
      <c r="AR1" s="14"/>
      <c r="AS1" s="14"/>
      <c r="AT1" s="14"/>
      <c r="AU1" s="15"/>
      <c r="AV1" s="13" t="s">
        <v>21</v>
      </c>
      <c r="AW1" s="14"/>
      <c r="AX1" s="14"/>
      <c r="AY1" s="14"/>
      <c r="AZ1" s="14"/>
      <c r="BA1" s="14"/>
      <c r="BB1" s="15"/>
      <c r="BC1" s="13" t="s">
        <v>22</v>
      </c>
      <c r="BD1" s="14"/>
      <c r="BE1" s="14"/>
      <c r="BF1" s="14"/>
      <c r="BG1" s="14"/>
      <c r="BH1" s="14"/>
      <c r="BI1" s="15"/>
      <c r="BJ1" s="13" t="s">
        <v>23</v>
      </c>
      <c r="BK1" s="14"/>
      <c r="BL1" s="14"/>
      <c r="BM1" s="14"/>
      <c r="BN1" s="14"/>
      <c r="BO1" s="14"/>
      <c r="BP1" s="15"/>
      <c r="BQ1" s="13" t="s">
        <v>24</v>
      </c>
      <c r="BR1" s="14"/>
      <c r="BS1" s="14"/>
      <c r="BT1" s="14"/>
      <c r="BU1" s="14"/>
      <c r="BV1" s="14"/>
      <c r="BW1" s="15"/>
      <c r="BX1" s="13" t="s">
        <v>25</v>
      </c>
      <c r="BY1" s="14"/>
      <c r="BZ1" s="14"/>
      <c r="CA1" s="14"/>
      <c r="CB1" s="14"/>
      <c r="CC1" s="14"/>
      <c r="CD1" s="15"/>
      <c r="CE1" s="13" t="s">
        <v>26</v>
      </c>
      <c r="CF1" s="14"/>
      <c r="CG1" s="14"/>
      <c r="CH1" s="14"/>
      <c r="CI1" s="14"/>
      <c r="CJ1" s="14"/>
      <c r="CK1" s="15"/>
      <c r="CL1" s="1" t="s">
        <v>27</v>
      </c>
    </row>
    <row r="2" spans="1:90">
      <c r="A2" s="1"/>
      <c r="B2" s="1"/>
      <c r="C2" s="1"/>
      <c r="D2" s="1"/>
      <c r="E2" s="1"/>
      <c r="F2" s="1" t="s">
        <v>7</v>
      </c>
      <c r="G2" s="1" t="s">
        <v>8</v>
      </c>
      <c r="H2" s="1" t="s">
        <v>9</v>
      </c>
      <c r="I2" s="1" t="s">
        <v>10</v>
      </c>
      <c r="J2" s="1" t="s">
        <v>11</v>
      </c>
      <c r="K2" s="1" t="s">
        <v>28</v>
      </c>
      <c r="L2" s="2" t="s">
        <v>29</v>
      </c>
      <c r="M2" s="1" t="s">
        <v>7</v>
      </c>
      <c r="N2" s="1" t="s">
        <v>8</v>
      </c>
      <c r="O2" s="1" t="s">
        <v>9</v>
      </c>
      <c r="P2" s="1" t="s">
        <v>10</v>
      </c>
      <c r="Q2" s="1" t="s">
        <v>11</v>
      </c>
      <c r="R2" s="1" t="s">
        <v>28</v>
      </c>
      <c r="S2" s="2" t="s">
        <v>29</v>
      </c>
      <c r="T2" s="1" t="s">
        <v>7</v>
      </c>
      <c r="U2" s="1" t="s">
        <v>8</v>
      </c>
      <c r="V2" s="1" t="s">
        <v>9</v>
      </c>
      <c r="W2" s="1" t="s">
        <v>10</v>
      </c>
      <c r="X2" s="1" t="s">
        <v>11</v>
      </c>
      <c r="Y2" s="1" t="s">
        <v>28</v>
      </c>
      <c r="Z2" s="2" t="s">
        <v>29</v>
      </c>
      <c r="AA2" s="1" t="s">
        <v>7</v>
      </c>
      <c r="AB2" s="1" t="s">
        <v>8</v>
      </c>
      <c r="AC2" s="1" t="s">
        <v>9</v>
      </c>
      <c r="AD2" s="1" t="s">
        <v>10</v>
      </c>
      <c r="AE2" s="1" t="s">
        <v>11</v>
      </c>
      <c r="AF2" s="1" t="s">
        <v>28</v>
      </c>
      <c r="AG2" s="2" t="s">
        <v>29</v>
      </c>
      <c r="AH2" s="1" t="s">
        <v>7</v>
      </c>
      <c r="AI2" s="1" t="s">
        <v>8</v>
      </c>
      <c r="AJ2" s="1" t="s">
        <v>9</v>
      </c>
      <c r="AK2" s="1" t="s">
        <v>10</v>
      </c>
      <c r="AL2" s="1" t="s">
        <v>11</v>
      </c>
      <c r="AM2" s="1" t="s">
        <v>28</v>
      </c>
      <c r="AN2" s="2" t="s">
        <v>29</v>
      </c>
      <c r="AO2" s="1" t="s">
        <v>7</v>
      </c>
      <c r="AP2" s="1" t="s">
        <v>8</v>
      </c>
      <c r="AQ2" s="1" t="s">
        <v>9</v>
      </c>
      <c r="AR2" s="1" t="s">
        <v>10</v>
      </c>
      <c r="AS2" s="1" t="s">
        <v>11</v>
      </c>
      <c r="AT2" s="1" t="s">
        <v>28</v>
      </c>
      <c r="AU2" s="2" t="s">
        <v>29</v>
      </c>
      <c r="AV2" s="1" t="s">
        <v>7</v>
      </c>
      <c r="AW2" s="1" t="s">
        <v>8</v>
      </c>
      <c r="AX2" s="1" t="s">
        <v>9</v>
      </c>
      <c r="AY2" s="1" t="s">
        <v>10</v>
      </c>
      <c r="AZ2" s="1" t="s">
        <v>11</v>
      </c>
      <c r="BA2" s="1" t="s">
        <v>28</v>
      </c>
      <c r="BB2" s="2" t="s">
        <v>29</v>
      </c>
      <c r="BC2" s="1" t="s">
        <v>7</v>
      </c>
      <c r="BD2" s="1" t="s">
        <v>8</v>
      </c>
      <c r="BE2" s="1" t="s">
        <v>9</v>
      </c>
      <c r="BF2" s="1" t="s">
        <v>10</v>
      </c>
      <c r="BG2" s="1" t="s">
        <v>11</v>
      </c>
      <c r="BH2" s="1" t="s">
        <v>28</v>
      </c>
      <c r="BI2" s="2" t="s">
        <v>29</v>
      </c>
      <c r="BJ2" s="1" t="s">
        <v>7</v>
      </c>
      <c r="BK2" s="1" t="s">
        <v>8</v>
      </c>
      <c r="BL2" s="1" t="s">
        <v>9</v>
      </c>
      <c r="BM2" s="1" t="s">
        <v>10</v>
      </c>
      <c r="BN2" s="1" t="s">
        <v>11</v>
      </c>
      <c r="BO2" s="1" t="s">
        <v>28</v>
      </c>
      <c r="BP2" s="2" t="s">
        <v>29</v>
      </c>
      <c r="BQ2" s="1" t="s">
        <v>7</v>
      </c>
      <c r="BR2" s="1" t="s">
        <v>8</v>
      </c>
      <c r="BS2" s="1" t="s">
        <v>9</v>
      </c>
      <c r="BT2" s="1" t="s">
        <v>10</v>
      </c>
      <c r="BU2" s="1" t="s">
        <v>11</v>
      </c>
      <c r="BV2" s="1" t="s">
        <v>28</v>
      </c>
      <c r="BW2" s="2" t="s">
        <v>29</v>
      </c>
      <c r="BX2" s="1" t="s">
        <v>7</v>
      </c>
      <c r="BY2" s="1" t="s">
        <v>8</v>
      </c>
      <c r="BZ2" s="1" t="s">
        <v>9</v>
      </c>
      <c r="CA2" s="1" t="s">
        <v>10</v>
      </c>
      <c r="CB2" s="1" t="s">
        <v>11</v>
      </c>
      <c r="CC2" s="1" t="s">
        <v>28</v>
      </c>
      <c r="CD2" s="2" t="s">
        <v>29</v>
      </c>
      <c r="CE2" s="1" t="s">
        <v>7</v>
      </c>
      <c r="CF2" s="1" t="s">
        <v>8</v>
      </c>
      <c r="CG2" s="1" t="s">
        <v>9</v>
      </c>
      <c r="CH2" s="1" t="s">
        <v>10</v>
      </c>
      <c r="CI2" s="1" t="s">
        <v>11</v>
      </c>
      <c r="CJ2" s="1" t="s">
        <v>28</v>
      </c>
      <c r="CK2" s="2" t="s">
        <v>29</v>
      </c>
      <c r="CL2" s="1"/>
    </row>
    <row r="3" spans="1:90" ht="50.1" customHeight="1">
      <c r="A3" s="3">
        <v>1100</v>
      </c>
      <c r="B3" s="1" t="s">
        <v>12</v>
      </c>
      <c r="C3" s="1" t="s">
        <v>34</v>
      </c>
      <c r="D3" s="1" t="s">
        <v>13</v>
      </c>
      <c r="E3" s="1" t="s">
        <v>14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f>SUM(F3:J3)</f>
        <v>0</v>
      </c>
      <c r="L3" s="2">
        <f>IF(K3&gt;30,0,IF(K3&gt;=15,0.5,1))</f>
        <v>1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f>SUM(F3:J3,M3:Q3)</f>
        <v>0</v>
      </c>
      <c r="S3" s="2">
        <f>IF(R3&gt;30,0,IF(R3&gt;=15,0.5,1))</f>
        <v>1</v>
      </c>
      <c r="T3" s="1">
        <v>24</v>
      </c>
      <c r="U3" s="1">
        <v>0</v>
      </c>
      <c r="V3" s="1">
        <v>0</v>
      </c>
      <c r="W3" s="1">
        <v>0</v>
      </c>
      <c r="X3" s="1">
        <v>0</v>
      </c>
      <c r="Y3" s="1">
        <f>SUM(F3:J3,M3:Q3,T3:X3)</f>
        <v>24</v>
      </c>
      <c r="Z3" s="2">
        <f>IF(Y3&gt;30,0,IF(Y3&gt;=15,0.5,1))</f>
        <v>0.5</v>
      </c>
      <c r="AA3" s="1">
        <v>2</v>
      </c>
      <c r="AB3" s="1">
        <v>0</v>
      </c>
      <c r="AC3" s="1">
        <v>0</v>
      </c>
      <c r="AD3" s="1">
        <v>0</v>
      </c>
      <c r="AE3" s="1">
        <v>0</v>
      </c>
      <c r="AF3" s="1">
        <f>SUM(F3:J3,M3:Q3,T3:X3,AA3:AE3)</f>
        <v>26</v>
      </c>
      <c r="AG3" s="2">
        <f>IF(AF3&gt;30,0,IF(AF3&gt;=15,0.5,1))</f>
        <v>0.5</v>
      </c>
      <c r="AH3" s="1">
        <v>0</v>
      </c>
      <c r="AI3" s="1">
        <v>0</v>
      </c>
      <c r="AJ3" s="1">
        <v>0</v>
      </c>
      <c r="AK3" s="1">
        <v>0</v>
      </c>
      <c r="AL3" s="1">
        <v>0</v>
      </c>
      <c r="AM3" s="1">
        <f>SUM(F3:J3,M3:Q3,T3:X3,AA3:AE3,AH3:AL3)</f>
        <v>26</v>
      </c>
      <c r="AN3" s="2">
        <f>IF(AM3&gt;30,0,IF(AM3&gt;=15,0.5,1))</f>
        <v>0.5</v>
      </c>
      <c r="AO3" s="1">
        <v>0</v>
      </c>
      <c r="AP3" s="1">
        <v>0</v>
      </c>
      <c r="AQ3" s="1">
        <v>0</v>
      </c>
      <c r="AR3" s="1">
        <v>0</v>
      </c>
      <c r="AS3" s="1">
        <v>0</v>
      </c>
      <c r="AT3" s="1">
        <f>SUM(F3:J3,M3:Q3,T3:X3,AA3:AE3,AH3:AL3,AO3:AS3)</f>
        <v>26</v>
      </c>
      <c r="AU3" s="2">
        <f>IF(AT3&gt;30,0,IF(AT3&gt;=15,0.5,1))</f>
        <v>0.5</v>
      </c>
      <c r="AV3" s="1">
        <v>0</v>
      </c>
      <c r="AW3" s="1">
        <v>0</v>
      </c>
      <c r="AX3" s="1">
        <v>0</v>
      </c>
      <c r="AY3" s="1">
        <v>0</v>
      </c>
      <c r="AZ3" s="1">
        <v>0</v>
      </c>
      <c r="BA3" s="1">
        <f>SUM(F3:J3,M3:Q3,T3:X3,AA3:AE3,AH3:AL3,AO3:AS3,AV3:AZ3)</f>
        <v>26</v>
      </c>
      <c r="BB3" s="2">
        <f>IF(BA3&gt;30,0,IF(BA3&gt;=15,0.5,1))</f>
        <v>0.5</v>
      </c>
      <c r="BC3" s="3">
        <f>0</f>
        <v>0</v>
      </c>
      <c r="BD3" s="3">
        <f>0</f>
        <v>0</v>
      </c>
      <c r="BE3" s="3">
        <f>0</f>
        <v>0</v>
      </c>
      <c r="BF3" s="3">
        <f>0</f>
        <v>0</v>
      </c>
      <c r="BG3" s="3">
        <f>0</f>
        <v>0</v>
      </c>
      <c r="BH3" s="1">
        <f>SUM(F3:J3,M3:Q3,T3:X3,AA3:AE3,AH3:AL3,AO3:AS3,AV3:AZ3,BC3:BG3)</f>
        <v>26</v>
      </c>
      <c r="BI3" s="2">
        <f>IF(BH3&gt;30,0,IF(BH3&gt;=15,0.5,1))</f>
        <v>0.5</v>
      </c>
      <c r="BJ3" s="1">
        <f>0</f>
        <v>0</v>
      </c>
      <c r="BK3" s="1">
        <f>0</f>
        <v>0</v>
      </c>
      <c r="BL3" s="1">
        <f>0</f>
        <v>0</v>
      </c>
      <c r="BM3" s="1">
        <f>0</f>
        <v>0</v>
      </c>
      <c r="BN3" s="1">
        <f>0</f>
        <v>0</v>
      </c>
      <c r="BO3" s="1">
        <f>SUM(F3:J3,M3:Q3,T3:X3,AA3:AE3,AH3:AL3,AO3:AS3,AV3:AZ3,BC3:BG3,BJ3:BN3)</f>
        <v>26</v>
      </c>
      <c r="BP3" s="2">
        <f>IF(BO3&gt;30,0,IF(BO3&gt;=15,0.5,1))</f>
        <v>0.5</v>
      </c>
      <c r="BQ3" s="1">
        <f>0</f>
        <v>0</v>
      </c>
      <c r="BR3" s="1">
        <f>0</f>
        <v>0</v>
      </c>
      <c r="BS3" s="1">
        <f>0</f>
        <v>0</v>
      </c>
      <c r="BT3" s="1">
        <f>0</f>
        <v>0</v>
      </c>
      <c r="BU3" s="1">
        <f>0</f>
        <v>0</v>
      </c>
      <c r="BV3" s="1">
        <f>SUM(F3:J3,M3:Q3,T3:X3,AA3:AE3,AH3:AL3,AO3:AS3,AV3:AZ3,BC3:BG3,BJ3:BN3,BQ3:BU3)</f>
        <v>26</v>
      </c>
      <c r="BW3" s="2">
        <f>IF(BV3&gt;30,0,IF(BV3&gt;=15,0.5,1))</f>
        <v>0.5</v>
      </c>
      <c r="BX3" s="1">
        <f>0</f>
        <v>0</v>
      </c>
      <c r="BY3" s="1">
        <f>0</f>
        <v>0</v>
      </c>
      <c r="BZ3" s="1">
        <f>0</f>
        <v>0</v>
      </c>
      <c r="CA3" s="1">
        <f>0</f>
        <v>0</v>
      </c>
      <c r="CB3" s="1">
        <f>0</f>
        <v>0</v>
      </c>
      <c r="CC3" s="1">
        <f>SUM(F3:J3,M3:Q3,T3:X3,AA3:AE3,AH3:AL3,AO3:AS3,AV3:AZ3,BC3:BG3,BJ3:BN3,BQ3:BU3,BX3:CB3)</f>
        <v>26</v>
      </c>
      <c r="CD3" s="2">
        <f>IF(CC3&gt;30,0,IF(CC3&gt;=15,0.5,1))</f>
        <v>0.5</v>
      </c>
      <c r="CE3" s="1">
        <f>0</f>
        <v>0</v>
      </c>
      <c r="CF3" s="1">
        <f>0</f>
        <v>0</v>
      </c>
      <c r="CG3" s="1">
        <f>0</f>
        <v>0</v>
      </c>
      <c r="CH3" s="1">
        <f>0</f>
        <v>0</v>
      </c>
      <c r="CI3" s="1">
        <v>0</v>
      </c>
      <c r="CJ3" s="1">
        <f>SUM(F3:J3,M3:Q3,T3:X3,AA3:AE3,AH3:AL3,AO3:AS3,AV3:AZ3,BC3:BG3,BJ3:BN3,BQ3:BU3,BX3:CB3,CE3:CI3)</f>
        <v>26</v>
      </c>
      <c r="CK3" s="2">
        <f>IF(CJ3&gt;30,0,IF(CJ3&gt;=15,0.5,1))</f>
        <v>0.5</v>
      </c>
      <c r="CL3" s="1">
        <f>CJ3</f>
        <v>26</v>
      </c>
    </row>
    <row r="4" spans="1:90" ht="50.1" customHeight="1">
      <c r="A4" s="3">
        <v>1100</v>
      </c>
      <c r="B4" s="1" t="s">
        <v>39</v>
      </c>
      <c r="C4" s="1" t="s">
        <v>35</v>
      </c>
      <c r="D4" s="1" t="s">
        <v>13</v>
      </c>
      <c r="E4" s="1" t="s">
        <v>15</v>
      </c>
      <c r="F4" s="1">
        <v>0</v>
      </c>
      <c r="G4" s="1">
        <v>0</v>
      </c>
      <c r="H4" s="1">
        <v>0</v>
      </c>
      <c r="I4" s="1">
        <v>0</v>
      </c>
      <c r="J4" s="1">
        <v>0</v>
      </c>
      <c r="K4" s="1">
        <f t="shared" ref="K4:K6" si="0">SUM(F4:J4)</f>
        <v>0</v>
      </c>
      <c r="L4" s="2">
        <f t="shared" ref="L4:L6" si="1">IF(K4&gt;30,0,IF(K4&gt;=15,0.5,1))</f>
        <v>1</v>
      </c>
      <c r="M4" s="1">
        <v>0</v>
      </c>
      <c r="N4" s="1">
        <v>0</v>
      </c>
      <c r="O4" s="1">
        <v>0</v>
      </c>
      <c r="P4" s="1">
        <v>0</v>
      </c>
      <c r="Q4" s="1">
        <v>0</v>
      </c>
      <c r="R4" s="1">
        <f t="shared" ref="R4:R6" si="2">SUM(F4:J4,M4:Q4)</f>
        <v>0</v>
      </c>
      <c r="S4" s="2">
        <f t="shared" ref="S4:S6" si="3">IF(R4&gt;30,0,IF(R4&gt;=15,0.5,1))</f>
        <v>1</v>
      </c>
      <c r="T4" s="1">
        <v>0</v>
      </c>
      <c r="U4" s="1">
        <v>0</v>
      </c>
      <c r="V4" s="1">
        <v>0</v>
      </c>
      <c r="W4" s="1">
        <v>0</v>
      </c>
      <c r="X4" s="1">
        <v>0</v>
      </c>
      <c r="Y4" s="1">
        <f t="shared" ref="Y4:Y6" si="4">SUM(F4:J4,M4:Q4,T4:X4)</f>
        <v>0</v>
      </c>
      <c r="Z4" s="2">
        <f t="shared" ref="Z4:Z6" si="5">IF(Y4&gt;30,0,IF(Y4&gt;=15,0.5,1))</f>
        <v>1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f t="shared" ref="AF4:AF6" si="6">SUM(F4:J4,M4:Q4,T4:X4,AA4:AE4)</f>
        <v>0</v>
      </c>
      <c r="AG4" s="2">
        <f t="shared" ref="AG4:AG6" si="7">IF(AF4&gt;30,0,IF(AF4&gt;=15,0.5,1))</f>
        <v>1</v>
      </c>
      <c r="AH4" s="1">
        <v>0</v>
      </c>
      <c r="AI4" s="1">
        <v>0</v>
      </c>
      <c r="AJ4" s="1">
        <v>0</v>
      </c>
      <c r="AK4" s="1">
        <v>0</v>
      </c>
      <c r="AL4" s="1">
        <v>0</v>
      </c>
      <c r="AM4" s="1">
        <f t="shared" ref="AM4:AM6" si="8">SUM(F4:J4,M4:Q4,T4:X4,AA4:AE4,AH4:AL4)</f>
        <v>0</v>
      </c>
      <c r="AN4" s="2">
        <f t="shared" ref="AN4:AN6" si="9">IF(AM4&gt;30,0,IF(AM4&gt;=15,0.5,1))</f>
        <v>1</v>
      </c>
      <c r="AO4" s="1">
        <v>0</v>
      </c>
      <c r="AP4" s="1">
        <v>0</v>
      </c>
      <c r="AQ4" s="1">
        <v>0</v>
      </c>
      <c r="AR4" s="1">
        <v>0</v>
      </c>
      <c r="AS4" s="1">
        <v>0</v>
      </c>
      <c r="AT4" s="1">
        <f t="shared" ref="AT4:AT6" si="10">SUM(F4:J4,M4:Q4,T4:X4,AA4:AE4,AH4:AL4,AO4:AS4)</f>
        <v>0</v>
      </c>
      <c r="AU4" s="2">
        <f t="shared" ref="AU4:AU6" si="11">IF(AT4&gt;30,0,IF(AT4&gt;=15,0.5,1))</f>
        <v>1</v>
      </c>
      <c r="AV4" s="1">
        <v>0</v>
      </c>
      <c r="AW4" s="1">
        <v>0</v>
      </c>
      <c r="AX4" s="1">
        <v>0</v>
      </c>
      <c r="AY4" s="1">
        <v>0</v>
      </c>
      <c r="AZ4" s="1">
        <v>0</v>
      </c>
      <c r="BA4" s="1">
        <f t="shared" ref="BA4:BA6" si="12">SUM(F4:J4,M4:Q4,T4:X4,AA4:AE4,AH4:AL4,AO4:AS4,AV4:AZ4)</f>
        <v>0</v>
      </c>
      <c r="BB4" s="2">
        <f t="shared" ref="BB4:BB6" si="13">IF(BA4&gt;30,0,IF(BA4&gt;=15,0.5,1))</f>
        <v>1</v>
      </c>
      <c r="BC4" s="3">
        <f>0</f>
        <v>0</v>
      </c>
      <c r="BD4" s="3">
        <f>0</f>
        <v>0</v>
      </c>
      <c r="BE4" s="3">
        <f>0</f>
        <v>0</v>
      </c>
      <c r="BF4" s="3">
        <f>0</f>
        <v>0</v>
      </c>
      <c r="BG4" s="3">
        <f>0</f>
        <v>0</v>
      </c>
      <c r="BH4" s="1">
        <f t="shared" ref="BH4:BH6" si="14">SUM(F4:J4,M4:Q4,T4:X4,AA4:AE4,AH4:AL4,AO4:AS4,AV4:AZ4,BC4:BG4)</f>
        <v>0</v>
      </c>
      <c r="BI4" s="2">
        <f t="shared" ref="BI4:BI6" si="15">IF(BH4&gt;30,0,IF(BH4&gt;=15,0.5,1))</f>
        <v>1</v>
      </c>
      <c r="BJ4" s="1">
        <f>0</f>
        <v>0</v>
      </c>
      <c r="BK4" s="1">
        <f>0</f>
        <v>0</v>
      </c>
      <c r="BL4" s="1">
        <f>0</f>
        <v>0</v>
      </c>
      <c r="BM4" s="1">
        <f>0</f>
        <v>0</v>
      </c>
      <c r="BN4" s="1">
        <f>0</f>
        <v>0</v>
      </c>
      <c r="BO4" s="1">
        <f t="shared" ref="BO4:BO6" si="16">SUM(F4:J4,M4:Q4,T4:X4,AA4:AE4,AH4:AL4,AO4:AS4,AV4:AZ4,BC4:BG4,BJ4:BN4)</f>
        <v>0</v>
      </c>
      <c r="BP4" s="2">
        <f t="shared" ref="BP4:BP6" si="17">IF(BO4&gt;30,0,IF(BO4&gt;=15,0.5,1))</f>
        <v>1</v>
      </c>
      <c r="BQ4" s="1">
        <f>0</f>
        <v>0</v>
      </c>
      <c r="BR4" s="1">
        <f>0</f>
        <v>0</v>
      </c>
      <c r="BS4" s="1">
        <f>0</f>
        <v>0</v>
      </c>
      <c r="BT4" s="1">
        <f>0</f>
        <v>0</v>
      </c>
      <c r="BU4" s="1">
        <f>0</f>
        <v>0</v>
      </c>
      <c r="BV4" s="1">
        <f t="shared" ref="BV4:BV6" si="18">SUM(F4:J4,M4:Q4,T4:X4,AA4:AE4,AH4:AL4,AO4:AS4,AV4:AZ4,BC4:BG4,BJ4:BN4,BQ4:BU4)</f>
        <v>0</v>
      </c>
      <c r="BW4" s="2">
        <f t="shared" ref="BW4:BW6" si="19">IF(BV4&gt;30,0,IF(BV4&gt;=15,0.5,1))</f>
        <v>1</v>
      </c>
      <c r="BX4" s="1">
        <f>0</f>
        <v>0</v>
      </c>
      <c r="BY4" s="1">
        <f>0</f>
        <v>0</v>
      </c>
      <c r="BZ4" s="1">
        <f>0</f>
        <v>0</v>
      </c>
      <c r="CA4" s="1">
        <f>0</f>
        <v>0</v>
      </c>
      <c r="CB4" s="1">
        <f>0</f>
        <v>0</v>
      </c>
      <c r="CC4" s="1">
        <f t="shared" ref="CC4:CC6" si="20">SUM(F4:J4,M4:Q4,T4:X4,AA4:AE4,AH4:AL4,AO4:AS4,AV4:AZ4,BC4:BG4,BJ4:BN4,BQ4:BU4,BX4:CB4)</f>
        <v>0</v>
      </c>
      <c r="CD4" s="2">
        <f t="shared" ref="CD4:CD6" si="21">IF(CC4&gt;30,0,IF(CC4&gt;=15,0.5,1))</f>
        <v>1</v>
      </c>
      <c r="CE4" s="1">
        <f>0</f>
        <v>0</v>
      </c>
      <c r="CF4" s="1">
        <f>0</f>
        <v>0</v>
      </c>
      <c r="CG4" s="1">
        <f>0</f>
        <v>0</v>
      </c>
      <c r="CH4" s="1">
        <f>0</f>
        <v>0</v>
      </c>
      <c r="CI4" s="1">
        <v>0</v>
      </c>
      <c r="CJ4" s="1">
        <f t="shared" ref="CJ4:CJ6" si="22">SUM(F4:J4,M4:Q4,T4:X4,AA4:AE4,AH4:AL4,AO4:AS4,AV4:AZ4,BC4:BG4,BJ4:BN4,BQ4:BU4,BX4:CB4,CE4:CI4)</f>
        <v>0</v>
      </c>
      <c r="CK4" s="2">
        <f t="shared" ref="CK4:CK6" si="23">IF(CJ4&gt;30,0,IF(CJ4&gt;=15,0.5,1))</f>
        <v>1</v>
      </c>
      <c r="CL4" s="1">
        <f t="shared" ref="CL4:CL6" si="24">CJ4</f>
        <v>0</v>
      </c>
    </row>
    <row r="5" spans="1:90" ht="50.1" customHeight="1">
      <c r="A5" s="3">
        <v>1100</v>
      </c>
      <c r="B5" s="1" t="s">
        <v>40</v>
      </c>
      <c r="C5" s="1" t="s">
        <v>36</v>
      </c>
      <c r="D5" s="1" t="s">
        <v>13</v>
      </c>
      <c r="E5" s="1" t="s">
        <v>16</v>
      </c>
      <c r="F5" s="1">
        <v>26</v>
      </c>
      <c r="G5" s="1">
        <v>0</v>
      </c>
      <c r="H5" s="1">
        <v>0</v>
      </c>
      <c r="I5" s="1">
        <v>0</v>
      </c>
      <c r="J5" s="1">
        <v>0</v>
      </c>
      <c r="K5" s="1">
        <f t="shared" si="0"/>
        <v>26</v>
      </c>
      <c r="L5" s="2">
        <f t="shared" si="1"/>
        <v>0.5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f t="shared" si="2"/>
        <v>26</v>
      </c>
      <c r="S5" s="2">
        <f t="shared" si="3"/>
        <v>0.5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f t="shared" si="4"/>
        <v>26</v>
      </c>
      <c r="Z5" s="2">
        <f t="shared" si="5"/>
        <v>0.5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f t="shared" si="6"/>
        <v>26</v>
      </c>
      <c r="AG5" s="2">
        <f t="shared" si="7"/>
        <v>0.5</v>
      </c>
      <c r="AH5" s="1">
        <v>0</v>
      </c>
      <c r="AI5" s="1">
        <v>0</v>
      </c>
      <c r="AJ5" s="1">
        <v>0</v>
      </c>
      <c r="AK5" s="1">
        <v>0</v>
      </c>
      <c r="AL5" s="1">
        <v>0</v>
      </c>
      <c r="AM5" s="1">
        <f t="shared" si="8"/>
        <v>26</v>
      </c>
      <c r="AN5" s="2">
        <f t="shared" si="9"/>
        <v>0.5</v>
      </c>
      <c r="AO5" s="1">
        <v>0</v>
      </c>
      <c r="AP5" s="1">
        <v>0</v>
      </c>
      <c r="AQ5" s="1">
        <v>0</v>
      </c>
      <c r="AR5" s="1">
        <v>0</v>
      </c>
      <c r="AS5" s="1">
        <v>0</v>
      </c>
      <c r="AT5" s="1">
        <f t="shared" si="10"/>
        <v>26</v>
      </c>
      <c r="AU5" s="2">
        <f t="shared" si="11"/>
        <v>0.5</v>
      </c>
      <c r="AV5" s="1">
        <v>0</v>
      </c>
      <c r="AW5" s="1">
        <v>0</v>
      </c>
      <c r="AX5" s="1">
        <v>0</v>
      </c>
      <c r="AY5" s="1">
        <v>0</v>
      </c>
      <c r="AZ5" s="1">
        <v>0</v>
      </c>
      <c r="BA5" s="1">
        <f t="shared" si="12"/>
        <v>26</v>
      </c>
      <c r="BB5" s="2">
        <f t="shared" si="13"/>
        <v>0.5</v>
      </c>
      <c r="BC5" s="3">
        <f>0</f>
        <v>0</v>
      </c>
      <c r="BD5" s="3">
        <f>0</f>
        <v>0</v>
      </c>
      <c r="BE5" s="3">
        <f>0</f>
        <v>0</v>
      </c>
      <c r="BF5" s="3">
        <f>0</f>
        <v>0</v>
      </c>
      <c r="BG5" s="3">
        <f>0</f>
        <v>0</v>
      </c>
      <c r="BH5" s="1">
        <f t="shared" si="14"/>
        <v>26</v>
      </c>
      <c r="BI5" s="2">
        <f t="shared" si="15"/>
        <v>0.5</v>
      </c>
      <c r="BJ5" s="1">
        <f>0</f>
        <v>0</v>
      </c>
      <c r="BK5" s="1">
        <f>0</f>
        <v>0</v>
      </c>
      <c r="BL5" s="1">
        <f>0</f>
        <v>0</v>
      </c>
      <c r="BM5" s="1">
        <f>0</f>
        <v>0</v>
      </c>
      <c r="BN5" s="1">
        <f>0</f>
        <v>0</v>
      </c>
      <c r="BO5" s="1">
        <f t="shared" si="16"/>
        <v>26</v>
      </c>
      <c r="BP5" s="2">
        <f t="shared" si="17"/>
        <v>0.5</v>
      </c>
      <c r="BQ5" s="1">
        <f>0</f>
        <v>0</v>
      </c>
      <c r="BR5" s="1">
        <f>0</f>
        <v>0</v>
      </c>
      <c r="BS5" s="1">
        <f>0</f>
        <v>0</v>
      </c>
      <c r="BT5" s="1">
        <f>0</f>
        <v>0</v>
      </c>
      <c r="BU5" s="1">
        <f>0</f>
        <v>0</v>
      </c>
      <c r="BV5" s="1">
        <f t="shared" si="18"/>
        <v>26</v>
      </c>
      <c r="BW5" s="2">
        <f t="shared" si="19"/>
        <v>0.5</v>
      </c>
      <c r="BX5" s="1">
        <f>0</f>
        <v>0</v>
      </c>
      <c r="BY5" s="1">
        <f>0</f>
        <v>0</v>
      </c>
      <c r="BZ5" s="1">
        <f>0</f>
        <v>0</v>
      </c>
      <c r="CA5" s="1">
        <f>0</f>
        <v>0</v>
      </c>
      <c r="CB5" s="1">
        <f>0</f>
        <v>0</v>
      </c>
      <c r="CC5" s="1">
        <f t="shared" si="20"/>
        <v>26</v>
      </c>
      <c r="CD5" s="2">
        <f t="shared" si="21"/>
        <v>0.5</v>
      </c>
      <c r="CE5" s="1">
        <f>0</f>
        <v>0</v>
      </c>
      <c r="CF5" s="1">
        <f>0</f>
        <v>0</v>
      </c>
      <c r="CG5" s="1">
        <f>0</f>
        <v>0</v>
      </c>
      <c r="CH5" s="1">
        <f>0</f>
        <v>0</v>
      </c>
      <c r="CI5" s="1">
        <v>0</v>
      </c>
      <c r="CJ5" s="1">
        <f t="shared" si="22"/>
        <v>26</v>
      </c>
      <c r="CK5" s="2">
        <f t="shared" si="23"/>
        <v>0.5</v>
      </c>
      <c r="CL5" s="1">
        <f t="shared" si="24"/>
        <v>26</v>
      </c>
    </row>
    <row r="6" spans="1:90" ht="50.1" customHeight="1">
      <c r="A6" s="3">
        <v>1100</v>
      </c>
      <c r="B6" s="1" t="s">
        <v>41</v>
      </c>
      <c r="C6" s="1" t="s">
        <v>37</v>
      </c>
      <c r="D6" s="1" t="s">
        <v>13</v>
      </c>
      <c r="E6" s="1" t="s">
        <v>30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f t="shared" si="0"/>
        <v>0</v>
      </c>
      <c r="L6" s="2">
        <f t="shared" si="1"/>
        <v>1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f t="shared" si="2"/>
        <v>0</v>
      </c>
      <c r="S6" s="2">
        <f t="shared" si="3"/>
        <v>1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f t="shared" si="4"/>
        <v>0</v>
      </c>
      <c r="Z6" s="2">
        <f t="shared" si="5"/>
        <v>1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f t="shared" si="6"/>
        <v>0</v>
      </c>
      <c r="AG6" s="2">
        <f t="shared" si="7"/>
        <v>1</v>
      </c>
      <c r="AH6" s="1">
        <v>0</v>
      </c>
      <c r="AI6" s="1">
        <v>0</v>
      </c>
      <c r="AJ6" s="1">
        <v>0</v>
      </c>
      <c r="AK6" s="1">
        <v>0</v>
      </c>
      <c r="AL6" s="1">
        <v>0</v>
      </c>
      <c r="AM6" s="1">
        <f t="shared" si="8"/>
        <v>0</v>
      </c>
      <c r="AN6" s="2">
        <f t="shared" si="9"/>
        <v>1</v>
      </c>
      <c r="AO6" s="1">
        <v>0</v>
      </c>
      <c r="AP6" s="1">
        <v>0</v>
      </c>
      <c r="AQ6" s="1">
        <v>0</v>
      </c>
      <c r="AR6" s="1">
        <v>0</v>
      </c>
      <c r="AS6" s="1">
        <v>0</v>
      </c>
      <c r="AT6" s="1">
        <f t="shared" si="10"/>
        <v>0</v>
      </c>
      <c r="AU6" s="2">
        <f t="shared" si="11"/>
        <v>1</v>
      </c>
      <c r="AV6" s="1">
        <v>0</v>
      </c>
      <c r="AW6" s="1">
        <v>0</v>
      </c>
      <c r="AX6" s="1">
        <v>0</v>
      </c>
      <c r="AY6" s="1">
        <v>0</v>
      </c>
      <c r="AZ6" s="1">
        <v>0</v>
      </c>
      <c r="BA6" s="1">
        <f t="shared" si="12"/>
        <v>0</v>
      </c>
      <c r="BB6" s="2">
        <f t="shared" si="13"/>
        <v>1</v>
      </c>
      <c r="BC6" s="3">
        <f>0</f>
        <v>0</v>
      </c>
      <c r="BD6" s="3">
        <f>0</f>
        <v>0</v>
      </c>
      <c r="BE6" s="3">
        <f>0</f>
        <v>0</v>
      </c>
      <c r="BF6" s="3">
        <f>0</f>
        <v>0</v>
      </c>
      <c r="BG6" s="3">
        <f>0</f>
        <v>0</v>
      </c>
      <c r="BH6" s="1">
        <f t="shared" si="14"/>
        <v>0</v>
      </c>
      <c r="BI6" s="2">
        <f t="shared" si="15"/>
        <v>1</v>
      </c>
      <c r="BJ6" s="1">
        <f>0</f>
        <v>0</v>
      </c>
      <c r="BK6" s="1">
        <f>0</f>
        <v>0</v>
      </c>
      <c r="BL6" s="1">
        <f>0</f>
        <v>0</v>
      </c>
      <c r="BM6" s="1">
        <f>0</f>
        <v>0</v>
      </c>
      <c r="BN6" s="1">
        <f>0</f>
        <v>0</v>
      </c>
      <c r="BO6" s="1">
        <f t="shared" si="16"/>
        <v>0</v>
      </c>
      <c r="BP6" s="2">
        <f t="shared" si="17"/>
        <v>1</v>
      </c>
      <c r="BQ6" s="1">
        <f>0</f>
        <v>0</v>
      </c>
      <c r="BR6" s="1">
        <f>0</f>
        <v>0</v>
      </c>
      <c r="BS6" s="1">
        <f>0</f>
        <v>0</v>
      </c>
      <c r="BT6" s="1">
        <f>0</f>
        <v>0</v>
      </c>
      <c r="BU6" s="1">
        <f>0</f>
        <v>0</v>
      </c>
      <c r="BV6" s="1">
        <f t="shared" si="18"/>
        <v>0</v>
      </c>
      <c r="BW6" s="2">
        <f t="shared" si="19"/>
        <v>1</v>
      </c>
      <c r="BX6" s="1">
        <f>0</f>
        <v>0</v>
      </c>
      <c r="BY6" s="1">
        <f>0</f>
        <v>0</v>
      </c>
      <c r="BZ6" s="1">
        <f>0</f>
        <v>0</v>
      </c>
      <c r="CA6" s="1">
        <f>0</f>
        <v>0</v>
      </c>
      <c r="CB6" s="1">
        <f>0</f>
        <v>0</v>
      </c>
      <c r="CC6" s="1">
        <f t="shared" si="20"/>
        <v>0</v>
      </c>
      <c r="CD6" s="2">
        <f t="shared" si="21"/>
        <v>1</v>
      </c>
      <c r="CE6" s="1">
        <f>0</f>
        <v>0</v>
      </c>
      <c r="CF6" s="1">
        <f>0</f>
        <v>0</v>
      </c>
      <c r="CG6" s="1">
        <f>0</f>
        <v>0</v>
      </c>
      <c r="CH6" s="1">
        <f>0</f>
        <v>0</v>
      </c>
      <c r="CI6" s="1">
        <v>0</v>
      </c>
      <c r="CJ6" s="1">
        <f t="shared" si="22"/>
        <v>0</v>
      </c>
      <c r="CK6" s="2">
        <f t="shared" si="23"/>
        <v>1</v>
      </c>
      <c r="CL6" s="1">
        <f t="shared" si="24"/>
        <v>0</v>
      </c>
    </row>
    <row r="8" spans="1:90" ht="15.75" thickBot="1"/>
    <row r="9" spans="1:90" ht="15.75" customHeight="1" thickBot="1">
      <c r="A9" s="11" t="s">
        <v>31</v>
      </c>
      <c r="B9" s="7" t="s">
        <v>32</v>
      </c>
      <c r="C9" s="8" t="s">
        <v>33</v>
      </c>
      <c r="D9" s="10"/>
    </row>
    <row r="10" spans="1:90" ht="30.75" customHeight="1" thickBot="1">
      <c r="A10" s="12"/>
      <c r="B10" s="9" t="s">
        <v>36</v>
      </c>
      <c r="C10" s="6">
        <f>INDEX(CL1:CL6,MATCH(B10,C3:C6,0))</f>
        <v>26</v>
      </c>
      <c r="D10" s="5"/>
      <c r="F10" s="16" t="s">
        <v>38</v>
      </c>
      <c r="G10" s="16"/>
      <c r="H10" s="16"/>
      <c r="I10" s="16"/>
      <c r="J10" s="16"/>
      <c r="K10" s="16"/>
      <c r="L10" s="16"/>
    </row>
    <row r="11" spans="1:90">
      <c r="A11" s="4"/>
      <c r="F11" s="16"/>
      <c r="G11" s="16"/>
      <c r="H11" s="16"/>
      <c r="I11" s="16"/>
      <c r="J11" s="16"/>
      <c r="K11" s="16"/>
      <c r="L11" s="16"/>
    </row>
    <row r="12" spans="1:90">
      <c r="F12" s="16"/>
      <c r="G12" s="16"/>
      <c r="H12" s="16"/>
      <c r="I12" s="16"/>
      <c r="J12" s="16"/>
      <c r="K12" s="16"/>
      <c r="L12" s="16"/>
    </row>
    <row r="13" spans="1:90">
      <c r="F13" s="16"/>
      <c r="G13" s="16"/>
      <c r="H13" s="16"/>
      <c r="I13" s="16"/>
      <c r="J13" s="16"/>
      <c r="K13" s="16"/>
      <c r="L13" s="16"/>
    </row>
    <row r="14" spans="1:90">
      <c r="F14" s="16"/>
      <c r="G14" s="16"/>
      <c r="H14" s="16"/>
      <c r="I14" s="16"/>
      <c r="J14" s="16"/>
      <c r="K14" s="16"/>
      <c r="L14" s="16"/>
    </row>
    <row r="15" spans="1:90">
      <c r="F15" s="16"/>
      <c r="G15" s="16"/>
      <c r="H15" s="16"/>
      <c r="I15" s="16"/>
      <c r="J15" s="16"/>
      <c r="K15" s="16"/>
      <c r="L15" s="16"/>
    </row>
    <row r="16" spans="1:90">
      <c r="F16" s="16"/>
      <c r="G16" s="16"/>
      <c r="H16" s="16"/>
      <c r="I16" s="16"/>
      <c r="J16" s="16"/>
      <c r="K16" s="16"/>
      <c r="L16" s="16"/>
    </row>
    <row r="17" spans="6:12">
      <c r="F17" s="16"/>
      <c r="G17" s="16"/>
      <c r="H17" s="16"/>
      <c r="I17" s="16"/>
      <c r="J17" s="16"/>
      <c r="K17" s="16"/>
      <c r="L17" s="16"/>
    </row>
  </sheetData>
  <mergeCells count="14">
    <mergeCell ref="A9:A10"/>
    <mergeCell ref="CE1:CK1"/>
    <mergeCell ref="F1:L1"/>
    <mergeCell ref="M1:S1"/>
    <mergeCell ref="T1:Z1"/>
    <mergeCell ref="AA1:AG1"/>
    <mergeCell ref="AH1:AN1"/>
    <mergeCell ref="AO1:AU1"/>
    <mergeCell ref="AV1:BB1"/>
    <mergeCell ref="BC1:BI1"/>
    <mergeCell ref="BJ1:BP1"/>
    <mergeCell ref="BQ1:BW1"/>
    <mergeCell ref="BX1:CD1"/>
    <mergeCell ref="F10:L17"/>
  </mergeCells>
  <conditionalFormatting sqref="D10">
    <cfRule type="expression" priority="1">
      <formula>$E$422</formula>
    </cfRule>
    <cfRule type="expression" priority="2">
      <formula>SUMIF(A4:A1048165,C10,CK4:CK1048165)</formula>
    </cfRule>
  </conditionalFormatting>
  <dataValidations count="1">
    <dataValidation type="list" allowBlank="1" showInputMessage="1" showErrorMessage="1" sqref="B10">
      <formula1>$C$3:$C$6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I14"/>
  <sheetViews>
    <sheetView showGridLines="0" workbookViewId="0">
      <selection activeCell="A2" sqref="A2:A5"/>
    </sheetView>
  </sheetViews>
  <sheetFormatPr baseColWidth="10" defaultRowHeight="12"/>
  <cols>
    <col min="1" max="1" width="16.140625" style="19" bestFit="1" customWidth="1"/>
    <col min="2" max="2" width="19.140625" style="19" customWidth="1"/>
    <col min="3" max="3" width="37.7109375" style="19" bestFit="1" customWidth="1"/>
    <col min="4" max="4" width="10.140625" style="19" customWidth="1"/>
    <col min="5" max="5" width="60.28515625" style="19" bestFit="1" customWidth="1"/>
    <col min="6" max="6" width="1.7109375" style="19" customWidth="1"/>
    <col min="7" max="7" width="11.42578125" style="19"/>
    <col min="8" max="8" width="1.5703125" style="19" customWidth="1"/>
    <col min="9" max="9" width="13" style="19" bestFit="1" customWidth="1"/>
    <col min="10" max="16384" width="11.42578125" style="19"/>
  </cols>
  <sheetData>
    <row r="1" spans="1:9">
      <c r="A1" s="20" t="s">
        <v>1</v>
      </c>
      <c r="B1" s="20" t="s">
        <v>17</v>
      </c>
      <c r="C1" s="20" t="s">
        <v>0</v>
      </c>
      <c r="D1" s="20" t="s">
        <v>2</v>
      </c>
      <c r="E1" s="20" t="s">
        <v>3</v>
      </c>
      <c r="F1" s="20"/>
      <c r="G1" s="20" t="s">
        <v>43</v>
      </c>
      <c r="I1" s="19" t="s">
        <v>42</v>
      </c>
    </row>
    <row r="2" spans="1:9">
      <c r="A2" s="20" t="s">
        <v>34</v>
      </c>
      <c r="B2" s="21">
        <v>1100</v>
      </c>
      <c r="C2" s="20" t="s">
        <v>12</v>
      </c>
      <c r="D2" s="20" t="s">
        <v>13</v>
      </c>
      <c r="E2" s="20" t="s">
        <v>14</v>
      </c>
      <c r="F2" s="20"/>
      <c r="G2" s="22" t="s">
        <v>7</v>
      </c>
      <c r="I2" s="23">
        <v>42736</v>
      </c>
    </row>
    <row r="3" spans="1:9">
      <c r="A3" s="20" t="s">
        <v>35</v>
      </c>
      <c r="B3" s="21">
        <v>1100</v>
      </c>
      <c r="C3" s="20" t="s">
        <v>39</v>
      </c>
      <c r="D3" s="20" t="s">
        <v>13</v>
      </c>
      <c r="E3" s="20" t="s">
        <v>15</v>
      </c>
      <c r="F3" s="20"/>
      <c r="G3" s="22" t="s">
        <v>8</v>
      </c>
      <c r="I3" s="23">
        <v>42767</v>
      </c>
    </row>
    <row r="4" spans="1:9">
      <c r="A4" s="20" t="s">
        <v>36</v>
      </c>
      <c r="B4" s="21">
        <v>1100</v>
      </c>
      <c r="C4" s="20" t="s">
        <v>40</v>
      </c>
      <c r="D4" s="20" t="s">
        <v>13</v>
      </c>
      <c r="E4" s="20" t="s">
        <v>16</v>
      </c>
      <c r="F4" s="20"/>
      <c r="G4" s="22" t="s">
        <v>9</v>
      </c>
      <c r="I4" s="23">
        <v>42795</v>
      </c>
    </row>
    <row r="5" spans="1:9">
      <c r="A5" s="20" t="s">
        <v>37</v>
      </c>
      <c r="B5" s="21">
        <v>1100</v>
      </c>
      <c r="C5" s="20" t="s">
        <v>41</v>
      </c>
      <c r="D5" s="20" t="s">
        <v>13</v>
      </c>
      <c r="E5" s="20" t="s">
        <v>30</v>
      </c>
      <c r="F5" s="20"/>
      <c r="G5" s="22" t="s">
        <v>10</v>
      </c>
      <c r="I5" s="23">
        <v>42826</v>
      </c>
    </row>
    <row r="6" spans="1:9">
      <c r="A6" s="20"/>
      <c r="B6" s="20"/>
      <c r="C6" s="20"/>
      <c r="D6" s="20"/>
      <c r="E6" s="20"/>
      <c r="F6" s="20"/>
      <c r="G6" s="22" t="s">
        <v>11</v>
      </c>
      <c r="I6" s="23">
        <v>42856</v>
      </c>
    </row>
    <row r="7" spans="1:9">
      <c r="I7" s="23">
        <v>42887</v>
      </c>
    </row>
    <row r="8" spans="1:9">
      <c r="I8" s="23">
        <v>42917</v>
      </c>
    </row>
    <row r="9" spans="1:9">
      <c r="I9" s="23">
        <v>42948</v>
      </c>
    </row>
    <row r="10" spans="1:9">
      <c r="I10" s="23">
        <v>42979</v>
      </c>
    </row>
    <row r="11" spans="1:9">
      <c r="I11" s="23">
        <v>43009</v>
      </c>
    </row>
    <row r="12" spans="1:9">
      <c r="I12" s="23">
        <v>43040</v>
      </c>
    </row>
    <row r="13" spans="1:9">
      <c r="I13" s="23">
        <v>43070</v>
      </c>
    </row>
    <row r="14" spans="1:9">
      <c r="I14" s="23">
        <v>43101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H10"/>
  <sheetViews>
    <sheetView showGridLines="0" workbookViewId="0">
      <selection activeCell="C8" sqref="C8"/>
    </sheetView>
  </sheetViews>
  <sheetFormatPr baseColWidth="10" defaultRowHeight="12"/>
  <cols>
    <col min="1" max="1" width="17.140625" style="18" customWidth="1"/>
    <col min="2" max="2" width="18.42578125" style="18" bestFit="1" customWidth="1"/>
    <col min="3" max="3" width="26.5703125" style="18" customWidth="1"/>
    <col min="4" max="4" width="10.28515625" style="18" bestFit="1" customWidth="1"/>
    <col min="5" max="5" width="60.28515625" style="18" bestFit="1" customWidth="1"/>
    <col min="6" max="6" width="11" style="18" bestFit="1" customWidth="1"/>
    <col min="7" max="16384" width="11.42578125" style="18"/>
  </cols>
  <sheetData>
    <row r="1" spans="1:8" s="19" customFormat="1">
      <c r="A1" s="20" t="s">
        <v>45</v>
      </c>
      <c r="B1" s="20" t="s">
        <v>44</v>
      </c>
      <c r="C1" s="20" t="s">
        <v>0</v>
      </c>
      <c r="D1" s="20" t="s">
        <v>2</v>
      </c>
      <c r="E1" s="20" t="s">
        <v>3</v>
      </c>
      <c r="F1" s="20" t="s">
        <v>42</v>
      </c>
      <c r="G1" s="20" t="s">
        <v>43</v>
      </c>
      <c r="H1" s="19" t="s">
        <v>46</v>
      </c>
    </row>
    <row r="2" spans="1:8">
      <c r="A2" s="24" t="s">
        <v>36</v>
      </c>
      <c r="B2" s="24">
        <f>VLOOKUP(AGENT,TABLEAU_AGENTS,2,FALSE)</f>
        <v>1100</v>
      </c>
      <c r="C2" s="24" t="str">
        <f>VLOOKUP(AGENT,TABLEAU_AGENTS,3,FALSE)</f>
        <v>Culture</v>
      </c>
      <c r="D2" s="24" t="str">
        <f>VLOOKUP(AGENT,TABLEAU_AGENTS,4,FALSE)</f>
        <v>T</v>
      </c>
      <c r="E2" s="24" t="str">
        <f>VLOOKUP(AGENT,TABLEAU_AGENTS,5,FALSE)</f>
        <v>Adjoint technique territorial principal de 2ème classe</v>
      </c>
      <c r="F2" s="25">
        <v>42736</v>
      </c>
      <c r="G2" s="24" t="s">
        <v>7</v>
      </c>
      <c r="H2" s="24">
        <v>26</v>
      </c>
    </row>
    <row r="3" spans="1:8">
      <c r="A3" s="26" t="s">
        <v>36</v>
      </c>
      <c r="B3" s="26">
        <f>VLOOKUP(AGENT,TABLEAU_AGENTS,2,FALSE)</f>
        <v>1100</v>
      </c>
      <c r="C3" s="26" t="str">
        <f>VLOOKUP(AGENT,TABLEAU_AGENTS,3,FALSE)</f>
        <v>Culture</v>
      </c>
      <c r="D3" s="26" t="str">
        <f>VLOOKUP(AGENT,TABLEAU_AGENTS,4,FALSE)</f>
        <v>T</v>
      </c>
      <c r="E3" s="26" t="str">
        <f>VLOOKUP(AGENT,TABLEAU_AGENTS,5,FALSE)</f>
        <v>Adjoint technique territorial principal de 2ème classe</v>
      </c>
      <c r="F3" s="27">
        <v>42736</v>
      </c>
      <c r="G3" s="26" t="s">
        <v>8</v>
      </c>
      <c r="H3" s="26">
        <v>30</v>
      </c>
    </row>
    <row r="4" spans="1:8">
      <c r="A4" s="26" t="s">
        <v>35</v>
      </c>
      <c r="B4" s="26">
        <f>VLOOKUP(AGENT,TABLEAU_AGENTS,2,FALSE)</f>
        <v>1100</v>
      </c>
      <c r="C4" s="26" t="str">
        <f>VLOOKUP(AGENT,TABLEAU_AGENTS,3,FALSE)</f>
        <v>Sport</v>
      </c>
      <c r="D4" s="26" t="str">
        <f>VLOOKUP(AGENT,TABLEAU_AGENTS,4,FALSE)</f>
        <v>T</v>
      </c>
      <c r="E4" s="26" t="str">
        <f>VLOOKUP(AGENT,TABLEAU_AGENTS,5,FALSE)</f>
        <v>Attaché</v>
      </c>
      <c r="F4" s="27">
        <v>42736</v>
      </c>
      <c r="G4" s="26" t="s">
        <v>11</v>
      </c>
      <c r="H4" s="26">
        <v>25</v>
      </c>
    </row>
    <row r="5" spans="1:8">
      <c r="A5" s="26" t="s">
        <v>35</v>
      </c>
      <c r="B5" s="26">
        <f>VLOOKUP(AGENT,TABLEAU_AGENTS,2,FALSE)</f>
        <v>1100</v>
      </c>
      <c r="C5" s="26" t="str">
        <f>VLOOKUP(AGENT,TABLEAU_AGENTS,3,FALSE)</f>
        <v>Sport</v>
      </c>
      <c r="D5" s="26" t="str">
        <f>VLOOKUP(AGENT,TABLEAU_AGENTS,4,FALSE)</f>
        <v>T</v>
      </c>
      <c r="E5" s="26" t="str">
        <f>VLOOKUP(AGENT,TABLEAU_AGENTS,5,FALSE)</f>
        <v>Attaché</v>
      </c>
      <c r="F5" s="27">
        <v>42736</v>
      </c>
      <c r="G5" s="26" t="s">
        <v>10</v>
      </c>
      <c r="H5" s="26">
        <v>5</v>
      </c>
    </row>
    <row r="6" spans="1:8">
      <c r="A6" s="26" t="s">
        <v>37</v>
      </c>
      <c r="B6" s="26">
        <f>VLOOKUP(AGENT,TABLEAU_AGENTS,2,FALSE)</f>
        <v>1100</v>
      </c>
      <c r="C6" s="26" t="str">
        <f>VLOOKUP(AGENT,TABLEAU_AGENTS,3,FALSE)</f>
        <v>Voirie</v>
      </c>
      <c r="D6" s="26" t="str">
        <f>VLOOKUP(AGENT,TABLEAU_AGENTS,4,FALSE)</f>
        <v>T</v>
      </c>
      <c r="E6" s="26" t="str">
        <f>VLOOKUP(AGENT,TABLEAU_AGENTS,5,FALSE)</f>
        <v>Rédacteur</v>
      </c>
      <c r="F6" s="27">
        <v>42736</v>
      </c>
      <c r="G6" s="26" t="s">
        <v>8</v>
      </c>
      <c r="H6" s="26">
        <v>50</v>
      </c>
    </row>
    <row r="7" spans="1:8">
      <c r="A7" s="26" t="s">
        <v>36</v>
      </c>
      <c r="B7" s="26">
        <f>VLOOKUP(AGENT,TABLEAU_AGENTS,2,FALSE)</f>
        <v>1100</v>
      </c>
      <c r="C7" s="26" t="str">
        <f>VLOOKUP(AGENT,TABLEAU_AGENTS,3,FALSE)</f>
        <v>Culture</v>
      </c>
      <c r="D7" s="26" t="str">
        <f>VLOOKUP(AGENT,TABLEAU_AGENTS,4,FALSE)</f>
        <v>T</v>
      </c>
      <c r="E7" s="26" t="str">
        <f>VLOOKUP(AGENT,TABLEAU_AGENTS,5,FALSE)</f>
        <v>Adjoint technique territorial principal de 2ème classe</v>
      </c>
      <c r="F7" s="27">
        <v>42767</v>
      </c>
      <c r="G7" s="26" t="s">
        <v>7</v>
      </c>
      <c r="H7" s="26">
        <v>26</v>
      </c>
    </row>
    <row r="8" spans="1:8">
      <c r="A8" s="26" t="s">
        <v>36</v>
      </c>
      <c r="B8" s="26">
        <f>VLOOKUP(AGENT,TABLEAU_AGENTS,2,FALSE)</f>
        <v>1100</v>
      </c>
      <c r="C8" s="26" t="str">
        <f>VLOOKUP(AGENT,TABLEAU_AGENTS,3,FALSE)</f>
        <v>Culture</v>
      </c>
      <c r="D8" s="26" t="str">
        <f>VLOOKUP(AGENT,TABLEAU_AGENTS,4,FALSE)</f>
        <v>T</v>
      </c>
      <c r="E8" s="26" t="str">
        <f>VLOOKUP(AGENT,TABLEAU_AGENTS,5,FALSE)</f>
        <v>Adjoint technique territorial principal de 2ème classe</v>
      </c>
      <c r="F8" s="27">
        <v>42767</v>
      </c>
      <c r="G8" s="26" t="s">
        <v>9</v>
      </c>
      <c r="H8" s="26">
        <v>12</v>
      </c>
    </row>
    <row r="9" spans="1:8">
      <c r="A9" s="26" t="s">
        <v>35</v>
      </c>
      <c r="B9" s="26">
        <f>VLOOKUP(AGENT,TABLEAU_AGENTS,2,FALSE)</f>
        <v>1100</v>
      </c>
      <c r="C9" s="26" t="str">
        <f>VLOOKUP(AGENT,TABLEAU_AGENTS,3,FALSE)</f>
        <v>Sport</v>
      </c>
      <c r="D9" s="26" t="str">
        <f>VLOOKUP(AGENT,TABLEAU_AGENTS,4,FALSE)</f>
        <v>T</v>
      </c>
      <c r="E9" s="26" t="str">
        <f>VLOOKUP(AGENT,TABLEAU_AGENTS,5,FALSE)</f>
        <v>Attaché</v>
      </c>
      <c r="F9" s="27">
        <v>42767</v>
      </c>
      <c r="G9" s="26" t="s">
        <v>7</v>
      </c>
      <c r="H9" s="26">
        <v>20</v>
      </c>
    </row>
    <row r="10" spans="1:8">
      <c r="A10" s="26" t="s">
        <v>35</v>
      </c>
      <c r="B10" s="26">
        <f>VLOOKUP(AGENT,TABLEAU_AGENTS,2,FALSE)</f>
        <v>1100</v>
      </c>
      <c r="C10" s="26" t="str">
        <f>VLOOKUP(AGENT,TABLEAU_AGENTS,3,FALSE)</f>
        <v>Sport</v>
      </c>
      <c r="D10" s="26" t="str">
        <f>VLOOKUP(AGENT,TABLEAU_AGENTS,4,FALSE)</f>
        <v>T</v>
      </c>
      <c r="E10" s="26" t="str">
        <f>VLOOKUP(AGENT,TABLEAU_AGENTS,5,FALSE)</f>
        <v>Attaché</v>
      </c>
      <c r="F10" s="27">
        <v>42767</v>
      </c>
      <c r="G10" s="26" t="s">
        <v>11</v>
      </c>
      <c r="H10" s="26">
        <v>30</v>
      </c>
    </row>
  </sheetData>
  <dataValidations count="3">
    <dataValidation type="list" allowBlank="1" showInputMessage="1" showErrorMessage="1" sqref="A2:A10">
      <formula1>NOM_AGENT</formula1>
    </dataValidation>
    <dataValidation type="list" allowBlank="1" showInputMessage="1" showErrorMessage="1" sqref="F2:F10">
      <formula1>MOIS</formula1>
    </dataValidation>
    <dataValidation type="list" allowBlank="1" showInputMessage="1" showErrorMessage="1" sqref="G2:G10">
      <formula1>_xlnm.Criteria</formula1>
    </dataValidation>
  </dataValidations>
  <pageMargins left="0.7" right="0.7" top="0.75" bottom="0.75" header="0.3" footer="0.3"/>
  <pageSetup paperSize="9" orientation="landscape" horizontalDpi="4294967292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3:O9"/>
  <sheetViews>
    <sheetView showGridLines="0" tabSelected="1" topLeftCell="D1" workbookViewId="0">
      <selection activeCell="H6" sqref="H6"/>
    </sheetView>
  </sheetViews>
  <sheetFormatPr baseColWidth="10" defaultRowHeight="11.25"/>
  <cols>
    <col min="1" max="1" width="15.28515625" style="17" bestFit="1" customWidth="1"/>
    <col min="2" max="2" width="16.140625" style="17" bestFit="1" customWidth="1"/>
    <col min="3" max="3" width="32.42578125" style="17" bestFit="1" customWidth="1"/>
    <col min="4" max="4" width="9.28515625" style="17" bestFit="1" customWidth="1"/>
    <col min="5" max="5" width="48.28515625" style="17" customWidth="1"/>
    <col min="6" max="9" width="10.140625" style="17" bestFit="1" customWidth="1"/>
    <col min="10" max="10" width="14.7109375" style="17" bestFit="1" customWidth="1"/>
    <col min="11" max="13" width="9.5703125" style="17" customWidth="1"/>
    <col min="14" max="14" width="14.7109375" style="17" bestFit="1" customWidth="1"/>
    <col min="15" max="15" width="12.140625" style="17" bestFit="1" customWidth="1"/>
    <col min="16" max="16384" width="11.42578125" style="17"/>
  </cols>
  <sheetData>
    <row r="3" spans="1:15">
      <c r="A3" s="28" t="s">
        <v>50</v>
      </c>
      <c r="F3" s="28" t="s">
        <v>42</v>
      </c>
      <c r="G3" s="28" t="s">
        <v>43</v>
      </c>
    </row>
    <row r="4" spans="1:15">
      <c r="F4" s="29">
        <v>42736</v>
      </c>
      <c r="J4" s="29" t="s">
        <v>48</v>
      </c>
      <c r="K4" s="29">
        <v>42767</v>
      </c>
      <c r="N4" s="29" t="s">
        <v>49</v>
      </c>
      <c r="O4" s="29" t="s">
        <v>47</v>
      </c>
    </row>
    <row r="5" spans="1:15">
      <c r="A5" s="28" t="s">
        <v>45</v>
      </c>
      <c r="B5" s="28" t="s">
        <v>44</v>
      </c>
      <c r="C5" s="28" t="s">
        <v>0</v>
      </c>
      <c r="D5" s="28" t="s">
        <v>2</v>
      </c>
      <c r="E5" s="28" t="s">
        <v>3</v>
      </c>
      <c r="F5" s="17" t="s">
        <v>8</v>
      </c>
      <c r="G5" s="17" t="s">
        <v>7</v>
      </c>
      <c r="H5" s="17" t="s">
        <v>11</v>
      </c>
      <c r="I5" s="17" t="s">
        <v>10</v>
      </c>
      <c r="K5" s="17" t="s">
        <v>7</v>
      </c>
      <c r="L5" s="17" t="s">
        <v>11</v>
      </c>
      <c r="M5" s="17" t="s">
        <v>9</v>
      </c>
    </row>
    <row r="6" spans="1:15">
      <c r="A6" s="17" t="s">
        <v>36</v>
      </c>
      <c r="B6" s="17">
        <v>1100</v>
      </c>
      <c r="C6" s="17" t="s">
        <v>40</v>
      </c>
      <c r="D6" s="17" t="s">
        <v>13</v>
      </c>
      <c r="E6" s="17" t="s">
        <v>16</v>
      </c>
      <c r="F6" s="30">
        <v>30</v>
      </c>
      <c r="G6" s="30">
        <v>26</v>
      </c>
      <c r="H6" s="30"/>
      <c r="I6" s="30"/>
      <c r="J6" s="30">
        <v>56</v>
      </c>
      <c r="K6" s="30">
        <v>26</v>
      </c>
      <c r="L6" s="30"/>
      <c r="M6" s="30">
        <v>12</v>
      </c>
      <c r="N6" s="30">
        <v>38</v>
      </c>
      <c r="O6" s="30">
        <v>94</v>
      </c>
    </row>
    <row r="7" spans="1:15">
      <c r="A7" s="17" t="s">
        <v>35</v>
      </c>
      <c r="B7" s="17">
        <v>1100</v>
      </c>
      <c r="C7" s="17" t="s">
        <v>39</v>
      </c>
      <c r="D7" s="17" t="s">
        <v>13</v>
      </c>
      <c r="E7" s="17" t="s">
        <v>15</v>
      </c>
      <c r="F7" s="30"/>
      <c r="G7" s="30"/>
      <c r="H7" s="30">
        <v>25</v>
      </c>
      <c r="I7" s="30">
        <v>5</v>
      </c>
      <c r="J7" s="30">
        <v>30</v>
      </c>
      <c r="K7" s="30">
        <v>20</v>
      </c>
      <c r="L7" s="30">
        <v>30</v>
      </c>
      <c r="M7" s="30"/>
      <c r="N7" s="30">
        <v>50</v>
      </c>
      <c r="O7" s="30">
        <v>80</v>
      </c>
    </row>
    <row r="8" spans="1:15">
      <c r="A8" s="17" t="s">
        <v>37</v>
      </c>
      <c r="B8" s="17">
        <v>1100</v>
      </c>
      <c r="C8" s="17" t="s">
        <v>41</v>
      </c>
      <c r="D8" s="17" t="s">
        <v>13</v>
      </c>
      <c r="E8" s="17" t="s">
        <v>30</v>
      </c>
      <c r="F8" s="30">
        <v>50</v>
      </c>
      <c r="G8" s="30"/>
      <c r="H8" s="30"/>
      <c r="I8" s="30"/>
      <c r="J8" s="30">
        <v>50</v>
      </c>
      <c r="K8" s="30"/>
      <c r="L8" s="30"/>
      <c r="M8" s="30"/>
      <c r="N8" s="30"/>
      <c r="O8" s="30">
        <v>50</v>
      </c>
    </row>
    <row r="9" spans="1:15">
      <c r="A9" s="17" t="s">
        <v>47</v>
      </c>
      <c r="F9" s="30">
        <v>80</v>
      </c>
      <c r="G9" s="30">
        <v>26</v>
      </c>
      <c r="H9" s="30">
        <v>25</v>
      </c>
      <c r="I9" s="30">
        <v>5</v>
      </c>
      <c r="J9" s="30">
        <v>136</v>
      </c>
      <c r="K9" s="30">
        <v>46</v>
      </c>
      <c r="L9" s="30">
        <v>30</v>
      </c>
      <c r="M9" s="30">
        <v>12</v>
      </c>
      <c r="N9" s="30">
        <v>88</v>
      </c>
      <c r="O9" s="30">
        <v>224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TABLEAU GESTION DES ABSENCES</vt:lpstr>
      <vt:lpstr>GRAPHIQUE</vt:lpstr>
      <vt:lpstr>DONNEES</vt:lpstr>
      <vt:lpstr>SAISIE DES DONNEES</vt:lpstr>
      <vt:lpstr>TCD DES DONNEES</vt:lpstr>
      <vt:lpstr>AGENT</vt:lpstr>
      <vt:lpstr>CRITERES</vt:lpstr>
      <vt:lpstr>MOIS</vt:lpstr>
      <vt:lpstr>NOM_AGENT</vt:lpstr>
      <vt:lpstr>TABLEAU_AGENTS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Bauarnais</dc:creator>
  <cp:lastModifiedBy>CPIT2</cp:lastModifiedBy>
  <dcterms:created xsi:type="dcterms:W3CDTF">2017-07-25T13:33:07Z</dcterms:created>
  <dcterms:modified xsi:type="dcterms:W3CDTF">2017-08-28T12:14:22Z</dcterms:modified>
</cp:coreProperties>
</file>