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8795" windowHeight="12015" activeTab="1"/>
  </bookViews>
  <sheets>
    <sheet name="Feuil1" sheetId="1" r:id="rId1"/>
    <sheet name="Résultats" sheetId="2" r:id="rId2"/>
  </sheets>
  <calcPr calcId="145621"/>
  <pivotCaches>
    <pivotCache cacheId="9" r:id="rId3"/>
  </pivotCaches>
</workbook>
</file>

<file path=xl/calcChain.xml><?xml version="1.0" encoding="utf-8"?>
<calcChain xmlns="http://schemas.openxmlformats.org/spreadsheetml/2006/main">
  <c r="C20" i="2" l="1"/>
  <c r="C21" i="2"/>
  <c r="C19" i="2"/>
  <c r="H4" i="1"/>
  <c r="H5" i="1"/>
  <c r="H6" i="1"/>
  <c r="H7" i="1"/>
  <c r="H8" i="1"/>
  <c r="H9" i="1"/>
  <c r="H10" i="1"/>
  <c r="H11" i="1"/>
  <c r="H12" i="1"/>
  <c r="H3" i="1"/>
  <c r="B5" i="2" l="1"/>
  <c r="B4" i="2"/>
  <c r="B11" i="2"/>
  <c r="B14" i="2"/>
  <c r="B12" i="2"/>
  <c r="B10" i="2"/>
  <c r="B8" i="2"/>
  <c r="B6" i="2"/>
  <c r="B15" i="2"/>
  <c r="B13" i="2"/>
  <c r="B9" i="2"/>
  <c r="B7" i="2"/>
  <c r="E7" i="2" l="1"/>
  <c r="E6" i="2"/>
  <c r="E5" i="2"/>
  <c r="E4" i="2"/>
</calcChain>
</file>

<file path=xl/sharedStrings.xml><?xml version="1.0" encoding="utf-8"?>
<sst xmlns="http://schemas.openxmlformats.org/spreadsheetml/2006/main" count="76" uniqueCount="55">
  <si>
    <t>Virginie</t>
  </si>
  <si>
    <t>Michel</t>
  </si>
  <si>
    <t>Benoît</t>
  </si>
  <si>
    <t>Pascale</t>
  </si>
  <si>
    <t>Corinne</t>
  </si>
  <si>
    <t>Jean Paul</t>
  </si>
  <si>
    <t>Emilien</t>
  </si>
  <si>
    <t>Letulle</t>
  </si>
  <si>
    <t>Netter</t>
  </si>
  <si>
    <t>Widal</t>
  </si>
  <si>
    <t>Tétra</t>
  </si>
  <si>
    <t>LIS</t>
  </si>
  <si>
    <t>SEP</t>
  </si>
  <si>
    <t>Compression moelle</t>
  </si>
  <si>
    <t>IMC</t>
  </si>
  <si>
    <t>Locked-in-syndrome</t>
  </si>
  <si>
    <t>Sonette</t>
  </si>
  <si>
    <t>Communication</t>
  </si>
  <si>
    <t>Informatique</t>
  </si>
  <si>
    <t>Prénom</t>
  </si>
  <si>
    <t>Service</t>
  </si>
  <si>
    <t>Pathologie</t>
  </si>
  <si>
    <t>Date de l'intervention</t>
  </si>
  <si>
    <t>Nature de l'intervention</t>
  </si>
  <si>
    <t>Durée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</si>
  <si>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</si>
  <si>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</si>
  <si>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</si>
  <si>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</si>
  <si>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</si>
  <si>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</si>
  <si>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</si>
  <si>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</si>
  <si>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</si>
  <si>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</si>
  <si>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</si>
  <si>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</si>
  <si>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Nombre d'heures</t>
  </si>
  <si>
    <t>Mois</t>
  </si>
  <si>
    <t>janvier</t>
  </si>
  <si>
    <t>février</t>
  </si>
  <si>
    <t>mars</t>
  </si>
  <si>
    <t>avril</t>
  </si>
  <si>
    <t>mai</t>
  </si>
  <si>
    <t>juin</t>
  </si>
  <si>
    <t>août</t>
  </si>
  <si>
    <t>Total</t>
  </si>
  <si>
    <t>1er trimestre</t>
  </si>
  <si>
    <t>2e trimestre</t>
  </si>
  <si>
    <t>3e trimestre</t>
  </si>
  <si>
    <t>4e trimestre</t>
  </si>
  <si>
    <t>Résultats par mois (formule)</t>
  </si>
  <si>
    <t>Résultats par trimestre (formule)</t>
  </si>
  <si>
    <t>Résultat par mois (Tableau croisé dynamique)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</si>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</sst>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mbria"/>
      <family val="1"/>
    </font>
    <font>
      <sz val="12"/>
      <color indexed="8"/>
      <name val="Calibri"/>
      <family val="2"/>
    </font>
    <font>
      <sz val="12"/>
      <color indexed="8"/>
      <name val="Cambria"/>
      <family val="1"/>
    </font>
    <font>
      <sz val="18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51"/>
      <name val="Calibri"/>
      <family val="2"/>
    </font>
    <font>
      <b/>
      <sz val="10"/>
      <color indexed="5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4">
    <xf numFmtId="0" fontId="0" fillId="0" borderId="0" xfId="0"/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164" fontId="3" fillId="0" borderId="0" xfId="0" applyNumberFormat="1" applyFont="1"/>
    <xf numFmtId="0" fontId="2" fillId="0" borderId="0" xfId="1" applyFont="1" applyBorder="1" applyAlignment="1">
      <alignment horizontal="right"/>
    </xf>
    <xf numFmtId="0" fontId="3" fillId="0" borderId="0" xfId="0" applyFont="1"/>
    <xf numFmtId="0" fontId="2" fillId="0" borderId="0" xfId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 applyAlignment="1"/>
    <xf numFmtId="0" fontId="4" fillId="0" borderId="0" xfId="2" applyFont="1" applyBorder="1" applyAlignment="1">
      <alignment horizontal="center"/>
    </xf>
    <xf numFmtId="0" fontId="2" fillId="0" borderId="0" xfId="1" applyFont="1" applyFill="1" applyBorder="1"/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6" fillId="0" borderId="3" xfId="0" applyFont="1" applyBorder="1"/>
    <xf numFmtId="0" fontId="8" fillId="3" borderId="4" xfId="0" applyFont="1" applyFill="1" applyBorder="1"/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8" fillId="3" borderId="7" xfId="0" applyNumberFormat="1" applyFont="1" applyFill="1" applyBorder="1" applyAlignment="1">
      <alignment horizontal="center"/>
    </xf>
    <xf numFmtId="0" fontId="0" fillId="0" borderId="8" xfId="0" applyBorder="1"/>
    <xf numFmtId="0" fontId="9" fillId="3" borderId="6" xfId="0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" refreshedDate="41493.446371064812" createdVersion="1" refreshedVersion="2" recordCount="10">
  <cacheSource type="worksheet">
    <worksheetSource ref="B2:H12" sheet="Feuil1"/>
  </cacheSource>
  <cacheFields count="7">
    <cacheField name="Prénom" numFmtId="0">
      <sharedItems count="7">
        <s v="Virginie"/>
        <s v="Michel"/>
        <s v="Benoît"/>
        <s v="Pascale"/>
        <s v="Corinne"/>
        <s v="Jean Paul"/>
        <s v="Emilien"/>
      </sharedItems>
    </cacheField>
    <cacheField name="Service" numFmtId="0">
      <sharedItems containsBlank="1" count="4">
        <s v="Letulle"/>
        <s v="Netter"/>
        <s v="Widal"/>
        <m/>
      </sharedItems>
    </cacheField>
    <cacheField name="Pathologie" numFmtId="0">
      <sharedItems count="6">
        <s v="Tétra"/>
        <s v="LIS"/>
        <s v="SEP"/>
        <s v="Compression moelle"/>
        <s v="IMC"/>
        <s v="Locked-in-syndrome"/>
      </sharedItems>
    </cacheField>
    <cacheField name="Date de l'intervention" numFmtId="0">
      <sharedItems containsSemiMixedTypes="0" containsNonDate="0" containsDate="1" containsString="0" minDate="2013-01-04T00:00:00" maxDate="2013-08-08T00:00:00" count="10">
        <d v="2013-08-07T00:00:00"/>
        <d v="2013-05-07T00:00:00"/>
        <d v="2013-05-05T00:00:00"/>
        <d v="2013-06-01T00:00:00"/>
        <d v="2013-04-09T00:00:00"/>
        <d v="2013-01-04T00:00:00"/>
        <d v="2013-05-12T00:00:00"/>
        <d v="2013-02-19T00:00:00"/>
        <d v="2013-02-12T00:00:00"/>
        <d v="2013-03-04T00:00:00"/>
      </sharedItems>
    </cacheField>
    <cacheField name="Nature de l'intervention" numFmtId="0">
      <sharedItems containsBlank="1" count="4">
        <s v="Sonette"/>
        <s v="Communication"/>
        <s v="Informatique"/>
        <m/>
      </sharedItems>
    </cacheField>
    <cacheField name="Durée" numFmtId="0">
      <sharedItems containsSemiMixedTypes="0" containsString="0" containsNumber="1" containsInteger="1" minValue="1" maxValue="8" count="4">
        <n v="3"/>
        <n v="1"/>
        <n v="2"/>
        <n v="8"/>
      </sharedItems>
    </cacheField>
    <cacheField name="Mois" numFmtId="0">
      <sharedItems count="7">
        <s v="août"/>
        <s v="mai"/>
        <s v="juin"/>
        <s v="avril"/>
        <s v="janvier"/>
        <s v="février"/>
        <s v="mar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  <x v="0"/>
    <x v="0"/>
    <x v="0"/>
  </r>
  <r>
    <x v="1"/>
    <x v="0"/>
    <x v="1"/>
    <x v="1"/>
    <x v="1"/>
    <x v="1"/>
    <x v="1"/>
  </r>
  <r>
    <x v="2"/>
    <x v="1"/>
    <x v="2"/>
    <x v="2"/>
    <x v="2"/>
    <x v="2"/>
    <x v="1"/>
  </r>
  <r>
    <x v="3"/>
    <x v="2"/>
    <x v="1"/>
    <x v="3"/>
    <x v="1"/>
    <x v="3"/>
    <x v="2"/>
  </r>
  <r>
    <x v="4"/>
    <x v="2"/>
    <x v="2"/>
    <x v="4"/>
    <x v="2"/>
    <x v="1"/>
    <x v="3"/>
  </r>
  <r>
    <x v="3"/>
    <x v="2"/>
    <x v="3"/>
    <x v="5"/>
    <x v="3"/>
    <x v="2"/>
    <x v="4"/>
  </r>
  <r>
    <x v="5"/>
    <x v="3"/>
    <x v="1"/>
    <x v="6"/>
    <x v="1"/>
    <x v="3"/>
    <x v="1"/>
  </r>
  <r>
    <x v="4"/>
    <x v="2"/>
    <x v="4"/>
    <x v="7"/>
    <x v="3"/>
    <x v="1"/>
    <x v="5"/>
  </r>
  <r>
    <x v="6"/>
    <x v="3"/>
    <x v="2"/>
    <x v="8"/>
    <x v="2"/>
    <x v="2"/>
    <x v="5"/>
  </r>
  <r>
    <x v="3"/>
    <x v="2"/>
    <x v="5"/>
    <x v="9"/>
    <x v="3"/>
    <x v="2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utoFormatId="4115" applyNumberFormats="1" applyBorderFormats="1" applyFontFormats="1" applyPatternFormats="1" applyAlignmentFormats="1" applyWidthHeightFormats="1" dataCaption="Données" updatedVersion="2" showMemberPropertyTips="0" useAutoFormatting="1" itemPrintTitles="1" createdVersion="1" indent="0" compact="0" compactData="0" gridDropZones="1">
  <location ref="H4:I12" firstHeaderRow="1" firstDataRow="1" firstDataCol="1"/>
  <pivotFields count="7">
    <pivotField compact="0" outline="0" subtotalTop="0" showAll="0" includeNewItemsInFilter="1"/>
    <pivotField compact="0" outline="0" subtotalTop="0" showAll="0" includeNewItemsInFilter="1">
      <items count="5">
        <item x="0"/>
        <item x="1"/>
        <item x="2"/>
        <item x="3"/>
        <item t="default"/>
      </items>
    </pivotField>
    <pivotField compact="0" outline="0" subtotalTop="0" showAll="0" includeNewItemsInFilter="1">
      <items count="7">
        <item x="3"/>
        <item x="4"/>
        <item x="1"/>
        <item x="5"/>
        <item x="2"/>
        <item x="0"/>
        <item t="default"/>
      </items>
    </pivotField>
    <pivotField compact="0" numFmtId="164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>
      <items count="8">
        <item x="4"/>
        <item x="5"/>
        <item x="6"/>
        <item x="3"/>
        <item x="1"/>
        <item x="2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Durée" fld="5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H13"/>
  <sheetViews>
    <sheetView workbookViewId="0">
      <selection activeCell="G6" sqref="G6"/>
    </sheetView>
  </sheetViews>
  <sheetFormatPr baseColWidth="10" defaultRowHeight="15" x14ac:dyDescent="0.25"/>
  <cols>
    <col min="2" max="2" width="14.7109375" customWidth="1"/>
    <col min="3" max="3" width="14.140625" customWidth="1"/>
    <col min="4" max="4" width="24.140625" customWidth="1"/>
    <col min="5" max="5" width="33.7109375" customWidth="1"/>
    <col min="6" max="6" width="39" customWidth="1"/>
  </cols>
  <sheetData>
    <row r="2" spans="2:8" ht="23.25" x14ac:dyDescent="0.25">
      <c r="B2" s="11" t="s">
        <v>19</v>
      </c>
      <c r="C2" s="11" t="s">
        <v>20</v>
      </c>
      <c r="D2" s="11" t="s">
        <v>21</v>
      </c>
      <c r="E2" s="11" t="s">
        <v>22</v>
      </c>
      <c r="F2" s="11" t="s">
        <v>23</v>
      </c>
      <c r="G2" s="11" t="s">
        <v>24</v>
      </c>
      <c r="H2" s="12" t="s">
        <v>38</v>
      </c>
    </row>
    <row r="3" spans="2:8" s="5" customFormat="1" ht="15.75" x14ac:dyDescent="0.25">
      <c r="B3" s="1" t="s">
        <v>0</v>
      </c>
      <c r="C3" s="2" t="s">
        <v>7</v>
      </c>
      <c r="D3" s="1" t="s">
        <v>10</v>
      </c>
      <c r="E3" s="3">
        <v>41493</v>
      </c>
      <c r="F3" s="4" t="s">
        <v>16</v>
      </c>
      <c r="G3" s="1">
        <v>3</v>
      </c>
      <c r="H3" s="13" t="str">
        <f>TEXT(E3,"mmmm")</f>
        <v>août</v>
      </c>
    </row>
    <row r="4" spans="2:8" s="5" customFormat="1" ht="15.75" x14ac:dyDescent="0.25">
      <c r="B4" s="1" t="s">
        <v>1</v>
      </c>
      <c r="C4" s="2" t="s">
        <v>7</v>
      </c>
      <c r="D4" s="1" t="s">
        <v>11</v>
      </c>
      <c r="E4" s="3">
        <v>41401</v>
      </c>
      <c r="F4" s="6" t="s">
        <v>17</v>
      </c>
      <c r="G4" s="1">
        <v>1</v>
      </c>
      <c r="H4" s="13" t="str">
        <f t="shared" ref="H4:H12" si="0">TEXT(E4,"mmmm")</f>
        <v>mai</v>
      </c>
    </row>
    <row r="5" spans="2:8" s="5" customFormat="1" ht="15.75" x14ac:dyDescent="0.25">
      <c r="B5" s="1" t="s">
        <v>2</v>
      </c>
      <c r="C5" s="7" t="s">
        <v>8</v>
      </c>
      <c r="D5" s="1" t="s">
        <v>12</v>
      </c>
      <c r="E5" s="3">
        <v>41399</v>
      </c>
      <c r="F5" s="4" t="s">
        <v>18</v>
      </c>
      <c r="G5" s="1">
        <v>2</v>
      </c>
      <c r="H5" s="13" t="str">
        <f t="shared" si="0"/>
        <v>mai</v>
      </c>
    </row>
    <row r="6" spans="2:8" s="5" customFormat="1" ht="15.75" x14ac:dyDescent="0.25">
      <c r="B6" s="1" t="s">
        <v>3</v>
      </c>
      <c r="C6" s="7" t="s">
        <v>9</v>
      </c>
      <c r="D6" s="1" t="s">
        <v>11</v>
      </c>
      <c r="E6" s="3">
        <v>41426</v>
      </c>
      <c r="F6" s="6" t="s">
        <v>17</v>
      </c>
      <c r="G6" s="4">
        <v>8</v>
      </c>
      <c r="H6" s="13" t="str">
        <f t="shared" si="0"/>
        <v>juin</v>
      </c>
    </row>
    <row r="7" spans="2:8" s="5" customFormat="1" ht="15.75" x14ac:dyDescent="0.25">
      <c r="B7" s="1" t="s">
        <v>4</v>
      </c>
      <c r="C7" s="7" t="s">
        <v>9</v>
      </c>
      <c r="D7" s="1" t="s">
        <v>12</v>
      </c>
      <c r="E7" s="3">
        <v>41373</v>
      </c>
      <c r="F7" s="4" t="s">
        <v>18</v>
      </c>
      <c r="G7" s="4">
        <v>1</v>
      </c>
      <c r="H7" s="13" t="str">
        <f t="shared" si="0"/>
        <v>avril</v>
      </c>
    </row>
    <row r="8" spans="2:8" s="5" customFormat="1" ht="15.75" x14ac:dyDescent="0.25">
      <c r="B8" s="1" t="s">
        <v>3</v>
      </c>
      <c r="C8" s="7" t="s">
        <v>9</v>
      </c>
      <c r="D8" s="8" t="s">
        <v>13</v>
      </c>
      <c r="E8" s="3">
        <v>41278</v>
      </c>
      <c r="F8" s="6"/>
      <c r="G8" s="4">
        <v>2</v>
      </c>
      <c r="H8" s="13" t="str">
        <f t="shared" si="0"/>
        <v>janvier</v>
      </c>
    </row>
    <row r="9" spans="2:8" s="5" customFormat="1" ht="15.75" x14ac:dyDescent="0.25">
      <c r="B9" s="8" t="s">
        <v>5</v>
      </c>
      <c r="C9" s="9"/>
      <c r="D9" s="1" t="s">
        <v>11</v>
      </c>
      <c r="E9" s="3">
        <v>41406</v>
      </c>
      <c r="F9" s="6" t="s">
        <v>17</v>
      </c>
      <c r="G9" s="1">
        <v>8</v>
      </c>
      <c r="H9" s="13" t="str">
        <f t="shared" si="0"/>
        <v>mai</v>
      </c>
    </row>
    <row r="10" spans="2:8" s="5" customFormat="1" ht="15.75" x14ac:dyDescent="0.25">
      <c r="B10" s="1" t="s">
        <v>4</v>
      </c>
      <c r="C10" s="7" t="s">
        <v>9</v>
      </c>
      <c r="D10" s="1" t="s">
        <v>14</v>
      </c>
      <c r="E10" s="3">
        <v>41324</v>
      </c>
      <c r="F10" s="6"/>
      <c r="G10" s="4">
        <v>1</v>
      </c>
      <c r="H10" s="13" t="str">
        <f t="shared" si="0"/>
        <v>février</v>
      </c>
    </row>
    <row r="11" spans="2:8" s="5" customFormat="1" ht="15.75" x14ac:dyDescent="0.25">
      <c r="B11" s="1" t="s">
        <v>6</v>
      </c>
      <c r="C11" s="9"/>
      <c r="D11" s="1" t="s">
        <v>12</v>
      </c>
      <c r="E11" s="3">
        <v>41317</v>
      </c>
      <c r="F11" s="4" t="s">
        <v>18</v>
      </c>
      <c r="G11" s="8">
        <v>2</v>
      </c>
      <c r="H11" s="13" t="str">
        <f t="shared" si="0"/>
        <v>février</v>
      </c>
    </row>
    <row r="12" spans="2:8" s="5" customFormat="1" ht="15.75" x14ac:dyDescent="0.25">
      <c r="B12" s="1" t="s">
        <v>3</v>
      </c>
      <c r="C12" s="7" t="s">
        <v>9</v>
      </c>
      <c r="D12" s="10" t="s">
        <v>15</v>
      </c>
      <c r="E12" s="3">
        <v>41521</v>
      </c>
      <c r="F12" s="6"/>
      <c r="G12" s="4">
        <v>2</v>
      </c>
      <c r="H12" s="13" t="str">
        <f t="shared" si="0"/>
        <v>septembre</v>
      </c>
    </row>
    <row r="13" spans="2:8" s="5" customFormat="1" ht="15.75" x14ac:dyDescent="0.25">
      <c r="G13" s="8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43"/>
  </sheetPr>
  <dimension ref="A1:I21"/>
  <sheetViews>
    <sheetView showGridLines="0" tabSelected="1" workbookViewId="0">
      <selection activeCell="B21" sqref="B21"/>
    </sheetView>
  </sheetViews>
  <sheetFormatPr baseColWidth="10" defaultRowHeight="15" x14ac:dyDescent="0.25"/>
  <cols>
    <col min="2" max="2" width="16.5703125" bestFit="1" customWidth="1"/>
    <col min="4" max="4" width="12.5703125" bestFit="1" customWidth="1"/>
    <col min="5" max="5" width="16.5703125" bestFit="1" customWidth="1"/>
    <col min="8" max="8" width="7.7109375" customWidth="1"/>
    <col min="9" max="9" width="5.85546875" customWidth="1"/>
    <col min="10" max="14" width="17.140625" customWidth="1"/>
    <col min="15" max="15" width="5.42578125" customWidth="1"/>
  </cols>
  <sheetData>
    <row r="1" spans="1:9" x14ac:dyDescent="0.25">
      <c r="A1" t="s">
        <v>51</v>
      </c>
      <c r="D1" t="s">
        <v>52</v>
      </c>
      <c r="H1" t="s">
        <v>53</v>
      </c>
    </row>
    <row r="3" spans="1:9" x14ac:dyDescent="0.25">
      <c r="B3" s="21" t="s">
        <v>37</v>
      </c>
      <c r="E3" s="21" t="s">
        <v>37</v>
      </c>
    </row>
    <row r="4" spans="1:9" x14ac:dyDescent="0.25">
      <c r="A4" s="21" t="s">
        <v>25</v>
      </c>
      <c r="B4" s="21">
        <f>SUMIF(Feuil1!$H$3:$H$12,Résultats!A4,Feuil1!$G$3:$G$12)</f>
        <v>2</v>
      </c>
      <c r="C4" s="23"/>
      <c r="D4" s="21" t="s">
        <v>47</v>
      </c>
      <c r="E4" s="21">
        <f>SUMPRODUCT(SUMIF($A$4:$A$15,{"Janvier";"Février";"Mars"},$B$4:$B$15))</f>
        <v>5</v>
      </c>
      <c r="H4" s="16" t="s">
        <v>38</v>
      </c>
      <c r="I4" s="22" t="s">
        <v>24</v>
      </c>
    </row>
    <row r="5" spans="1:9" x14ac:dyDescent="0.25">
      <c r="A5" s="21" t="s">
        <v>26</v>
      </c>
      <c r="B5" s="21">
        <f>SUMIF(Feuil1!$H$3:$H$12,Résultats!A5,Feuil1!$G$3:$G$12)</f>
        <v>3</v>
      </c>
      <c r="C5" s="23"/>
      <c r="D5" s="21" t="s">
        <v>48</v>
      </c>
      <c r="E5" s="21">
        <f>SUMPRODUCT(SUMIF($A$4:$A$15,{"Avril";"Mai";"Juin"},$B$4:$B$15))</f>
        <v>20</v>
      </c>
      <c r="H5" s="14" t="s">
        <v>39</v>
      </c>
      <c r="I5" s="18">
        <v>2</v>
      </c>
    </row>
    <row r="6" spans="1:9" x14ac:dyDescent="0.25">
      <c r="A6" s="21" t="s">
        <v>27</v>
      </c>
      <c r="B6" s="21">
        <f>SUMIF(Feuil1!$H$3:$H$12,Résultats!A6,Feuil1!$G$3:$G$12)</f>
        <v>0</v>
      </c>
      <c r="C6" s="23"/>
      <c r="D6" s="21" t="s">
        <v>49</v>
      </c>
      <c r="E6" s="21">
        <f>SUMPRODUCT(SUMIF($A$4:$A$15,{"Juillet";"Août";"Septembre"},$B$4:$B$15))</f>
        <v>5</v>
      </c>
      <c r="H6" s="15" t="s">
        <v>40</v>
      </c>
      <c r="I6" s="19">
        <v>3</v>
      </c>
    </row>
    <row r="7" spans="1:9" x14ac:dyDescent="0.25">
      <c r="A7" s="21" t="s">
        <v>28</v>
      </c>
      <c r="B7" s="21">
        <f>SUMIF(Feuil1!$H$3:$H$12,Résultats!A7,Feuil1!$G$3:$G$12)</f>
        <v>1</v>
      </c>
      <c r="C7" s="23"/>
      <c r="D7" s="21" t="s">
        <v>50</v>
      </c>
      <c r="E7" s="21">
        <f>SUMPRODUCT(SUMIF($A$4:$A$15,{"Octobre";"Novembre";"Décembre"},$B$4:$B$15))</f>
        <v>0</v>
      </c>
      <c r="H7" s="15" t="s">
        <v>41</v>
      </c>
      <c r="I7" s="19">
        <v>2</v>
      </c>
    </row>
    <row r="8" spans="1:9" x14ac:dyDescent="0.25">
      <c r="A8" s="21" t="s">
        <v>29</v>
      </c>
      <c r="B8" s="21">
        <f>SUMIF(Feuil1!$H$3:$H$12,Résultats!A8,Feuil1!$G$3:$G$12)</f>
        <v>11</v>
      </c>
      <c r="C8" s="23"/>
      <c r="H8" s="15" t="s">
        <v>42</v>
      </c>
      <c r="I8" s="19">
        <v>1</v>
      </c>
    </row>
    <row r="9" spans="1:9" x14ac:dyDescent="0.25">
      <c r="A9" s="21" t="s">
        <v>30</v>
      </c>
      <c r="B9" s="21">
        <f>SUMIF(Feuil1!$H$3:$H$12,Résultats!A9,Feuil1!$G$3:$G$12)</f>
        <v>8</v>
      </c>
      <c r="C9" s="23"/>
      <c r="H9" s="15" t="s">
        <v>43</v>
      </c>
      <c r="I9" s="19">
        <v>11</v>
      </c>
    </row>
    <row r="10" spans="1:9" x14ac:dyDescent="0.25">
      <c r="A10" s="21" t="s">
        <v>31</v>
      </c>
      <c r="B10" s="21">
        <f>SUMIF(Feuil1!$H$3:$H$12,Résultats!A10,Feuil1!$G$3:$G$12)</f>
        <v>0</v>
      </c>
      <c r="C10" s="23"/>
      <c r="H10" s="15" t="s">
        <v>44</v>
      </c>
      <c r="I10" s="19">
        <v>8</v>
      </c>
    </row>
    <row r="11" spans="1:9" x14ac:dyDescent="0.25">
      <c r="A11" s="21" t="s">
        <v>32</v>
      </c>
      <c r="B11" s="21">
        <f>SUMIF(Feuil1!$H$3:$H$12,Résultats!A11,Feuil1!$G$3:$G$12)</f>
        <v>3</v>
      </c>
      <c r="C11" s="23"/>
      <c r="H11" s="15" t="s">
        <v>45</v>
      </c>
      <c r="I11" s="19">
        <v>3</v>
      </c>
    </row>
    <row r="12" spans="1:9" x14ac:dyDescent="0.25">
      <c r="A12" s="21" t="s">
        <v>33</v>
      </c>
      <c r="B12" s="21">
        <f>SUMIF(Feuil1!$H$3:$H$12,Résultats!A12,Feuil1!$G$3:$G$12)</f>
        <v>2</v>
      </c>
      <c r="C12" s="23"/>
      <c r="H12" s="17" t="s">
        <v>46</v>
      </c>
      <c r="I12" s="20">
        <v>30</v>
      </c>
    </row>
    <row r="13" spans="1:9" x14ac:dyDescent="0.25">
      <c r="A13" s="21" t="s">
        <v>34</v>
      </c>
      <c r="B13" s="21">
        <f>SUMIF(Feuil1!$H$3:$H$12,Résultats!A13,Feuil1!$G$3:$G$12)</f>
        <v>0</v>
      </c>
      <c r="C13" s="23"/>
    </row>
    <row r="14" spans="1:9" x14ac:dyDescent="0.25">
      <c r="A14" s="21" t="s">
        <v>35</v>
      </c>
      <c r="B14" s="21">
        <f>SUMIF(Feuil1!$H$3:$H$12,Résultats!A14,Feuil1!$G$3:$G$12)</f>
        <v>0</v>
      </c>
      <c r="C14" s="23"/>
    </row>
    <row r="15" spans="1:9" x14ac:dyDescent="0.25">
      <c r="A15" s="21" t="s">
        <v>36</v>
      </c>
      <c r="B15" s="21">
        <f>SUMIF(Feuil1!$H$3:$H$12,Résultats!A15,Feuil1!$G$3:$G$12)</f>
        <v>0</v>
      </c>
      <c r="C15" s="23"/>
    </row>
    <row r="19" spans="2:3" x14ac:dyDescent="0.25">
      <c r="B19" t="s">
        <v>45</v>
      </c>
      <c r="C19">
        <f>SUMIF(Résultats!H3:H12,Résultats!B19,Feuil1!G3:G12)</f>
        <v>2</v>
      </c>
    </row>
    <row r="20" spans="2:3" x14ac:dyDescent="0.25">
      <c r="B20" t="s">
        <v>54</v>
      </c>
      <c r="C20">
        <f>SUMIF(Feuil1!H3:H12,Résultats!A12,Feuil1!G3:G12)</f>
        <v>2</v>
      </c>
    </row>
    <row r="21" spans="2:3" x14ac:dyDescent="0.25">
      <c r="B21" t="s">
        <v>43</v>
      </c>
      <c r="C21">
        <f>SUMIF(Résultats!H3:H12,B21,Feuil1!G3:G12)</f>
        <v>8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CABANILLES Salvador</dc:creator>
  <cp:lastModifiedBy>CABANILLES Salvador</cp:lastModifiedBy>
  <dcterms:created xsi:type="dcterms:W3CDTF">2013-08-07T07:56:55Z</dcterms:created>
  <dcterms:modified xsi:type="dcterms:W3CDTF">2013-08-07T09:26:31Z</dcterms:modified>
</cp:coreProperties>
</file>