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PROJET MEISSEL\"/>
    </mc:Choice>
  </mc:AlternateContent>
  <bookViews>
    <workbookView xWindow="0" yWindow="0" windowWidth="20490" windowHeight="9045"/>
  </bookViews>
  <sheets>
    <sheet name="ACCUEIL" sheetId="1" r:id="rId1"/>
    <sheet name="PARAMETRES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M3" i="1" s="1"/>
  <c r="H3" i="1"/>
  <c r="J3" i="1"/>
  <c r="I3" i="1" s="1"/>
  <c r="K3" i="1"/>
  <c r="L3" i="1"/>
  <c r="G4" i="1"/>
  <c r="M4" i="1" s="1"/>
  <c r="H4" i="1"/>
  <c r="J4" i="1"/>
  <c r="I4" i="1" s="1"/>
  <c r="K4" i="1"/>
  <c r="L4" i="1"/>
  <c r="G5" i="1"/>
  <c r="M5" i="1" s="1"/>
  <c r="H5" i="1"/>
  <c r="J5" i="1"/>
  <c r="I5" i="1" s="1"/>
  <c r="K5" i="1"/>
  <c r="L5" i="1"/>
  <c r="G6" i="1"/>
  <c r="M6" i="1" s="1"/>
  <c r="H6" i="1"/>
  <c r="I6" i="1"/>
  <c r="J6" i="1"/>
  <c r="K6" i="1"/>
  <c r="L6" i="1"/>
  <c r="G7" i="1"/>
  <c r="M7" i="1" s="1"/>
  <c r="H7" i="1"/>
  <c r="J7" i="1"/>
  <c r="I7" i="1" s="1"/>
  <c r="K7" i="1"/>
  <c r="L7" i="1"/>
  <c r="M2" i="1"/>
  <c r="L2" i="1"/>
  <c r="K2" i="1"/>
  <c r="J2" i="1"/>
  <c r="I2" i="1" s="1"/>
  <c r="H2" i="1"/>
  <c r="G2" i="1"/>
  <c r="D15" i="2" l="1"/>
  <c r="D14" i="2"/>
  <c r="D13" i="2"/>
  <c r="D12" i="2"/>
  <c r="C8" i="2"/>
  <c r="H7" i="2" s="1"/>
</calcChain>
</file>

<file path=xl/sharedStrings.xml><?xml version="1.0" encoding="utf-8"?>
<sst xmlns="http://schemas.openxmlformats.org/spreadsheetml/2006/main" count="35" uniqueCount="33">
  <si>
    <t>LIGNE DE PROGR</t>
  </si>
  <si>
    <t>XXXXXX</t>
  </si>
  <si>
    <t>DELAIS DE GESTION</t>
  </si>
  <si>
    <t>À AFFECTER AU CONSEILLER AVANT LE</t>
  </si>
  <si>
    <t>ENQUETES A FAIRE AU + TARD</t>
  </si>
  <si>
    <t>FIN INSTRUCTION SOUHAITEE</t>
  </si>
  <si>
    <t>FIN CONTROLE SOUHAITEE</t>
  </si>
  <si>
    <t>MARGE D'AISANCE</t>
  </si>
  <si>
    <t>NIR</t>
  </si>
  <si>
    <t>DATE RECEPTION</t>
  </si>
  <si>
    <t>DATE ENRG</t>
  </si>
  <si>
    <t>DATE EJ</t>
  </si>
  <si>
    <t>CODE POSTAL</t>
  </si>
  <si>
    <t>PLAN DE TEST</t>
  </si>
  <si>
    <t xml:space="preserve">VARIABLES MAITRISEES </t>
  </si>
  <si>
    <t>délai d'enregistrement</t>
  </si>
  <si>
    <t xml:space="preserve"> = nb de jours entre la réception et l'enregistrement</t>
  </si>
  <si>
    <t xml:space="preserve">VARIABLES NON MAITRISEES </t>
  </si>
  <si>
    <t>délai de répartition</t>
  </si>
  <si>
    <t>= nb de jours entre l'enregistrement et la distribution à un conseiller</t>
  </si>
  <si>
    <t>date de réception</t>
  </si>
  <si>
    <t>délai de traitement</t>
  </si>
  <si>
    <t>= nb de jour de traitement (conseiller retraite)</t>
  </si>
  <si>
    <t>date EJ</t>
  </si>
  <si>
    <t>délai de contrôle</t>
  </si>
  <si>
    <t>= nb de jour de traitement (contrôleur conseil)</t>
  </si>
  <si>
    <t>marge d'aisance</t>
  </si>
  <si>
    <t>délais de gestion</t>
  </si>
  <si>
    <t>date d'enregistrement basique au + tard</t>
  </si>
  <si>
    <t>date de lancement des enquêtes au + tard</t>
  </si>
  <si>
    <t>date de fin d'instruction souhaitée</t>
  </si>
  <si>
    <t>date de notification souhaitée</t>
  </si>
  <si>
    <t>DATE ENRG BASIQUE AU + 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</si>
</sst>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sz val="11"/>
      <color theme="0"/>
      <name val="Arial"/>
      <family val="2"/>
    </font>
    <font>
      <b/>
      <sz val="11"/>
      <color rgb="FF00B050"/>
      <name val="Arial"/>
      <family val="2"/>
    </font>
    <font>
      <b/>
      <sz val="10"/>
      <color rgb="FF00B050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F1D1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/>
    <xf numFmtId="0" fontId="2" fillId="0" borderId="1" xfId="0" applyFont="1" applyBorder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4" xfId="0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64" fontId="0" fillId="0" borderId="5" xfId="0" applyNumberFormat="1" applyBorder="1"/>
    <xf numFmtId="0" fontId="0" fillId="0" borderId="6" xfId="0" applyBorder="1"/>
    <xf numFmtId="0" fontId="0" fillId="3" borderId="1" xfId="0" applyFill="1" applyBorder="1" applyAlignment="1">
      <alignment horizontal="center"/>
    </xf>
    <xf numFmtId="0" fontId="5" fillId="0" borderId="5" xfId="0" applyFont="1" applyBorder="1"/>
    <xf numFmtId="0" fontId="0" fillId="0" borderId="0" xfId="0" quotePrefix="1"/>
    <xf numFmtId="0" fontId="0" fillId="0" borderId="7" xfId="0" applyBorder="1"/>
    <xf numFmtId="14" fontId="0" fillId="3" borderId="1" xfId="0" applyNumberFormat="1" applyFill="1" applyBorder="1"/>
    <xf numFmtId="0" fontId="0" fillId="0" borderId="5" xfId="0" applyBorder="1"/>
    <xf numFmtId="0" fontId="2" fillId="0" borderId="1" xfId="0" applyFont="1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/>
    <xf numFmtId="14" fontId="0" fillId="0" borderId="6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64" fontId="0" fillId="0" borderId="0" xfId="0" applyNumberFormat="1"/>
    <xf numFmtId="0" fontId="6" fillId="0" borderId="1" xfId="0" applyFont="1" applyBorder="1" applyAlignment="1">
      <alignment horizontal="center" vertical="center"/>
    </xf>
    <xf numFmtId="0" fontId="7" fillId="0" borderId="1" xfId="0" applyNumberFormat="1" applyFont="1" applyBorder="1"/>
    <xf numFmtId="14" fontId="7" fillId="0" borderId="1" xfId="0" applyNumberFormat="1" applyFont="1" applyBorder="1"/>
    <xf numFmtId="0" fontId="7" fillId="0" borderId="1" xfId="0" applyFont="1" applyBorder="1"/>
    <xf numFmtId="0" fontId="8" fillId="0" borderId="1" xfId="0" applyFont="1" applyBorder="1" applyAlignment="1">
      <alignment horizontal="center" vertical="center"/>
    </xf>
    <xf numFmtId="0" fontId="3" fillId="0" borderId="1" xfId="0" applyNumberFormat="1" applyFont="1" applyBorder="1"/>
    <xf numFmtId="14" fontId="3" fillId="0" borderId="1" xfId="0" applyNumberFormat="1" applyFont="1" applyBorder="1"/>
    <xf numFmtId="0" fontId="3" fillId="0" borderId="1" xfId="0" applyFont="1" applyBorder="1"/>
    <xf numFmtId="14" fontId="3" fillId="0" borderId="1" xfId="0" applyNumberFormat="1" applyFont="1" applyFill="1" applyBorder="1"/>
    <xf numFmtId="164" fontId="8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Fill="1" applyBorder="1"/>
    <xf numFmtId="0" fontId="6" fillId="0" borderId="0" xfId="0" applyFont="1"/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F1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57150</xdr:rowOff>
        </xdr:from>
        <xdr:to>
          <xdr:col>0</xdr:col>
          <xdr:colOff>1038225</xdr:colOff>
          <xdr:row>0</xdr:row>
          <xdr:rowOff>419100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6"/>
  <sheetViews>
    <sheetView showGridLines="0" tabSelected="1" workbookViewId="0">
      <selection activeCell="A11" sqref="A11"/>
    </sheetView>
  </sheetViews>
  <sheetFormatPr baseColWidth="10" defaultRowHeight="15" x14ac:dyDescent="0.25"/>
  <cols>
    <col min="1" max="1" width="20.28515625" style="36" customWidth="1"/>
    <col min="2" max="4" width="15.7109375" style="1" customWidth="1"/>
    <col min="5" max="5" width="13.140625" style="1" customWidth="1"/>
    <col min="6" max="10" width="11.42578125" style="1"/>
    <col min="11" max="11" width="13.28515625" style="1" customWidth="1"/>
  </cols>
  <sheetData>
    <row r="1" spans="1:13" s="5" customFormat="1" ht="61.5" customHeight="1" x14ac:dyDescent="0.25">
      <c r="A1" s="43" t="s">
        <v>8</v>
      </c>
      <c r="B1" s="44" t="s">
        <v>9</v>
      </c>
      <c r="C1" s="44" t="s">
        <v>10</v>
      </c>
      <c r="D1" s="44" t="s">
        <v>11</v>
      </c>
      <c r="E1" s="44" t="s">
        <v>12</v>
      </c>
      <c r="F1" s="44"/>
      <c r="G1" s="44" t="s">
        <v>2</v>
      </c>
      <c r="H1" s="44" t="s">
        <v>32</v>
      </c>
      <c r="I1" s="44" t="s">
        <v>3</v>
      </c>
      <c r="J1" s="44" t="s">
        <v>4</v>
      </c>
      <c r="K1" s="44" t="s">
        <v>5</v>
      </c>
      <c r="L1" s="44" t="s">
        <v>6</v>
      </c>
      <c r="M1" s="44" t="s">
        <v>7</v>
      </c>
    </row>
    <row r="2" spans="1:13" s="47" customFormat="1" ht="0.75" customHeight="1" x14ac:dyDescent="0.25">
      <c r="A2" s="35">
        <v>1</v>
      </c>
      <c r="B2" s="30" t="s">
        <v>0</v>
      </c>
      <c r="C2" s="30" t="s">
        <v>1</v>
      </c>
      <c r="D2" s="30" t="s">
        <v>1</v>
      </c>
      <c r="E2" s="30" t="s">
        <v>1</v>
      </c>
      <c r="F2" s="30"/>
      <c r="G2" s="31" t="e">
        <f>IF(D2="","",D2-B2)</f>
        <v>#VALUE!</v>
      </c>
      <c r="H2" s="32" t="e">
        <f>IF(D2="","",B2+PARAMETRES!$H$3)</f>
        <v>#VALUE!</v>
      </c>
      <c r="I2" s="34" t="e">
        <f>IF(D2="","",IF(J2="","",J2-10))</f>
        <v>#VALUE!</v>
      </c>
      <c r="J2" s="32" t="e">
        <f>IF(D2="","",D2-(PARAMETRES!$H$6+PARAMETRES!$H$5))</f>
        <v>#VALUE!</v>
      </c>
      <c r="K2" s="32" t="e">
        <f>IF(D2="","",D2-PARAMETRES!$J$4)</f>
        <v>#VALUE!</v>
      </c>
      <c r="L2" s="32" t="str">
        <f>IF(D2="","",D2)</f>
        <v>XXXXXX</v>
      </c>
      <c r="M2" s="33" t="e">
        <f>IF(D2="","",G2-120)</f>
        <v>#VALUE!</v>
      </c>
    </row>
    <row r="3" spans="1:13" s="40" customFormat="1" x14ac:dyDescent="0.25">
      <c r="A3" s="37">
        <v>44444444444</v>
      </c>
      <c r="B3" s="38">
        <v>42102</v>
      </c>
      <c r="C3" s="26"/>
      <c r="D3" s="38">
        <v>42371</v>
      </c>
      <c r="E3" s="26">
        <v>13008</v>
      </c>
      <c r="F3" s="26" t="b">
        <v>0</v>
      </c>
      <c r="G3" s="27">
        <f>IF(D3="","",D3-B3)</f>
        <v>269</v>
      </c>
      <c r="H3" s="28">
        <f>IF(D3="","",B3+PARAMETRES!$H$3)</f>
        <v>42112</v>
      </c>
      <c r="I3" s="39">
        <f>IF(D3="","",IF(J3="","",J3-10))</f>
        <v>42281</v>
      </c>
      <c r="J3" s="28">
        <f>IF(D3="","",D3-(PARAMETRES!$H$6+PARAMETRES!$H$5))</f>
        <v>42291</v>
      </c>
      <c r="K3" s="28">
        <f>IF(D3="","",D3-PARAMETRES!$J$4)</f>
        <v>42371</v>
      </c>
      <c r="L3" s="28">
        <f>IF(D3="","",D3)</f>
        <v>42371</v>
      </c>
      <c r="M3" s="29">
        <f>IF(D3="","",G3-120)</f>
        <v>149</v>
      </c>
    </row>
    <row r="4" spans="1:13" s="40" customFormat="1" x14ac:dyDescent="0.25">
      <c r="A4" s="37">
        <v>1111111111111</v>
      </c>
      <c r="B4" s="38">
        <v>42226</v>
      </c>
      <c r="C4" s="26"/>
      <c r="D4" s="38">
        <v>42370</v>
      </c>
      <c r="E4" s="26">
        <v>13016</v>
      </c>
      <c r="F4" s="26" t="b">
        <v>0</v>
      </c>
      <c r="G4" s="27">
        <f>IF(D4="","",D4-B4)</f>
        <v>144</v>
      </c>
      <c r="H4" s="28">
        <f>IF(D4="","",B4+PARAMETRES!$H$3)</f>
        <v>42236</v>
      </c>
      <c r="I4" s="39">
        <f>IF(D4="","",IF(J4="","",J4-10))</f>
        <v>42280</v>
      </c>
      <c r="J4" s="28">
        <f>IF(D4="","",D4-(PARAMETRES!$H$6+PARAMETRES!$H$5))</f>
        <v>42290</v>
      </c>
      <c r="K4" s="28">
        <f>IF(D4="","",D4-PARAMETRES!$J$4)</f>
        <v>42370</v>
      </c>
      <c r="L4" s="28">
        <f>IF(D4="","",D4)</f>
        <v>42370</v>
      </c>
      <c r="M4" s="29">
        <f>IF(D4="","",G4-120)</f>
        <v>24</v>
      </c>
    </row>
    <row r="5" spans="1:13" s="40" customFormat="1" x14ac:dyDescent="0.25">
      <c r="A5" s="37">
        <v>2222222222222</v>
      </c>
      <c r="B5" s="38">
        <v>42065</v>
      </c>
      <c r="C5" s="26"/>
      <c r="D5" s="38">
        <v>42339</v>
      </c>
      <c r="E5" s="26">
        <v>13003</v>
      </c>
      <c r="F5" s="26" t="b">
        <v>0</v>
      </c>
      <c r="G5" s="27">
        <f>IF(D5="","",D5-B5)</f>
        <v>274</v>
      </c>
      <c r="H5" s="28">
        <f>IF(D5="","",B5+PARAMETRES!$H$3)</f>
        <v>42075</v>
      </c>
      <c r="I5" s="39">
        <f>IF(D5="","",IF(J5="","",J5-10))</f>
        <v>42249</v>
      </c>
      <c r="J5" s="28">
        <f>IF(D5="","",D5-(PARAMETRES!$H$6+PARAMETRES!$H$5))</f>
        <v>42259</v>
      </c>
      <c r="K5" s="28">
        <f>IF(D5="","",D5-PARAMETRES!$J$4)</f>
        <v>42339</v>
      </c>
      <c r="L5" s="28">
        <f>IF(D5="","",D5)</f>
        <v>42339</v>
      </c>
      <c r="M5" s="29">
        <f>IF(D5="","",G5-120)</f>
        <v>154</v>
      </c>
    </row>
    <row r="6" spans="1:13" s="40" customFormat="1" x14ac:dyDescent="0.25">
      <c r="A6" s="37">
        <v>3333333333333</v>
      </c>
      <c r="B6" s="38">
        <v>42188</v>
      </c>
      <c r="C6" s="26"/>
      <c r="D6" s="38">
        <v>42370</v>
      </c>
      <c r="E6" s="26">
        <v>13015</v>
      </c>
      <c r="F6" s="26" t="b">
        <v>0</v>
      </c>
      <c r="G6" s="27">
        <f>IF(D6="","",D6-B6)</f>
        <v>182</v>
      </c>
      <c r="H6" s="28">
        <f>IF(D6="","",B6+PARAMETRES!$H$3)</f>
        <v>42198</v>
      </c>
      <c r="I6" s="39">
        <f>IF(D6="","",IF(J6="","",J6-10))</f>
        <v>42280</v>
      </c>
      <c r="J6" s="28">
        <f>IF(D6="","",D6-(PARAMETRES!$H$6+PARAMETRES!$H$5))</f>
        <v>42290</v>
      </c>
      <c r="K6" s="28">
        <f>IF(D6="","",D6-PARAMETRES!$J$4)</f>
        <v>42370</v>
      </c>
      <c r="L6" s="28">
        <f>IF(D6="","",D6)</f>
        <v>42370</v>
      </c>
      <c r="M6" s="29">
        <f>IF(D6="","",G6-120)</f>
        <v>62</v>
      </c>
    </row>
    <row r="7" spans="1:13" s="40" customFormat="1" x14ac:dyDescent="0.25">
      <c r="A7" s="37">
        <v>5555555555555</v>
      </c>
      <c r="B7" s="38">
        <v>42218</v>
      </c>
      <c r="C7" s="26"/>
      <c r="D7" s="38">
        <v>42370</v>
      </c>
      <c r="E7" s="26">
        <v>13007</v>
      </c>
      <c r="F7" s="26" t="b">
        <v>0</v>
      </c>
      <c r="G7" s="27">
        <f>IF(D7="","",D7-B7)</f>
        <v>152</v>
      </c>
      <c r="H7" s="28">
        <f>IF(D7="","",B7+PARAMETRES!$H$3)</f>
        <v>42228</v>
      </c>
      <c r="I7" s="39">
        <f>IF(D7="","",IF(J7="","",J7-10))</f>
        <v>42280</v>
      </c>
      <c r="J7" s="28">
        <f>IF(D7="","",D7-(PARAMETRES!$H$6+PARAMETRES!$H$5))</f>
        <v>42290</v>
      </c>
      <c r="K7" s="28">
        <f>IF(D7="","",D7-PARAMETRES!$J$4)</f>
        <v>42370</v>
      </c>
      <c r="L7" s="28">
        <f>IF(D7="","",D7)</f>
        <v>42370</v>
      </c>
      <c r="M7" s="29">
        <f>IF(D7="","",G7-120)</f>
        <v>32</v>
      </c>
    </row>
    <row r="8" spans="1:13" s="40" customFormat="1" x14ac:dyDescent="0.25">
      <c r="A8" s="45"/>
      <c r="B8" s="46"/>
      <c r="C8" s="46"/>
      <c r="D8" s="46"/>
      <c r="E8" s="46"/>
      <c r="F8" s="46"/>
      <c r="G8" s="46"/>
      <c r="H8" s="46"/>
      <c r="I8" s="46"/>
      <c r="J8" s="46"/>
      <c r="K8" s="46"/>
    </row>
    <row r="9" spans="1:13" s="40" customFormat="1" x14ac:dyDescent="0.25">
      <c r="A9" s="45"/>
      <c r="B9" s="46"/>
      <c r="C9" s="46"/>
      <c r="D9" s="46"/>
      <c r="E9" s="46"/>
      <c r="F9" s="46"/>
      <c r="G9" s="46"/>
      <c r="H9" s="46"/>
      <c r="I9" s="46"/>
      <c r="J9" s="46"/>
      <c r="K9" s="46"/>
    </row>
    <row r="10" spans="1:13" s="40" customFormat="1" x14ac:dyDescent="0.25">
      <c r="A10" s="45"/>
      <c r="B10" s="46"/>
      <c r="C10" s="46"/>
      <c r="D10" s="46"/>
      <c r="E10" s="46"/>
      <c r="F10" s="46"/>
      <c r="G10" s="46"/>
      <c r="H10" s="46"/>
      <c r="I10" s="46"/>
      <c r="J10" s="46"/>
      <c r="K10" s="46"/>
    </row>
    <row r="11" spans="1:13" s="40" customFormat="1" x14ac:dyDescent="0.25">
      <c r="A11" s="45"/>
      <c r="B11" s="46"/>
      <c r="C11" s="46"/>
      <c r="D11" s="46"/>
      <c r="E11" s="46"/>
      <c r="F11" s="46"/>
      <c r="G11" s="46"/>
      <c r="H11" s="46"/>
      <c r="I11" s="46"/>
      <c r="J11" s="46"/>
      <c r="K11" s="46"/>
    </row>
    <row r="12" spans="1:13" s="40" customFormat="1" x14ac:dyDescent="0.25">
      <c r="A12" s="45"/>
      <c r="B12" s="46"/>
      <c r="C12" s="46"/>
      <c r="D12" s="46"/>
      <c r="E12" s="46"/>
      <c r="F12" s="46"/>
      <c r="G12" s="46"/>
      <c r="H12" s="46"/>
      <c r="I12" s="46"/>
      <c r="J12" s="46"/>
      <c r="K12" s="46"/>
    </row>
    <row r="13" spans="1:13" s="40" customFormat="1" x14ac:dyDescent="0.25">
      <c r="A13" s="45"/>
      <c r="B13" s="46"/>
      <c r="C13" s="46"/>
      <c r="D13" s="46"/>
      <c r="E13" s="46"/>
      <c r="F13" s="46"/>
      <c r="G13" s="46"/>
      <c r="H13" s="46"/>
      <c r="I13" s="46"/>
      <c r="J13" s="46"/>
      <c r="K13" s="46"/>
    </row>
    <row r="14" spans="1:13" s="40" customFormat="1" x14ac:dyDescent="0.25">
      <c r="A14" s="45"/>
      <c r="B14" s="46"/>
      <c r="C14" s="46"/>
      <c r="D14" s="46"/>
      <c r="E14" s="46"/>
      <c r="F14" s="46"/>
      <c r="G14" s="46"/>
      <c r="H14" s="46"/>
      <c r="I14" s="46"/>
      <c r="J14" s="46"/>
      <c r="K14" s="46"/>
    </row>
    <row r="15" spans="1:13" s="40" customFormat="1" x14ac:dyDescent="0.25">
      <c r="A15" s="45"/>
      <c r="B15" s="46"/>
      <c r="C15" s="46"/>
      <c r="D15" s="46"/>
      <c r="E15" s="46"/>
      <c r="F15" s="46"/>
      <c r="G15" s="46"/>
      <c r="H15" s="46"/>
      <c r="I15" s="46"/>
      <c r="J15" s="46"/>
      <c r="K15" s="46"/>
    </row>
    <row r="16" spans="1:13" s="40" customFormat="1" x14ac:dyDescent="0.25">
      <c r="A16" s="45"/>
      <c r="B16" s="46"/>
      <c r="C16" s="46"/>
      <c r="D16" s="46"/>
      <c r="E16" s="46"/>
      <c r="F16" s="46"/>
      <c r="G16" s="46"/>
      <c r="H16" s="46"/>
      <c r="I16" s="46"/>
      <c r="J16" s="46"/>
      <c r="K16" s="46"/>
    </row>
  </sheetData>
  <sheetProtection sheet="1" objects="1" scenarios="1" selectLockedCells="1" selectUnlockedCells="1"/>
  <sortState ref="A3:U7">
    <sortCondition ref="A2:A65535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57150</xdr:rowOff>
              </from>
              <to>
                <xdr:col>0</xdr:col>
                <xdr:colOff>1038225</xdr:colOff>
                <xdr:row>0</xdr:row>
                <xdr:rowOff>419100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16"/>
  <sheetViews>
    <sheetView workbookViewId="0">
      <selection activeCell="G8" sqref="G8"/>
    </sheetView>
  </sheetViews>
  <sheetFormatPr baseColWidth="10" defaultRowHeight="15" x14ac:dyDescent="0.25"/>
  <cols>
    <col min="1" max="1" width="2.140625" customWidth="1"/>
    <col min="2" max="2" width="28.42578125" style="25" customWidth="1"/>
    <col min="3" max="3" width="14.28515625" customWidth="1"/>
    <col min="4" max="4" width="11.5703125" customWidth="1"/>
    <col min="5" max="5" width="2.7109375" customWidth="1"/>
    <col min="6" max="6" width="23.5703125" customWidth="1"/>
    <col min="7" max="7" width="21.5703125" customWidth="1"/>
    <col min="8" max="8" width="11.42578125" style="9"/>
    <col min="12" max="12" width="16.7109375" customWidth="1"/>
  </cols>
  <sheetData>
    <row r="1" spans="2:17" s="5" customFormat="1" ht="15.75" thickBot="1" x14ac:dyDescent="0.3">
      <c r="H1" s="6"/>
      <c r="K1"/>
      <c r="L1"/>
      <c r="M1"/>
      <c r="N1"/>
      <c r="O1"/>
      <c r="P1"/>
      <c r="Q1"/>
    </row>
    <row r="2" spans="2:17" x14ac:dyDescent="0.25">
      <c r="B2" s="41" t="s">
        <v>13</v>
      </c>
      <c r="C2" s="42"/>
      <c r="D2" s="42"/>
      <c r="E2" s="7"/>
      <c r="G2" s="8" t="s">
        <v>14</v>
      </c>
    </row>
    <row r="3" spans="2:17" x14ac:dyDescent="0.25">
      <c r="B3" s="10"/>
      <c r="C3" s="2"/>
      <c r="D3" s="2"/>
      <c r="E3" s="11"/>
      <c r="G3" s="3" t="s">
        <v>15</v>
      </c>
      <c r="H3" s="12">
        <v>10</v>
      </c>
      <c r="I3" t="s">
        <v>16</v>
      </c>
    </row>
    <row r="4" spans="2:17" x14ac:dyDescent="0.25">
      <c r="B4" s="13" t="s">
        <v>17</v>
      </c>
      <c r="C4" s="2"/>
      <c r="D4" s="2"/>
      <c r="E4" s="11"/>
      <c r="G4" s="3" t="s">
        <v>18</v>
      </c>
      <c r="H4" s="12">
        <v>20</v>
      </c>
      <c r="I4" s="14" t="s">
        <v>19</v>
      </c>
    </row>
    <row r="5" spans="2:17" x14ac:dyDescent="0.25">
      <c r="B5" s="15" t="s">
        <v>20</v>
      </c>
      <c r="C5" s="16">
        <v>42276</v>
      </c>
      <c r="D5" s="2"/>
      <c r="E5" s="11"/>
      <c r="G5" s="3" t="s">
        <v>21</v>
      </c>
      <c r="H5" s="12">
        <v>60</v>
      </c>
      <c r="I5" s="14" t="s">
        <v>22</v>
      </c>
    </row>
    <row r="6" spans="2:17" x14ac:dyDescent="0.25">
      <c r="B6" s="15" t="s">
        <v>23</v>
      </c>
      <c r="C6" s="16">
        <v>42401</v>
      </c>
      <c r="D6" s="2"/>
      <c r="E6" s="11"/>
      <c r="G6" s="3" t="s">
        <v>24</v>
      </c>
      <c r="H6" s="12">
        <v>20</v>
      </c>
      <c r="I6" s="14" t="s">
        <v>25</v>
      </c>
    </row>
    <row r="7" spans="2:17" x14ac:dyDescent="0.25">
      <c r="B7" s="17"/>
      <c r="C7" s="2"/>
      <c r="D7" s="2"/>
      <c r="E7" s="11"/>
      <c r="G7" s="4" t="s">
        <v>26</v>
      </c>
      <c r="H7" s="18">
        <f>C8-(SUM(H3:H6))</f>
        <v>15</v>
      </c>
    </row>
    <row r="8" spans="2:17" x14ac:dyDescent="0.25">
      <c r="B8" s="15" t="s">
        <v>27</v>
      </c>
      <c r="C8" s="3">
        <f>C6-C5</f>
        <v>125</v>
      </c>
      <c r="D8" s="2"/>
      <c r="E8" s="11"/>
    </row>
    <row r="9" spans="2:17" x14ac:dyDescent="0.25">
      <c r="B9" s="17"/>
      <c r="C9" s="2"/>
      <c r="D9" s="2"/>
      <c r="E9" s="11"/>
    </row>
    <row r="10" spans="2:17" x14ac:dyDescent="0.25">
      <c r="B10" s="10"/>
      <c r="C10" s="2"/>
      <c r="D10" s="2"/>
      <c r="E10" s="11"/>
      <c r="F10" s="19"/>
    </row>
    <row r="11" spans="2:17" x14ac:dyDescent="0.25">
      <c r="B11" s="17"/>
      <c r="C11" s="2"/>
      <c r="D11" s="2"/>
      <c r="E11" s="11"/>
      <c r="F11" s="19"/>
    </row>
    <row r="12" spans="2:17" x14ac:dyDescent="0.25">
      <c r="B12" s="15" t="s">
        <v>28</v>
      </c>
      <c r="C12" s="3"/>
      <c r="D12" s="20">
        <f>IF(C8&lt;120,"dossier déposé dans un délais inférieur à 4 mois, à gérer en délais COG",C5+H3)</f>
        <v>42286</v>
      </c>
      <c r="E12" s="21"/>
      <c r="F12" s="19"/>
    </row>
    <row r="13" spans="2:17" x14ac:dyDescent="0.25">
      <c r="B13" s="15" t="s">
        <v>29</v>
      </c>
      <c r="C13" s="3"/>
      <c r="D13" s="20">
        <f>C6-(H6+H5)</f>
        <v>42321</v>
      </c>
      <c r="E13" s="21"/>
      <c r="F13" s="19"/>
    </row>
    <row r="14" spans="2:17" x14ac:dyDescent="0.25">
      <c r="B14" s="15" t="s">
        <v>30</v>
      </c>
      <c r="C14" s="3"/>
      <c r="D14" s="20">
        <f>C6-H6</f>
        <v>42381</v>
      </c>
      <c r="E14" s="21"/>
    </row>
    <row r="15" spans="2:17" x14ac:dyDescent="0.25">
      <c r="B15" s="15" t="s">
        <v>31</v>
      </c>
      <c r="C15" s="3"/>
      <c r="D15" s="20">
        <f>C6</f>
        <v>42401</v>
      </c>
      <c r="E15" s="21"/>
    </row>
    <row r="16" spans="2:17" ht="15.75" thickBot="1" x14ac:dyDescent="0.3">
      <c r="B16" s="22"/>
      <c r="C16" s="23"/>
      <c r="D16" s="23"/>
      <c r="E16" s="24"/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PARAMETRES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 RAGUSA</dc:creator>
  <cp:lastModifiedBy>MAGALI CANOVAS</cp:lastModifiedBy>
  <dcterms:created xsi:type="dcterms:W3CDTF">2015-08-09T21:26:53Z</dcterms:created>
  <dcterms:modified xsi:type="dcterms:W3CDTF">2015-09-06T09:16:37Z</dcterms:modified>
</cp:coreProperties>
</file>